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620" yWindow="0" windowWidth="22820" windowHeight="17000" tabRatio="558" firstSheet="8" activeTab="10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glutaraldehyde counts and cDNA%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1" l="1"/>
  <c r="F3" i="11"/>
  <c r="F4" i="11"/>
  <c r="F5" i="11"/>
  <c r="F6" i="11"/>
  <c r="F7" i="11"/>
  <c r="F8" i="11"/>
  <c r="F9" i="11"/>
  <c r="F10" i="11"/>
  <c r="F11" i="11"/>
  <c r="F2" i="11"/>
  <c r="G3" i="11"/>
  <c r="G4" i="11"/>
  <c r="G5" i="11"/>
  <c r="G6" i="11"/>
  <c r="G7" i="11"/>
  <c r="G8" i="11"/>
  <c r="G9" i="11"/>
  <c r="G10" i="11"/>
  <c r="G11" i="11"/>
  <c r="G2" i="11"/>
  <c r="J14" i="10"/>
  <c r="J15" i="10"/>
  <c r="J16" i="10"/>
  <c r="J17" i="10"/>
  <c r="J18" i="10"/>
  <c r="J19" i="10"/>
  <c r="J20" i="10"/>
  <c r="J21" i="10"/>
  <c r="J22" i="10"/>
  <c r="J23" i="10"/>
  <c r="J24" i="10"/>
  <c r="L23" i="10"/>
  <c r="K23" i="10"/>
  <c r="D36" i="10"/>
  <c r="H36" i="10"/>
  <c r="D37" i="10"/>
  <c r="H37" i="10"/>
  <c r="D38" i="10"/>
  <c r="H38" i="10"/>
  <c r="D39" i="10"/>
  <c r="H39" i="10"/>
  <c r="D40" i="10"/>
  <c r="H40" i="10"/>
  <c r="D41" i="10"/>
  <c r="H41" i="10"/>
  <c r="D42" i="10"/>
  <c r="H42" i="10"/>
  <c r="D43" i="10"/>
  <c r="H43" i="10"/>
  <c r="D44" i="10"/>
  <c r="H44" i="10"/>
  <c r="I45" i="10"/>
  <c r="F45" i="10"/>
  <c r="G45" i="10"/>
  <c r="D45" i="10"/>
  <c r="H45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I34" i="10"/>
  <c r="F34" i="10"/>
  <c r="G34" i="10"/>
  <c r="D34" i="10"/>
  <c r="H34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I23" i="10"/>
  <c r="F23" i="10"/>
  <c r="G23" i="10"/>
  <c r="D23" i="10"/>
  <c r="H23" i="10"/>
  <c r="D3" i="10"/>
  <c r="H3" i="10"/>
  <c r="D4" i="10"/>
  <c r="H4" i="10"/>
  <c r="D5" i="10"/>
  <c r="H5" i="10"/>
  <c r="D6" i="10"/>
  <c r="H6" i="10"/>
  <c r="D7" i="10"/>
  <c r="H7" i="10"/>
  <c r="D8" i="10"/>
  <c r="H8" i="10"/>
  <c r="D9" i="10"/>
  <c r="H9" i="10"/>
  <c r="D10" i="10"/>
  <c r="H10" i="10"/>
  <c r="D11" i="10"/>
  <c r="H11" i="10"/>
  <c r="I12" i="10"/>
  <c r="F12" i="10"/>
  <c r="G12" i="10"/>
  <c r="H12" i="10"/>
  <c r="J14" i="9"/>
  <c r="J15" i="9"/>
  <c r="J16" i="9"/>
  <c r="J17" i="9"/>
  <c r="J18" i="9"/>
  <c r="J19" i="9"/>
  <c r="J20" i="9"/>
  <c r="J21" i="9"/>
  <c r="J22" i="9"/>
  <c r="J23" i="9"/>
  <c r="J24" i="9"/>
  <c r="L23" i="9"/>
  <c r="K23" i="9"/>
  <c r="D36" i="9"/>
  <c r="H36" i="9"/>
  <c r="D37" i="9"/>
  <c r="H37" i="9"/>
  <c r="D38" i="9"/>
  <c r="H38" i="9"/>
  <c r="D39" i="9"/>
  <c r="H39" i="9"/>
  <c r="D40" i="9"/>
  <c r="H40" i="9"/>
  <c r="D41" i="9"/>
  <c r="H41" i="9"/>
  <c r="D42" i="9"/>
  <c r="H42" i="9"/>
  <c r="D43" i="9"/>
  <c r="H43" i="9"/>
  <c r="D44" i="9"/>
  <c r="H44" i="9"/>
  <c r="I45" i="9"/>
  <c r="F45" i="9"/>
  <c r="G45" i="9"/>
  <c r="D45" i="9"/>
  <c r="H45" i="9"/>
  <c r="D25" i="9"/>
  <c r="H25" i="9"/>
  <c r="D26" i="9"/>
  <c r="H26" i="9"/>
  <c r="D27" i="9"/>
  <c r="H27" i="9"/>
  <c r="D28" i="9"/>
  <c r="H28" i="9"/>
  <c r="D29" i="9"/>
  <c r="H29" i="9"/>
  <c r="D30" i="9"/>
  <c r="H30" i="9"/>
  <c r="D31" i="9"/>
  <c r="H31" i="9"/>
  <c r="D32" i="9"/>
  <c r="H32" i="9"/>
  <c r="D33" i="9"/>
  <c r="H33" i="9"/>
  <c r="I34" i="9"/>
  <c r="F34" i="9"/>
  <c r="G34" i="9"/>
  <c r="D34" i="9"/>
  <c r="H34" i="9"/>
  <c r="D14" i="9"/>
  <c r="H14" i="9"/>
  <c r="D15" i="9"/>
  <c r="H15" i="9"/>
  <c r="D16" i="9"/>
  <c r="H16" i="9"/>
  <c r="D17" i="9"/>
  <c r="H17" i="9"/>
  <c r="D18" i="9"/>
  <c r="H18" i="9"/>
  <c r="D19" i="9"/>
  <c r="H19" i="9"/>
  <c r="D20" i="9"/>
  <c r="H20" i="9"/>
  <c r="D21" i="9"/>
  <c r="H21" i="9"/>
  <c r="D22" i="9"/>
  <c r="H22" i="9"/>
  <c r="I23" i="9"/>
  <c r="F23" i="9"/>
  <c r="G23" i="9"/>
  <c r="D23" i="9"/>
  <c r="H23" i="9"/>
  <c r="D3" i="9"/>
  <c r="H3" i="9"/>
  <c r="D4" i="9"/>
  <c r="H4" i="9"/>
  <c r="D5" i="9"/>
  <c r="H5" i="9"/>
  <c r="D6" i="9"/>
  <c r="H6" i="9"/>
  <c r="D7" i="9"/>
  <c r="H7" i="9"/>
  <c r="D8" i="9"/>
  <c r="H8" i="9"/>
  <c r="D9" i="9"/>
  <c r="H9" i="9"/>
  <c r="D10" i="9"/>
  <c r="H10" i="9"/>
  <c r="D11" i="9"/>
  <c r="H11" i="9"/>
  <c r="I12" i="9"/>
  <c r="F12" i="9"/>
  <c r="G12" i="9"/>
  <c r="H12" i="9"/>
  <c r="J14" i="8"/>
  <c r="J15" i="8"/>
  <c r="J16" i="8"/>
  <c r="J17" i="8"/>
  <c r="J18" i="8"/>
  <c r="J19" i="8"/>
  <c r="J20" i="8"/>
  <c r="J21" i="8"/>
  <c r="J22" i="8"/>
  <c r="J23" i="8"/>
  <c r="J24" i="8"/>
  <c r="L23" i="8"/>
  <c r="K23" i="8"/>
  <c r="D36" i="8"/>
  <c r="H36" i="8"/>
  <c r="D37" i="8"/>
  <c r="H37" i="8"/>
  <c r="D38" i="8"/>
  <c r="H38" i="8"/>
  <c r="D39" i="8"/>
  <c r="H39" i="8"/>
  <c r="D40" i="8"/>
  <c r="H40" i="8"/>
  <c r="D41" i="8"/>
  <c r="H41" i="8"/>
  <c r="D42" i="8"/>
  <c r="H42" i="8"/>
  <c r="D43" i="8"/>
  <c r="H43" i="8"/>
  <c r="D44" i="8"/>
  <c r="H44" i="8"/>
  <c r="I45" i="8"/>
  <c r="F45" i="8"/>
  <c r="G45" i="8"/>
  <c r="D45" i="8"/>
  <c r="H45" i="8"/>
  <c r="D25" i="8"/>
  <c r="H25" i="8"/>
  <c r="D26" i="8"/>
  <c r="H26" i="8"/>
  <c r="D27" i="8"/>
  <c r="H27" i="8"/>
  <c r="D28" i="8"/>
  <c r="H28" i="8"/>
  <c r="D29" i="8"/>
  <c r="H29" i="8"/>
  <c r="D30" i="8"/>
  <c r="H30" i="8"/>
  <c r="D31" i="8"/>
  <c r="H31" i="8"/>
  <c r="D32" i="8"/>
  <c r="H32" i="8"/>
  <c r="D33" i="8"/>
  <c r="H33" i="8"/>
  <c r="I34" i="8"/>
  <c r="F34" i="8"/>
  <c r="G34" i="8"/>
  <c r="D34" i="8"/>
  <c r="H34" i="8"/>
  <c r="D14" i="8"/>
  <c r="H14" i="8"/>
  <c r="D15" i="8"/>
  <c r="H15" i="8"/>
  <c r="D16" i="8"/>
  <c r="H16" i="8"/>
  <c r="D17" i="8"/>
  <c r="H17" i="8"/>
  <c r="D18" i="8"/>
  <c r="H18" i="8"/>
  <c r="D19" i="8"/>
  <c r="H19" i="8"/>
  <c r="D20" i="8"/>
  <c r="H20" i="8"/>
  <c r="D21" i="8"/>
  <c r="H21" i="8"/>
  <c r="D22" i="8"/>
  <c r="H22" i="8"/>
  <c r="I23" i="8"/>
  <c r="F23" i="8"/>
  <c r="G23" i="8"/>
  <c r="D23" i="8"/>
  <c r="H23" i="8"/>
  <c r="D3" i="8"/>
  <c r="H3" i="8"/>
  <c r="D4" i="8"/>
  <c r="H4" i="8"/>
  <c r="D5" i="8"/>
  <c r="H5" i="8"/>
  <c r="D6" i="8"/>
  <c r="H6" i="8"/>
  <c r="D7" i="8"/>
  <c r="H7" i="8"/>
  <c r="D8" i="8"/>
  <c r="H8" i="8"/>
  <c r="D9" i="8"/>
  <c r="H9" i="8"/>
  <c r="D10" i="8"/>
  <c r="H10" i="8"/>
  <c r="D11" i="8"/>
  <c r="H11" i="8"/>
  <c r="I12" i="8"/>
  <c r="F12" i="8"/>
  <c r="G12" i="8"/>
  <c r="H12" i="8"/>
  <c r="J14" i="7"/>
  <c r="J15" i="7"/>
  <c r="J16" i="7"/>
  <c r="J17" i="7"/>
  <c r="J18" i="7"/>
  <c r="J19" i="7"/>
  <c r="J20" i="7"/>
  <c r="J21" i="7"/>
  <c r="J22" i="7"/>
  <c r="J23" i="7"/>
  <c r="J24" i="7"/>
  <c r="L23" i="7"/>
  <c r="K23" i="7"/>
  <c r="D36" i="7"/>
  <c r="H36" i="7"/>
  <c r="D37" i="7"/>
  <c r="H37" i="7"/>
  <c r="D38" i="7"/>
  <c r="H38" i="7"/>
  <c r="D39" i="7"/>
  <c r="H39" i="7"/>
  <c r="D40" i="7"/>
  <c r="H40" i="7"/>
  <c r="D41" i="7"/>
  <c r="H41" i="7"/>
  <c r="D42" i="7"/>
  <c r="H42" i="7"/>
  <c r="D43" i="7"/>
  <c r="H43" i="7"/>
  <c r="D44" i="7"/>
  <c r="H44" i="7"/>
  <c r="I45" i="7"/>
  <c r="F45" i="7"/>
  <c r="G45" i="7"/>
  <c r="D45" i="7"/>
  <c r="H45" i="7"/>
  <c r="D25" i="7"/>
  <c r="H25" i="7"/>
  <c r="D26" i="7"/>
  <c r="H26" i="7"/>
  <c r="D27" i="7"/>
  <c r="H27" i="7"/>
  <c r="D28" i="7"/>
  <c r="H28" i="7"/>
  <c r="D29" i="7"/>
  <c r="H29" i="7"/>
  <c r="D30" i="7"/>
  <c r="H30" i="7"/>
  <c r="D31" i="7"/>
  <c r="H31" i="7"/>
  <c r="D32" i="7"/>
  <c r="H32" i="7"/>
  <c r="D33" i="7"/>
  <c r="H33" i="7"/>
  <c r="I34" i="7"/>
  <c r="F34" i="7"/>
  <c r="G34" i="7"/>
  <c r="H34" i="7"/>
  <c r="D14" i="7"/>
  <c r="H14" i="7"/>
  <c r="D15" i="7"/>
  <c r="H15" i="7"/>
  <c r="D16" i="7"/>
  <c r="H16" i="7"/>
  <c r="D17" i="7"/>
  <c r="H17" i="7"/>
  <c r="D18" i="7"/>
  <c r="H18" i="7"/>
  <c r="D19" i="7"/>
  <c r="H19" i="7"/>
  <c r="D20" i="7"/>
  <c r="H20" i="7"/>
  <c r="D21" i="7"/>
  <c r="H21" i="7"/>
  <c r="D22" i="7"/>
  <c r="H22" i="7"/>
  <c r="I23" i="7"/>
  <c r="F23" i="7"/>
  <c r="G23" i="7"/>
  <c r="D23" i="7"/>
  <c r="H23" i="7"/>
  <c r="D3" i="7"/>
  <c r="H3" i="7"/>
  <c r="D4" i="7"/>
  <c r="H4" i="7"/>
  <c r="D5" i="7"/>
  <c r="H5" i="7"/>
  <c r="D6" i="7"/>
  <c r="H6" i="7"/>
  <c r="D7" i="7"/>
  <c r="H7" i="7"/>
  <c r="D8" i="7"/>
  <c r="H8" i="7"/>
  <c r="D9" i="7"/>
  <c r="H9" i="7"/>
  <c r="D10" i="7"/>
  <c r="H10" i="7"/>
  <c r="D11" i="7"/>
  <c r="H11" i="7"/>
  <c r="I12" i="7"/>
  <c r="F12" i="7"/>
  <c r="G12" i="7"/>
  <c r="H12" i="7"/>
  <c r="J14" i="6"/>
  <c r="J15" i="6"/>
  <c r="J16" i="6"/>
  <c r="J17" i="6"/>
  <c r="J18" i="6"/>
  <c r="J19" i="6"/>
  <c r="J20" i="6"/>
  <c r="J21" i="6"/>
  <c r="J22" i="6"/>
  <c r="J23" i="6"/>
  <c r="J24" i="6"/>
  <c r="L23" i="6"/>
  <c r="K23" i="6"/>
  <c r="D36" i="6"/>
  <c r="H36" i="6"/>
  <c r="D37" i="6"/>
  <c r="H37" i="6"/>
  <c r="D38" i="6"/>
  <c r="H38" i="6"/>
  <c r="D39" i="6"/>
  <c r="H39" i="6"/>
  <c r="D40" i="6"/>
  <c r="H40" i="6"/>
  <c r="D41" i="6"/>
  <c r="H41" i="6"/>
  <c r="D42" i="6"/>
  <c r="H42" i="6"/>
  <c r="D43" i="6"/>
  <c r="H43" i="6"/>
  <c r="D44" i="6"/>
  <c r="H44" i="6"/>
  <c r="I45" i="6"/>
  <c r="F45" i="6"/>
  <c r="G45" i="6"/>
  <c r="D45" i="6"/>
  <c r="H45" i="6"/>
  <c r="D25" i="6"/>
  <c r="H25" i="6"/>
  <c r="D26" i="6"/>
  <c r="H26" i="6"/>
  <c r="D27" i="6"/>
  <c r="H27" i="6"/>
  <c r="D28" i="6"/>
  <c r="H28" i="6"/>
  <c r="D29" i="6"/>
  <c r="H29" i="6"/>
  <c r="D30" i="6"/>
  <c r="H30" i="6"/>
  <c r="D31" i="6"/>
  <c r="H31" i="6"/>
  <c r="D32" i="6"/>
  <c r="H32" i="6"/>
  <c r="D33" i="6"/>
  <c r="H33" i="6"/>
  <c r="I34" i="6"/>
  <c r="F34" i="6"/>
  <c r="G34" i="6"/>
  <c r="D34" i="6"/>
  <c r="H34" i="6"/>
  <c r="D14" i="6"/>
  <c r="H14" i="6"/>
  <c r="D15" i="6"/>
  <c r="H15" i="6"/>
  <c r="D16" i="6"/>
  <c r="H16" i="6"/>
  <c r="D17" i="6"/>
  <c r="H17" i="6"/>
  <c r="D18" i="6"/>
  <c r="H18" i="6"/>
  <c r="D19" i="6"/>
  <c r="H19" i="6"/>
  <c r="D20" i="6"/>
  <c r="H20" i="6"/>
  <c r="D21" i="6"/>
  <c r="H21" i="6"/>
  <c r="D22" i="6"/>
  <c r="H22" i="6"/>
  <c r="I23" i="6"/>
  <c r="F23" i="6"/>
  <c r="G23" i="6"/>
  <c r="D23" i="6"/>
  <c r="H23" i="6"/>
  <c r="D3" i="6"/>
  <c r="H3" i="6"/>
  <c r="D4" i="6"/>
  <c r="H4" i="6"/>
  <c r="D5" i="6"/>
  <c r="H5" i="6"/>
  <c r="D6" i="6"/>
  <c r="H6" i="6"/>
  <c r="D7" i="6"/>
  <c r="H7" i="6"/>
  <c r="D8" i="6"/>
  <c r="H8" i="6"/>
  <c r="D9" i="6"/>
  <c r="H9" i="6"/>
  <c r="D10" i="6"/>
  <c r="H10" i="6"/>
  <c r="D11" i="6"/>
  <c r="H11" i="6"/>
  <c r="I12" i="6"/>
  <c r="F12" i="6"/>
  <c r="G12" i="6"/>
  <c r="D12" i="6"/>
  <c r="H12" i="6"/>
  <c r="J24" i="5"/>
  <c r="J14" i="5"/>
  <c r="J15" i="5"/>
  <c r="J16" i="5"/>
  <c r="J17" i="5"/>
  <c r="J18" i="5"/>
  <c r="J19" i="5"/>
  <c r="J20" i="5"/>
  <c r="J21" i="5"/>
  <c r="J22" i="5"/>
  <c r="J23" i="5"/>
  <c r="L23" i="5"/>
  <c r="K23" i="5"/>
  <c r="D36" i="5"/>
  <c r="H36" i="5"/>
  <c r="D37" i="5"/>
  <c r="H37" i="5"/>
  <c r="D38" i="5"/>
  <c r="H38" i="5"/>
  <c r="D39" i="5"/>
  <c r="H39" i="5"/>
  <c r="D40" i="5"/>
  <c r="H40" i="5"/>
  <c r="D41" i="5"/>
  <c r="H41" i="5"/>
  <c r="D42" i="5"/>
  <c r="H42" i="5"/>
  <c r="D43" i="5"/>
  <c r="H43" i="5"/>
  <c r="D44" i="5"/>
  <c r="H44" i="5"/>
  <c r="I45" i="5"/>
  <c r="F45" i="5"/>
  <c r="G45" i="5"/>
  <c r="D45" i="5"/>
  <c r="H45" i="5"/>
  <c r="D25" i="5"/>
  <c r="H25" i="5"/>
  <c r="D26" i="5"/>
  <c r="H26" i="5"/>
  <c r="D27" i="5"/>
  <c r="H27" i="5"/>
  <c r="D28" i="5"/>
  <c r="H28" i="5"/>
  <c r="D29" i="5"/>
  <c r="H29" i="5"/>
  <c r="D30" i="5"/>
  <c r="H30" i="5"/>
  <c r="D31" i="5"/>
  <c r="H31" i="5"/>
  <c r="D32" i="5"/>
  <c r="H32" i="5"/>
  <c r="D33" i="5"/>
  <c r="H33" i="5"/>
  <c r="I34" i="5"/>
  <c r="F34" i="5"/>
  <c r="G34" i="5"/>
  <c r="H34" i="5"/>
  <c r="J14" i="4"/>
  <c r="J15" i="4"/>
  <c r="J16" i="4"/>
  <c r="J17" i="4"/>
  <c r="J18" i="4"/>
  <c r="J19" i="4"/>
  <c r="J20" i="4"/>
  <c r="J21" i="4"/>
  <c r="J22" i="4"/>
  <c r="J23" i="4"/>
  <c r="J24" i="4"/>
  <c r="L23" i="4"/>
  <c r="K23" i="4"/>
  <c r="D36" i="4"/>
  <c r="H36" i="4"/>
  <c r="D37" i="4"/>
  <c r="H37" i="4"/>
  <c r="D38" i="4"/>
  <c r="H38" i="4"/>
  <c r="D39" i="4"/>
  <c r="H39" i="4"/>
  <c r="D40" i="4"/>
  <c r="H40" i="4"/>
  <c r="D41" i="4"/>
  <c r="H41" i="4"/>
  <c r="D42" i="4"/>
  <c r="H42" i="4"/>
  <c r="D43" i="4"/>
  <c r="H43" i="4"/>
  <c r="D44" i="4"/>
  <c r="H44" i="4"/>
  <c r="I45" i="4"/>
  <c r="F45" i="4"/>
  <c r="G45" i="4"/>
  <c r="D45" i="4"/>
  <c r="H45" i="4"/>
  <c r="D25" i="4"/>
  <c r="H25" i="4"/>
  <c r="D26" i="4"/>
  <c r="H26" i="4"/>
  <c r="D27" i="4"/>
  <c r="H27" i="4"/>
  <c r="D28" i="4"/>
  <c r="H28" i="4"/>
  <c r="D29" i="4"/>
  <c r="H29" i="4"/>
  <c r="D30" i="4"/>
  <c r="H30" i="4"/>
  <c r="D31" i="4"/>
  <c r="H31" i="4"/>
  <c r="D32" i="4"/>
  <c r="H32" i="4"/>
  <c r="D33" i="4"/>
  <c r="H33" i="4"/>
  <c r="I34" i="4"/>
  <c r="F34" i="4"/>
  <c r="G34" i="4"/>
  <c r="D34" i="4"/>
  <c r="H34" i="4"/>
  <c r="D14" i="4"/>
  <c r="H14" i="4"/>
  <c r="D15" i="4"/>
  <c r="H15" i="4"/>
  <c r="D16" i="4"/>
  <c r="H16" i="4"/>
  <c r="D17" i="4"/>
  <c r="H17" i="4"/>
  <c r="D18" i="4"/>
  <c r="H18" i="4"/>
  <c r="D19" i="4"/>
  <c r="H19" i="4"/>
  <c r="D20" i="4"/>
  <c r="H20" i="4"/>
  <c r="D21" i="4"/>
  <c r="H21" i="4"/>
  <c r="D22" i="4"/>
  <c r="H22" i="4"/>
  <c r="I23" i="4"/>
  <c r="F23" i="4"/>
  <c r="G23" i="4"/>
  <c r="D23" i="4"/>
  <c r="H23" i="4"/>
  <c r="D3" i="4"/>
  <c r="H3" i="4"/>
  <c r="D4" i="4"/>
  <c r="H4" i="4"/>
  <c r="D5" i="4"/>
  <c r="H5" i="4"/>
  <c r="D6" i="4"/>
  <c r="H6" i="4"/>
  <c r="D7" i="4"/>
  <c r="H7" i="4"/>
  <c r="D8" i="4"/>
  <c r="H8" i="4"/>
  <c r="D9" i="4"/>
  <c r="H9" i="4"/>
  <c r="D10" i="4"/>
  <c r="H10" i="4"/>
  <c r="D11" i="4"/>
  <c r="H11" i="4"/>
  <c r="I12" i="4"/>
  <c r="F12" i="4"/>
  <c r="G12" i="4"/>
  <c r="D12" i="4"/>
  <c r="H12" i="4"/>
  <c r="J14" i="3"/>
  <c r="J15" i="3"/>
  <c r="J16" i="3"/>
  <c r="J17" i="3"/>
  <c r="J18" i="3"/>
  <c r="J19" i="3"/>
  <c r="J20" i="3"/>
  <c r="J21" i="3"/>
  <c r="J22" i="3"/>
  <c r="J23" i="3"/>
  <c r="J24" i="3"/>
  <c r="L23" i="3"/>
  <c r="K23" i="3"/>
  <c r="D36" i="3"/>
  <c r="H36" i="3"/>
  <c r="D37" i="3"/>
  <c r="H37" i="3"/>
  <c r="D38" i="3"/>
  <c r="H38" i="3"/>
  <c r="D39" i="3"/>
  <c r="H39" i="3"/>
  <c r="D40" i="3"/>
  <c r="H40" i="3"/>
  <c r="D41" i="3"/>
  <c r="H41" i="3"/>
  <c r="D42" i="3"/>
  <c r="H42" i="3"/>
  <c r="D43" i="3"/>
  <c r="H43" i="3"/>
  <c r="D44" i="3"/>
  <c r="H44" i="3"/>
  <c r="I45" i="3"/>
  <c r="F45" i="3"/>
  <c r="G45" i="3"/>
  <c r="D45" i="3"/>
  <c r="H45" i="3"/>
  <c r="D25" i="3"/>
  <c r="H25" i="3"/>
  <c r="D26" i="3"/>
  <c r="H26" i="3"/>
  <c r="D27" i="3"/>
  <c r="H27" i="3"/>
  <c r="D28" i="3"/>
  <c r="H28" i="3"/>
  <c r="D29" i="3"/>
  <c r="H29" i="3"/>
  <c r="D30" i="3"/>
  <c r="H30" i="3"/>
  <c r="D31" i="3"/>
  <c r="H31" i="3"/>
  <c r="D32" i="3"/>
  <c r="H32" i="3"/>
  <c r="D33" i="3"/>
  <c r="H33" i="3"/>
  <c r="I34" i="3"/>
  <c r="F34" i="3"/>
  <c r="G34" i="3"/>
  <c r="H34" i="3"/>
  <c r="D14" i="3"/>
  <c r="H14" i="3"/>
  <c r="D15" i="3"/>
  <c r="H15" i="3"/>
  <c r="D16" i="3"/>
  <c r="H16" i="3"/>
  <c r="D17" i="3"/>
  <c r="H17" i="3"/>
  <c r="D18" i="3"/>
  <c r="H18" i="3"/>
  <c r="D19" i="3"/>
  <c r="H19" i="3"/>
  <c r="D20" i="3"/>
  <c r="H20" i="3"/>
  <c r="D21" i="3"/>
  <c r="H21" i="3"/>
  <c r="D22" i="3"/>
  <c r="H22" i="3"/>
  <c r="I23" i="3"/>
  <c r="F23" i="3"/>
  <c r="G23" i="3"/>
  <c r="D23" i="3"/>
  <c r="H23" i="3"/>
  <c r="D3" i="3"/>
  <c r="H3" i="3"/>
  <c r="D4" i="3"/>
  <c r="H4" i="3"/>
  <c r="D5" i="3"/>
  <c r="H5" i="3"/>
  <c r="D6" i="3"/>
  <c r="H6" i="3"/>
  <c r="D7" i="3"/>
  <c r="H7" i="3"/>
  <c r="D8" i="3"/>
  <c r="H8" i="3"/>
  <c r="D9" i="3"/>
  <c r="H9" i="3"/>
  <c r="D10" i="3"/>
  <c r="H10" i="3"/>
  <c r="D11" i="3"/>
  <c r="H11" i="3"/>
  <c r="I12" i="3"/>
  <c r="F12" i="3"/>
  <c r="G12" i="3"/>
  <c r="D12" i="3"/>
  <c r="H12" i="3"/>
  <c r="J14" i="2"/>
  <c r="J15" i="2"/>
  <c r="J16" i="2"/>
  <c r="J17" i="2"/>
  <c r="J18" i="2"/>
  <c r="J19" i="2"/>
  <c r="J20" i="2"/>
  <c r="J21" i="2"/>
  <c r="J22" i="2"/>
  <c r="J23" i="2"/>
  <c r="J24" i="2"/>
  <c r="L23" i="2"/>
  <c r="K23" i="2"/>
  <c r="D36" i="2"/>
  <c r="H36" i="2"/>
  <c r="D37" i="2"/>
  <c r="H37" i="2"/>
  <c r="D38" i="2"/>
  <c r="H38" i="2"/>
  <c r="D39" i="2"/>
  <c r="H39" i="2"/>
  <c r="D40" i="2"/>
  <c r="H40" i="2"/>
  <c r="D41" i="2"/>
  <c r="H41" i="2"/>
  <c r="D42" i="2"/>
  <c r="H42" i="2"/>
  <c r="D43" i="2"/>
  <c r="H43" i="2"/>
  <c r="D44" i="2"/>
  <c r="H44" i="2"/>
  <c r="I45" i="2"/>
  <c r="F45" i="2"/>
  <c r="G45" i="2"/>
  <c r="D45" i="2"/>
  <c r="H45" i="2"/>
  <c r="D25" i="2"/>
  <c r="H25" i="2"/>
  <c r="D26" i="2"/>
  <c r="H26" i="2"/>
  <c r="D27" i="2"/>
  <c r="H27" i="2"/>
  <c r="D28" i="2"/>
  <c r="H28" i="2"/>
  <c r="D29" i="2"/>
  <c r="H29" i="2"/>
  <c r="D30" i="2"/>
  <c r="H30" i="2"/>
  <c r="D31" i="2"/>
  <c r="H31" i="2"/>
  <c r="D32" i="2"/>
  <c r="H32" i="2"/>
  <c r="D33" i="2"/>
  <c r="H33" i="2"/>
  <c r="I34" i="2"/>
  <c r="F34" i="2"/>
  <c r="G34" i="2"/>
  <c r="D34" i="2"/>
  <c r="H34" i="2"/>
  <c r="D14" i="2"/>
  <c r="H14" i="2"/>
  <c r="D15" i="2"/>
  <c r="H15" i="2"/>
  <c r="D16" i="2"/>
  <c r="H16" i="2"/>
  <c r="D17" i="2"/>
  <c r="H17" i="2"/>
  <c r="D18" i="2"/>
  <c r="H18" i="2"/>
  <c r="D19" i="2"/>
  <c r="H19" i="2"/>
  <c r="D20" i="2"/>
  <c r="H20" i="2"/>
  <c r="D21" i="2"/>
  <c r="H21" i="2"/>
  <c r="D22" i="2"/>
  <c r="H22" i="2"/>
  <c r="I23" i="2"/>
  <c r="F23" i="2"/>
  <c r="G23" i="2"/>
  <c r="D23" i="2"/>
  <c r="H23" i="2"/>
  <c r="D3" i="2"/>
  <c r="H3" i="2"/>
  <c r="D4" i="2"/>
  <c r="H4" i="2"/>
  <c r="D5" i="2"/>
  <c r="H5" i="2"/>
  <c r="D6" i="2"/>
  <c r="H6" i="2"/>
  <c r="D7" i="2"/>
  <c r="H7" i="2"/>
  <c r="D8" i="2"/>
  <c r="H8" i="2"/>
  <c r="D9" i="2"/>
  <c r="H9" i="2"/>
  <c r="D10" i="2"/>
  <c r="H10" i="2"/>
  <c r="D11" i="2"/>
  <c r="H11" i="2"/>
  <c r="I12" i="2"/>
  <c r="F12" i="2"/>
  <c r="G12" i="2"/>
  <c r="D12" i="2"/>
  <c r="H12" i="2"/>
  <c r="L23" i="1"/>
  <c r="J22" i="1"/>
  <c r="J18" i="1"/>
  <c r="J14" i="1"/>
  <c r="J15" i="1"/>
  <c r="J16" i="1"/>
  <c r="J17" i="1"/>
  <c r="J19" i="1"/>
  <c r="J20" i="1"/>
  <c r="J21" i="1"/>
  <c r="J23" i="1"/>
  <c r="K23" i="1"/>
  <c r="D36" i="1"/>
  <c r="H36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D44" i="1"/>
  <c r="H44" i="1"/>
  <c r="I45" i="1"/>
  <c r="F45" i="1"/>
  <c r="G45" i="1"/>
  <c r="D45" i="1"/>
  <c r="H45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I34" i="1"/>
  <c r="F34" i="1"/>
  <c r="G34" i="1"/>
  <c r="H34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I23" i="1"/>
  <c r="F23" i="1"/>
  <c r="G23" i="1"/>
  <c r="D23" i="1"/>
  <c r="H23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I12" i="1"/>
  <c r="F12" i="1"/>
  <c r="G12" i="1"/>
  <c r="H12" i="1"/>
</calcChain>
</file>

<file path=xl/comments1.xml><?xml version="1.0" encoding="utf-8"?>
<comments xmlns="http://schemas.openxmlformats.org/spreadsheetml/2006/main">
  <authors>
    <author>Ramon Massana Molera</author>
  </authors>
  <commentList>
    <comment ref="T5" authorId="0">
      <text>
        <r>
          <rPr>
            <b/>
            <sz val="9"/>
            <color indexed="81"/>
            <rFont val="Geneva"/>
          </rPr>
          <t>Ramon Massana Molera:</t>
        </r>
        <r>
          <rPr>
            <sz val="9"/>
            <color indexed="81"/>
            <rFont val="Geneva"/>
          </rPr>
          <t xml:space="preserve">
5.1% Choanoflagellates</t>
        </r>
      </text>
    </comment>
    <comment ref="T8" authorId="0">
      <text>
        <r>
          <rPr>
            <b/>
            <sz val="9"/>
            <color indexed="81"/>
            <rFont val="Geneva"/>
          </rPr>
          <t>Ramon Massana Molera:</t>
        </r>
        <r>
          <rPr>
            <sz val="9"/>
            <color indexed="81"/>
            <rFont val="Geneva"/>
          </rPr>
          <t xml:space="preserve">
8,1% Choanoflagelats de 2-3 µm</t>
        </r>
      </text>
    </comment>
  </commentList>
</comments>
</file>

<file path=xl/sharedStrings.xml><?xml version="1.0" encoding="utf-8"?>
<sst xmlns="http://schemas.openxmlformats.org/spreadsheetml/2006/main" count="289" uniqueCount="111">
  <si>
    <t>A</t>
  </si>
  <si>
    <t>Factor</t>
  </si>
  <si>
    <t>%form</t>
  </si>
  <si>
    <t>mm</t>
  </si>
  <si>
    <t>DAPI</t>
    <phoneticPr fontId="0" type="noConversion"/>
  </si>
  <si>
    <t>Oslo 2009</t>
    <phoneticPr fontId="0" type="noConversion"/>
  </si>
  <si>
    <t>Surface 1m 0.8-3 um</t>
    <phoneticPr fontId="0" type="noConversion"/>
  </si>
  <si>
    <t>WGA</t>
    <phoneticPr fontId="0" type="noConversion"/>
  </si>
  <si>
    <t>OF9</t>
  </si>
  <si>
    <t>A:</t>
  </si>
  <si>
    <t>OF11</t>
    <phoneticPr fontId="0" type="noConversion"/>
  </si>
  <si>
    <t>Surface 1m 3-20 um</t>
    <phoneticPr fontId="0" type="noConversion"/>
  </si>
  <si>
    <t>SUMMED CHITIN COUNTS</t>
  </si>
  <si>
    <t>SD</t>
  </si>
  <si>
    <t>SE</t>
  </si>
  <si>
    <t>MEAN CHITIN CELLS PER ML</t>
  </si>
  <si>
    <t>OF10</t>
    <phoneticPr fontId="0" type="noConversion"/>
  </si>
  <si>
    <t>20 m 0.8-20</t>
    <phoneticPr fontId="0" type="noConversion"/>
  </si>
  <si>
    <t>B:</t>
  </si>
  <si>
    <t>OF12</t>
    <phoneticPr fontId="0" type="noConversion"/>
  </si>
  <si>
    <t>20 m 3-20 um</t>
    <phoneticPr fontId="0" type="noConversion"/>
  </si>
  <si>
    <t>C:</t>
  </si>
  <si>
    <t>C3</t>
    <phoneticPr fontId="0" type="noConversion"/>
  </si>
  <si>
    <t>Barcelona 2010</t>
    <phoneticPr fontId="0" type="noConversion"/>
  </si>
  <si>
    <t>Surface 3-20 um</t>
    <phoneticPr fontId="0" type="noConversion"/>
  </si>
  <si>
    <t>A10</t>
    <phoneticPr fontId="0" type="noConversion"/>
  </si>
  <si>
    <t>Surface 0.6-3 um</t>
    <phoneticPr fontId="0" type="noConversion"/>
  </si>
  <si>
    <t>D:</t>
  </si>
  <si>
    <t>G19</t>
    <phoneticPr fontId="0" type="noConversion"/>
  </si>
  <si>
    <t>Gijon 2010</t>
    <phoneticPr fontId="0" type="noConversion"/>
  </si>
  <si>
    <t>G21</t>
    <phoneticPr fontId="0" type="noConversion"/>
  </si>
  <si>
    <t>E:</t>
  </si>
  <si>
    <t>N5</t>
  </si>
  <si>
    <t>DAPI</t>
  </si>
  <si>
    <t>Naples 2010</t>
  </si>
  <si>
    <t>Surface 0.6-3 um</t>
  </si>
  <si>
    <t>WGA</t>
  </si>
  <si>
    <t>N7</t>
    <phoneticPr fontId="0" type="noConversion"/>
  </si>
  <si>
    <t>Naples 2010</t>
    <phoneticPr fontId="0" type="noConversion"/>
  </si>
  <si>
    <t>N6</t>
    <phoneticPr fontId="0" type="noConversion"/>
  </si>
  <si>
    <t>DCM 0.6-3 um</t>
    <phoneticPr fontId="0" type="noConversion"/>
  </si>
  <si>
    <t>F:</t>
  </si>
  <si>
    <t>N8</t>
    <phoneticPr fontId="0" type="noConversion"/>
  </si>
  <si>
    <t>DCM 3-20 um</t>
    <phoneticPr fontId="0" type="noConversion"/>
  </si>
  <si>
    <t>G:</t>
  </si>
  <si>
    <t>OF13</t>
    <phoneticPr fontId="0" type="noConversion"/>
  </si>
  <si>
    <t>Oslo 2010</t>
    <phoneticPr fontId="0" type="noConversion"/>
  </si>
  <si>
    <t>OF15</t>
    <phoneticPr fontId="0" type="noConversion"/>
  </si>
  <si>
    <t>SEM</t>
  </si>
  <si>
    <t>RA099</t>
    <phoneticPr fontId="0" type="noConversion"/>
  </si>
  <si>
    <t>Roscoff 2010</t>
    <phoneticPr fontId="0" type="noConversion"/>
  </si>
  <si>
    <t>H:</t>
  </si>
  <si>
    <t>RA100</t>
    <phoneticPr fontId="0" type="noConversion"/>
  </si>
  <si>
    <t>Surface 1m 0.6-3 um</t>
    <phoneticPr fontId="0" type="noConversion"/>
  </si>
  <si>
    <t>VA019</t>
    <phoneticPr fontId="0" type="noConversion"/>
  </si>
  <si>
    <t>Varna 2010</t>
    <phoneticPr fontId="0" type="noConversion"/>
  </si>
  <si>
    <t>Surface 3 m 0.6-20 um</t>
    <phoneticPr fontId="0" type="noConversion"/>
  </si>
  <si>
    <t>I:</t>
  </si>
  <si>
    <t>VA464</t>
    <phoneticPr fontId="0" type="noConversion"/>
  </si>
  <si>
    <t>Surface 3m 0.6-3 um</t>
    <phoneticPr fontId="0" type="noConversion"/>
  </si>
  <si>
    <t>J:</t>
  </si>
  <si>
    <t>VA456</t>
    <phoneticPr fontId="0" type="noConversion"/>
  </si>
  <si>
    <t>Anoxic 0.6-3 um</t>
    <phoneticPr fontId="0" type="noConversion"/>
  </si>
  <si>
    <t>VA457</t>
    <phoneticPr fontId="0" type="noConversion"/>
  </si>
  <si>
    <t>250 m anoxic 3-20 um</t>
    <phoneticPr fontId="0" type="noConversion"/>
  </si>
  <si>
    <t>Bacteria</t>
  </si>
  <si>
    <t>Synechococcus</t>
  </si>
  <si>
    <t>PF 2-5</t>
  </si>
  <si>
    <t>2 µm</t>
  </si>
  <si>
    <t>3 µm</t>
  </si>
  <si>
    <t>4 µm</t>
  </si>
  <si>
    <t>5 µm</t>
  </si>
  <si>
    <t>PF 5-20</t>
  </si>
  <si>
    <t>Cryptomonas</t>
  </si>
  <si>
    <t>Dinoflagellates</t>
  </si>
  <si>
    <t>Other</t>
  </si>
  <si>
    <t>Diatom</t>
  </si>
  <si>
    <t>HF 2-5</t>
  </si>
  <si>
    <t>HF 5-20</t>
  </si>
  <si>
    <t>22-set-09</t>
  </si>
  <si>
    <t>14-set-10</t>
  </si>
  <si>
    <t>Total Euks 2-20um</t>
  </si>
  <si>
    <t>B</t>
  </si>
  <si>
    <t>C</t>
  </si>
  <si>
    <t>D</t>
  </si>
  <si>
    <t>E</t>
  </si>
  <si>
    <t>F</t>
  </si>
  <si>
    <t>G</t>
  </si>
  <si>
    <t>H</t>
  </si>
  <si>
    <t>I</t>
  </si>
  <si>
    <t>J</t>
  </si>
  <si>
    <t>Oslo 2009 - subsurface</t>
  </si>
  <si>
    <t xml:space="preserve">Oslo 2009 - DCM </t>
  </si>
  <si>
    <t xml:space="preserve">Blanes 2010 - subsurface </t>
  </si>
  <si>
    <t xml:space="preserve">Gijon 2010 - subsurface </t>
  </si>
  <si>
    <t>Naples 2010 - subsurface</t>
  </si>
  <si>
    <t>Naples 2010 - DCM</t>
  </si>
  <si>
    <t>Oslo 2010 - subsurface</t>
  </si>
  <si>
    <t>Roscoff 2010 - subsurface</t>
  </si>
  <si>
    <t>Varna 2010 - subsurface</t>
  </si>
  <si>
    <t xml:space="preserve">Varna 2010 - Anoxic </t>
  </si>
  <si>
    <t>SAMPLE SITE</t>
  </si>
  <si>
    <t>DATE</t>
  </si>
  <si>
    <t>Total Euks 2-5um (higher accuracy count)</t>
  </si>
  <si>
    <t xml:space="preserve">% fungi in cDNA </t>
  </si>
  <si>
    <t xml:space="preserve">%71 OTUs in cDNA </t>
  </si>
  <si>
    <t>Sample site</t>
  </si>
  <si>
    <t>DAPI/WGA</t>
  </si>
  <si>
    <t xml:space="preserve">volume </t>
  </si>
  <si>
    <t>counts</t>
  </si>
  <si>
    <t xml:space="preserve"> cells/ml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</si>
</sst>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12"/>
      <name val="Verdana"/>
    </font>
    <font>
      <b/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Verdana"/>
    </font>
    <font>
      <b/>
      <sz val="9"/>
      <color indexed="81"/>
      <name val="Geneva"/>
    </font>
    <font>
      <sz val="9"/>
      <color indexed="81"/>
      <name val="Geneva"/>
    </font>
    <font>
      <sz val="12"/>
      <name val="Calibri"/>
      <family val="2"/>
      <scheme val="minor"/>
    </font>
    <font>
      <b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1" fontId="0" fillId="0" borderId="0" xfId="0" applyNumberFormat="1"/>
    <xf numFmtId="0" fontId="0" fillId="0" borderId="0" xfId="0" applyNumberFormat="1" applyBorder="1"/>
    <xf numFmtId="0" fontId="0" fillId="0" borderId="0" xfId="0" applyFont="1" applyBorder="1"/>
    <xf numFmtId="0" fontId="0" fillId="0" borderId="0" xfId="0" applyFont="1" applyFill="1" applyBorder="1"/>
    <xf numFmtId="164" fontId="0" fillId="0" borderId="0" xfId="0" applyNumberFormat="1" applyFill="1" applyBorder="1"/>
    <xf numFmtId="1" fontId="3" fillId="0" borderId="0" xfId="0" applyNumberFormat="1" applyFont="1"/>
    <xf numFmtId="0" fontId="3" fillId="0" borderId="0" xfId="0" applyNumberFormat="1" applyFont="1" applyBorder="1"/>
    <xf numFmtId="0" fontId="3" fillId="0" borderId="0" xfId="0" applyFont="1" applyBorder="1"/>
    <xf numFmtId="0" fontId="3" fillId="0" borderId="0" xfId="0" applyNumberFormat="1" applyFont="1"/>
    <xf numFmtId="0" fontId="3" fillId="0" borderId="0" xfId="0" applyFont="1"/>
    <xf numFmtId="164" fontId="3" fillId="0" borderId="0" xfId="0" applyNumberFormat="1" applyFont="1" applyFill="1" applyBorder="1"/>
    <xf numFmtId="0" fontId="4" fillId="0" borderId="0" xfId="0" applyNumberFormat="1" applyFont="1"/>
    <xf numFmtId="0" fontId="4" fillId="0" borderId="0" xfId="0" applyFont="1"/>
    <xf numFmtId="0" fontId="4" fillId="0" borderId="0" xfId="0" applyNumberFormat="1" applyFont="1" applyFill="1" applyBorder="1"/>
    <xf numFmtId="0" fontId="3" fillId="0" borderId="0" xfId="0" applyFont="1" applyFill="1" applyBorder="1"/>
    <xf numFmtId="0" fontId="1" fillId="0" borderId="0" xfId="0" applyFont="1"/>
    <xf numFmtId="1" fontId="0" fillId="2" borderId="0" xfId="0" applyNumberFormat="1" applyFont="1" applyFill="1" applyAlignment="1">
      <alignment horizontal="left"/>
    </xf>
    <xf numFmtId="164" fontId="0" fillId="0" borderId="0" xfId="0" applyNumberFormat="1"/>
    <xf numFmtId="164" fontId="0" fillId="0" borderId="1" xfId="0" applyNumberFormat="1" applyBorder="1"/>
    <xf numFmtId="1" fontId="0" fillId="2" borderId="1" xfId="0" applyNumberFormat="1" applyFont="1" applyFill="1" applyBorder="1" applyAlignment="1">
      <alignment horizontal="left"/>
    </xf>
    <xf numFmtId="164" fontId="0" fillId="0" borderId="2" xfId="0" applyNumberForma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0" xfId="0" applyNumberFormat="1" applyFont="1" applyFill="1" applyBorder="1"/>
    <xf numFmtId="1" fontId="4" fillId="0" borderId="0" xfId="0" applyNumberFormat="1" applyFont="1"/>
    <xf numFmtId="0" fontId="4" fillId="0" borderId="0" xfId="0" applyNumberFormat="1" applyFont="1" applyBorder="1"/>
    <xf numFmtId="0" fontId="4" fillId="0" borderId="0" xfId="0" applyFont="1" applyBorder="1"/>
    <xf numFmtId="164" fontId="4" fillId="0" borderId="0" xfId="0" applyNumberFormat="1" applyFont="1" applyFill="1" applyBorder="1"/>
    <xf numFmtId="1" fontId="3" fillId="0" borderId="0" xfId="0" applyNumberFormat="1" applyFont="1" applyBorder="1"/>
    <xf numFmtId="0" fontId="7" fillId="0" borderId="0" xfId="0" applyFont="1"/>
    <xf numFmtId="1" fontId="7" fillId="0" borderId="0" xfId="0" applyNumberFormat="1" applyFont="1"/>
    <xf numFmtId="164" fontId="7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vertical="top"/>
    </xf>
    <xf numFmtId="0" fontId="10" fillId="0" borderId="0" xfId="0" applyFont="1" applyFill="1"/>
    <xf numFmtId="15" fontId="10" fillId="0" borderId="0" xfId="0" applyNumberFormat="1" applyFont="1" applyFill="1" applyAlignment="1">
      <alignment horizontal="left" vertical="top"/>
    </xf>
    <xf numFmtId="15" fontId="10" fillId="0" borderId="0" xfId="0" applyNumberFormat="1" applyFont="1" applyFill="1" applyAlignment="1">
      <alignment vertical="top"/>
    </xf>
    <xf numFmtId="0" fontId="0" fillId="0" borderId="0" xfId="0" applyFont="1"/>
    <xf numFmtId="0" fontId="0" fillId="0" borderId="0" xfId="0" applyFont="1" applyAlignment="1">
      <alignment vertical="top"/>
    </xf>
    <xf numFmtId="15" fontId="0" fillId="0" borderId="0" xfId="0" applyNumberFormat="1" applyFont="1" applyAlignment="1">
      <alignment horizontal="left" vertical="top"/>
    </xf>
    <xf numFmtId="15" fontId="0" fillId="0" borderId="0" xfId="0" applyNumberFormat="1" applyFont="1" applyAlignment="1">
      <alignment vertical="top"/>
    </xf>
    <xf numFmtId="1" fontId="10" fillId="0" borderId="0" xfId="0" applyNumberFormat="1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1" fontId="11" fillId="0" borderId="0" xfId="0" applyNumberFormat="1" applyFont="1" applyFill="1" applyBorder="1" applyAlignment="1">
      <alignment vertical="top"/>
    </xf>
    <xf numFmtId="0" fontId="1" fillId="0" borderId="0" xfId="0" applyFont="1" applyAlignment="1">
      <alignment vertical="top"/>
    </xf>
    <xf numFmtId="1" fontId="1" fillId="0" borderId="0" xfId="0" applyNumberFormat="1" applyFont="1" applyAlignment="1">
      <alignment vertical="top"/>
    </xf>
    <xf numFmtId="2" fontId="0" fillId="0" borderId="0" xfId="0" applyNumberFormat="1" applyFont="1" applyAlignment="1">
      <alignment vertical="top"/>
    </xf>
    <xf numFmtId="2" fontId="0" fillId="0" borderId="0" xfId="0" applyNumberFormat="1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J15" sqref="J15"/>
    </sheetView>
  </sheetViews>
  <sheetFormatPr baseColWidth="10" defaultRowHeight="15" x14ac:dyDescent="0"/>
  <cols>
    <col min="10" max="10" width="10.83203125" customWidth="1"/>
  </cols>
  <sheetData>
    <row r="1" spans="1:12" ht="16" thickBot="1">
      <c r="A1" s="17" t="s">
        <v>9</v>
      </c>
    </row>
    <row r="2" spans="1:12" ht="16" thickBot="1">
      <c r="A2" s="51" t="s">
        <v>106</v>
      </c>
      <c r="B2" s="52" t="s">
        <v>107</v>
      </c>
      <c r="C2" s="52" t="s">
        <v>1</v>
      </c>
      <c r="D2" s="52" t="s">
        <v>2</v>
      </c>
      <c r="E2" s="52" t="s">
        <v>108</v>
      </c>
      <c r="F2" s="52" t="s">
        <v>109</v>
      </c>
      <c r="G2" s="52" t="s">
        <v>3</v>
      </c>
      <c r="H2" s="52" t="s">
        <v>110</v>
      </c>
    </row>
    <row r="3" spans="1:12">
      <c r="A3" s="1" t="s">
        <v>8</v>
      </c>
      <c r="B3" s="1" t="s">
        <v>4</v>
      </c>
      <c r="C3" s="2">
        <v>3464</v>
      </c>
      <c r="D3" s="3">
        <f t="shared" ref="D3:D23" si="0">10/9</f>
        <v>1.1111111111111112</v>
      </c>
      <c r="E3" s="4">
        <v>100</v>
      </c>
      <c r="F3" s="5">
        <v>223</v>
      </c>
      <c r="G3" s="5">
        <v>3.3</v>
      </c>
      <c r="H3" s="6">
        <f>(F3/G3)/$E3*$D3*$C3</f>
        <v>2600.9158249158249</v>
      </c>
    </row>
    <row r="4" spans="1:12">
      <c r="A4" s="1" t="s">
        <v>5</v>
      </c>
      <c r="B4" s="4"/>
      <c r="C4" s="2">
        <v>3464</v>
      </c>
      <c r="D4" s="3">
        <f t="shared" si="0"/>
        <v>1.1111111111111112</v>
      </c>
      <c r="E4" s="4">
        <v>100</v>
      </c>
      <c r="F4" s="5">
        <v>273</v>
      </c>
      <c r="G4" s="5">
        <v>3.7</v>
      </c>
      <c r="H4" s="6">
        <f t="shared" ref="H4:H12" si="1">(F4/G4)/$E4*$D4*$C4</f>
        <v>2839.8558558558557</v>
      </c>
    </row>
    <row r="5" spans="1:12">
      <c r="A5" s="1" t="s">
        <v>6</v>
      </c>
      <c r="B5" s="4"/>
      <c r="C5" s="2">
        <v>3464</v>
      </c>
      <c r="D5" s="3">
        <f t="shared" si="0"/>
        <v>1.1111111111111112</v>
      </c>
      <c r="E5" s="4">
        <v>100</v>
      </c>
      <c r="F5" s="5">
        <v>285</v>
      </c>
      <c r="G5" s="5">
        <v>2.8</v>
      </c>
      <c r="H5" s="6">
        <f t="shared" si="1"/>
        <v>3917.6190476190482</v>
      </c>
    </row>
    <row r="6" spans="1:12">
      <c r="A6" s="4"/>
      <c r="B6" s="4"/>
      <c r="C6" s="2">
        <v>3464</v>
      </c>
      <c r="D6" s="3">
        <f t="shared" si="0"/>
        <v>1.1111111111111112</v>
      </c>
      <c r="E6" s="4">
        <v>100</v>
      </c>
      <c r="F6" s="5">
        <v>348</v>
      </c>
      <c r="G6" s="5">
        <v>5.2</v>
      </c>
      <c r="H6" s="6">
        <f t="shared" si="1"/>
        <v>2575.7948717948721</v>
      </c>
    </row>
    <row r="7" spans="1:12">
      <c r="A7" s="4"/>
      <c r="B7" s="4"/>
      <c r="C7" s="2">
        <v>3464</v>
      </c>
      <c r="D7" s="3">
        <f t="shared" si="0"/>
        <v>1.1111111111111112</v>
      </c>
      <c r="E7" s="4">
        <v>100</v>
      </c>
      <c r="F7" s="5">
        <v>427</v>
      </c>
      <c r="G7" s="5">
        <v>3.5</v>
      </c>
      <c r="H7" s="6">
        <f t="shared" si="1"/>
        <v>4695.6444444444451</v>
      </c>
    </row>
    <row r="8" spans="1:12">
      <c r="A8" s="4"/>
      <c r="B8" s="4"/>
      <c r="C8" s="2">
        <v>3464</v>
      </c>
      <c r="D8" s="3">
        <f t="shared" si="0"/>
        <v>1.1111111111111112</v>
      </c>
      <c r="E8" s="4">
        <v>100</v>
      </c>
      <c r="F8" s="5">
        <v>315</v>
      </c>
      <c r="G8" s="5">
        <v>3.2</v>
      </c>
      <c r="H8" s="6">
        <f t="shared" si="1"/>
        <v>3788.75</v>
      </c>
    </row>
    <row r="9" spans="1:12">
      <c r="A9" s="4"/>
      <c r="B9" s="4"/>
      <c r="C9" s="2">
        <v>3464</v>
      </c>
      <c r="D9" s="3">
        <f t="shared" si="0"/>
        <v>1.1111111111111112</v>
      </c>
      <c r="E9" s="4">
        <v>100</v>
      </c>
      <c r="F9" s="5">
        <v>220</v>
      </c>
      <c r="G9" s="5">
        <v>2.2999999999999998</v>
      </c>
      <c r="H9" s="6">
        <f t="shared" si="1"/>
        <v>3681.5458937198068</v>
      </c>
    </row>
    <row r="10" spans="1:12">
      <c r="A10" s="4"/>
      <c r="B10" s="4"/>
      <c r="C10" s="2">
        <v>3464</v>
      </c>
      <c r="D10" s="3">
        <f t="shared" si="0"/>
        <v>1.1111111111111112</v>
      </c>
      <c r="E10" s="4">
        <v>100</v>
      </c>
      <c r="F10" s="5">
        <v>425</v>
      </c>
      <c r="G10" s="5">
        <v>4</v>
      </c>
      <c r="H10" s="6">
        <f t="shared" si="1"/>
        <v>4089.4444444444443</v>
      </c>
    </row>
    <row r="11" spans="1:12">
      <c r="A11" s="4"/>
      <c r="B11" s="4"/>
      <c r="C11" s="2">
        <v>3464</v>
      </c>
      <c r="D11" s="3">
        <f t="shared" si="0"/>
        <v>1.1111111111111112</v>
      </c>
      <c r="E11" s="4">
        <v>100</v>
      </c>
      <c r="F11" s="5">
        <v>415</v>
      </c>
      <c r="G11" s="5">
        <v>4.7</v>
      </c>
      <c r="H11" s="6">
        <f t="shared" si="1"/>
        <v>3398.4869976359341</v>
      </c>
    </row>
    <row r="12" spans="1:12" ht="16">
      <c r="A12" s="4"/>
      <c r="B12" s="4"/>
      <c r="C12" s="7">
        <v>3464</v>
      </c>
      <c r="D12" s="8">
        <v>1.111111111</v>
      </c>
      <c r="E12" s="9">
        <v>100</v>
      </c>
      <c r="F12" s="10">
        <f>SUM(F3:F11)</f>
        <v>2931</v>
      </c>
      <c r="G12" s="11">
        <f>SUM(G3:G11)</f>
        <v>32.700000000000003</v>
      </c>
      <c r="H12" s="12">
        <f t="shared" si="1"/>
        <v>3449.8756367600076</v>
      </c>
      <c r="I12" s="11">
        <f>STDEV(H3:H11)</f>
        <v>722.45178214931752</v>
      </c>
    </row>
    <row r="13" spans="1:12">
      <c r="A13" s="4"/>
      <c r="B13" s="4"/>
      <c r="C13" s="2"/>
      <c r="D13" s="3"/>
      <c r="E13" s="5"/>
      <c r="F13" s="13"/>
      <c r="G13" s="14"/>
      <c r="H13" s="15"/>
      <c r="J13" t="s">
        <v>12</v>
      </c>
      <c r="K13" s="18"/>
      <c r="L13" s="18"/>
    </row>
    <row r="14" spans="1:12">
      <c r="A14" s="1"/>
      <c r="B14" s="1" t="s">
        <v>7</v>
      </c>
      <c r="C14" s="2">
        <v>3464</v>
      </c>
      <c r="D14" s="3">
        <f t="shared" si="0"/>
        <v>1.1111111111111112</v>
      </c>
      <c r="E14" s="5">
        <v>100</v>
      </c>
      <c r="F14" s="5">
        <v>3</v>
      </c>
      <c r="G14" s="5">
        <v>3.3</v>
      </c>
      <c r="H14" s="6">
        <f>(F14/G14)/$E14*$D14*$C14</f>
        <v>34.989898989898997</v>
      </c>
      <c r="J14" s="19">
        <f>SUM(H14+H36)</f>
        <v>34.989898989898997</v>
      </c>
      <c r="K14" s="18"/>
      <c r="L14" s="18"/>
    </row>
    <row r="15" spans="1:12">
      <c r="A15" s="4"/>
      <c r="B15" s="4"/>
      <c r="C15" s="2">
        <v>3464</v>
      </c>
      <c r="D15" s="3">
        <f t="shared" si="0"/>
        <v>1.1111111111111112</v>
      </c>
      <c r="E15" s="5">
        <v>100</v>
      </c>
      <c r="F15" s="5">
        <v>3</v>
      </c>
      <c r="G15" s="5">
        <v>3.7</v>
      </c>
      <c r="H15" s="6">
        <f t="shared" ref="H15:H23" si="2">(F15/G15)/$E15*$D15*$C15</f>
        <v>31.207207207207201</v>
      </c>
      <c r="J15" s="19">
        <f t="shared" ref="J15:J21" si="3">SUM(H15+H37)</f>
        <v>34.770993215437656</v>
      </c>
      <c r="K15" s="18"/>
      <c r="L15" s="18"/>
    </row>
    <row r="16" spans="1:12">
      <c r="A16" s="4"/>
      <c r="B16" s="4"/>
      <c r="C16" s="2">
        <v>3464</v>
      </c>
      <c r="D16" s="3">
        <f t="shared" si="0"/>
        <v>1.1111111111111112</v>
      </c>
      <c r="E16" s="5">
        <v>100</v>
      </c>
      <c r="F16" s="5">
        <v>2</v>
      </c>
      <c r="G16" s="5">
        <v>2.8</v>
      </c>
      <c r="H16" s="6">
        <f t="shared" si="2"/>
        <v>27.49206349206349</v>
      </c>
      <c r="J16" s="19">
        <f t="shared" si="3"/>
        <v>27.49206349206349</v>
      </c>
      <c r="K16" s="18"/>
      <c r="L16" s="18"/>
    </row>
    <row r="17" spans="1:12">
      <c r="A17" s="4"/>
      <c r="B17" s="4"/>
      <c r="C17" s="2">
        <v>3464</v>
      </c>
      <c r="D17" s="3">
        <f t="shared" si="0"/>
        <v>1.1111111111111112</v>
      </c>
      <c r="E17" s="5">
        <v>100</v>
      </c>
      <c r="F17" s="5">
        <v>2</v>
      </c>
      <c r="G17" s="5">
        <v>5.2</v>
      </c>
      <c r="H17" s="6">
        <f t="shared" si="2"/>
        <v>14.803418803418802</v>
      </c>
      <c r="J17" s="19">
        <f t="shared" si="3"/>
        <v>14.803418803418802</v>
      </c>
      <c r="K17" s="18"/>
      <c r="L17" s="18"/>
    </row>
    <row r="18" spans="1:12">
      <c r="A18" s="4"/>
      <c r="B18" s="4"/>
      <c r="C18" s="2">
        <v>3464</v>
      </c>
      <c r="D18" s="3">
        <f t="shared" si="0"/>
        <v>1.1111111111111112</v>
      </c>
      <c r="E18" s="5">
        <v>100</v>
      </c>
      <c r="F18" s="5">
        <v>2</v>
      </c>
      <c r="G18" s="5">
        <v>3.5</v>
      </c>
      <c r="H18" s="6">
        <f t="shared" si="2"/>
        <v>21.993650793650794</v>
      </c>
      <c r="J18" s="19">
        <f>SUM(H18+H40)</f>
        <v>27.339329805996474</v>
      </c>
      <c r="K18" s="18"/>
      <c r="L18" s="18"/>
    </row>
    <row r="19" spans="1:12">
      <c r="A19" s="4"/>
      <c r="B19" s="4"/>
      <c r="C19" s="2">
        <v>3464</v>
      </c>
      <c r="D19" s="3">
        <f t="shared" si="0"/>
        <v>1.1111111111111112</v>
      </c>
      <c r="E19" s="5">
        <v>100</v>
      </c>
      <c r="F19" s="5">
        <v>2</v>
      </c>
      <c r="G19" s="5">
        <v>3.2</v>
      </c>
      <c r="H19" s="6">
        <f t="shared" si="2"/>
        <v>24.055555555555557</v>
      </c>
      <c r="J19" s="19">
        <f t="shared" si="3"/>
        <v>31.457264957264957</v>
      </c>
      <c r="K19" s="18"/>
      <c r="L19" s="18"/>
    </row>
    <row r="20" spans="1:12">
      <c r="A20" s="4"/>
      <c r="B20" s="4"/>
      <c r="C20" s="2">
        <v>3464</v>
      </c>
      <c r="D20" s="3">
        <f t="shared" si="0"/>
        <v>1.1111111111111112</v>
      </c>
      <c r="E20" s="5">
        <v>100</v>
      </c>
      <c r="F20" s="5">
        <v>3</v>
      </c>
      <c r="G20" s="5">
        <v>2.2999999999999998</v>
      </c>
      <c r="H20" s="6">
        <f t="shared" si="2"/>
        <v>50.202898550724647</v>
      </c>
      <c r="J20" s="19">
        <f t="shared" si="3"/>
        <v>57.075914423740521</v>
      </c>
      <c r="K20" s="18"/>
      <c r="L20" s="18"/>
    </row>
    <row r="21" spans="1:12">
      <c r="A21" s="4"/>
      <c r="B21" s="4"/>
      <c r="C21" s="2">
        <v>3464</v>
      </c>
      <c r="D21" s="3">
        <f t="shared" si="0"/>
        <v>1.1111111111111112</v>
      </c>
      <c r="E21" s="5">
        <v>100</v>
      </c>
      <c r="F21" s="5">
        <v>1</v>
      </c>
      <c r="G21" s="5">
        <v>4</v>
      </c>
      <c r="H21" s="6">
        <f t="shared" si="2"/>
        <v>9.6222222222222218</v>
      </c>
      <c r="J21" s="19">
        <f t="shared" si="3"/>
        <v>9.6222222222222218</v>
      </c>
      <c r="K21" s="18"/>
      <c r="L21" s="18"/>
    </row>
    <row r="22" spans="1:12">
      <c r="A22" s="4"/>
      <c r="B22" s="4"/>
      <c r="C22" s="2">
        <v>3464</v>
      </c>
      <c r="D22" s="3">
        <f t="shared" si="0"/>
        <v>1.1111111111111112</v>
      </c>
      <c r="E22" s="5">
        <v>100</v>
      </c>
      <c r="F22" s="5">
        <v>5</v>
      </c>
      <c r="G22" s="5">
        <v>4.7</v>
      </c>
      <c r="H22" s="6">
        <f t="shared" si="2"/>
        <v>40.945626477541367</v>
      </c>
      <c r="J22" s="19">
        <f>SUM(H22+H44)</f>
        <v>40.945626477541367</v>
      </c>
      <c r="K22" s="18" t="s">
        <v>13</v>
      </c>
      <c r="L22" s="18" t="s">
        <v>14</v>
      </c>
    </row>
    <row r="23" spans="1:12" ht="17" thickBot="1">
      <c r="A23" s="4"/>
      <c r="B23" s="4"/>
      <c r="C23" s="7">
        <v>3464</v>
      </c>
      <c r="D23" s="8">
        <f t="shared" si="0"/>
        <v>1.1111111111111112</v>
      </c>
      <c r="E23" s="16">
        <v>100</v>
      </c>
      <c r="F23" s="16">
        <f>SUM(F14:F22)</f>
        <v>23</v>
      </c>
      <c r="G23" s="11">
        <f>SUM(G14:G22)</f>
        <v>32.700000000000003</v>
      </c>
      <c r="H23" s="12">
        <f t="shared" si="2"/>
        <v>27.071695548759767</v>
      </c>
      <c r="I23">
        <f>STDEV(H14:H22)</f>
        <v>12.66031666015669</v>
      </c>
      <c r="J23" s="20">
        <f>SUM(J14:J22)</f>
        <v>278.49673238758453</v>
      </c>
      <c r="K23" s="21">
        <f>STDEV(J14:J22)</f>
        <v>13.938409979445794</v>
      </c>
      <c r="L23" s="21">
        <f>STDEV(J14:J22)/SQRT(COUNT(J14:J22))</f>
        <v>4.6461366598152649</v>
      </c>
    </row>
    <row r="24" spans="1:12">
      <c r="J24" s="22">
        <f>SUM(J23/9)</f>
        <v>30.94408137639828</v>
      </c>
      <c r="K24" s="23" t="s">
        <v>15</v>
      </c>
    </row>
    <row r="25" spans="1:12" ht="16" thickBot="1">
      <c r="A25" s="1" t="s">
        <v>10</v>
      </c>
      <c r="B25" s="1" t="s">
        <v>4</v>
      </c>
      <c r="C25" s="2">
        <v>3464</v>
      </c>
      <c r="D25" s="3">
        <f t="shared" ref="D25:D45" si="4">10/9</f>
        <v>1.1111111111111112</v>
      </c>
      <c r="E25" s="4">
        <v>400</v>
      </c>
      <c r="F25" s="5">
        <v>484</v>
      </c>
      <c r="G25" s="5">
        <v>1.2</v>
      </c>
      <c r="H25" s="6">
        <f>(F25/G25)/$E25*$D25*$C25</f>
        <v>3880.962962962964</v>
      </c>
      <c r="J25" s="24">
        <v>4.6399999999999997</v>
      </c>
      <c r="K25" s="25" t="s">
        <v>14</v>
      </c>
    </row>
    <row r="26" spans="1:12">
      <c r="A26" s="1" t="s">
        <v>5</v>
      </c>
      <c r="B26" s="4"/>
      <c r="C26" s="2">
        <v>3464</v>
      </c>
      <c r="D26" s="3">
        <f t="shared" si="4"/>
        <v>1.1111111111111112</v>
      </c>
      <c r="E26" s="4">
        <v>400</v>
      </c>
      <c r="F26" s="5">
        <v>840</v>
      </c>
      <c r="G26" s="5">
        <v>2.7</v>
      </c>
      <c r="H26" s="6">
        <f t="shared" ref="H26:H34" si="5">(F26/G26)/$E26*$D26*$C26</f>
        <v>2993.5802469135801</v>
      </c>
    </row>
    <row r="27" spans="1:12">
      <c r="A27" s="1" t="s">
        <v>11</v>
      </c>
      <c r="B27" s="4"/>
      <c r="C27" s="2">
        <v>3464</v>
      </c>
      <c r="D27" s="3">
        <f t="shared" si="4"/>
        <v>1.1111111111111112</v>
      </c>
      <c r="E27" s="4">
        <v>400</v>
      </c>
      <c r="F27" s="5">
        <v>793</v>
      </c>
      <c r="G27" s="5">
        <v>2.2000000000000002</v>
      </c>
      <c r="H27" s="6">
        <f t="shared" si="5"/>
        <v>3468.3737373737376</v>
      </c>
    </row>
    <row r="28" spans="1:12">
      <c r="A28" s="4"/>
      <c r="B28" s="4"/>
      <c r="C28" s="2">
        <v>3464</v>
      </c>
      <c r="D28" s="3">
        <f t="shared" si="4"/>
        <v>1.1111111111111112</v>
      </c>
      <c r="E28" s="4">
        <v>400</v>
      </c>
      <c r="F28" s="5">
        <v>548</v>
      </c>
      <c r="G28" s="5">
        <v>1.4</v>
      </c>
      <c r="H28" s="6">
        <f t="shared" si="5"/>
        <v>3766.4126984126988</v>
      </c>
    </row>
    <row r="29" spans="1:12">
      <c r="A29" s="4"/>
      <c r="B29" s="4"/>
      <c r="C29" s="2">
        <v>3464</v>
      </c>
      <c r="D29" s="3">
        <f t="shared" si="4"/>
        <v>1.1111111111111112</v>
      </c>
      <c r="E29" s="4">
        <v>400</v>
      </c>
      <c r="F29" s="5">
        <v>348</v>
      </c>
      <c r="G29" s="5">
        <v>1.8</v>
      </c>
      <c r="H29" s="6">
        <f t="shared" si="5"/>
        <v>1860.2962962962961</v>
      </c>
    </row>
    <row r="30" spans="1:12">
      <c r="A30" s="4"/>
      <c r="B30" s="4"/>
      <c r="C30" s="2">
        <v>3464</v>
      </c>
      <c r="D30" s="3">
        <f t="shared" si="4"/>
        <v>1.1111111111111112</v>
      </c>
      <c r="E30" s="4">
        <v>400</v>
      </c>
      <c r="F30" s="5">
        <v>444</v>
      </c>
      <c r="G30" s="5">
        <v>1.3</v>
      </c>
      <c r="H30" s="6">
        <f t="shared" si="5"/>
        <v>3286.3589743589746</v>
      </c>
    </row>
    <row r="31" spans="1:12">
      <c r="A31" s="4"/>
      <c r="B31" s="4"/>
      <c r="C31" s="2">
        <v>3464</v>
      </c>
      <c r="D31" s="3">
        <f t="shared" si="4"/>
        <v>1.1111111111111112</v>
      </c>
      <c r="E31" s="4">
        <v>400</v>
      </c>
      <c r="F31" s="5">
        <v>791</v>
      </c>
      <c r="G31" s="5">
        <v>1.4</v>
      </c>
      <c r="H31" s="6">
        <f t="shared" si="5"/>
        <v>5436.5555555555566</v>
      </c>
    </row>
    <row r="32" spans="1:12">
      <c r="A32" s="4"/>
      <c r="B32" s="4"/>
      <c r="C32" s="2">
        <v>3464</v>
      </c>
      <c r="D32" s="3">
        <f t="shared" si="4"/>
        <v>1.1111111111111112</v>
      </c>
      <c r="E32" s="4">
        <v>400</v>
      </c>
      <c r="F32" s="5">
        <v>619</v>
      </c>
      <c r="G32" s="5">
        <v>2.4</v>
      </c>
      <c r="H32" s="6">
        <f t="shared" si="5"/>
        <v>2481.7314814814822</v>
      </c>
    </row>
    <row r="33" spans="1:9">
      <c r="A33" s="4"/>
      <c r="B33" s="4"/>
      <c r="C33" s="2">
        <v>3464</v>
      </c>
      <c r="D33" s="3">
        <f t="shared" si="4"/>
        <v>1.1111111111111112</v>
      </c>
      <c r="E33" s="4">
        <v>400</v>
      </c>
      <c r="F33" s="5">
        <v>386</v>
      </c>
      <c r="G33" s="5">
        <v>2.1</v>
      </c>
      <c r="H33" s="6">
        <f t="shared" si="5"/>
        <v>1768.6560846560847</v>
      </c>
    </row>
    <row r="34" spans="1:9" ht="16">
      <c r="A34" s="4"/>
      <c r="B34" s="4"/>
      <c r="C34" s="7">
        <v>3464</v>
      </c>
      <c r="D34" s="8">
        <v>1.111111111</v>
      </c>
      <c r="E34" s="9">
        <v>400</v>
      </c>
      <c r="F34" s="10">
        <f>SUM(F25:F33)</f>
        <v>5253</v>
      </c>
      <c r="G34" s="11">
        <f>SUM(G25:G33)</f>
        <v>16.500000000000004</v>
      </c>
      <c r="H34" s="12">
        <f t="shared" si="5"/>
        <v>3063.3656562593196</v>
      </c>
      <c r="I34">
        <f>STDEV(H25:H33)</f>
        <v>1132.806104452306</v>
      </c>
    </row>
    <row r="35" spans="1:9">
      <c r="A35" s="4"/>
      <c r="B35" s="4"/>
      <c r="C35" s="2"/>
      <c r="D35" s="3"/>
      <c r="E35" s="5"/>
      <c r="F35" s="13"/>
      <c r="G35" s="14"/>
      <c r="H35" s="15"/>
    </row>
    <row r="36" spans="1:9">
      <c r="A36" s="1"/>
      <c r="B36" s="1" t="s">
        <v>7</v>
      </c>
      <c r="C36" s="2">
        <v>3464</v>
      </c>
      <c r="D36" s="3">
        <f t="shared" si="4"/>
        <v>1.1111111111111112</v>
      </c>
      <c r="E36" s="5">
        <v>400</v>
      </c>
      <c r="F36" s="5">
        <v>0</v>
      </c>
      <c r="G36" s="5">
        <v>1.2</v>
      </c>
      <c r="H36" s="6">
        <f>(F36/G36)/$E36*$D36*$C36</f>
        <v>0</v>
      </c>
    </row>
    <row r="37" spans="1:9">
      <c r="A37" s="4"/>
      <c r="B37" s="4"/>
      <c r="C37" s="2">
        <v>3464</v>
      </c>
      <c r="D37" s="3">
        <f t="shared" si="4"/>
        <v>1.1111111111111112</v>
      </c>
      <c r="E37" s="5">
        <v>400</v>
      </c>
      <c r="F37" s="5">
        <v>1</v>
      </c>
      <c r="G37" s="5">
        <v>2.7</v>
      </c>
      <c r="H37" s="6">
        <f t="shared" ref="H37:H45" si="6">(F37/G37)/$E37*$D37*$C37</f>
        <v>3.5637860082304522</v>
      </c>
    </row>
    <row r="38" spans="1:9">
      <c r="A38" s="4"/>
      <c r="B38" s="4"/>
      <c r="C38" s="2">
        <v>3464</v>
      </c>
      <c r="D38" s="3">
        <f t="shared" si="4"/>
        <v>1.1111111111111112</v>
      </c>
      <c r="E38" s="5">
        <v>400</v>
      </c>
      <c r="F38" s="5">
        <v>0</v>
      </c>
      <c r="G38" s="5">
        <v>2.2000000000000002</v>
      </c>
      <c r="H38" s="6">
        <f t="shared" si="6"/>
        <v>0</v>
      </c>
    </row>
    <row r="39" spans="1:9">
      <c r="A39" s="4"/>
      <c r="B39" s="4"/>
      <c r="C39" s="2">
        <v>3464</v>
      </c>
      <c r="D39" s="3">
        <f t="shared" si="4"/>
        <v>1.1111111111111112</v>
      </c>
      <c r="E39" s="5">
        <v>400</v>
      </c>
      <c r="F39" s="5">
        <v>0</v>
      </c>
      <c r="G39" s="5">
        <v>1.4</v>
      </c>
      <c r="H39" s="6">
        <f t="shared" si="6"/>
        <v>0</v>
      </c>
    </row>
    <row r="40" spans="1:9">
      <c r="A40" s="4"/>
      <c r="B40" s="4"/>
      <c r="C40" s="2">
        <v>3464</v>
      </c>
      <c r="D40" s="3">
        <f t="shared" si="4"/>
        <v>1.1111111111111112</v>
      </c>
      <c r="E40" s="5">
        <v>400</v>
      </c>
      <c r="F40" s="5">
        <v>1</v>
      </c>
      <c r="G40" s="5">
        <v>1.8</v>
      </c>
      <c r="H40" s="6">
        <f t="shared" si="6"/>
        <v>5.3456790123456797</v>
      </c>
    </row>
    <row r="41" spans="1:9">
      <c r="A41" s="4"/>
      <c r="B41" s="4"/>
      <c r="C41" s="2">
        <v>3464</v>
      </c>
      <c r="D41" s="3">
        <f t="shared" si="4"/>
        <v>1.1111111111111112</v>
      </c>
      <c r="E41" s="5">
        <v>400</v>
      </c>
      <c r="F41" s="5">
        <v>1</v>
      </c>
      <c r="G41" s="5">
        <v>1.3</v>
      </c>
      <c r="H41" s="6">
        <f t="shared" si="6"/>
        <v>7.4017094017094012</v>
      </c>
    </row>
    <row r="42" spans="1:9">
      <c r="A42" s="4"/>
      <c r="B42" s="4"/>
      <c r="C42" s="2">
        <v>3464</v>
      </c>
      <c r="D42" s="3">
        <f t="shared" si="4"/>
        <v>1.1111111111111112</v>
      </c>
      <c r="E42" s="5">
        <v>400</v>
      </c>
      <c r="F42" s="5">
        <v>1</v>
      </c>
      <c r="G42" s="5">
        <v>1.4</v>
      </c>
      <c r="H42" s="6">
        <f t="shared" si="6"/>
        <v>6.8730158730158726</v>
      </c>
    </row>
    <row r="43" spans="1:9">
      <c r="A43" s="4"/>
      <c r="B43" s="4"/>
      <c r="C43" s="2">
        <v>3464</v>
      </c>
      <c r="D43" s="3">
        <f t="shared" si="4"/>
        <v>1.1111111111111112</v>
      </c>
      <c r="E43" s="5">
        <v>400</v>
      </c>
      <c r="F43" s="5">
        <v>0</v>
      </c>
      <c r="G43" s="5">
        <v>2.4</v>
      </c>
      <c r="H43" s="6">
        <f t="shared" si="6"/>
        <v>0</v>
      </c>
    </row>
    <row r="44" spans="1:9">
      <c r="A44" s="4"/>
      <c r="B44" s="4"/>
      <c r="C44" s="2">
        <v>3464</v>
      </c>
      <c r="D44" s="3">
        <f t="shared" si="4"/>
        <v>1.1111111111111112</v>
      </c>
      <c r="E44" s="5">
        <v>400</v>
      </c>
      <c r="F44" s="5">
        <v>0</v>
      </c>
      <c r="G44" s="5">
        <v>2.1</v>
      </c>
      <c r="H44" s="6">
        <f t="shared" si="6"/>
        <v>0</v>
      </c>
    </row>
    <row r="45" spans="1:9" ht="16">
      <c r="A45" s="4"/>
      <c r="B45" s="4"/>
      <c r="C45" s="7">
        <v>3464</v>
      </c>
      <c r="D45" s="8">
        <f t="shared" si="4"/>
        <v>1.1111111111111112</v>
      </c>
      <c r="E45" s="16">
        <v>400</v>
      </c>
      <c r="F45" s="10">
        <f>SUM(F36:F44)</f>
        <v>4</v>
      </c>
      <c r="G45" s="11">
        <f>SUM(G36:G44)</f>
        <v>16.500000000000004</v>
      </c>
      <c r="H45" s="12">
        <f t="shared" si="6"/>
        <v>2.3326599326599324</v>
      </c>
      <c r="I45">
        <f>STDEV(H36:H44)</f>
        <v>3.2322116976645661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I28" sqref="I28"/>
    </sheetView>
  </sheetViews>
  <sheetFormatPr baseColWidth="10" defaultRowHeight="15" x14ac:dyDescent="0"/>
  <sheetData>
    <row r="1" spans="1:12" ht="16" thickBot="1">
      <c r="A1" s="17" t="s">
        <v>60</v>
      </c>
    </row>
    <row r="2" spans="1:12" ht="16" thickBot="1">
      <c r="A2" s="51" t="s">
        <v>106</v>
      </c>
      <c r="B2" s="52" t="s">
        <v>107</v>
      </c>
      <c r="C2" s="52" t="s">
        <v>1</v>
      </c>
      <c r="D2" s="52" t="s">
        <v>2</v>
      </c>
      <c r="E2" s="52" t="s">
        <v>108</v>
      </c>
      <c r="F2" s="52" t="s">
        <v>109</v>
      </c>
      <c r="G2" s="52" t="s">
        <v>3</v>
      </c>
      <c r="H2" s="52" t="s">
        <v>110</v>
      </c>
    </row>
    <row r="3" spans="1:12">
      <c r="A3" s="1" t="s">
        <v>61</v>
      </c>
      <c r="B3" s="1" t="s">
        <v>4</v>
      </c>
      <c r="C3" s="2">
        <v>3464</v>
      </c>
      <c r="D3" s="3">
        <f t="shared" ref="D3:D23" si="0">10/9</f>
        <v>1.1111111111111112</v>
      </c>
      <c r="E3" s="4">
        <v>200</v>
      </c>
      <c r="F3" s="5">
        <v>60</v>
      </c>
      <c r="G3" s="5">
        <v>4.2</v>
      </c>
      <c r="H3" s="6">
        <f>(F3/G3)/$E3*$D3*$C3</f>
        <v>274.92063492063488</v>
      </c>
    </row>
    <row r="4" spans="1:12">
      <c r="A4" s="1" t="s">
        <v>55</v>
      </c>
      <c r="B4" s="4"/>
      <c r="C4" s="2">
        <v>3464</v>
      </c>
      <c r="D4" s="3">
        <f t="shared" si="0"/>
        <v>1.1111111111111112</v>
      </c>
      <c r="E4" s="4">
        <v>200</v>
      </c>
      <c r="F4" s="5">
        <v>54</v>
      </c>
      <c r="G4" s="5">
        <v>6.4</v>
      </c>
      <c r="H4" s="6">
        <f t="shared" ref="H4:H12" si="1">(F4/G4)/$E4*$D4*$C4</f>
        <v>162.37500000000003</v>
      </c>
    </row>
    <row r="5" spans="1:12">
      <c r="A5" s="1" t="s">
        <v>62</v>
      </c>
      <c r="B5" s="4"/>
      <c r="C5" s="2">
        <v>3464</v>
      </c>
      <c r="D5" s="3">
        <f t="shared" si="0"/>
        <v>1.1111111111111112</v>
      </c>
      <c r="E5" s="4">
        <v>200</v>
      </c>
      <c r="F5" s="5">
        <v>64</v>
      </c>
      <c r="G5" s="5">
        <v>6.4</v>
      </c>
      <c r="H5" s="6">
        <f t="shared" si="1"/>
        <v>192.44444444444446</v>
      </c>
    </row>
    <row r="6" spans="1:12">
      <c r="A6" s="4"/>
      <c r="B6" s="4"/>
      <c r="C6" s="2">
        <v>3464</v>
      </c>
      <c r="D6" s="3">
        <f t="shared" si="0"/>
        <v>1.1111111111111112</v>
      </c>
      <c r="E6" s="4">
        <v>200</v>
      </c>
      <c r="F6" s="5">
        <v>44</v>
      </c>
      <c r="G6" s="5">
        <v>6</v>
      </c>
      <c r="H6" s="6">
        <f t="shared" si="1"/>
        <v>141.12592592592594</v>
      </c>
    </row>
    <row r="7" spans="1:12">
      <c r="A7" s="4"/>
      <c r="B7" s="4"/>
      <c r="C7" s="2">
        <v>3464</v>
      </c>
      <c r="D7" s="3">
        <f t="shared" si="0"/>
        <v>1.1111111111111112</v>
      </c>
      <c r="E7" s="4">
        <v>200</v>
      </c>
      <c r="F7" s="5">
        <v>55</v>
      </c>
      <c r="G7" s="5">
        <v>4.5999999999999996</v>
      </c>
      <c r="H7" s="6">
        <f t="shared" si="1"/>
        <v>230.09661835748793</v>
      </c>
    </row>
    <row r="8" spans="1:12">
      <c r="A8" s="4"/>
      <c r="B8" s="4"/>
      <c r="C8" s="2">
        <v>3464</v>
      </c>
      <c r="D8" s="3">
        <f t="shared" si="0"/>
        <v>1.1111111111111112</v>
      </c>
      <c r="E8" s="4">
        <v>200</v>
      </c>
      <c r="F8" s="5">
        <v>50</v>
      </c>
      <c r="G8" s="5">
        <v>4.7</v>
      </c>
      <c r="H8" s="6">
        <f t="shared" si="1"/>
        <v>204.72813238770686</v>
      </c>
    </row>
    <row r="9" spans="1:12">
      <c r="A9" s="4"/>
      <c r="B9" s="4"/>
      <c r="C9" s="2">
        <v>3464</v>
      </c>
      <c r="D9" s="3">
        <f t="shared" si="0"/>
        <v>1.1111111111111112</v>
      </c>
      <c r="E9" s="4">
        <v>200</v>
      </c>
      <c r="F9" s="5">
        <v>75</v>
      </c>
      <c r="G9" s="5">
        <v>5.8</v>
      </c>
      <c r="H9" s="6">
        <f t="shared" si="1"/>
        <v>248.85057471264372</v>
      </c>
    </row>
    <row r="10" spans="1:12">
      <c r="A10" s="4"/>
      <c r="B10" s="4"/>
      <c r="C10" s="2">
        <v>3464</v>
      </c>
      <c r="D10" s="3">
        <f t="shared" si="0"/>
        <v>1.1111111111111112</v>
      </c>
      <c r="E10" s="4">
        <v>200</v>
      </c>
      <c r="F10" s="5">
        <v>64</v>
      </c>
      <c r="G10" s="5">
        <v>5.9</v>
      </c>
      <c r="H10" s="6">
        <f t="shared" si="1"/>
        <v>208.7532956685499</v>
      </c>
    </row>
    <row r="11" spans="1:12">
      <c r="A11" s="4"/>
      <c r="B11" s="4"/>
      <c r="C11" s="2">
        <v>3464</v>
      </c>
      <c r="D11" s="3">
        <f t="shared" si="0"/>
        <v>1.1111111111111112</v>
      </c>
      <c r="E11" s="4">
        <v>200</v>
      </c>
      <c r="F11" s="5">
        <v>77</v>
      </c>
      <c r="G11" s="5">
        <v>5.9</v>
      </c>
      <c r="H11" s="6">
        <f t="shared" si="1"/>
        <v>251.15630885122414</v>
      </c>
    </row>
    <row r="12" spans="1:12" ht="16">
      <c r="A12" s="4"/>
      <c r="B12" s="4"/>
      <c r="C12" s="7">
        <v>3464</v>
      </c>
      <c r="D12" s="8">
        <v>1.111111111</v>
      </c>
      <c r="E12" s="9">
        <v>200</v>
      </c>
      <c r="F12" s="10">
        <f>SUM(F3:F11)</f>
        <v>543</v>
      </c>
      <c r="G12" s="11">
        <f>SUM(G3:G11)</f>
        <v>49.9</v>
      </c>
      <c r="H12" s="12">
        <f t="shared" si="1"/>
        <v>209.41349363303328</v>
      </c>
      <c r="I12">
        <f>STDEV(H3:H11)</f>
        <v>43.452081847677839</v>
      </c>
    </row>
    <row r="13" spans="1:12">
      <c r="A13" s="4"/>
      <c r="B13" s="4"/>
      <c r="C13" s="2"/>
      <c r="D13" s="3"/>
      <c r="E13" s="5"/>
      <c r="F13" s="13"/>
      <c r="G13" s="14"/>
      <c r="H13" s="15"/>
      <c r="J13" t="s">
        <v>12</v>
      </c>
      <c r="K13" s="18"/>
      <c r="L13" s="18"/>
    </row>
    <row r="14" spans="1:12">
      <c r="A14" s="1"/>
      <c r="B14" s="1" t="s">
        <v>7</v>
      </c>
      <c r="C14" s="2">
        <v>3464</v>
      </c>
      <c r="D14" s="3">
        <f t="shared" si="0"/>
        <v>1.1111111111111112</v>
      </c>
      <c r="E14" s="5">
        <v>200</v>
      </c>
      <c r="F14" s="5">
        <v>0</v>
      </c>
      <c r="G14" s="5">
        <v>4.2</v>
      </c>
      <c r="H14" s="6">
        <f>(F14/G14)/$E14*$D14*$C14</f>
        <v>0</v>
      </c>
      <c r="J14" s="19">
        <f>SUM(H14+H36)</f>
        <v>0</v>
      </c>
      <c r="K14" s="18"/>
      <c r="L14" s="18"/>
    </row>
    <row r="15" spans="1:12">
      <c r="A15" s="4"/>
      <c r="B15" s="4"/>
      <c r="C15" s="2">
        <v>3464</v>
      </c>
      <c r="D15" s="3">
        <f t="shared" si="0"/>
        <v>1.1111111111111112</v>
      </c>
      <c r="E15" s="5">
        <v>200</v>
      </c>
      <c r="F15" s="5">
        <v>0</v>
      </c>
      <c r="G15" s="5">
        <v>6.4</v>
      </c>
      <c r="H15" s="6">
        <f t="shared" ref="H15:H23" si="2">(F15/G15)/$E15*$D15*$C15</f>
        <v>0</v>
      </c>
      <c r="J15" s="19">
        <f t="shared" ref="J15:J21" si="3">SUM(H15+H37)</f>
        <v>0</v>
      </c>
      <c r="K15" s="18"/>
      <c r="L15" s="18"/>
    </row>
    <row r="16" spans="1:12">
      <c r="A16" s="4"/>
      <c r="B16" s="4"/>
      <c r="C16" s="2">
        <v>3464</v>
      </c>
      <c r="D16" s="3">
        <f t="shared" si="0"/>
        <v>1.1111111111111112</v>
      </c>
      <c r="E16" s="5">
        <v>200</v>
      </c>
      <c r="F16" s="5">
        <v>0</v>
      </c>
      <c r="G16" s="5">
        <v>6.4</v>
      </c>
      <c r="H16" s="6">
        <f t="shared" si="2"/>
        <v>0</v>
      </c>
      <c r="J16" s="19">
        <f t="shared" si="3"/>
        <v>4.0945626477541373</v>
      </c>
      <c r="K16" s="18"/>
      <c r="L16" s="18"/>
    </row>
    <row r="17" spans="1:12">
      <c r="A17" s="4"/>
      <c r="B17" s="4"/>
      <c r="C17" s="2">
        <v>3464</v>
      </c>
      <c r="D17" s="3">
        <f t="shared" si="0"/>
        <v>1.1111111111111112</v>
      </c>
      <c r="E17" s="5">
        <v>200</v>
      </c>
      <c r="F17" s="5">
        <v>1</v>
      </c>
      <c r="G17" s="5">
        <v>6</v>
      </c>
      <c r="H17" s="6">
        <f t="shared" si="2"/>
        <v>3.2074074074074073</v>
      </c>
      <c r="J17" s="19">
        <f t="shared" si="3"/>
        <v>3.2074074074074073</v>
      </c>
      <c r="K17" s="18"/>
      <c r="L17" s="18"/>
    </row>
    <row r="18" spans="1:12">
      <c r="A18" s="4"/>
      <c r="B18" s="4"/>
      <c r="C18" s="2">
        <v>3464</v>
      </c>
      <c r="D18" s="3">
        <f t="shared" si="0"/>
        <v>1.1111111111111112</v>
      </c>
      <c r="E18" s="5">
        <v>200</v>
      </c>
      <c r="F18" s="5">
        <v>1</v>
      </c>
      <c r="G18" s="5">
        <v>4.5999999999999996</v>
      </c>
      <c r="H18" s="6">
        <f t="shared" si="2"/>
        <v>4.183574879227054</v>
      </c>
      <c r="J18" s="19">
        <f>SUM(H18+H40)</f>
        <v>4.183574879227054</v>
      </c>
      <c r="K18" s="18"/>
      <c r="L18" s="18"/>
    </row>
    <row r="19" spans="1:12">
      <c r="A19" s="4"/>
      <c r="B19" s="4"/>
      <c r="C19" s="2">
        <v>3464</v>
      </c>
      <c r="D19" s="3">
        <f t="shared" si="0"/>
        <v>1.1111111111111112</v>
      </c>
      <c r="E19" s="5">
        <v>200</v>
      </c>
      <c r="F19" s="5">
        <v>0</v>
      </c>
      <c r="G19" s="5">
        <v>4.7</v>
      </c>
      <c r="H19" s="6">
        <f t="shared" si="2"/>
        <v>0</v>
      </c>
      <c r="J19" s="19">
        <f t="shared" si="3"/>
        <v>0</v>
      </c>
      <c r="K19" s="18"/>
      <c r="L19" s="18"/>
    </row>
    <row r="20" spans="1:12">
      <c r="A20" s="4"/>
      <c r="B20" s="4"/>
      <c r="C20" s="2">
        <v>3464</v>
      </c>
      <c r="D20" s="3">
        <f t="shared" si="0"/>
        <v>1.1111111111111112</v>
      </c>
      <c r="E20" s="5">
        <v>200</v>
      </c>
      <c r="F20" s="5">
        <v>0</v>
      </c>
      <c r="G20" s="5">
        <v>5.8</v>
      </c>
      <c r="H20" s="6">
        <f t="shared" si="2"/>
        <v>0</v>
      </c>
      <c r="J20" s="19">
        <f t="shared" si="3"/>
        <v>0</v>
      </c>
      <c r="K20" s="18"/>
      <c r="L20" s="18"/>
    </row>
    <row r="21" spans="1:12">
      <c r="A21" s="4"/>
      <c r="B21" s="4"/>
      <c r="C21" s="2">
        <v>3464</v>
      </c>
      <c r="D21" s="3">
        <f t="shared" si="0"/>
        <v>1.1111111111111112</v>
      </c>
      <c r="E21" s="5">
        <v>200</v>
      </c>
      <c r="F21" s="5">
        <v>1</v>
      </c>
      <c r="G21" s="5">
        <v>5.9</v>
      </c>
      <c r="H21" s="6">
        <f t="shared" si="2"/>
        <v>3.2617702448210921</v>
      </c>
      <c r="J21" s="19">
        <f t="shared" si="3"/>
        <v>3.2617702448210921</v>
      </c>
      <c r="K21" s="18"/>
      <c r="L21" s="18"/>
    </row>
    <row r="22" spans="1:12">
      <c r="A22" s="4"/>
      <c r="B22" s="4"/>
      <c r="C22" s="2">
        <v>3464</v>
      </c>
      <c r="D22" s="3">
        <f t="shared" si="0"/>
        <v>1.1111111111111112</v>
      </c>
      <c r="E22" s="5">
        <v>200</v>
      </c>
      <c r="F22" s="5">
        <v>0</v>
      </c>
      <c r="G22" s="5">
        <v>5.9</v>
      </c>
      <c r="H22" s="6">
        <f t="shared" si="2"/>
        <v>0</v>
      </c>
      <c r="J22" s="19">
        <f>SUM(H22+H44)</f>
        <v>0</v>
      </c>
      <c r="K22" s="18" t="s">
        <v>13</v>
      </c>
      <c r="L22" s="18" t="s">
        <v>14</v>
      </c>
    </row>
    <row r="23" spans="1:12" ht="17" thickBot="1">
      <c r="A23" s="4"/>
      <c r="B23" s="4"/>
      <c r="C23" s="7">
        <v>3464</v>
      </c>
      <c r="D23" s="8">
        <f t="shared" si="0"/>
        <v>1.1111111111111112</v>
      </c>
      <c r="E23" s="16">
        <v>200</v>
      </c>
      <c r="F23" s="16">
        <f>SUM(F14:F22)</f>
        <v>3</v>
      </c>
      <c r="G23" s="11">
        <f>SUM(G14:G22)</f>
        <v>49.9</v>
      </c>
      <c r="H23" s="12">
        <f t="shared" si="2"/>
        <v>1.1569806279225119</v>
      </c>
      <c r="I23">
        <f>STDEV(H14:H22)</f>
        <v>1.7965206306539288</v>
      </c>
      <c r="J23" s="20">
        <f>SUM(J14:J22)</f>
        <v>14.747315179209691</v>
      </c>
      <c r="K23" s="21">
        <f>STDEV(J14:J22)</f>
        <v>1.969439570901764</v>
      </c>
      <c r="L23" s="21">
        <f>STDEV(J14:J22)/SQRT(COUNT(J14:J22))</f>
        <v>0.65647985696725464</v>
      </c>
    </row>
    <row r="24" spans="1:12">
      <c r="J24" s="22">
        <f>SUM(J23/9)</f>
        <v>1.6385905754677434</v>
      </c>
      <c r="K24" s="23" t="s">
        <v>15</v>
      </c>
    </row>
    <row r="25" spans="1:12" ht="16" thickBot="1">
      <c r="A25" s="1" t="s">
        <v>63</v>
      </c>
      <c r="B25" s="1" t="s">
        <v>4</v>
      </c>
      <c r="C25" s="2">
        <v>3464</v>
      </c>
      <c r="D25" s="3">
        <f t="shared" ref="D25:D45" si="4">10/9</f>
        <v>1.1111111111111112</v>
      </c>
      <c r="E25" s="5">
        <v>100</v>
      </c>
      <c r="F25" s="5">
        <v>60</v>
      </c>
      <c r="G25" s="5">
        <v>9.6999999999999993</v>
      </c>
      <c r="H25" s="6">
        <f t="shared" ref="H25:H45" si="5">(F25/G25)/$E25*$D25*$C25</f>
        <v>238.07560137457045</v>
      </c>
      <c r="J25" s="24">
        <v>0.66</v>
      </c>
      <c r="K25" s="25" t="s">
        <v>48</v>
      </c>
    </row>
    <row r="26" spans="1:12">
      <c r="A26" s="1" t="s">
        <v>55</v>
      </c>
      <c r="B26" s="4"/>
      <c r="C26" s="2">
        <v>3464</v>
      </c>
      <c r="D26" s="3">
        <f t="shared" si="4"/>
        <v>1.1111111111111112</v>
      </c>
      <c r="E26" s="5">
        <v>100</v>
      </c>
      <c r="F26" s="5">
        <v>45</v>
      </c>
      <c r="G26" s="5">
        <v>10.6</v>
      </c>
      <c r="H26" s="6">
        <f t="shared" si="5"/>
        <v>163.39622641509439</v>
      </c>
    </row>
    <row r="27" spans="1:12">
      <c r="A27" s="1" t="s">
        <v>64</v>
      </c>
      <c r="B27" s="4"/>
      <c r="C27" s="2">
        <v>3464</v>
      </c>
      <c r="D27" s="3">
        <f t="shared" si="4"/>
        <v>1.1111111111111112</v>
      </c>
      <c r="E27" s="5">
        <v>100</v>
      </c>
      <c r="F27" s="5">
        <v>46</v>
      </c>
      <c r="G27" s="5">
        <v>9.4</v>
      </c>
      <c r="H27" s="6">
        <f t="shared" si="5"/>
        <v>188.34988179669028</v>
      </c>
    </row>
    <row r="28" spans="1:12">
      <c r="A28" s="4"/>
      <c r="B28" s="4"/>
      <c r="C28" s="2">
        <v>3464</v>
      </c>
      <c r="D28" s="3">
        <f t="shared" si="4"/>
        <v>1.1111111111111112</v>
      </c>
      <c r="E28" s="5">
        <v>100</v>
      </c>
      <c r="F28" s="5">
        <v>17</v>
      </c>
      <c r="G28" s="5">
        <v>3.8</v>
      </c>
      <c r="H28" s="6">
        <f t="shared" si="5"/>
        <v>172.18713450292398</v>
      </c>
    </row>
    <row r="29" spans="1:12">
      <c r="A29" s="4"/>
      <c r="B29" s="4"/>
      <c r="C29" s="2">
        <v>3464</v>
      </c>
      <c r="D29" s="3">
        <f t="shared" si="4"/>
        <v>1.1111111111111112</v>
      </c>
      <c r="E29" s="5">
        <v>100</v>
      </c>
      <c r="F29" s="5">
        <v>5</v>
      </c>
      <c r="G29" s="5">
        <v>5</v>
      </c>
      <c r="H29" s="6">
        <f t="shared" si="5"/>
        <v>38.488888888888887</v>
      </c>
    </row>
    <row r="30" spans="1:12">
      <c r="A30" s="4"/>
      <c r="B30" s="4"/>
      <c r="C30" s="2">
        <v>3464</v>
      </c>
      <c r="D30" s="3">
        <f t="shared" si="4"/>
        <v>1.1111111111111112</v>
      </c>
      <c r="E30" s="5">
        <v>100</v>
      </c>
      <c r="F30" s="5">
        <v>8</v>
      </c>
      <c r="G30" s="5">
        <v>5.5</v>
      </c>
      <c r="H30" s="6">
        <f t="shared" si="5"/>
        <v>55.983838383838382</v>
      </c>
    </row>
    <row r="31" spans="1:12">
      <c r="A31" s="4"/>
      <c r="B31" s="4"/>
      <c r="C31" s="2">
        <v>3464</v>
      </c>
      <c r="D31" s="3">
        <f t="shared" si="4"/>
        <v>1.1111111111111112</v>
      </c>
      <c r="E31" s="5">
        <v>100</v>
      </c>
      <c r="F31" s="5">
        <v>10</v>
      </c>
      <c r="G31" s="5">
        <v>6.2</v>
      </c>
      <c r="H31" s="6">
        <f t="shared" si="5"/>
        <v>62.078853046594979</v>
      </c>
    </row>
    <row r="32" spans="1:12">
      <c r="A32" s="4"/>
      <c r="B32" s="4"/>
      <c r="C32" s="2">
        <v>3464</v>
      </c>
      <c r="D32" s="3">
        <f t="shared" si="4"/>
        <v>1.1111111111111112</v>
      </c>
      <c r="E32" s="5">
        <v>100</v>
      </c>
      <c r="F32" s="5">
        <v>11</v>
      </c>
      <c r="G32" s="5">
        <v>7.3</v>
      </c>
      <c r="H32" s="6">
        <f t="shared" si="5"/>
        <v>57.996955859969567</v>
      </c>
    </row>
    <row r="33" spans="1:9">
      <c r="A33" s="4"/>
      <c r="B33" s="4"/>
      <c r="C33" s="2">
        <v>3464</v>
      </c>
      <c r="D33" s="3">
        <f t="shared" si="4"/>
        <v>1.1111111111111112</v>
      </c>
      <c r="E33" s="5">
        <v>100</v>
      </c>
      <c r="F33" s="5">
        <v>8</v>
      </c>
      <c r="G33" s="5">
        <v>5.7</v>
      </c>
      <c r="H33" s="6">
        <f t="shared" si="5"/>
        <v>54.019493177387915</v>
      </c>
    </row>
    <row r="34" spans="1:9" ht="16">
      <c r="A34" s="4"/>
      <c r="B34" s="4"/>
      <c r="C34" s="7">
        <v>3464</v>
      </c>
      <c r="D34" s="8">
        <f t="shared" si="4"/>
        <v>1.1111111111111112</v>
      </c>
      <c r="E34" s="16">
        <v>100</v>
      </c>
      <c r="F34" s="11">
        <f>SUM(F25:F33)</f>
        <v>210</v>
      </c>
      <c r="G34" s="11">
        <f>SUM(G25:G33)</f>
        <v>63.199999999999996</v>
      </c>
      <c r="H34" s="12">
        <f t="shared" si="5"/>
        <v>127.89029535864981</v>
      </c>
      <c r="I34">
        <f>STDEV(H25:H33)</f>
        <v>75.202786366104462</v>
      </c>
    </row>
    <row r="35" spans="1:9">
      <c r="A35" s="4"/>
      <c r="B35" s="4"/>
      <c r="C35" s="27"/>
      <c r="D35" s="28"/>
      <c r="E35" s="29"/>
      <c r="F35" s="14"/>
      <c r="G35" s="14"/>
      <c r="H35" s="6"/>
    </row>
    <row r="36" spans="1:9">
      <c r="A36" s="1"/>
      <c r="B36" s="1" t="s">
        <v>7</v>
      </c>
      <c r="C36" s="2">
        <v>3464</v>
      </c>
      <c r="D36" s="3">
        <f t="shared" si="4"/>
        <v>1.1111111111111112</v>
      </c>
      <c r="E36" s="5">
        <v>100</v>
      </c>
      <c r="F36" s="5">
        <v>0</v>
      </c>
      <c r="G36" s="5">
        <v>9.6999999999999993</v>
      </c>
      <c r="H36" s="6">
        <f t="shared" si="5"/>
        <v>0</v>
      </c>
    </row>
    <row r="37" spans="1:9">
      <c r="A37" s="4"/>
      <c r="B37" s="4"/>
      <c r="C37" s="2">
        <v>3464</v>
      </c>
      <c r="D37" s="3">
        <f t="shared" si="4"/>
        <v>1.1111111111111112</v>
      </c>
      <c r="E37" s="5">
        <v>100</v>
      </c>
      <c r="F37" s="5">
        <v>0</v>
      </c>
      <c r="G37" s="5">
        <v>10.6</v>
      </c>
      <c r="H37" s="6">
        <f t="shared" si="5"/>
        <v>0</v>
      </c>
    </row>
    <row r="38" spans="1:9">
      <c r="A38" s="4"/>
      <c r="B38" s="4"/>
      <c r="C38" s="2">
        <v>3464</v>
      </c>
      <c r="D38" s="3">
        <f t="shared" si="4"/>
        <v>1.1111111111111112</v>
      </c>
      <c r="E38" s="5">
        <v>100</v>
      </c>
      <c r="F38" s="5">
        <v>1</v>
      </c>
      <c r="G38" s="5">
        <v>9.4</v>
      </c>
      <c r="H38" s="6">
        <f t="shared" si="5"/>
        <v>4.0945626477541373</v>
      </c>
    </row>
    <row r="39" spans="1:9">
      <c r="A39" s="4"/>
      <c r="B39" s="4"/>
      <c r="C39" s="2">
        <v>3464</v>
      </c>
      <c r="D39" s="3">
        <f t="shared" si="4"/>
        <v>1.1111111111111112</v>
      </c>
      <c r="E39" s="5">
        <v>100</v>
      </c>
      <c r="F39" s="5">
        <v>0</v>
      </c>
      <c r="G39" s="5">
        <v>3.8</v>
      </c>
      <c r="H39" s="6">
        <f t="shared" si="5"/>
        <v>0</v>
      </c>
    </row>
    <row r="40" spans="1:9">
      <c r="A40" s="4"/>
      <c r="B40" s="4"/>
      <c r="C40" s="2">
        <v>3464</v>
      </c>
      <c r="D40" s="3">
        <f t="shared" si="4"/>
        <v>1.1111111111111112</v>
      </c>
      <c r="E40" s="5">
        <v>100</v>
      </c>
      <c r="F40" s="5">
        <v>0</v>
      </c>
      <c r="G40" s="5">
        <v>5</v>
      </c>
      <c r="H40" s="6">
        <f t="shared" si="5"/>
        <v>0</v>
      </c>
    </row>
    <row r="41" spans="1:9">
      <c r="A41" s="4"/>
      <c r="B41" s="4"/>
      <c r="C41" s="2">
        <v>3464</v>
      </c>
      <c r="D41" s="3">
        <f t="shared" si="4"/>
        <v>1.1111111111111112</v>
      </c>
      <c r="E41" s="5">
        <v>100</v>
      </c>
      <c r="F41" s="5">
        <v>0</v>
      </c>
      <c r="G41" s="5">
        <v>5.5</v>
      </c>
      <c r="H41" s="6">
        <f t="shared" si="5"/>
        <v>0</v>
      </c>
    </row>
    <row r="42" spans="1:9">
      <c r="A42" s="4"/>
      <c r="B42" s="4"/>
      <c r="C42" s="2">
        <v>3464</v>
      </c>
      <c r="D42" s="3">
        <f t="shared" si="4"/>
        <v>1.1111111111111112</v>
      </c>
      <c r="E42" s="5">
        <v>100</v>
      </c>
      <c r="F42" s="5">
        <v>0</v>
      </c>
      <c r="G42" s="5">
        <v>6.2</v>
      </c>
      <c r="H42" s="6">
        <f t="shared" si="5"/>
        <v>0</v>
      </c>
    </row>
    <row r="43" spans="1:9">
      <c r="A43" s="4"/>
      <c r="B43" s="4"/>
      <c r="C43" s="2">
        <v>3464</v>
      </c>
      <c r="D43" s="3">
        <f t="shared" si="4"/>
        <v>1.1111111111111112</v>
      </c>
      <c r="E43" s="5">
        <v>100</v>
      </c>
      <c r="F43" s="5">
        <v>0</v>
      </c>
      <c r="G43" s="5">
        <v>7.3</v>
      </c>
      <c r="H43" s="6">
        <f t="shared" si="5"/>
        <v>0</v>
      </c>
    </row>
    <row r="44" spans="1:9">
      <c r="A44" s="4"/>
      <c r="B44" s="4"/>
      <c r="C44" s="2">
        <v>3464</v>
      </c>
      <c r="D44" s="3">
        <f t="shared" si="4"/>
        <v>1.1111111111111112</v>
      </c>
      <c r="E44" s="5">
        <v>100</v>
      </c>
      <c r="F44" s="5">
        <v>0</v>
      </c>
      <c r="G44" s="5">
        <v>5.7</v>
      </c>
      <c r="H44" s="6">
        <f t="shared" si="5"/>
        <v>0</v>
      </c>
    </row>
    <row r="45" spans="1:9" ht="16">
      <c r="A45" s="4"/>
      <c r="B45" s="4"/>
      <c r="C45" s="7">
        <v>3464</v>
      </c>
      <c r="D45" s="8">
        <f t="shared" si="4"/>
        <v>1.1111111111111112</v>
      </c>
      <c r="E45" s="16">
        <v>100</v>
      </c>
      <c r="F45" s="11">
        <f>SUM(F36:F44)</f>
        <v>1</v>
      </c>
      <c r="G45" s="11">
        <f>SUM(G36:G44)</f>
        <v>63.199999999999996</v>
      </c>
      <c r="H45" s="12">
        <f t="shared" si="5"/>
        <v>0.60900140646976086</v>
      </c>
      <c r="I45">
        <f>STDEV(H36:H44)</f>
        <v>1.3648542159180459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"/>
  <sheetViews>
    <sheetView tabSelected="1" workbookViewId="0">
      <selection activeCell="F34" sqref="F34"/>
    </sheetView>
  </sheetViews>
  <sheetFormatPr baseColWidth="10" defaultRowHeight="15" x14ac:dyDescent="0"/>
  <cols>
    <col min="2" max="2" width="10.83203125" style="36"/>
    <col min="3" max="3" width="24.1640625" style="36" customWidth="1"/>
    <col min="4" max="5" width="24.1640625" style="50" customWidth="1"/>
    <col min="6" max="6" width="31.1640625" style="47" customWidth="1"/>
    <col min="7" max="7" width="16.5" style="36" customWidth="1"/>
    <col min="8" max="9" width="10.83203125" style="36"/>
    <col min="10" max="10" width="10.83203125" style="47"/>
    <col min="11" max="14" width="10.83203125" style="36"/>
    <col min="15" max="15" width="10.83203125" style="47"/>
    <col min="16" max="19" width="10.83203125" style="36"/>
    <col min="20" max="20" width="10.83203125" style="47"/>
    <col min="21" max="24" width="10.83203125" style="36"/>
    <col min="25" max="25" width="10.83203125" style="47"/>
    <col min="26" max="27" width="10.83203125" style="36"/>
  </cols>
  <sheetData>
    <row r="1" spans="1:27" s="40" customFormat="1">
      <c r="B1" s="41" t="s">
        <v>102</v>
      </c>
      <c r="C1" s="41" t="s">
        <v>101</v>
      </c>
      <c r="D1" s="49" t="s">
        <v>104</v>
      </c>
      <c r="E1" s="49" t="s">
        <v>105</v>
      </c>
      <c r="F1" s="47" t="s">
        <v>103</v>
      </c>
      <c r="G1" s="47" t="s">
        <v>81</v>
      </c>
      <c r="H1" s="45" t="s">
        <v>65</v>
      </c>
      <c r="I1" s="45" t="s">
        <v>66</v>
      </c>
      <c r="J1" s="46" t="s">
        <v>67</v>
      </c>
      <c r="K1" s="44" t="s">
        <v>68</v>
      </c>
      <c r="L1" s="44" t="s">
        <v>69</v>
      </c>
      <c r="M1" s="44" t="s">
        <v>70</v>
      </c>
      <c r="N1" s="44" t="s">
        <v>71</v>
      </c>
      <c r="O1" s="46" t="s">
        <v>72</v>
      </c>
      <c r="P1" s="44" t="s">
        <v>73</v>
      </c>
      <c r="Q1" s="44" t="s">
        <v>74</v>
      </c>
      <c r="R1" s="44" t="s">
        <v>75</v>
      </c>
      <c r="S1" s="44" t="s">
        <v>76</v>
      </c>
      <c r="T1" s="46" t="s">
        <v>77</v>
      </c>
      <c r="U1" s="44" t="s">
        <v>68</v>
      </c>
      <c r="V1" s="44" t="s">
        <v>69</v>
      </c>
      <c r="W1" s="44" t="s">
        <v>70</v>
      </c>
      <c r="X1" s="44" t="s">
        <v>71</v>
      </c>
      <c r="Y1" s="46" t="s">
        <v>78</v>
      </c>
      <c r="Z1" s="44" t="s">
        <v>74</v>
      </c>
      <c r="AA1" s="45" t="s">
        <v>75</v>
      </c>
    </row>
    <row r="2" spans="1:27" s="40" customFormat="1">
      <c r="A2" s="40" t="s">
        <v>0</v>
      </c>
      <c r="B2" s="42" t="s">
        <v>79</v>
      </c>
      <c r="C2" s="43" t="s">
        <v>91</v>
      </c>
      <c r="D2" s="49">
        <v>1.02</v>
      </c>
      <c r="E2" s="49">
        <v>0.99</v>
      </c>
      <c r="F2" s="48">
        <f>SUM(J2+T2)</f>
        <v>19618.77472838659</v>
      </c>
      <c r="G2" s="48">
        <f>SUM(J2+O2+T2+Y2)</f>
        <v>21082.990331223471</v>
      </c>
      <c r="H2" s="44">
        <v>2955610.4533333336</v>
      </c>
      <c r="I2" s="44">
        <v>83742.296177777782</v>
      </c>
      <c r="J2" s="46">
        <v>14389.7487785658</v>
      </c>
      <c r="K2" s="44">
        <v>11032.207407407408</v>
      </c>
      <c r="L2" s="44">
        <v>1310.260047281324</v>
      </c>
      <c r="M2" s="44">
        <v>1433.0969267139481</v>
      </c>
      <c r="N2" s="44">
        <v>614.18439716312059</v>
      </c>
      <c r="O2" s="46">
        <v>1310.260047281324</v>
      </c>
      <c r="P2" s="44">
        <v>982.69503546099304</v>
      </c>
      <c r="Q2" s="44">
        <v>327.56501182033099</v>
      </c>
      <c r="R2" s="44">
        <v>0</v>
      </c>
      <c r="S2" s="44">
        <v>1760.661938534279</v>
      </c>
      <c r="T2" s="46">
        <v>5229.0259498207897</v>
      </c>
      <c r="U2" s="44">
        <v>2483.1541218637994</v>
      </c>
      <c r="V2" s="44">
        <v>1986.5232974910396</v>
      </c>
      <c r="W2" s="44">
        <v>620.78853046594986</v>
      </c>
      <c r="X2" s="44">
        <v>138.56</v>
      </c>
      <c r="Y2" s="46">
        <v>153.95555555555555</v>
      </c>
      <c r="Z2" s="44">
        <v>102.68835555555556</v>
      </c>
      <c r="AA2" s="44">
        <v>51.267199999999988</v>
      </c>
    </row>
    <row r="3" spans="1:27" s="40" customFormat="1">
      <c r="A3" s="40" t="s">
        <v>82</v>
      </c>
      <c r="B3" s="42" t="s">
        <v>79</v>
      </c>
      <c r="C3" s="43" t="s">
        <v>92</v>
      </c>
      <c r="D3" s="49">
        <v>0.38</v>
      </c>
      <c r="E3" s="49">
        <v>0.33</v>
      </c>
      <c r="F3" s="48">
        <f t="shared" ref="F3:F11" si="0">SUM(J3+T3)</f>
        <v>12805.590400936493</v>
      </c>
      <c r="G3" s="48">
        <f t="shared" ref="G3:G11" si="1">SUM(J3+O3+T3+Y3)</f>
        <v>13329.844469347825</v>
      </c>
      <c r="H3" s="44">
        <v>1884201.6640000001</v>
      </c>
      <c r="I3" s="44">
        <v>51569.24488888889</v>
      </c>
      <c r="J3" s="46">
        <v>9492.9777777777781</v>
      </c>
      <c r="K3" s="44">
        <v>8210.0148148148146</v>
      </c>
      <c r="L3" s="44">
        <v>563.2520325203252</v>
      </c>
      <c r="M3" s="44">
        <v>500.66847335140022</v>
      </c>
      <c r="N3" s="44">
        <v>219.04245709123762</v>
      </c>
      <c r="O3" s="46">
        <v>438.08491418247525</v>
      </c>
      <c r="P3" s="44">
        <v>438.08491418247525</v>
      </c>
      <c r="Q3" s="44">
        <v>0</v>
      </c>
      <c r="R3" s="44">
        <v>0</v>
      </c>
      <c r="S3" s="44">
        <v>844.8780487804878</v>
      </c>
      <c r="T3" s="46">
        <v>3312.6126231587159</v>
      </c>
      <c r="U3" s="44">
        <v>1313.1503267973856</v>
      </c>
      <c r="V3" s="44">
        <v>1494.2745098039218</v>
      </c>
      <c r="W3" s="44">
        <v>407.52941176470586</v>
      </c>
      <c r="X3" s="44">
        <v>97.658374792703142</v>
      </c>
      <c r="Y3" s="46">
        <v>86.169154228855717</v>
      </c>
      <c r="Z3" s="44">
        <v>57.474825870646768</v>
      </c>
      <c r="AA3" s="44">
        <v>28.694328358208949</v>
      </c>
    </row>
    <row r="4" spans="1:27" s="40" customFormat="1">
      <c r="A4" s="40" t="s">
        <v>83</v>
      </c>
      <c r="B4" s="42">
        <v>40218</v>
      </c>
      <c r="C4" s="43" t="s">
        <v>93</v>
      </c>
      <c r="D4" s="49">
        <v>0.65</v>
      </c>
      <c r="E4" s="49">
        <v>0.43</v>
      </c>
      <c r="F4" s="48">
        <f t="shared" si="0"/>
        <v>10148.389694041871</v>
      </c>
      <c r="G4" s="48">
        <f t="shared" si="1"/>
        <v>10457.542862050457</v>
      </c>
      <c r="H4" s="44">
        <v>682458.66370370367</v>
      </c>
      <c r="I4" s="44">
        <v>5965.099222222223</v>
      </c>
      <c r="J4" s="46">
        <v>9635.2045088566847</v>
      </c>
      <c r="K4" s="44">
        <v>8338.2962962962974</v>
      </c>
      <c r="L4" s="44">
        <v>934.33172302737523</v>
      </c>
      <c r="M4" s="44">
        <v>251.01449275362319</v>
      </c>
      <c r="N4" s="44">
        <v>111.5619967793881</v>
      </c>
      <c r="O4" s="46">
        <v>295.63929146537845</v>
      </c>
      <c r="P4" s="44">
        <v>278.90499194847024</v>
      </c>
      <c r="Q4" s="44">
        <v>13.387439613526567</v>
      </c>
      <c r="R4" s="44">
        <v>3.3468599033816417</v>
      </c>
      <c r="S4" s="44">
        <v>3.3468599033816426</v>
      </c>
      <c r="T4" s="46">
        <v>513.18518518518522</v>
      </c>
      <c r="U4" s="44">
        <v>205.27407407407409</v>
      </c>
      <c r="V4" s="44">
        <v>239.48641975308647</v>
      </c>
      <c r="W4" s="44">
        <v>68.424691358024702</v>
      </c>
      <c r="X4" s="44">
        <v>16.764049382716053</v>
      </c>
      <c r="Y4" s="46">
        <v>13.513876543209879</v>
      </c>
      <c r="Z4" s="44">
        <v>10.811101234567904</v>
      </c>
      <c r="AA4" s="44">
        <v>2.702775308641975</v>
      </c>
    </row>
    <row r="5" spans="1:27" s="40" customFormat="1">
      <c r="A5" s="40" t="s">
        <v>84</v>
      </c>
      <c r="B5" s="42" t="s">
        <v>80</v>
      </c>
      <c r="C5" s="43" t="s">
        <v>94</v>
      </c>
      <c r="D5" s="49">
        <v>0.01</v>
      </c>
      <c r="E5" s="49">
        <v>0</v>
      </c>
      <c r="F5" s="48">
        <f t="shared" si="0"/>
        <v>5053.1424676209954</v>
      </c>
      <c r="G5" s="48">
        <f t="shared" si="1"/>
        <v>5267.5468302658483</v>
      </c>
      <c r="H5" s="44">
        <v>1474726.4657777778</v>
      </c>
      <c r="I5" s="44">
        <v>32840.116148148154</v>
      </c>
      <c r="J5" s="46">
        <v>2408.5071574642129</v>
      </c>
      <c r="K5" s="44">
        <v>377.8050443081118</v>
      </c>
      <c r="L5" s="44">
        <v>1227.8663940013632</v>
      </c>
      <c r="M5" s="44">
        <v>472.25630538513974</v>
      </c>
      <c r="N5" s="44">
        <v>330.57941376959786</v>
      </c>
      <c r="O5" s="46">
        <v>98.701567825494209</v>
      </c>
      <c r="P5" s="44">
        <v>47.225630538513975</v>
      </c>
      <c r="Q5" s="44">
        <v>25.737968643490117</v>
      </c>
      <c r="R5" s="44">
        <v>25.737968643490117</v>
      </c>
      <c r="S5" s="44">
        <v>38.725017041581459</v>
      </c>
      <c r="T5" s="46">
        <v>2644.6353101567825</v>
      </c>
      <c r="U5" s="44">
        <v>1227.8663940013632</v>
      </c>
      <c r="V5" s="44">
        <v>1275.0920245398772</v>
      </c>
      <c r="W5" s="44">
        <v>141.67689161554193</v>
      </c>
      <c r="X5" s="44">
        <v>94.451261077027951</v>
      </c>
      <c r="Y5" s="46">
        <v>115.70279481935924</v>
      </c>
      <c r="Z5" s="44">
        <v>51.3720408997955</v>
      </c>
      <c r="AA5" s="44">
        <v>64.330753919563733</v>
      </c>
    </row>
    <row r="6" spans="1:27" s="40" customFormat="1">
      <c r="A6" s="40" t="s">
        <v>85</v>
      </c>
      <c r="B6" s="42">
        <v>40309</v>
      </c>
      <c r="C6" s="43" t="s">
        <v>95</v>
      </c>
      <c r="D6" s="49">
        <v>0.02</v>
      </c>
      <c r="E6" s="49">
        <v>0.02</v>
      </c>
      <c r="F6" s="48">
        <f t="shared" si="0"/>
        <v>10831.722374429224</v>
      </c>
      <c r="G6" s="48">
        <f t="shared" si="1"/>
        <v>11492.276066971081</v>
      </c>
      <c r="H6" s="44">
        <v>1244332.5259259262</v>
      </c>
      <c r="I6" s="44">
        <v>18729.12874074074</v>
      </c>
      <c r="J6" s="46">
        <v>5905.1445966514457</v>
      </c>
      <c r="K6" s="44">
        <v>369.07153729071541</v>
      </c>
      <c r="L6" s="44">
        <v>4007.0624048706241</v>
      </c>
      <c r="M6" s="44">
        <v>1001.765601217656</v>
      </c>
      <c r="N6" s="44">
        <v>527.2450532724506</v>
      </c>
      <c r="O6" s="46">
        <v>272.58569254185687</v>
      </c>
      <c r="P6" s="44">
        <v>14.235616438356166</v>
      </c>
      <c r="Q6" s="44">
        <v>57.353716894977161</v>
      </c>
      <c r="R6" s="44">
        <v>200.99635920852356</v>
      </c>
      <c r="S6" s="44">
        <v>28.471232876712332</v>
      </c>
      <c r="T6" s="46">
        <v>4926.5777777777785</v>
      </c>
      <c r="U6" s="44">
        <v>2340.1244444444446</v>
      </c>
      <c r="V6" s="44">
        <v>2032.2133333333336</v>
      </c>
      <c r="W6" s="44">
        <v>554.24</v>
      </c>
      <c r="X6" s="44">
        <v>61.582222222222228</v>
      </c>
      <c r="Y6" s="46">
        <v>387.96800000000002</v>
      </c>
      <c r="Z6" s="44">
        <v>129.19334400000002</v>
      </c>
      <c r="AA6" s="44">
        <v>258.77465599999999</v>
      </c>
    </row>
    <row r="7" spans="1:27" s="40" customFormat="1">
      <c r="A7" s="40" t="s">
        <v>86</v>
      </c>
      <c r="B7" s="42">
        <v>40309</v>
      </c>
      <c r="C7" s="43" t="s">
        <v>96</v>
      </c>
      <c r="D7" s="49">
        <v>0.15</v>
      </c>
      <c r="E7" s="49">
        <v>0.16</v>
      </c>
      <c r="F7" s="48">
        <f t="shared" si="0"/>
        <v>3726.3350770662678</v>
      </c>
      <c r="G7" s="48">
        <f t="shared" si="1"/>
        <v>4073.8945798500731</v>
      </c>
      <c r="H7" s="44">
        <v>944153.3392592594</v>
      </c>
      <c r="I7" s="44">
        <v>33712.431733333338</v>
      </c>
      <c r="J7" s="46">
        <v>2221.5063385533185</v>
      </c>
      <c r="K7" s="44">
        <v>826.60700969425807</v>
      </c>
      <c r="L7" s="44">
        <v>981.59582401193143</v>
      </c>
      <c r="M7" s="44">
        <v>309.97762863534678</v>
      </c>
      <c r="N7" s="44">
        <v>103.32587621178226</v>
      </c>
      <c r="O7" s="46">
        <v>223.70052199850861</v>
      </c>
      <c r="P7" s="44">
        <v>154.98881431767339</v>
      </c>
      <c r="Q7" s="44">
        <v>27.484683072334082</v>
      </c>
      <c r="R7" s="44">
        <v>41.227024608501125</v>
      </c>
      <c r="S7" s="44">
        <v>51.662938105891129</v>
      </c>
      <c r="T7" s="46">
        <v>1504.8287385129493</v>
      </c>
      <c r="U7" s="44">
        <v>463.0242272347536</v>
      </c>
      <c r="V7" s="44">
        <v>868.17042606516293</v>
      </c>
      <c r="W7" s="44">
        <v>173.63408521303259</v>
      </c>
      <c r="X7" s="44">
        <v>115.7560568086884</v>
      </c>
      <c r="Y7" s="46">
        <v>123.85898078529661</v>
      </c>
      <c r="Z7" s="44">
        <v>82.613940183792849</v>
      </c>
      <c r="AA7" s="44">
        <v>41.24504060150376</v>
      </c>
    </row>
    <row r="8" spans="1:27" s="37" customFormat="1">
      <c r="A8" s="37" t="s">
        <v>87</v>
      </c>
      <c r="B8" s="38">
        <v>40351</v>
      </c>
      <c r="C8" s="39" t="s">
        <v>97</v>
      </c>
      <c r="D8" s="37">
        <v>0.03</v>
      </c>
      <c r="E8" s="37">
        <v>0.01</v>
      </c>
      <c r="F8" s="48">
        <f t="shared" si="0"/>
        <v>12029.826549289635</v>
      </c>
      <c r="G8" s="48">
        <f t="shared" si="1"/>
        <v>13495.367565588773</v>
      </c>
      <c r="H8" s="44">
        <v>1751045.2555555559</v>
      </c>
      <c r="I8" s="44">
        <v>30227.834181818183</v>
      </c>
      <c r="J8" s="46">
        <v>8826.7243867243851</v>
      </c>
      <c r="K8" s="44">
        <v>6297.454545454545</v>
      </c>
      <c r="L8" s="44">
        <v>1429.5873015873015</v>
      </c>
      <c r="M8" s="44">
        <v>769.77777777777794</v>
      </c>
      <c r="N8" s="44">
        <v>329.90476190476193</v>
      </c>
      <c r="O8" s="46">
        <v>1169.5123809523811</v>
      </c>
      <c r="P8" s="44">
        <v>659.80952380952385</v>
      </c>
      <c r="Q8" s="44">
        <v>213.56549714285717</v>
      </c>
      <c r="R8" s="44">
        <v>296.13736000000006</v>
      </c>
      <c r="S8" s="44">
        <v>549.84126984126988</v>
      </c>
      <c r="T8" s="46">
        <v>3203.1021625652497</v>
      </c>
      <c r="U8" s="44">
        <v>1136.5846383296048</v>
      </c>
      <c r="V8" s="44">
        <v>1756.5398956002982</v>
      </c>
      <c r="W8" s="44">
        <v>309.97762863534678</v>
      </c>
      <c r="X8" s="44">
        <v>147.7560029828486</v>
      </c>
      <c r="Y8" s="46">
        <v>296.02863534675618</v>
      </c>
      <c r="Z8" s="44">
        <v>98.577535570469806</v>
      </c>
      <c r="AA8" s="44">
        <v>197.45109977628636</v>
      </c>
    </row>
    <row r="9" spans="1:27" s="40" customFormat="1">
      <c r="A9" s="40" t="s">
        <v>88</v>
      </c>
      <c r="B9" s="42">
        <v>40288</v>
      </c>
      <c r="C9" s="43" t="s">
        <v>98</v>
      </c>
      <c r="D9" s="49">
        <v>0.13</v>
      </c>
      <c r="E9" s="49">
        <v>0.05</v>
      </c>
      <c r="F9" s="48">
        <f t="shared" si="0"/>
        <v>8401.0185185185182</v>
      </c>
      <c r="G9" s="48">
        <f t="shared" si="1"/>
        <v>8567.8197407407424</v>
      </c>
      <c r="H9" s="44">
        <v>742751.06444444449</v>
      </c>
      <c r="I9" s="44">
        <v>1411.0987407407408</v>
      </c>
      <c r="J9" s="46">
        <v>7318.5185185185192</v>
      </c>
      <c r="K9" s="44">
        <v>6798.9185185185188</v>
      </c>
      <c r="L9" s="44">
        <v>404.13333333333338</v>
      </c>
      <c r="M9" s="44">
        <v>96.222222222222229</v>
      </c>
      <c r="N9" s="44">
        <v>19.244444444444447</v>
      </c>
      <c r="O9" s="46">
        <v>160.30622222222223</v>
      </c>
      <c r="P9" s="44">
        <v>134.71111111111114</v>
      </c>
      <c r="Q9" s="44">
        <v>3.1993888888888891</v>
      </c>
      <c r="R9" s="44">
        <v>22.395722222222222</v>
      </c>
      <c r="S9" s="44">
        <v>3.2138222222222224</v>
      </c>
      <c r="T9" s="46">
        <v>1082.5</v>
      </c>
      <c r="U9" s="44">
        <v>697.61111111111109</v>
      </c>
      <c r="V9" s="44">
        <v>336.77777777777783</v>
      </c>
      <c r="W9" s="44">
        <v>48.111111111111114</v>
      </c>
      <c r="X9" s="44">
        <v>22.37166666666667</v>
      </c>
      <c r="Y9" s="46">
        <v>6.4950000000000001</v>
      </c>
      <c r="Z9" s="44">
        <v>6.4950000000000001</v>
      </c>
      <c r="AA9" s="44">
        <v>0</v>
      </c>
    </row>
    <row r="10" spans="1:27" s="40" customFormat="1">
      <c r="A10" s="40" t="s">
        <v>89</v>
      </c>
      <c r="B10" s="42">
        <v>40324</v>
      </c>
      <c r="C10" s="43" t="s">
        <v>99</v>
      </c>
      <c r="D10" s="49">
        <v>0.1</v>
      </c>
      <c r="E10" s="49">
        <v>7.0000000000000007E-2</v>
      </c>
      <c r="F10" s="48">
        <f t="shared" si="0"/>
        <v>4541.6888888888898</v>
      </c>
      <c r="G10" s="48">
        <f t="shared" si="1"/>
        <v>4801.8737777777778</v>
      </c>
      <c r="H10" s="44">
        <v>1431623.8133333335</v>
      </c>
      <c r="I10" s="44">
        <v>70426.655333333343</v>
      </c>
      <c r="J10" s="46">
        <v>2309.3333333333335</v>
      </c>
      <c r="K10" s="44">
        <v>0</v>
      </c>
      <c r="L10" s="44">
        <v>846.75555555555559</v>
      </c>
      <c r="M10" s="44">
        <v>923.73333333333346</v>
      </c>
      <c r="N10" s="44">
        <v>538.84444444444455</v>
      </c>
      <c r="O10" s="46">
        <v>151.64622222222221</v>
      </c>
      <c r="P10" s="44">
        <v>76.977777777777789</v>
      </c>
      <c r="Q10" s="44">
        <v>63.169504000000003</v>
      </c>
      <c r="R10" s="44">
        <v>11.498940444444443</v>
      </c>
      <c r="S10" s="44">
        <v>923.73333333333346</v>
      </c>
      <c r="T10" s="46">
        <v>2232.3555555555558</v>
      </c>
      <c r="U10" s="44">
        <v>1154.6666666666667</v>
      </c>
      <c r="V10" s="44">
        <v>923.73333333333346</v>
      </c>
      <c r="W10" s="44">
        <v>153.95555555555558</v>
      </c>
      <c r="X10" s="44">
        <v>114.69688888888889</v>
      </c>
      <c r="Y10" s="46">
        <v>108.53866666666667</v>
      </c>
      <c r="Z10" s="44">
        <v>85.637008000000009</v>
      </c>
      <c r="AA10" s="44">
        <v>22.901658666666663</v>
      </c>
    </row>
    <row r="11" spans="1:27" s="40" customFormat="1">
      <c r="A11" s="40" t="s">
        <v>90</v>
      </c>
      <c r="B11" s="42">
        <v>40324</v>
      </c>
      <c r="C11" s="43" t="s">
        <v>100</v>
      </c>
      <c r="D11" s="49">
        <v>0.71</v>
      </c>
      <c r="E11" s="49">
        <v>0.46</v>
      </c>
      <c r="F11" s="48">
        <f t="shared" si="0"/>
        <v>172.82117235345581</v>
      </c>
      <c r="G11" s="48">
        <f t="shared" si="1"/>
        <v>367.53858267716532</v>
      </c>
      <c r="H11" s="44">
        <v>567646.53888888878</v>
      </c>
      <c r="I11" s="44">
        <v>0</v>
      </c>
      <c r="J11" s="46">
        <v>0</v>
      </c>
      <c r="K11" s="44">
        <v>0</v>
      </c>
      <c r="L11" s="44">
        <v>0</v>
      </c>
      <c r="M11" s="44">
        <v>0</v>
      </c>
      <c r="N11" s="44">
        <v>0</v>
      </c>
      <c r="O11" s="46">
        <v>0</v>
      </c>
      <c r="P11" s="44">
        <v>0</v>
      </c>
      <c r="Q11" s="44">
        <v>0</v>
      </c>
      <c r="R11" s="44">
        <v>0</v>
      </c>
      <c r="S11" s="44">
        <v>0</v>
      </c>
      <c r="T11" s="46">
        <v>172.82117235345581</v>
      </c>
      <c r="U11" s="44">
        <v>128.80139982502186</v>
      </c>
      <c r="V11" s="44">
        <v>37.882764654418196</v>
      </c>
      <c r="W11" s="44">
        <v>6.1370078740157483</v>
      </c>
      <c r="X11" s="44">
        <v>10.304111986001752</v>
      </c>
      <c r="Y11" s="46">
        <v>194.71741032370954</v>
      </c>
      <c r="Z11" s="44">
        <v>0</v>
      </c>
      <c r="AA11" s="44">
        <v>194.71741032370954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A2" sqref="A2:H2"/>
    </sheetView>
  </sheetViews>
  <sheetFormatPr baseColWidth="10" defaultRowHeight="15" x14ac:dyDescent="0"/>
  <sheetData>
    <row r="1" spans="1:12" ht="16" thickBot="1">
      <c r="A1" s="17" t="s">
        <v>18</v>
      </c>
    </row>
    <row r="2" spans="1:12" ht="16" thickBot="1">
      <c r="A2" s="51" t="s">
        <v>106</v>
      </c>
      <c r="B2" s="52" t="s">
        <v>107</v>
      </c>
      <c r="C2" s="52" t="s">
        <v>1</v>
      </c>
      <c r="D2" s="52" t="s">
        <v>2</v>
      </c>
      <c r="E2" s="52" t="s">
        <v>108</v>
      </c>
      <c r="F2" s="52" t="s">
        <v>109</v>
      </c>
      <c r="G2" s="52" t="s">
        <v>3</v>
      </c>
      <c r="H2" s="52" t="s">
        <v>110</v>
      </c>
    </row>
    <row r="3" spans="1:12">
      <c r="A3" s="1" t="s">
        <v>16</v>
      </c>
      <c r="B3" s="1" t="s">
        <v>4</v>
      </c>
      <c r="C3" s="2">
        <v>3464</v>
      </c>
      <c r="D3" s="3">
        <f t="shared" ref="D3:D23" si="0">10/9</f>
        <v>1.1111111111111112</v>
      </c>
      <c r="E3" s="5">
        <v>100</v>
      </c>
      <c r="F3" s="5">
        <v>513</v>
      </c>
      <c r="G3" s="5">
        <v>3.6</v>
      </c>
      <c r="H3" s="26">
        <f>(F3/G3)/$E3*$D3*$C3</f>
        <v>5484.666666666667</v>
      </c>
    </row>
    <row r="4" spans="1:12">
      <c r="A4" s="1" t="s">
        <v>5</v>
      </c>
      <c r="B4" s="4"/>
      <c r="C4" s="2">
        <v>3464</v>
      </c>
      <c r="D4" s="3">
        <f t="shared" si="0"/>
        <v>1.1111111111111112</v>
      </c>
      <c r="E4" s="5">
        <v>100</v>
      </c>
      <c r="F4" s="5">
        <v>462</v>
      </c>
      <c r="G4" s="5">
        <v>3</v>
      </c>
      <c r="H4" s="26">
        <f t="shared" ref="H4:H12" si="1">(F4/G4)/$E4*$D4*$C4</f>
        <v>5927.2888888888892</v>
      </c>
    </row>
    <row r="5" spans="1:12">
      <c r="A5" s="1" t="s">
        <v>17</v>
      </c>
      <c r="B5" s="4"/>
      <c r="C5" s="2">
        <v>3464</v>
      </c>
      <c r="D5" s="3">
        <f t="shared" si="0"/>
        <v>1.1111111111111112</v>
      </c>
      <c r="E5" s="5">
        <v>100</v>
      </c>
      <c r="F5" s="5">
        <v>444</v>
      </c>
      <c r="G5" s="5">
        <v>3.3</v>
      </c>
      <c r="H5" s="26">
        <f t="shared" si="1"/>
        <v>5178.5050505050513</v>
      </c>
    </row>
    <row r="6" spans="1:12">
      <c r="A6" s="4"/>
      <c r="B6" s="4"/>
      <c r="C6" s="2">
        <v>3464</v>
      </c>
      <c r="D6" s="3">
        <f t="shared" si="0"/>
        <v>1.1111111111111112</v>
      </c>
      <c r="E6" s="5">
        <v>100</v>
      </c>
      <c r="F6" s="5">
        <v>271</v>
      </c>
      <c r="G6" s="5">
        <v>4.2</v>
      </c>
      <c r="H6" s="26">
        <f t="shared" si="1"/>
        <v>2483.4497354497353</v>
      </c>
    </row>
    <row r="7" spans="1:12">
      <c r="A7" s="4"/>
      <c r="B7" s="4"/>
      <c r="C7" s="2">
        <v>3464</v>
      </c>
      <c r="D7" s="3">
        <f t="shared" si="0"/>
        <v>1.1111111111111112</v>
      </c>
      <c r="E7" s="5">
        <v>100</v>
      </c>
      <c r="F7" s="5">
        <v>357</v>
      </c>
      <c r="G7" s="5">
        <v>2.8</v>
      </c>
      <c r="H7" s="26">
        <f t="shared" si="1"/>
        <v>4907.3333333333339</v>
      </c>
    </row>
    <row r="8" spans="1:12">
      <c r="A8" s="4"/>
      <c r="B8" s="4"/>
      <c r="C8" s="2">
        <v>3464</v>
      </c>
      <c r="D8" s="3">
        <f t="shared" si="0"/>
        <v>1.1111111111111112</v>
      </c>
      <c r="E8" s="5">
        <v>100</v>
      </c>
      <c r="F8" s="5">
        <v>414</v>
      </c>
      <c r="G8" s="5">
        <v>3</v>
      </c>
      <c r="H8" s="26">
        <f t="shared" si="1"/>
        <v>5311.4666666666662</v>
      </c>
    </row>
    <row r="9" spans="1:12">
      <c r="A9" s="4"/>
      <c r="B9" s="4"/>
      <c r="C9" s="2">
        <v>3464</v>
      </c>
      <c r="D9" s="3">
        <f t="shared" si="0"/>
        <v>1.1111111111111112</v>
      </c>
      <c r="E9" s="5">
        <v>100</v>
      </c>
      <c r="F9" s="5">
        <v>342</v>
      </c>
      <c r="G9" s="5">
        <v>2.2999999999999998</v>
      </c>
      <c r="H9" s="26">
        <f t="shared" si="1"/>
        <v>5723.1304347826099</v>
      </c>
    </row>
    <row r="10" spans="1:12">
      <c r="A10" s="4"/>
      <c r="B10" s="4"/>
      <c r="C10" s="2">
        <v>3464</v>
      </c>
      <c r="D10" s="3">
        <f t="shared" si="0"/>
        <v>1.1111111111111112</v>
      </c>
      <c r="E10" s="5">
        <v>100</v>
      </c>
      <c r="F10" s="5">
        <v>371</v>
      </c>
      <c r="G10" s="5">
        <v>2.8</v>
      </c>
      <c r="H10" s="26">
        <f t="shared" si="1"/>
        <v>5099.7777777777783</v>
      </c>
    </row>
    <row r="11" spans="1:12">
      <c r="A11" s="4"/>
      <c r="B11" s="4"/>
      <c r="C11" s="2">
        <v>3464</v>
      </c>
      <c r="D11" s="3">
        <f t="shared" si="0"/>
        <v>1.1111111111111112</v>
      </c>
      <c r="E11" s="5">
        <v>100</v>
      </c>
      <c r="F11" s="5">
        <v>402</v>
      </c>
      <c r="G11" s="5">
        <v>3.4</v>
      </c>
      <c r="H11" s="26">
        <f t="shared" si="1"/>
        <v>4550.7450980392159</v>
      </c>
    </row>
    <row r="12" spans="1:12" ht="16">
      <c r="A12" s="4"/>
      <c r="B12" s="4"/>
      <c r="C12" s="7">
        <v>3464</v>
      </c>
      <c r="D12" s="8">
        <f t="shared" si="0"/>
        <v>1.1111111111111112</v>
      </c>
      <c r="E12" s="16">
        <v>100</v>
      </c>
      <c r="F12" s="11">
        <f>SUM(F3:F11)</f>
        <v>3576</v>
      </c>
      <c r="G12" s="11">
        <f>SUM(G3:G11)</f>
        <v>28.4</v>
      </c>
      <c r="H12" s="12">
        <f t="shared" si="1"/>
        <v>4846.3474178403767</v>
      </c>
      <c r="I12">
        <f>STDEV(H3:H11)</f>
        <v>1017.8156394148541</v>
      </c>
    </row>
    <row r="13" spans="1:12">
      <c r="A13" s="4"/>
      <c r="B13" s="4"/>
      <c r="C13" s="27"/>
      <c r="D13" s="28"/>
      <c r="E13" s="29"/>
      <c r="F13" s="14"/>
      <c r="G13" s="14"/>
      <c r="H13" s="30"/>
      <c r="J13" t="s">
        <v>12</v>
      </c>
      <c r="K13" s="18"/>
      <c r="L13" s="18"/>
    </row>
    <row r="14" spans="1:12">
      <c r="A14" s="1"/>
      <c r="B14" s="1" t="s">
        <v>7</v>
      </c>
      <c r="C14" s="2">
        <v>3464</v>
      </c>
      <c r="D14" s="3">
        <f t="shared" si="0"/>
        <v>1.1111111111111112</v>
      </c>
      <c r="E14" s="5">
        <v>100</v>
      </c>
      <c r="F14" s="5">
        <v>2</v>
      </c>
      <c r="G14" s="5">
        <v>3.6</v>
      </c>
      <c r="H14" s="26">
        <f>(F14/G14)/$E14*$D14*$C14</f>
        <v>21.382716049382719</v>
      </c>
      <c r="J14" s="19">
        <f>SUM(H14+H36)</f>
        <v>21.382716049382719</v>
      </c>
      <c r="K14" s="18"/>
      <c r="L14" s="18"/>
    </row>
    <row r="15" spans="1:12">
      <c r="A15" s="4"/>
      <c r="B15" s="4"/>
      <c r="C15" s="2">
        <v>3464</v>
      </c>
      <c r="D15" s="3">
        <f t="shared" si="0"/>
        <v>1.1111111111111112</v>
      </c>
      <c r="E15" s="5">
        <v>100</v>
      </c>
      <c r="F15" s="5">
        <v>6</v>
      </c>
      <c r="G15" s="5">
        <v>3</v>
      </c>
      <c r="H15" s="26">
        <f t="shared" ref="H15:H23" si="2">(F15/G15)/$E15*$D15*$C15</f>
        <v>76.977777777777774</v>
      </c>
      <c r="J15" s="19">
        <f t="shared" ref="J15:J21" si="3">SUM(H15+H37)</f>
        <v>92.373333333333335</v>
      </c>
      <c r="K15" s="18"/>
      <c r="L15" s="18"/>
    </row>
    <row r="16" spans="1:12">
      <c r="A16" s="4"/>
      <c r="B16" s="4"/>
      <c r="C16" s="2">
        <v>3464</v>
      </c>
      <c r="D16" s="3">
        <f t="shared" si="0"/>
        <v>1.1111111111111112</v>
      </c>
      <c r="E16" s="5">
        <v>100</v>
      </c>
      <c r="F16" s="5">
        <v>2</v>
      </c>
      <c r="G16" s="5">
        <v>3.3</v>
      </c>
      <c r="H16" s="26">
        <f t="shared" si="2"/>
        <v>23.326599326599329</v>
      </c>
      <c r="J16" s="19">
        <f t="shared" si="3"/>
        <v>39.36363636363636</v>
      </c>
      <c r="K16" s="18"/>
      <c r="L16" s="18"/>
    </row>
    <row r="17" spans="1:12">
      <c r="A17" s="4"/>
      <c r="B17" s="4"/>
      <c r="C17" s="2">
        <v>3464</v>
      </c>
      <c r="D17" s="3">
        <f t="shared" si="0"/>
        <v>1.1111111111111112</v>
      </c>
      <c r="E17" s="5">
        <v>100</v>
      </c>
      <c r="F17" s="5">
        <v>3</v>
      </c>
      <c r="G17" s="5">
        <v>4.2</v>
      </c>
      <c r="H17" s="26">
        <f t="shared" si="2"/>
        <v>27.49206349206349</v>
      </c>
      <c r="J17" s="19">
        <f t="shared" si="3"/>
        <v>49.48571428571428</v>
      </c>
      <c r="K17" s="18"/>
      <c r="L17" s="18"/>
    </row>
    <row r="18" spans="1:12">
      <c r="A18" s="4"/>
      <c r="B18" s="4"/>
      <c r="C18" s="2">
        <v>3464</v>
      </c>
      <c r="D18" s="3">
        <f t="shared" si="0"/>
        <v>1.1111111111111112</v>
      </c>
      <c r="E18" s="5">
        <v>100</v>
      </c>
      <c r="F18" s="5">
        <v>1</v>
      </c>
      <c r="G18" s="5">
        <v>2.8</v>
      </c>
      <c r="H18" s="26">
        <f t="shared" si="2"/>
        <v>13.746031746031745</v>
      </c>
      <c r="J18" s="19">
        <f>SUM(H18+H40)</f>
        <v>35.739682539682541</v>
      </c>
      <c r="K18" s="18"/>
      <c r="L18" s="18"/>
    </row>
    <row r="19" spans="1:12">
      <c r="A19" s="4"/>
      <c r="B19" s="4"/>
      <c r="C19" s="2">
        <v>3464</v>
      </c>
      <c r="D19" s="3">
        <f t="shared" si="0"/>
        <v>1.1111111111111112</v>
      </c>
      <c r="E19" s="5">
        <v>100</v>
      </c>
      <c r="F19" s="5">
        <v>1</v>
      </c>
      <c r="G19" s="5">
        <v>3</v>
      </c>
      <c r="H19" s="26">
        <f t="shared" si="2"/>
        <v>12.829629629629629</v>
      </c>
      <c r="J19" s="19">
        <f t="shared" si="3"/>
        <v>37.795395395395396</v>
      </c>
      <c r="K19" s="18"/>
      <c r="L19" s="18"/>
    </row>
    <row r="20" spans="1:12">
      <c r="A20" s="4"/>
      <c r="B20" s="4"/>
      <c r="C20" s="2">
        <v>3464</v>
      </c>
      <c r="D20" s="3">
        <f t="shared" si="0"/>
        <v>1.1111111111111112</v>
      </c>
      <c r="E20" s="5">
        <v>100</v>
      </c>
      <c r="F20" s="5">
        <v>1</v>
      </c>
      <c r="G20" s="5">
        <v>2.2999999999999998</v>
      </c>
      <c r="H20" s="26">
        <f t="shared" si="2"/>
        <v>16.734299516908216</v>
      </c>
      <c r="J20" s="19">
        <f t="shared" si="3"/>
        <v>21.262404092071616</v>
      </c>
      <c r="K20" s="18"/>
      <c r="L20" s="18"/>
    </row>
    <row r="21" spans="1:12">
      <c r="A21" s="4"/>
      <c r="B21" s="4"/>
      <c r="C21" s="2">
        <v>3464</v>
      </c>
      <c r="D21" s="3">
        <f t="shared" si="0"/>
        <v>1.1111111111111112</v>
      </c>
      <c r="E21" s="5">
        <v>100</v>
      </c>
      <c r="F21" s="5">
        <v>0</v>
      </c>
      <c r="G21" s="5">
        <v>2.8</v>
      </c>
      <c r="H21" s="26">
        <f t="shared" si="2"/>
        <v>0</v>
      </c>
      <c r="J21" s="19">
        <f t="shared" si="3"/>
        <v>6.037472766884532</v>
      </c>
      <c r="K21" s="18"/>
      <c r="L21" s="18"/>
    </row>
    <row r="22" spans="1:12">
      <c r="A22" s="4"/>
      <c r="B22" s="4"/>
      <c r="C22" s="2">
        <v>3464</v>
      </c>
      <c r="D22" s="3">
        <f t="shared" si="0"/>
        <v>1.1111111111111112</v>
      </c>
      <c r="E22" s="5">
        <v>100</v>
      </c>
      <c r="F22" s="5">
        <v>3</v>
      </c>
      <c r="G22" s="5">
        <v>3.4</v>
      </c>
      <c r="H22" s="26">
        <f t="shared" si="2"/>
        <v>33.96078431372549</v>
      </c>
      <c r="J22" s="19">
        <f>SUM(H22+H44)</f>
        <v>42.675249722530523</v>
      </c>
      <c r="K22" s="18" t="s">
        <v>13</v>
      </c>
      <c r="L22" s="18" t="s">
        <v>14</v>
      </c>
    </row>
    <row r="23" spans="1:12" ht="17" thickBot="1">
      <c r="A23" s="4"/>
      <c r="B23" s="4"/>
      <c r="C23" s="7">
        <v>3464</v>
      </c>
      <c r="D23" s="8">
        <f t="shared" si="0"/>
        <v>1.1111111111111112</v>
      </c>
      <c r="E23" s="16">
        <v>100</v>
      </c>
      <c r="F23" s="11">
        <f>SUM(F14:F22)</f>
        <v>19</v>
      </c>
      <c r="G23" s="11">
        <f>SUM(G14:G22)</f>
        <v>28.4</v>
      </c>
      <c r="H23" s="12">
        <f t="shared" si="2"/>
        <v>25.749608763693271</v>
      </c>
      <c r="I23">
        <f>STDEV(H14:H22)</f>
        <v>21.713873367842236</v>
      </c>
      <c r="J23" s="20">
        <f>SUM(J14:J22)</f>
        <v>346.11560454863132</v>
      </c>
      <c r="K23" s="21">
        <f>STDEV(J14:J22)</f>
        <v>24.220992289968571</v>
      </c>
      <c r="L23" s="21">
        <f>STDEV(J14:J22)/SQRT(COUNT(J14:J22))</f>
        <v>8.0736640966561897</v>
      </c>
    </row>
    <row r="24" spans="1:12">
      <c r="J24" s="22">
        <f>SUM(J23/9)</f>
        <v>38.457289394292367</v>
      </c>
      <c r="K24" s="23" t="s">
        <v>15</v>
      </c>
    </row>
    <row r="25" spans="1:12" ht="16" thickBot="1">
      <c r="A25" s="1" t="s">
        <v>19</v>
      </c>
      <c r="B25" s="1" t="s">
        <v>4</v>
      </c>
      <c r="C25" s="2">
        <v>3464</v>
      </c>
      <c r="D25" s="3">
        <f t="shared" ref="D25:D45" si="4">10/9</f>
        <v>1.1111111111111112</v>
      </c>
      <c r="E25" s="5">
        <v>250</v>
      </c>
      <c r="F25" s="5">
        <v>497</v>
      </c>
      <c r="G25" s="5">
        <v>1.8</v>
      </c>
      <c r="H25" s="6">
        <f>(F25/G25)/$E25*$D25*$C25</f>
        <v>4250.8839506172844</v>
      </c>
      <c r="J25" s="24">
        <v>8.07</v>
      </c>
      <c r="K25" s="25" t="s">
        <v>14</v>
      </c>
    </row>
    <row r="26" spans="1:12">
      <c r="A26" s="1" t="s">
        <v>5</v>
      </c>
      <c r="B26" s="4"/>
      <c r="C26" s="2">
        <v>3464</v>
      </c>
      <c r="D26" s="3">
        <f t="shared" si="4"/>
        <v>1.1111111111111112</v>
      </c>
      <c r="E26" s="5">
        <v>250</v>
      </c>
      <c r="F26" s="5">
        <v>660</v>
      </c>
      <c r="G26" s="5">
        <v>4</v>
      </c>
      <c r="H26" s="6">
        <f t="shared" ref="H26:H34" si="5">(F26/G26)/$E26*$D26*$C26</f>
        <v>2540.2666666666669</v>
      </c>
    </row>
    <row r="27" spans="1:12">
      <c r="A27" s="1" t="s">
        <v>20</v>
      </c>
      <c r="B27" s="4"/>
      <c r="C27" s="2">
        <v>3464</v>
      </c>
      <c r="D27" s="3">
        <f t="shared" si="4"/>
        <v>1.1111111111111112</v>
      </c>
      <c r="E27" s="5">
        <v>250</v>
      </c>
      <c r="F27" s="5">
        <v>653</v>
      </c>
      <c r="G27" s="5">
        <v>4.8</v>
      </c>
      <c r="H27" s="6">
        <f t="shared" si="5"/>
        <v>2094.437037037037</v>
      </c>
    </row>
    <row r="28" spans="1:12">
      <c r="A28" s="4"/>
      <c r="B28" s="4"/>
      <c r="C28" s="2">
        <v>3464</v>
      </c>
      <c r="D28" s="3">
        <f t="shared" si="4"/>
        <v>1.1111111111111112</v>
      </c>
      <c r="E28" s="5">
        <v>250</v>
      </c>
      <c r="F28" s="5">
        <v>560</v>
      </c>
      <c r="G28" s="5">
        <v>3.5</v>
      </c>
      <c r="H28" s="6">
        <f t="shared" si="5"/>
        <v>2463.2888888888888</v>
      </c>
    </row>
    <row r="29" spans="1:12">
      <c r="A29" s="4"/>
      <c r="B29" s="4"/>
      <c r="C29" s="2">
        <v>3464</v>
      </c>
      <c r="D29" s="3">
        <f t="shared" si="4"/>
        <v>1.1111111111111112</v>
      </c>
      <c r="E29" s="5">
        <v>250</v>
      </c>
      <c r="F29" s="5">
        <v>494</v>
      </c>
      <c r="G29" s="5">
        <v>3.5</v>
      </c>
      <c r="H29" s="6">
        <f t="shared" si="5"/>
        <v>2172.9726984126983</v>
      </c>
    </row>
    <row r="30" spans="1:12">
      <c r="A30" s="4"/>
      <c r="B30" s="4"/>
      <c r="C30" s="2">
        <v>3464</v>
      </c>
      <c r="D30" s="3">
        <f t="shared" si="4"/>
        <v>1.1111111111111112</v>
      </c>
      <c r="E30" s="5">
        <v>250</v>
      </c>
      <c r="F30" s="5">
        <v>587</v>
      </c>
      <c r="G30" s="5">
        <v>3.7</v>
      </c>
      <c r="H30" s="6">
        <f t="shared" si="5"/>
        <v>2442.4840840840839</v>
      </c>
    </row>
    <row r="31" spans="1:12">
      <c r="A31" s="4"/>
      <c r="B31" s="4"/>
      <c r="C31" s="2">
        <v>3464</v>
      </c>
      <c r="D31" s="3">
        <f t="shared" si="4"/>
        <v>1.1111111111111112</v>
      </c>
      <c r="E31" s="5">
        <v>250</v>
      </c>
      <c r="F31" s="5">
        <v>599</v>
      </c>
      <c r="G31" s="5">
        <v>3.4</v>
      </c>
      <c r="H31" s="6">
        <f t="shared" si="5"/>
        <v>2712.3346405228758</v>
      </c>
    </row>
    <row r="32" spans="1:12">
      <c r="A32" s="4"/>
      <c r="B32" s="4"/>
      <c r="C32" s="2">
        <v>3464</v>
      </c>
      <c r="D32" s="3">
        <f t="shared" si="4"/>
        <v>1.1111111111111112</v>
      </c>
      <c r="E32" s="5">
        <v>250</v>
      </c>
      <c r="F32" s="5">
        <v>630</v>
      </c>
      <c r="G32" s="5">
        <v>5.0999999999999996</v>
      </c>
      <c r="H32" s="6">
        <f t="shared" si="5"/>
        <v>1901.8039215686276</v>
      </c>
    </row>
    <row r="33" spans="1:9">
      <c r="A33" s="4"/>
      <c r="B33" s="4"/>
      <c r="C33" s="2">
        <v>3464</v>
      </c>
      <c r="D33" s="3">
        <f t="shared" si="4"/>
        <v>1.1111111111111112</v>
      </c>
      <c r="E33" s="5">
        <v>250</v>
      </c>
      <c r="F33" s="5">
        <v>674</v>
      </c>
      <c r="G33" s="5">
        <v>5.3</v>
      </c>
      <c r="H33" s="6">
        <f t="shared" si="5"/>
        <v>1957.8498951781974</v>
      </c>
    </row>
    <row r="34" spans="1:9" ht="16">
      <c r="A34" s="4"/>
      <c r="B34" s="4"/>
      <c r="C34" s="7">
        <v>3464</v>
      </c>
      <c r="D34" s="8">
        <f t="shared" si="4"/>
        <v>1.1111111111111112</v>
      </c>
      <c r="E34" s="16">
        <v>250</v>
      </c>
      <c r="F34" s="11">
        <f>SUM(F25:F33)</f>
        <v>5354</v>
      </c>
      <c r="G34" s="11">
        <f>SUM(G25:G33)</f>
        <v>35.099999999999994</v>
      </c>
      <c r="H34" s="12">
        <f t="shared" si="5"/>
        <v>2348.3704969927198</v>
      </c>
      <c r="I34">
        <f>STDEV(H25:H33)</f>
        <v>710.63393093361162</v>
      </c>
    </row>
    <row r="35" spans="1:9">
      <c r="A35" s="4"/>
      <c r="B35" s="4"/>
      <c r="C35" s="27"/>
      <c r="D35" s="28"/>
      <c r="E35" s="29"/>
      <c r="F35" s="14"/>
      <c r="G35" s="14"/>
      <c r="H35" s="30"/>
    </row>
    <row r="36" spans="1:9">
      <c r="A36" s="1"/>
      <c r="B36" s="1" t="s">
        <v>7</v>
      </c>
      <c r="C36" s="2">
        <v>3464</v>
      </c>
      <c r="D36" s="3">
        <f t="shared" si="4"/>
        <v>1.1111111111111112</v>
      </c>
      <c r="E36" s="5">
        <v>250</v>
      </c>
      <c r="F36" s="5">
        <v>0</v>
      </c>
      <c r="G36" s="5">
        <v>1.8</v>
      </c>
      <c r="H36" s="6">
        <f>(F36/G36)/$E36*$D36*$C36</f>
        <v>0</v>
      </c>
    </row>
    <row r="37" spans="1:9">
      <c r="A37" s="4"/>
      <c r="B37" s="4"/>
      <c r="C37" s="2">
        <v>3464</v>
      </c>
      <c r="D37" s="3">
        <f t="shared" si="4"/>
        <v>1.1111111111111112</v>
      </c>
      <c r="E37" s="5">
        <v>250</v>
      </c>
      <c r="F37" s="5">
        <v>4</v>
      </c>
      <c r="G37" s="5">
        <v>4</v>
      </c>
      <c r="H37" s="6">
        <f t="shared" ref="H37:H44" si="6">(F37/G37)/$E37*$D37*$C37</f>
        <v>15.395555555555555</v>
      </c>
    </row>
    <row r="38" spans="1:9">
      <c r="A38" s="4"/>
      <c r="B38" s="4"/>
      <c r="C38" s="2">
        <v>3464</v>
      </c>
      <c r="D38" s="3">
        <f t="shared" si="4"/>
        <v>1.1111111111111112</v>
      </c>
      <c r="E38" s="5">
        <v>250</v>
      </c>
      <c r="F38" s="5">
        <v>5</v>
      </c>
      <c r="G38" s="5">
        <v>4.8</v>
      </c>
      <c r="H38" s="6">
        <f t="shared" si="6"/>
        <v>16.037037037037035</v>
      </c>
    </row>
    <row r="39" spans="1:9">
      <c r="A39" s="4"/>
      <c r="B39" s="4"/>
      <c r="C39" s="2">
        <v>3464</v>
      </c>
      <c r="D39" s="3">
        <f t="shared" si="4"/>
        <v>1.1111111111111112</v>
      </c>
      <c r="E39" s="5">
        <v>250</v>
      </c>
      <c r="F39" s="5">
        <v>5</v>
      </c>
      <c r="G39" s="5">
        <v>3.5</v>
      </c>
      <c r="H39" s="6">
        <f t="shared" si="6"/>
        <v>21.993650793650794</v>
      </c>
    </row>
    <row r="40" spans="1:9">
      <c r="A40" s="4"/>
      <c r="B40" s="4"/>
      <c r="C40" s="2">
        <v>3464</v>
      </c>
      <c r="D40" s="3">
        <f t="shared" si="4"/>
        <v>1.1111111111111112</v>
      </c>
      <c r="E40" s="5">
        <v>250</v>
      </c>
      <c r="F40" s="5">
        <v>5</v>
      </c>
      <c r="G40" s="5">
        <v>3.5</v>
      </c>
      <c r="H40" s="6">
        <f t="shared" si="6"/>
        <v>21.993650793650794</v>
      </c>
    </row>
    <row r="41" spans="1:9">
      <c r="A41" s="4"/>
      <c r="B41" s="4"/>
      <c r="C41" s="2">
        <v>3464</v>
      </c>
      <c r="D41" s="3">
        <f t="shared" si="4"/>
        <v>1.1111111111111112</v>
      </c>
      <c r="E41" s="5">
        <v>250</v>
      </c>
      <c r="F41" s="5">
        <v>6</v>
      </c>
      <c r="G41" s="5">
        <v>3.7</v>
      </c>
      <c r="H41" s="6">
        <f t="shared" si="6"/>
        <v>24.965765765765767</v>
      </c>
    </row>
    <row r="42" spans="1:9">
      <c r="A42" s="4"/>
      <c r="B42" s="4"/>
      <c r="C42" s="2">
        <v>3464</v>
      </c>
      <c r="D42" s="3">
        <f t="shared" si="4"/>
        <v>1.1111111111111112</v>
      </c>
      <c r="E42" s="5">
        <v>250</v>
      </c>
      <c r="F42" s="5">
        <v>1</v>
      </c>
      <c r="G42" s="5">
        <v>3.4</v>
      </c>
      <c r="H42" s="6">
        <f t="shared" si="6"/>
        <v>4.5281045751633995</v>
      </c>
    </row>
    <row r="43" spans="1:9">
      <c r="A43" s="4"/>
      <c r="B43" s="4"/>
      <c r="C43" s="2">
        <v>3464</v>
      </c>
      <c r="D43" s="3">
        <f t="shared" si="4"/>
        <v>1.1111111111111112</v>
      </c>
      <c r="E43" s="5">
        <v>250</v>
      </c>
      <c r="F43" s="5">
        <v>2</v>
      </c>
      <c r="G43" s="5">
        <v>5.0999999999999996</v>
      </c>
      <c r="H43" s="6">
        <f t="shared" si="6"/>
        <v>6.037472766884532</v>
      </c>
    </row>
    <row r="44" spans="1:9">
      <c r="A44" s="4"/>
      <c r="B44" s="4"/>
      <c r="C44" s="2">
        <v>3464</v>
      </c>
      <c r="D44" s="3">
        <f t="shared" si="4"/>
        <v>1.1111111111111112</v>
      </c>
      <c r="E44" s="5">
        <v>250</v>
      </c>
      <c r="F44" s="5">
        <v>3</v>
      </c>
      <c r="G44" s="5">
        <v>5.3</v>
      </c>
      <c r="H44" s="6">
        <f t="shared" si="6"/>
        <v>8.7144654088050331</v>
      </c>
    </row>
    <row r="45" spans="1:9" ht="16">
      <c r="A45" s="4"/>
      <c r="B45" s="4"/>
      <c r="C45" s="31">
        <v>3464</v>
      </c>
      <c r="D45" s="8">
        <f t="shared" si="4"/>
        <v>1.1111111111111112</v>
      </c>
      <c r="E45" s="16">
        <v>250</v>
      </c>
      <c r="F45" s="9">
        <f>SUM(F36:F44)</f>
        <v>31</v>
      </c>
      <c r="G45" s="9">
        <f>SUM(G36:G44)</f>
        <v>35.099999999999994</v>
      </c>
      <c r="H45" s="12">
        <f>(F45/G45)/$E45*$D45*$C45</f>
        <v>13.597214308325423</v>
      </c>
      <c r="I45">
        <f>STDEV(H36:H44)</f>
        <v>8.8511255775511035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A2" sqref="A2:H2"/>
    </sheetView>
  </sheetViews>
  <sheetFormatPr baseColWidth="10" defaultRowHeight="15" x14ac:dyDescent="0"/>
  <sheetData>
    <row r="1" spans="1:12" ht="16" thickBot="1">
      <c r="A1" s="17" t="s">
        <v>21</v>
      </c>
    </row>
    <row r="2" spans="1:12" ht="16" thickBot="1">
      <c r="A2" s="51" t="s">
        <v>106</v>
      </c>
      <c r="B2" s="52" t="s">
        <v>107</v>
      </c>
      <c r="C2" s="52" t="s">
        <v>1</v>
      </c>
      <c r="D2" s="52" t="s">
        <v>2</v>
      </c>
      <c r="E2" s="52" t="s">
        <v>108</v>
      </c>
      <c r="F2" s="52" t="s">
        <v>109</v>
      </c>
      <c r="G2" s="52" t="s">
        <v>3</v>
      </c>
      <c r="H2" s="52" t="s">
        <v>110</v>
      </c>
    </row>
    <row r="3" spans="1:12">
      <c r="A3" s="1" t="s">
        <v>22</v>
      </c>
      <c r="B3" s="1" t="s">
        <v>4</v>
      </c>
      <c r="C3" s="2">
        <v>3464</v>
      </c>
      <c r="D3" s="3">
        <f t="shared" ref="D3:D23" si="0">10/9</f>
        <v>1.1111111111111112</v>
      </c>
      <c r="E3" s="5">
        <v>200</v>
      </c>
      <c r="F3" s="5">
        <v>160</v>
      </c>
      <c r="G3" s="5">
        <v>7.3</v>
      </c>
      <c r="H3" s="26">
        <f>(F3/G3)/$E3*$D3*$C3</f>
        <v>421.79604261796038</v>
      </c>
    </row>
    <row r="4" spans="1:12">
      <c r="A4" s="1" t="s">
        <v>23</v>
      </c>
      <c r="B4" s="4"/>
      <c r="C4" s="2">
        <v>3464</v>
      </c>
      <c r="D4" s="3">
        <f t="shared" si="0"/>
        <v>1.1111111111111112</v>
      </c>
      <c r="E4" s="5">
        <v>200</v>
      </c>
      <c r="F4" s="5">
        <v>176</v>
      </c>
      <c r="G4" s="5">
        <v>4.4000000000000004</v>
      </c>
      <c r="H4" s="26">
        <f t="shared" ref="H4:H12" si="1">(F4/G4)/$E4*$D4*$C4</f>
        <v>769.77777777777783</v>
      </c>
    </row>
    <row r="5" spans="1:12">
      <c r="A5" s="1" t="s">
        <v>24</v>
      </c>
      <c r="B5" s="4"/>
      <c r="C5" s="2">
        <v>3464</v>
      </c>
      <c r="D5" s="3">
        <f t="shared" si="0"/>
        <v>1.1111111111111112</v>
      </c>
      <c r="E5" s="5">
        <v>200</v>
      </c>
      <c r="F5" s="5">
        <v>184</v>
      </c>
      <c r="G5" s="5">
        <v>2.4</v>
      </c>
      <c r="H5" s="26">
        <f t="shared" si="1"/>
        <v>1475.4074074074076</v>
      </c>
    </row>
    <row r="6" spans="1:12">
      <c r="A6" s="4"/>
      <c r="B6" s="4"/>
      <c r="C6" s="2">
        <v>3464</v>
      </c>
      <c r="D6" s="3">
        <f t="shared" si="0"/>
        <v>1.1111111111111112</v>
      </c>
      <c r="E6" s="5">
        <v>200</v>
      </c>
      <c r="F6" s="5">
        <v>147</v>
      </c>
      <c r="G6" s="5">
        <v>3.3</v>
      </c>
      <c r="H6" s="26">
        <f t="shared" si="1"/>
        <v>857.2525252525254</v>
      </c>
    </row>
    <row r="7" spans="1:12">
      <c r="A7" s="4"/>
      <c r="B7" s="4"/>
      <c r="C7" s="2">
        <v>3464</v>
      </c>
      <c r="D7" s="3">
        <f t="shared" si="0"/>
        <v>1.1111111111111112</v>
      </c>
      <c r="E7" s="5">
        <v>200</v>
      </c>
      <c r="F7" s="5">
        <v>136</v>
      </c>
      <c r="G7" s="5">
        <v>3.6</v>
      </c>
      <c r="H7" s="26">
        <f t="shared" si="1"/>
        <v>727.01234567901236</v>
      </c>
    </row>
    <row r="8" spans="1:12">
      <c r="A8" s="4"/>
      <c r="B8" s="4"/>
      <c r="C8" s="2">
        <v>3464</v>
      </c>
      <c r="D8" s="3">
        <f t="shared" si="0"/>
        <v>1.1111111111111112</v>
      </c>
      <c r="E8" s="5">
        <v>200</v>
      </c>
      <c r="F8" s="5">
        <v>166</v>
      </c>
      <c r="G8" s="5">
        <v>4</v>
      </c>
      <c r="H8" s="26">
        <f t="shared" si="1"/>
        <v>798.64444444444439</v>
      </c>
    </row>
    <row r="9" spans="1:12">
      <c r="A9" s="4"/>
      <c r="B9" s="4"/>
      <c r="C9" s="2">
        <v>3464</v>
      </c>
      <c r="D9" s="3">
        <f t="shared" si="0"/>
        <v>1.1111111111111112</v>
      </c>
      <c r="E9" s="5">
        <v>200</v>
      </c>
      <c r="F9" s="5">
        <v>172</v>
      </c>
      <c r="G9" s="5">
        <v>3.4</v>
      </c>
      <c r="H9" s="26">
        <f t="shared" si="1"/>
        <v>973.54248366013076</v>
      </c>
    </row>
    <row r="10" spans="1:12">
      <c r="A10" s="4"/>
      <c r="B10" s="4"/>
      <c r="C10" s="2">
        <v>3464</v>
      </c>
      <c r="D10" s="3">
        <f t="shared" si="0"/>
        <v>1.1111111111111112</v>
      </c>
      <c r="E10" s="5">
        <v>200</v>
      </c>
      <c r="F10" s="5">
        <v>142</v>
      </c>
      <c r="G10" s="5">
        <v>3.3</v>
      </c>
      <c r="H10" s="26">
        <f t="shared" si="1"/>
        <v>828.0942760942761</v>
      </c>
    </row>
    <row r="11" spans="1:12">
      <c r="A11" s="4"/>
      <c r="B11" s="4"/>
      <c r="C11" s="2">
        <v>3464</v>
      </c>
      <c r="D11" s="3">
        <f t="shared" si="0"/>
        <v>1.1111111111111112</v>
      </c>
      <c r="E11" s="5">
        <v>200</v>
      </c>
      <c r="F11" s="5">
        <v>225</v>
      </c>
      <c r="G11" s="5">
        <v>5.2</v>
      </c>
      <c r="H11" s="26">
        <f t="shared" si="1"/>
        <v>832.69230769230762</v>
      </c>
    </row>
    <row r="12" spans="1:12" ht="16">
      <c r="A12" s="4"/>
      <c r="B12" s="4"/>
      <c r="C12" s="7">
        <v>3464</v>
      </c>
      <c r="D12" s="8">
        <f t="shared" si="0"/>
        <v>1.1111111111111112</v>
      </c>
      <c r="E12" s="16">
        <v>200</v>
      </c>
      <c r="F12" s="11">
        <f>SUM(F3:F11)</f>
        <v>1508</v>
      </c>
      <c r="G12" s="11">
        <f>SUM(G3:G11)</f>
        <v>36.9</v>
      </c>
      <c r="H12" s="12">
        <f t="shared" si="1"/>
        <v>786.46672688949127</v>
      </c>
      <c r="I12">
        <f>STDEV(H3:H11)</f>
        <v>277.1860087916105</v>
      </c>
    </row>
    <row r="13" spans="1:12">
      <c r="A13" s="4"/>
      <c r="B13" s="4"/>
      <c r="C13" s="27"/>
      <c r="D13" s="28"/>
      <c r="E13" s="29"/>
      <c r="F13" s="14"/>
      <c r="G13" s="14"/>
      <c r="H13" s="30"/>
      <c r="J13" t="s">
        <v>12</v>
      </c>
      <c r="K13" s="18"/>
      <c r="L13" s="18"/>
    </row>
    <row r="14" spans="1:12">
      <c r="A14" s="1"/>
      <c r="B14" s="1" t="s">
        <v>7</v>
      </c>
      <c r="C14" s="2">
        <v>3464</v>
      </c>
      <c r="D14" s="3">
        <f t="shared" si="0"/>
        <v>1.1111111111111112</v>
      </c>
      <c r="E14" s="5">
        <v>200</v>
      </c>
      <c r="F14" s="5">
        <v>1</v>
      </c>
      <c r="G14" s="5">
        <v>7.3</v>
      </c>
      <c r="H14" s="26">
        <f>(F14/G14)/$E14*$D14*$C14</f>
        <v>2.6362252663622527</v>
      </c>
      <c r="J14" s="19">
        <f>SUM(H14+H36)</f>
        <v>2.6362252663622527</v>
      </c>
      <c r="K14" s="18"/>
      <c r="L14" s="18"/>
    </row>
    <row r="15" spans="1:12">
      <c r="A15" s="4"/>
      <c r="B15" s="4"/>
      <c r="C15" s="2">
        <v>3464</v>
      </c>
      <c r="D15" s="3">
        <f t="shared" si="0"/>
        <v>1.1111111111111112</v>
      </c>
      <c r="E15" s="5">
        <v>200</v>
      </c>
      <c r="F15" s="5">
        <v>3</v>
      </c>
      <c r="G15" s="5">
        <v>4.4000000000000004</v>
      </c>
      <c r="H15" s="26">
        <f t="shared" ref="H15:H23" si="2">(F15/G15)/$E15*$D15*$C15</f>
        <v>13.121212121212121</v>
      </c>
      <c r="J15" s="19">
        <f t="shared" ref="J15:J21" si="3">SUM(H15+H37)</f>
        <v>13.121212121212121</v>
      </c>
      <c r="K15" s="18"/>
      <c r="L15" s="18"/>
    </row>
    <row r="16" spans="1:12">
      <c r="A16" s="4"/>
      <c r="B16" s="4"/>
      <c r="C16" s="2">
        <v>3464</v>
      </c>
      <c r="D16" s="3">
        <f t="shared" si="0"/>
        <v>1.1111111111111112</v>
      </c>
      <c r="E16" s="5">
        <v>200</v>
      </c>
      <c r="F16" s="5">
        <v>5</v>
      </c>
      <c r="G16" s="5">
        <v>2.4</v>
      </c>
      <c r="H16" s="26">
        <f t="shared" si="2"/>
        <v>40.092592592592595</v>
      </c>
      <c r="J16" s="19">
        <f t="shared" si="3"/>
        <v>40.092592592592595</v>
      </c>
      <c r="K16" s="18"/>
      <c r="L16" s="18"/>
    </row>
    <row r="17" spans="1:12">
      <c r="A17" s="4"/>
      <c r="B17" s="4"/>
      <c r="C17" s="2">
        <v>3464</v>
      </c>
      <c r="D17" s="3">
        <f t="shared" si="0"/>
        <v>1.1111111111111112</v>
      </c>
      <c r="E17" s="5">
        <v>200</v>
      </c>
      <c r="F17" s="5">
        <v>3</v>
      </c>
      <c r="G17" s="5">
        <v>3.3</v>
      </c>
      <c r="H17" s="26">
        <f t="shared" si="2"/>
        <v>17.494949494949498</v>
      </c>
      <c r="J17" s="19">
        <f t="shared" si="3"/>
        <v>22.306060606060608</v>
      </c>
      <c r="K17" s="18"/>
      <c r="L17" s="18"/>
    </row>
    <row r="18" spans="1:12">
      <c r="A18" s="4"/>
      <c r="B18" s="4"/>
      <c r="C18" s="2">
        <v>3464</v>
      </c>
      <c r="D18" s="3">
        <f t="shared" si="0"/>
        <v>1.1111111111111112</v>
      </c>
      <c r="E18" s="5">
        <v>200</v>
      </c>
      <c r="F18" s="5">
        <v>2</v>
      </c>
      <c r="G18" s="5">
        <v>3.6</v>
      </c>
      <c r="H18" s="26">
        <f t="shared" si="2"/>
        <v>10.691358024691359</v>
      </c>
      <c r="J18" s="19">
        <f>SUM(H18+H40)</f>
        <v>10.691358024691359</v>
      </c>
      <c r="K18" s="18"/>
      <c r="L18" s="18"/>
    </row>
    <row r="19" spans="1:12">
      <c r="A19" s="4"/>
      <c r="B19" s="4"/>
      <c r="C19" s="2">
        <v>3464</v>
      </c>
      <c r="D19" s="3">
        <f t="shared" si="0"/>
        <v>1.1111111111111112</v>
      </c>
      <c r="E19" s="5">
        <v>200</v>
      </c>
      <c r="F19" s="5">
        <v>1</v>
      </c>
      <c r="G19" s="5">
        <v>4</v>
      </c>
      <c r="H19" s="26">
        <f t="shared" si="2"/>
        <v>4.8111111111111109</v>
      </c>
      <c r="J19" s="19">
        <f t="shared" si="3"/>
        <v>10.642760942760944</v>
      </c>
      <c r="K19" s="18"/>
      <c r="L19" s="18"/>
    </row>
    <row r="20" spans="1:12">
      <c r="A20" s="4"/>
      <c r="B20" s="4"/>
      <c r="C20" s="2">
        <v>3464</v>
      </c>
      <c r="D20" s="3">
        <f t="shared" si="0"/>
        <v>1.1111111111111112</v>
      </c>
      <c r="E20" s="5">
        <v>200</v>
      </c>
      <c r="F20" s="5">
        <v>3</v>
      </c>
      <c r="G20" s="5">
        <v>3.4</v>
      </c>
      <c r="H20" s="26">
        <f t="shared" si="2"/>
        <v>16.980392156862745</v>
      </c>
      <c r="J20" s="19">
        <f t="shared" si="3"/>
        <v>16.980392156862745</v>
      </c>
      <c r="K20" s="18"/>
      <c r="L20" s="18"/>
    </row>
    <row r="21" spans="1:12">
      <c r="A21" s="4"/>
      <c r="B21" s="4"/>
      <c r="C21" s="2">
        <v>3464</v>
      </c>
      <c r="D21" s="3">
        <f t="shared" si="0"/>
        <v>1.1111111111111112</v>
      </c>
      <c r="E21" s="5">
        <v>200</v>
      </c>
      <c r="F21" s="5">
        <v>1</v>
      </c>
      <c r="G21" s="5">
        <v>3.3</v>
      </c>
      <c r="H21" s="26">
        <f t="shared" si="2"/>
        <v>5.8316498316498322</v>
      </c>
      <c r="J21" s="19">
        <f t="shared" si="3"/>
        <v>5.8316498316498322</v>
      </c>
      <c r="K21" s="18"/>
      <c r="L21" s="18"/>
    </row>
    <row r="22" spans="1:12">
      <c r="A22" s="4"/>
      <c r="B22" s="4"/>
      <c r="C22" s="2">
        <v>3464</v>
      </c>
      <c r="D22" s="3">
        <f t="shared" si="0"/>
        <v>1.1111111111111112</v>
      </c>
      <c r="E22" s="5">
        <v>200</v>
      </c>
      <c r="F22" s="5">
        <v>2</v>
      </c>
      <c r="G22" s="5">
        <v>5.2</v>
      </c>
      <c r="H22" s="26">
        <f t="shared" si="2"/>
        <v>7.4017094017094012</v>
      </c>
      <c r="J22" s="19">
        <f>SUM(H22+H44)</f>
        <v>12.979809240678804</v>
      </c>
      <c r="K22" s="18" t="s">
        <v>13</v>
      </c>
      <c r="L22" s="18" t="s">
        <v>14</v>
      </c>
    </row>
    <row r="23" spans="1:12" ht="17" thickBot="1">
      <c r="A23" s="4"/>
      <c r="B23" s="4"/>
      <c r="C23" s="7">
        <v>3464</v>
      </c>
      <c r="D23" s="8">
        <f t="shared" si="0"/>
        <v>1.1111111111111112</v>
      </c>
      <c r="E23" s="16">
        <v>200</v>
      </c>
      <c r="F23" s="11">
        <f>SUM(F14:F22)</f>
        <v>21</v>
      </c>
      <c r="G23" s="11">
        <f>SUM(G14:G22)</f>
        <v>36.9</v>
      </c>
      <c r="H23" s="12">
        <f t="shared" si="2"/>
        <v>10.952122854561878</v>
      </c>
      <c r="I23">
        <f>STDEV(H14:H22)</f>
        <v>11.358482267337893</v>
      </c>
      <c r="J23" s="20">
        <f>SUM(J14:J22)</f>
        <v>135.28206078287127</v>
      </c>
      <c r="K23" s="21">
        <f>STDEV(J14:J22)</f>
        <v>11.005750490239356</v>
      </c>
      <c r="L23" s="21">
        <f>STDEV(J14:J22)/SQRT(COUNT(J14:J22))</f>
        <v>3.6685834967464519</v>
      </c>
    </row>
    <row r="24" spans="1:12">
      <c r="J24" s="22">
        <f>SUM(J23/9)</f>
        <v>15.031340086985697</v>
      </c>
      <c r="K24" s="23" t="s">
        <v>15</v>
      </c>
    </row>
    <row r="25" spans="1:12" ht="16" thickBot="1">
      <c r="A25" s="1" t="s">
        <v>25</v>
      </c>
      <c r="B25" s="1" t="s">
        <v>4</v>
      </c>
      <c r="C25" s="2">
        <v>3464</v>
      </c>
      <c r="D25" s="3">
        <f t="shared" ref="D25:D45" si="4">10/9</f>
        <v>1.1111111111111112</v>
      </c>
      <c r="E25" s="4">
        <v>100</v>
      </c>
      <c r="F25" s="5">
        <v>119</v>
      </c>
      <c r="G25" s="5">
        <v>4.9000000000000004</v>
      </c>
      <c r="H25" s="6">
        <f>(F25/G25)/$E25*$D25*$C25</f>
        <v>934.73015873015868</v>
      </c>
      <c r="J25" s="24">
        <v>3.67</v>
      </c>
      <c r="K25" s="25" t="s">
        <v>14</v>
      </c>
    </row>
    <row r="26" spans="1:12">
      <c r="A26" s="1" t="s">
        <v>23</v>
      </c>
      <c r="B26" s="4"/>
      <c r="C26" s="2">
        <v>3464</v>
      </c>
      <c r="D26" s="3">
        <f t="shared" si="4"/>
        <v>1.1111111111111112</v>
      </c>
      <c r="E26" s="4">
        <v>100</v>
      </c>
      <c r="F26" s="5">
        <v>123</v>
      </c>
      <c r="G26" s="5">
        <v>4.7</v>
      </c>
      <c r="H26" s="6">
        <f t="shared" ref="H26:H34" si="5">(F26/G26)/$E26*$D26*$C26</f>
        <v>1007.2624113475176</v>
      </c>
    </row>
    <row r="27" spans="1:12">
      <c r="A27" s="1" t="s">
        <v>26</v>
      </c>
      <c r="B27" s="4"/>
      <c r="C27" s="2">
        <v>3464</v>
      </c>
      <c r="D27" s="3">
        <f t="shared" si="4"/>
        <v>1.1111111111111112</v>
      </c>
      <c r="E27" s="4">
        <v>100</v>
      </c>
      <c r="F27" s="5">
        <v>154</v>
      </c>
      <c r="G27" s="5">
        <v>6.8</v>
      </c>
      <c r="H27" s="6">
        <f t="shared" si="5"/>
        <v>871.66013071895418</v>
      </c>
    </row>
    <row r="28" spans="1:12">
      <c r="A28" s="4"/>
      <c r="B28" s="4"/>
      <c r="C28" s="2">
        <v>3464</v>
      </c>
      <c r="D28" s="3">
        <f t="shared" si="4"/>
        <v>1.1111111111111112</v>
      </c>
      <c r="E28" s="4">
        <v>100</v>
      </c>
      <c r="F28" s="5">
        <v>148</v>
      </c>
      <c r="G28" s="5">
        <v>8</v>
      </c>
      <c r="H28" s="6">
        <f t="shared" si="5"/>
        <v>712.04444444444448</v>
      </c>
    </row>
    <row r="29" spans="1:12">
      <c r="A29" s="4"/>
      <c r="B29" s="4"/>
      <c r="C29" s="2">
        <v>3464</v>
      </c>
      <c r="D29" s="3">
        <f t="shared" si="4"/>
        <v>1.1111111111111112</v>
      </c>
      <c r="E29" s="4">
        <v>100</v>
      </c>
      <c r="F29" s="5">
        <v>133</v>
      </c>
      <c r="G29" s="5">
        <v>5.3</v>
      </c>
      <c r="H29" s="6">
        <f t="shared" si="5"/>
        <v>965.85324947589106</v>
      </c>
    </row>
    <row r="30" spans="1:12">
      <c r="A30" s="4"/>
      <c r="B30" s="4"/>
      <c r="C30" s="2">
        <v>3464</v>
      </c>
      <c r="D30" s="3">
        <f t="shared" si="4"/>
        <v>1.1111111111111112</v>
      </c>
      <c r="E30" s="4">
        <v>100</v>
      </c>
      <c r="F30" s="5">
        <v>187</v>
      </c>
      <c r="G30" s="5">
        <v>6.6</v>
      </c>
      <c r="H30" s="6">
        <f t="shared" si="5"/>
        <v>1090.5185185185187</v>
      </c>
    </row>
    <row r="31" spans="1:12">
      <c r="A31" s="4"/>
      <c r="B31" s="4"/>
      <c r="C31" s="2">
        <v>3464</v>
      </c>
      <c r="D31" s="3">
        <f t="shared" si="4"/>
        <v>1.1111111111111112</v>
      </c>
      <c r="E31" s="4">
        <v>100</v>
      </c>
      <c r="F31" s="5">
        <v>140</v>
      </c>
      <c r="G31" s="5">
        <v>7.1</v>
      </c>
      <c r="H31" s="6">
        <f t="shared" si="5"/>
        <v>758.93583724569646</v>
      </c>
    </row>
    <row r="32" spans="1:12">
      <c r="A32" s="4"/>
      <c r="B32" s="4"/>
      <c r="C32" s="2">
        <v>3464</v>
      </c>
      <c r="D32" s="3">
        <f t="shared" si="4"/>
        <v>1.1111111111111112</v>
      </c>
      <c r="E32" s="4">
        <v>100</v>
      </c>
      <c r="F32" s="5">
        <v>129</v>
      </c>
      <c r="G32" s="5">
        <v>5.8</v>
      </c>
      <c r="H32" s="6">
        <f t="shared" si="5"/>
        <v>856.04597701149441</v>
      </c>
    </row>
    <row r="33" spans="1:9">
      <c r="A33" s="4"/>
      <c r="B33" s="4"/>
      <c r="C33" s="2">
        <v>3464</v>
      </c>
      <c r="D33" s="3">
        <f t="shared" si="4"/>
        <v>1.1111111111111112</v>
      </c>
      <c r="E33" s="4">
        <v>100</v>
      </c>
      <c r="F33" s="5">
        <v>78</v>
      </c>
      <c r="G33" s="5">
        <v>6.9</v>
      </c>
      <c r="H33" s="6">
        <f>(F33/G33)/$E33*$D33*$C33</f>
        <v>435.09178743961354</v>
      </c>
    </row>
    <row r="34" spans="1:9" ht="16">
      <c r="A34" s="4"/>
      <c r="B34" s="4"/>
      <c r="C34" s="7">
        <v>3464</v>
      </c>
      <c r="D34" s="8">
        <v>1.111111111</v>
      </c>
      <c r="E34" s="9">
        <v>100</v>
      </c>
      <c r="F34" s="10">
        <f>SUM(F25:F33)</f>
        <v>1211</v>
      </c>
      <c r="G34" s="11">
        <f>SUM(G25:G33)</f>
        <v>56.1</v>
      </c>
      <c r="H34" s="12">
        <f t="shared" si="5"/>
        <v>830.83858181432151</v>
      </c>
      <c r="I34">
        <f>STDEV(H25:H33)</f>
        <v>194.65524774147715</v>
      </c>
    </row>
    <row r="35" spans="1:9">
      <c r="A35" s="4"/>
      <c r="B35" s="4"/>
      <c r="C35" s="2"/>
      <c r="D35" s="3"/>
      <c r="E35" s="5"/>
      <c r="F35" s="13"/>
      <c r="G35" s="14"/>
      <c r="H35" s="15"/>
    </row>
    <row r="36" spans="1:9">
      <c r="A36" s="1"/>
      <c r="B36" s="1" t="s">
        <v>7</v>
      </c>
      <c r="C36" s="2">
        <v>3464</v>
      </c>
      <c r="D36" s="3">
        <f t="shared" si="4"/>
        <v>1.1111111111111112</v>
      </c>
      <c r="E36" s="5">
        <v>100</v>
      </c>
      <c r="F36" s="5">
        <v>0</v>
      </c>
      <c r="G36" s="5">
        <v>4.9000000000000004</v>
      </c>
      <c r="H36" s="6">
        <f>(F36/G36)/$E36*$D36*$C36</f>
        <v>0</v>
      </c>
    </row>
    <row r="37" spans="1:9">
      <c r="A37" s="4"/>
      <c r="B37" s="4"/>
      <c r="C37" s="2">
        <v>3464</v>
      </c>
      <c r="D37" s="3">
        <f t="shared" si="4"/>
        <v>1.1111111111111112</v>
      </c>
      <c r="E37" s="5">
        <v>100</v>
      </c>
      <c r="F37" s="5">
        <v>0</v>
      </c>
      <c r="G37" s="5">
        <v>4.7</v>
      </c>
      <c r="H37" s="6">
        <f t="shared" ref="H37:H45" si="6">(F37/G37)/$E37*$D37*$C37</f>
        <v>0</v>
      </c>
    </row>
    <row r="38" spans="1:9">
      <c r="A38" s="4"/>
      <c r="B38" s="4"/>
      <c r="C38" s="2">
        <v>3464</v>
      </c>
      <c r="D38" s="3">
        <f t="shared" si="4"/>
        <v>1.1111111111111112</v>
      </c>
      <c r="E38" s="5">
        <v>100</v>
      </c>
      <c r="F38" s="5">
        <v>0</v>
      </c>
      <c r="G38" s="5">
        <v>6.8</v>
      </c>
      <c r="H38" s="6">
        <f t="shared" si="6"/>
        <v>0</v>
      </c>
    </row>
    <row r="39" spans="1:9">
      <c r="A39" s="4"/>
      <c r="B39" s="4"/>
      <c r="C39" s="2">
        <v>3464</v>
      </c>
      <c r="D39" s="3">
        <f t="shared" si="4"/>
        <v>1.1111111111111112</v>
      </c>
      <c r="E39" s="5">
        <v>100</v>
      </c>
      <c r="F39" s="5">
        <v>1</v>
      </c>
      <c r="G39" s="5">
        <v>8</v>
      </c>
      <c r="H39" s="6">
        <f t="shared" si="6"/>
        <v>4.8111111111111109</v>
      </c>
    </row>
    <row r="40" spans="1:9">
      <c r="A40" s="4"/>
      <c r="B40" s="4"/>
      <c r="C40" s="2">
        <v>3464</v>
      </c>
      <c r="D40" s="3">
        <f t="shared" si="4"/>
        <v>1.1111111111111112</v>
      </c>
      <c r="E40" s="5">
        <v>100</v>
      </c>
      <c r="F40" s="5">
        <v>0</v>
      </c>
      <c r="G40" s="5">
        <v>5.3</v>
      </c>
      <c r="H40" s="6">
        <f t="shared" si="6"/>
        <v>0</v>
      </c>
    </row>
    <row r="41" spans="1:9">
      <c r="A41" s="4"/>
      <c r="B41" s="4"/>
      <c r="C41" s="2">
        <v>3464</v>
      </c>
      <c r="D41" s="3">
        <f t="shared" si="4"/>
        <v>1.1111111111111112</v>
      </c>
      <c r="E41" s="5">
        <v>100</v>
      </c>
      <c r="F41" s="5">
        <v>1</v>
      </c>
      <c r="G41" s="5">
        <v>6.6</v>
      </c>
      <c r="H41" s="6">
        <f t="shared" si="6"/>
        <v>5.8316498316498322</v>
      </c>
    </row>
    <row r="42" spans="1:9">
      <c r="A42" s="4"/>
      <c r="B42" s="4"/>
      <c r="C42" s="2">
        <v>3464</v>
      </c>
      <c r="D42" s="3">
        <f t="shared" si="4"/>
        <v>1.1111111111111112</v>
      </c>
      <c r="E42" s="5">
        <v>100</v>
      </c>
      <c r="F42" s="5">
        <v>0</v>
      </c>
      <c r="G42" s="5">
        <v>7.1</v>
      </c>
      <c r="H42" s="6">
        <f t="shared" si="6"/>
        <v>0</v>
      </c>
    </row>
    <row r="43" spans="1:9">
      <c r="A43" s="4"/>
      <c r="B43" s="4"/>
      <c r="C43" s="2">
        <v>3464</v>
      </c>
      <c r="D43" s="3">
        <f t="shared" si="4"/>
        <v>1.1111111111111112</v>
      </c>
      <c r="E43" s="5">
        <v>100</v>
      </c>
      <c r="F43" s="5">
        <v>0</v>
      </c>
      <c r="G43" s="5">
        <v>5.8</v>
      </c>
      <c r="H43" s="6">
        <f t="shared" si="6"/>
        <v>0</v>
      </c>
    </row>
    <row r="44" spans="1:9">
      <c r="A44" s="4"/>
      <c r="B44" s="4"/>
      <c r="C44" s="2">
        <v>3464</v>
      </c>
      <c r="D44" s="3">
        <f t="shared" si="4"/>
        <v>1.1111111111111112</v>
      </c>
      <c r="E44" s="5">
        <v>100</v>
      </c>
      <c r="F44" s="5">
        <v>1</v>
      </c>
      <c r="G44" s="5">
        <v>6.9</v>
      </c>
      <c r="H44" s="6">
        <f t="shared" si="6"/>
        <v>5.5780998389694041</v>
      </c>
    </row>
    <row r="45" spans="1:9" ht="16">
      <c r="A45" s="4"/>
      <c r="B45" s="4"/>
      <c r="C45" s="7">
        <v>3464</v>
      </c>
      <c r="D45" s="8">
        <f t="shared" si="4"/>
        <v>1.1111111111111112</v>
      </c>
      <c r="E45" s="16">
        <v>100</v>
      </c>
      <c r="F45" s="10">
        <f>SUM(F36:F44)</f>
        <v>3</v>
      </c>
      <c r="G45" s="11">
        <f>SUM(G36:G44)</f>
        <v>56.1</v>
      </c>
      <c r="H45" s="12">
        <f t="shared" si="6"/>
        <v>2.0582293523469994</v>
      </c>
      <c r="I45">
        <f>STDEV(H36:H44)</f>
        <v>2.7165000581918655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N27" sqref="N27"/>
    </sheetView>
  </sheetViews>
  <sheetFormatPr baseColWidth="10" defaultRowHeight="15" x14ac:dyDescent="0"/>
  <sheetData>
    <row r="1" spans="1:12" ht="16" thickBot="1">
      <c r="A1" s="17" t="s">
        <v>27</v>
      </c>
    </row>
    <row r="2" spans="1:12" ht="16" thickBot="1">
      <c r="A2" s="51" t="s">
        <v>106</v>
      </c>
      <c r="B2" s="52" t="s">
        <v>107</v>
      </c>
      <c r="C2" s="52" t="s">
        <v>1</v>
      </c>
      <c r="D2" s="52" t="s">
        <v>2</v>
      </c>
      <c r="E2" s="52" t="s">
        <v>108</v>
      </c>
      <c r="F2" s="52" t="s">
        <v>109</v>
      </c>
      <c r="G2" s="52" t="s">
        <v>3</v>
      </c>
      <c r="H2" s="52" t="s">
        <v>110</v>
      </c>
    </row>
    <row r="3" spans="1:12">
      <c r="A3" s="1" t="s">
        <v>28</v>
      </c>
      <c r="B3" s="1" t="s">
        <v>4</v>
      </c>
      <c r="C3" s="2">
        <v>3464</v>
      </c>
      <c r="D3" s="3">
        <f t="shared" ref="D3:D23" si="0">10/9</f>
        <v>1.1111111111111112</v>
      </c>
      <c r="E3" s="5">
        <v>100</v>
      </c>
      <c r="F3" s="5">
        <v>227</v>
      </c>
      <c r="G3" s="5">
        <v>3.1</v>
      </c>
      <c r="H3" s="6">
        <f>(F3/G3)/$E3*$D3*$C3</f>
        <v>2818.3799283154117</v>
      </c>
    </row>
    <row r="4" spans="1:12">
      <c r="A4" s="1" t="s">
        <v>29</v>
      </c>
      <c r="B4" s="4"/>
      <c r="C4" s="2">
        <v>3464</v>
      </c>
      <c r="D4" s="3">
        <f t="shared" si="0"/>
        <v>1.1111111111111112</v>
      </c>
      <c r="E4" s="5">
        <v>100</v>
      </c>
      <c r="F4" s="5">
        <v>190</v>
      </c>
      <c r="G4" s="5">
        <v>3.2</v>
      </c>
      <c r="H4" s="6">
        <f t="shared" ref="H4:H12" si="1">(F4/G4)/$E4*$D4*$C4</f>
        <v>2285.2777777777778</v>
      </c>
    </row>
    <row r="5" spans="1:12">
      <c r="A5" s="1" t="s">
        <v>26</v>
      </c>
      <c r="B5" s="4"/>
      <c r="C5" s="2">
        <v>3464</v>
      </c>
      <c r="D5" s="3">
        <f t="shared" si="0"/>
        <v>1.1111111111111112</v>
      </c>
      <c r="E5" s="5">
        <v>100</v>
      </c>
      <c r="F5" s="5">
        <v>237</v>
      </c>
      <c r="G5" s="5">
        <v>4.7</v>
      </c>
      <c r="H5" s="6">
        <f t="shared" si="1"/>
        <v>1940.822695035461</v>
      </c>
    </row>
    <row r="6" spans="1:12">
      <c r="A6" s="4"/>
      <c r="B6" s="4"/>
      <c r="C6" s="2">
        <v>3464</v>
      </c>
      <c r="D6" s="3">
        <f t="shared" si="0"/>
        <v>1.1111111111111112</v>
      </c>
      <c r="E6" s="5">
        <v>100</v>
      </c>
      <c r="F6" s="5">
        <v>306</v>
      </c>
      <c r="G6" s="5">
        <v>5.0999999999999996</v>
      </c>
      <c r="H6" s="6">
        <f t="shared" si="1"/>
        <v>2309.3333333333335</v>
      </c>
    </row>
    <row r="7" spans="1:12">
      <c r="A7" s="4"/>
      <c r="B7" s="4"/>
      <c r="C7" s="2">
        <v>3464</v>
      </c>
      <c r="D7" s="3">
        <f t="shared" si="0"/>
        <v>1.1111111111111112</v>
      </c>
      <c r="E7" s="5">
        <v>100</v>
      </c>
      <c r="F7" s="5">
        <v>317</v>
      </c>
      <c r="G7" s="5">
        <v>4.9000000000000004</v>
      </c>
      <c r="H7" s="6">
        <f t="shared" si="1"/>
        <v>2489.9954648526077</v>
      </c>
    </row>
    <row r="8" spans="1:12">
      <c r="A8" s="4"/>
      <c r="B8" s="4"/>
      <c r="C8" s="2">
        <v>3464</v>
      </c>
      <c r="D8" s="3">
        <f t="shared" si="0"/>
        <v>1.1111111111111112</v>
      </c>
      <c r="E8" s="5">
        <v>100</v>
      </c>
      <c r="F8" s="5">
        <v>325</v>
      </c>
      <c r="G8" s="5">
        <v>5.5</v>
      </c>
      <c r="H8" s="6">
        <f t="shared" si="1"/>
        <v>2274.3434343434342</v>
      </c>
    </row>
    <row r="9" spans="1:12">
      <c r="A9" s="4"/>
      <c r="B9" s="4"/>
      <c r="C9" s="2">
        <v>3464</v>
      </c>
      <c r="D9" s="3">
        <f t="shared" si="0"/>
        <v>1.1111111111111112</v>
      </c>
      <c r="E9" s="5">
        <v>100</v>
      </c>
      <c r="F9" s="5">
        <v>211</v>
      </c>
      <c r="G9" s="5">
        <v>5.2</v>
      </c>
      <c r="H9" s="6">
        <f t="shared" si="1"/>
        <v>1561.7606837606836</v>
      </c>
    </row>
    <row r="10" spans="1:12">
      <c r="A10" s="4"/>
      <c r="B10" s="4"/>
      <c r="C10" s="2">
        <v>3464</v>
      </c>
      <c r="D10" s="3">
        <f t="shared" si="0"/>
        <v>1.1111111111111112</v>
      </c>
      <c r="E10" s="5">
        <v>100</v>
      </c>
      <c r="F10" s="5">
        <v>383</v>
      </c>
      <c r="G10" s="5">
        <v>7.2</v>
      </c>
      <c r="H10" s="6">
        <f t="shared" si="1"/>
        <v>2047.3950617283954</v>
      </c>
    </row>
    <row r="11" spans="1:12">
      <c r="A11" s="4"/>
      <c r="B11" s="4"/>
      <c r="C11" s="2">
        <v>3464</v>
      </c>
      <c r="D11" s="3">
        <f t="shared" si="0"/>
        <v>1.1111111111111112</v>
      </c>
      <c r="E11" s="5">
        <v>100</v>
      </c>
      <c r="F11" s="5">
        <v>290</v>
      </c>
      <c r="G11" s="5">
        <v>4.8</v>
      </c>
      <c r="H11" s="6">
        <f t="shared" si="1"/>
        <v>2325.3703703703709</v>
      </c>
    </row>
    <row r="12" spans="1:12" ht="16">
      <c r="A12" s="4"/>
      <c r="B12" s="4"/>
      <c r="C12" s="7">
        <v>3464</v>
      </c>
      <c r="D12" s="8">
        <f t="shared" si="0"/>
        <v>1.1111111111111112</v>
      </c>
      <c r="E12" s="16">
        <v>100</v>
      </c>
      <c r="F12" s="11">
        <f>SUM(F3:F11)</f>
        <v>2486</v>
      </c>
      <c r="G12" s="11">
        <f>SUM(G3:G11)</f>
        <v>43.699999999999996</v>
      </c>
      <c r="H12" s="12">
        <f t="shared" si="1"/>
        <v>2189.5509788965173</v>
      </c>
      <c r="I12">
        <f>STDEV(H3:H11)</f>
        <v>353.1427411049475</v>
      </c>
    </row>
    <row r="13" spans="1:12">
      <c r="A13" s="4"/>
      <c r="B13" s="4"/>
      <c r="C13" s="27"/>
      <c r="D13" s="28"/>
      <c r="E13" s="29"/>
      <c r="F13" s="14"/>
      <c r="G13" s="14"/>
      <c r="H13" s="30"/>
      <c r="J13" t="s">
        <v>12</v>
      </c>
      <c r="K13" s="18"/>
      <c r="L13" s="18"/>
    </row>
    <row r="14" spans="1:12">
      <c r="A14" s="1"/>
      <c r="B14" s="1" t="s">
        <v>7</v>
      </c>
      <c r="C14" s="2">
        <v>3464</v>
      </c>
      <c r="D14" s="3">
        <f t="shared" si="0"/>
        <v>1.1111111111111112</v>
      </c>
      <c r="E14" s="5">
        <v>100</v>
      </c>
      <c r="F14" s="5">
        <v>4</v>
      </c>
      <c r="G14" s="5">
        <v>3.1</v>
      </c>
      <c r="H14" s="6">
        <f>(F14/G14)/$E14*$D14*$C14</f>
        <v>49.663082437275989</v>
      </c>
      <c r="J14" s="19">
        <f>SUM(H14+H36)</f>
        <v>65.700119474313027</v>
      </c>
      <c r="K14" s="18"/>
      <c r="L14" s="18"/>
    </row>
    <row r="15" spans="1:12">
      <c r="A15" s="4"/>
      <c r="B15" s="4"/>
      <c r="C15" s="2">
        <v>3464</v>
      </c>
      <c r="D15" s="3">
        <f t="shared" si="0"/>
        <v>1.1111111111111112</v>
      </c>
      <c r="E15" s="5">
        <v>100</v>
      </c>
      <c r="F15" s="5">
        <v>4</v>
      </c>
      <c r="G15" s="5">
        <v>3.2</v>
      </c>
      <c r="H15" s="6">
        <f t="shared" ref="H15:H23" si="2">(F15/G15)/$E15*$D15*$C15</f>
        <v>48.111111111111114</v>
      </c>
      <c r="J15" s="19">
        <f t="shared" ref="J15:J21" si="3">SUM(H15+H37)</f>
        <v>65.606060606060609</v>
      </c>
      <c r="K15" s="18"/>
      <c r="L15" s="18"/>
    </row>
    <row r="16" spans="1:12">
      <c r="A16" s="4"/>
      <c r="B16" s="4"/>
      <c r="C16" s="2">
        <v>3464</v>
      </c>
      <c r="D16" s="3">
        <f t="shared" si="0"/>
        <v>1.1111111111111112</v>
      </c>
      <c r="E16" s="5">
        <v>100</v>
      </c>
      <c r="F16" s="5">
        <v>10</v>
      </c>
      <c r="G16" s="5">
        <v>4.7</v>
      </c>
      <c r="H16" s="6">
        <f t="shared" si="2"/>
        <v>81.891252955082734</v>
      </c>
      <c r="J16" s="19">
        <f t="shared" si="3"/>
        <v>88.149608871975232</v>
      </c>
      <c r="K16" s="18"/>
      <c r="L16" s="18"/>
    </row>
    <row r="17" spans="1:12">
      <c r="A17" s="4"/>
      <c r="B17" s="4"/>
      <c r="C17" s="2">
        <v>3464</v>
      </c>
      <c r="D17" s="3">
        <f t="shared" si="0"/>
        <v>1.1111111111111112</v>
      </c>
      <c r="E17" s="5">
        <v>100</v>
      </c>
      <c r="F17" s="5">
        <v>15</v>
      </c>
      <c r="G17" s="5">
        <v>5.0999999999999996</v>
      </c>
      <c r="H17" s="6">
        <f t="shared" si="2"/>
        <v>113.20261437908498</v>
      </c>
      <c r="J17" s="19">
        <f t="shared" si="3"/>
        <v>119.46097029597748</v>
      </c>
      <c r="K17" s="18"/>
      <c r="L17" s="18"/>
    </row>
    <row r="18" spans="1:12">
      <c r="A18" s="4"/>
      <c r="B18" s="4"/>
      <c r="C18" s="2">
        <v>3464</v>
      </c>
      <c r="D18" s="3">
        <f t="shared" si="0"/>
        <v>1.1111111111111112</v>
      </c>
      <c r="E18" s="5">
        <v>100</v>
      </c>
      <c r="F18" s="5">
        <v>15</v>
      </c>
      <c r="G18" s="5">
        <v>4.9000000000000004</v>
      </c>
      <c r="H18" s="6">
        <f t="shared" si="2"/>
        <v>117.82312925170069</v>
      </c>
      <c r="J18" s="19">
        <f>SUM(H18+H40)</f>
        <v>140.27498110355253</v>
      </c>
      <c r="K18" s="18"/>
      <c r="L18" s="18"/>
    </row>
    <row r="19" spans="1:12">
      <c r="A19" s="4"/>
      <c r="B19" s="4"/>
      <c r="C19" s="2">
        <v>3464</v>
      </c>
      <c r="D19" s="3">
        <f t="shared" si="0"/>
        <v>1.1111111111111112</v>
      </c>
      <c r="E19" s="5">
        <v>100</v>
      </c>
      <c r="F19" s="5">
        <v>11</v>
      </c>
      <c r="G19" s="5">
        <v>5.5</v>
      </c>
      <c r="H19" s="6">
        <f t="shared" si="2"/>
        <v>76.977777777777774</v>
      </c>
      <c r="J19" s="19">
        <f t="shared" si="3"/>
        <v>83.730214424951271</v>
      </c>
      <c r="K19" s="18"/>
      <c r="L19" s="18"/>
    </row>
    <row r="20" spans="1:12">
      <c r="A20" s="4"/>
      <c r="B20" s="4"/>
      <c r="C20" s="2">
        <v>3464</v>
      </c>
      <c r="D20" s="3">
        <f t="shared" si="0"/>
        <v>1.1111111111111112</v>
      </c>
      <c r="E20" s="5">
        <v>100</v>
      </c>
      <c r="F20" s="5">
        <v>9</v>
      </c>
      <c r="G20" s="5">
        <v>5.2</v>
      </c>
      <c r="H20" s="6">
        <f t="shared" si="2"/>
        <v>66.615384615384613</v>
      </c>
      <c r="J20" s="19">
        <f t="shared" si="3"/>
        <v>79.445014245014249</v>
      </c>
      <c r="K20" s="18"/>
      <c r="L20" s="18"/>
    </row>
    <row r="21" spans="1:12">
      <c r="A21" s="4"/>
      <c r="B21" s="4"/>
      <c r="C21" s="2">
        <v>3464</v>
      </c>
      <c r="D21" s="3">
        <f t="shared" si="0"/>
        <v>1.1111111111111112</v>
      </c>
      <c r="E21" s="5">
        <v>100</v>
      </c>
      <c r="F21" s="5">
        <v>14</v>
      </c>
      <c r="G21" s="5">
        <v>7.2</v>
      </c>
      <c r="H21" s="6">
        <f t="shared" si="2"/>
        <v>74.839506172839521</v>
      </c>
      <c r="J21" s="19">
        <f t="shared" si="3"/>
        <v>89.562031977332538</v>
      </c>
      <c r="K21" s="18"/>
      <c r="L21" s="18"/>
    </row>
    <row r="22" spans="1:12">
      <c r="A22" s="4"/>
      <c r="B22" s="4"/>
      <c r="C22" s="2">
        <v>3464</v>
      </c>
      <c r="D22" s="3">
        <f t="shared" si="0"/>
        <v>1.1111111111111112</v>
      </c>
      <c r="E22" s="5">
        <v>100</v>
      </c>
      <c r="F22" s="5">
        <v>10</v>
      </c>
      <c r="G22" s="5">
        <v>4.8</v>
      </c>
      <c r="H22" s="6">
        <f t="shared" si="2"/>
        <v>80.18518518518519</v>
      </c>
      <c r="J22" s="19">
        <f>SUM(H22+H44)</f>
        <v>99.923076923076934</v>
      </c>
      <c r="K22" s="18" t="s">
        <v>13</v>
      </c>
      <c r="L22" s="18" t="s">
        <v>14</v>
      </c>
    </row>
    <row r="23" spans="1:12" ht="17" thickBot="1">
      <c r="A23" s="4"/>
      <c r="B23" s="4"/>
      <c r="C23" s="7">
        <v>3464</v>
      </c>
      <c r="D23" s="8">
        <f t="shared" si="0"/>
        <v>1.1111111111111112</v>
      </c>
      <c r="E23" s="16">
        <v>100</v>
      </c>
      <c r="F23" s="11">
        <f>SUM(F14:F22)</f>
        <v>92</v>
      </c>
      <c r="G23" s="11">
        <f>SUM(G14:G22)</f>
        <v>43.699999999999996</v>
      </c>
      <c r="H23" s="12">
        <f t="shared" si="2"/>
        <v>81.029239766081886</v>
      </c>
      <c r="I23">
        <f>STDEV(H14:H22)</f>
        <v>24.176580811580042</v>
      </c>
      <c r="J23" s="20">
        <f>SUM(J14:J22)</f>
        <v>831.85207792225378</v>
      </c>
      <c r="K23" s="21">
        <f>STDEV(J14:J22)</f>
        <v>24.445897121121497</v>
      </c>
      <c r="L23" s="21">
        <f>STDEV(J14:J22)/SQRT(COUNT(J14:J22))</f>
        <v>8.1486323737071658</v>
      </c>
    </row>
    <row r="24" spans="1:12">
      <c r="J24" s="22">
        <f>SUM(J23/9)</f>
        <v>92.428008658028205</v>
      </c>
      <c r="K24" s="23" t="s">
        <v>15</v>
      </c>
    </row>
    <row r="25" spans="1:12" ht="16" thickBot="1">
      <c r="A25" s="1" t="s">
        <v>30</v>
      </c>
      <c r="B25" s="1" t="s">
        <v>4</v>
      </c>
      <c r="C25" s="2">
        <v>3464</v>
      </c>
      <c r="D25" s="3">
        <f t="shared" ref="D25:D45" si="4">10/9</f>
        <v>1.1111111111111112</v>
      </c>
      <c r="E25" s="5">
        <v>300</v>
      </c>
      <c r="F25" s="5">
        <v>388</v>
      </c>
      <c r="G25" s="5">
        <v>4</v>
      </c>
      <c r="H25" s="26">
        <f>(F25/G25)/$E25*$D25*$C25</f>
        <v>1244.474074074074</v>
      </c>
      <c r="J25" s="24">
        <v>8.14</v>
      </c>
      <c r="K25" s="25" t="s">
        <v>14</v>
      </c>
    </row>
    <row r="26" spans="1:12">
      <c r="A26" s="1" t="s">
        <v>29</v>
      </c>
      <c r="B26" s="4"/>
      <c r="C26" s="2">
        <v>3464</v>
      </c>
      <c r="D26" s="3">
        <f t="shared" si="4"/>
        <v>1.1111111111111112</v>
      </c>
      <c r="E26" s="5">
        <v>300</v>
      </c>
      <c r="F26" s="5">
        <v>428</v>
      </c>
      <c r="G26" s="5">
        <v>4.4000000000000004</v>
      </c>
      <c r="H26" s="26">
        <f t="shared" ref="H26:H34" si="5">(F26/G26)/$E26*$D26*$C26</f>
        <v>1247.973063973064</v>
      </c>
    </row>
    <row r="27" spans="1:12">
      <c r="A27" s="1" t="s">
        <v>24</v>
      </c>
      <c r="B27" s="4"/>
      <c r="C27" s="2">
        <v>3464</v>
      </c>
      <c r="D27" s="3">
        <f t="shared" si="4"/>
        <v>1.1111111111111112</v>
      </c>
      <c r="E27" s="5">
        <v>300</v>
      </c>
      <c r="F27" s="5">
        <v>490</v>
      </c>
      <c r="G27" s="5">
        <v>4.0999999999999996</v>
      </c>
      <c r="H27" s="26">
        <f t="shared" si="5"/>
        <v>1533.2971996386632</v>
      </c>
    </row>
    <row r="28" spans="1:12">
      <c r="A28" s="4"/>
      <c r="B28" s="4"/>
      <c r="C28" s="2">
        <v>3464</v>
      </c>
      <c r="D28" s="3">
        <f t="shared" si="4"/>
        <v>1.1111111111111112</v>
      </c>
      <c r="E28" s="5">
        <v>300</v>
      </c>
      <c r="F28" s="5">
        <v>483</v>
      </c>
      <c r="G28" s="5">
        <v>4.0999999999999996</v>
      </c>
      <c r="H28" s="26">
        <f t="shared" si="5"/>
        <v>1511.3929539295395</v>
      </c>
    </row>
    <row r="29" spans="1:12">
      <c r="A29" s="4"/>
      <c r="B29" s="4"/>
      <c r="C29" s="2">
        <v>3464</v>
      </c>
      <c r="D29" s="3">
        <f t="shared" si="4"/>
        <v>1.1111111111111112</v>
      </c>
      <c r="E29" s="5">
        <v>300</v>
      </c>
      <c r="F29" s="5">
        <v>441</v>
      </c>
      <c r="G29" s="5">
        <v>4</v>
      </c>
      <c r="H29" s="26">
        <f t="shared" si="5"/>
        <v>1414.4666666666667</v>
      </c>
    </row>
    <row r="30" spans="1:12">
      <c r="A30" s="4"/>
      <c r="B30" s="4"/>
      <c r="C30" s="2">
        <v>3464</v>
      </c>
      <c r="D30" s="3">
        <f t="shared" si="4"/>
        <v>1.1111111111111112</v>
      </c>
      <c r="E30" s="5">
        <v>300</v>
      </c>
      <c r="F30" s="5">
        <v>385</v>
      </c>
      <c r="G30" s="5">
        <v>3.8</v>
      </c>
      <c r="H30" s="26">
        <f t="shared" si="5"/>
        <v>1299.8440545808969</v>
      </c>
    </row>
    <row r="31" spans="1:12">
      <c r="A31" s="4"/>
      <c r="B31" s="4"/>
      <c r="C31" s="2">
        <v>3464</v>
      </c>
      <c r="D31" s="3">
        <f t="shared" si="4"/>
        <v>1.1111111111111112</v>
      </c>
      <c r="E31" s="5">
        <v>300</v>
      </c>
      <c r="F31" s="5">
        <v>617</v>
      </c>
      <c r="G31" s="5">
        <v>6</v>
      </c>
      <c r="H31" s="26">
        <f t="shared" si="5"/>
        <v>1319.3135802469135</v>
      </c>
    </row>
    <row r="32" spans="1:12">
      <c r="A32" s="4"/>
      <c r="B32" s="4"/>
      <c r="C32" s="2">
        <v>3464</v>
      </c>
      <c r="D32" s="3">
        <f t="shared" si="4"/>
        <v>1.1111111111111112</v>
      </c>
      <c r="E32" s="5">
        <v>300</v>
      </c>
      <c r="F32" s="5">
        <v>442</v>
      </c>
      <c r="G32" s="5">
        <v>6.1</v>
      </c>
      <c r="H32" s="26">
        <f t="shared" si="5"/>
        <v>929.62234365513063</v>
      </c>
    </row>
    <row r="33" spans="1:9">
      <c r="A33" s="4"/>
      <c r="B33" s="4"/>
      <c r="C33" s="2">
        <v>3464</v>
      </c>
      <c r="D33" s="3">
        <f t="shared" si="4"/>
        <v>1.1111111111111112</v>
      </c>
      <c r="E33" s="5">
        <v>300</v>
      </c>
      <c r="F33" s="5">
        <v>414</v>
      </c>
      <c r="G33" s="5">
        <v>3.9</v>
      </c>
      <c r="H33" s="26">
        <f t="shared" si="5"/>
        <v>1361.91452991453</v>
      </c>
    </row>
    <row r="34" spans="1:9" ht="16">
      <c r="A34" s="4"/>
      <c r="B34" s="4"/>
      <c r="C34" s="7">
        <v>3464</v>
      </c>
      <c r="D34" s="8">
        <f t="shared" si="4"/>
        <v>1.1111111111111112</v>
      </c>
      <c r="E34" s="16">
        <v>300</v>
      </c>
      <c r="F34" s="11">
        <f>SUM(F25:F33)</f>
        <v>4088</v>
      </c>
      <c r="G34" s="11">
        <f>SUM(G25:G33)</f>
        <v>40.4</v>
      </c>
      <c r="H34" s="12">
        <f t="shared" si="5"/>
        <v>1298.2060872753943</v>
      </c>
      <c r="I34">
        <f>STDEV(H25:H33)</f>
        <v>179.04832237654648</v>
      </c>
    </row>
    <row r="35" spans="1:9">
      <c r="A35" s="4"/>
      <c r="B35" s="4"/>
      <c r="C35" s="27"/>
      <c r="D35" s="28"/>
      <c r="E35" s="29"/>
      <c r="F35" s="14"/>
      <c r="G35" s="14"/>
      <c r="H35" s="30"/>
    </row>
    <row r="36" spans="1:9">
      <c r="A36" s="1"/>
      <c r="B36" s="1" t="s">
        <v>7</v>
      </c>
      <c r="C36" s="2">
        <v>3464</v>
      </c>
      <c r="D36" s="3">
        <f t="shared" si="4"/>
        <v>1.1111111111111112</v>
      </c>
      <c r="E36" s="5">
        <v>300</v>
      </c>
      <c r="F36" s="5">
        <v>5</v>
      </c>
      <c r="G36" s="5">
        <v>4</v>
      </c>
      <c r="H36" s="26">
        <f>(F36/G36)/$E36*$D36*$C36</f>
        <v>16.037037037037035</v>
      </c>
    </row>
    <row r="37" spans="1:9">
      <c r="A37" s="4"/>
      <c r="B37" s="4"/>
      <c r="C37" s="2">
        <v>3464</v>
      </c>
      <c r="D37" s="3">
        <f t="shared" si="4"/>
        <v>1.1111111111111112</v>
      </c>
      <c r="E37" s="5">
        <v>300</v>
      </c>
      <c r="F37" s="5">
        <v>6</v>
      </c>
      <c r="G37" s="5">
        <v>4.4000000000000004</v>
      </c>
      <c r="H37" s="26">
        <f t="shared" ref="H37:H45" si="6">(F37/G37)/$E37*$D37*$C37</f>
        <v>17.494949494949495</v>
      </c>
    </row>
    <row r="38" spans="1:9">
      <c r="A38" s="4"/>
      <c r="B38" s="4"/>
      <c r="C38" s="2">
        <v>3464</v>
      </c>
      <c r="D38" s="3">
        <f t="shared" si="4"/>
        <v>1.1111111111111112</v>
      </c>
      <c r="E38" s="5">
        <v>300</v>
      </c>
      <c r="F38" s="5">
        <v>2</v>
      </c>
      <c r="G38" s="5">
        <v>4.0999999999999996</v>
      </c>
      <c r="H38" s="26">
        <f t="shared" si="6"/>
        <v>6.2583559168925031</v>
      </c>
    </row>
    <row r="39" spans="1:9">
      <c r="A39" s="4"/>
      <c r="B39" s="4"/>
      <c r="C39" s="2">
        <v>3464</v>
      </c>
      <c r="D39" s="3">
        <f t="shared" si="4"/>
        <v>1.1111111111111112</v>
      </c>
      <c r="E39" s="5">
        <v>300</v>
      </c>
      <c r="F39" s="5">
        <v>2</v>
      </c>
      <c r="G39" s="5">
        <v>4.0999999999999996</v>
      </c>
      <c r="H39" s="26">
        <f t="shared" si="6"/>
        <v>6.2583559168925031</v>
      </c>
    </row>
    <row r="40" spans="1:9">
      <c r="A40" s="4"/>
      <c r="B40" s="4"/>
      <c r="C40" s="2">
        <v>3464</v>
      </c>
      <c r="D40" s="3">
        <f t="shared" si="4"/>
        <v>1.1111111111111112</v>
      </c>
      <c r="E40" s="5">
        <v>300</v>
      </c>
      <c r="F40" s="5">
        <v>7</v>
      </c>
      <c r="G40" s="5">
        <v>4</v>
      </c>
      <c r="H40" s="26">
        <f t="shared" si="6"/>
        <v>22.451851851851853</v>
      </c>
    </row>
    <row r="41" spans="1:9">
      <c r="A41" s="4"/>
      <c r="B41" s="4"/>
      <c r="C41" s="2">
        <v>3464</v>
      </c>
      <c r="D41" s="3">
        <f t="shared" si="4"/>
        <v>1.1111111111111112</v>
      </c>
      <c r="E41" s="5">
        <v>300</v>
      </c>
      <c r="F41" s="5">
        <v>2</v>
      </c>
      <c r="G41" s="5">
        <v>3.8</v>
      </c>
      <c r="H41" s="26">
        <f t="shared" si="6"/>
        <v>6.7524366471734893</v>
      </c>
    </row>
    <row r="42" spans="1:9">
      <c r="A42" s="4"/>
      <c r="B42" s="4"/>
      <c r="C42" s="2">
        <v>3464</v>
      </c>
      <c r="D42" s="3">
        <f t="shared" si="4"/>
        <v>1.1111111111111112</v>
      </c>
      <c r="E42" s="5">
        <v>300</v>
      </c>
      <c r="F42" s="5">
        <v>6</v>
      </c>
      <c r="G42" s="5">
        <v>6</v>
      </c>
      <c r="H42" s="26">
        <f t="shared" si="6"/>
        <v>12.829629629629631</v>
      </c>
    </row>
    <row r="43" spans="1:9">
      <c r="A43" s="4"/>
      <c r="B43" s="4"/>
      <c r="C43" s="2">
        <v>3464</v>
      </c>
      <c r="D43" s="3">
        <f t="shared" si="4"/>
        <v>1.1111111111111112</v>
      </c>
      <c r="E43" s="5">
        <v>300</v>
      </c>
      <c r="F43" s="5">
        <v>7</v>
      </c>
      <c r="G43" s="5">
        <v>6.1</v>
      </c>
      <c r="H43" s="26">
        <f t="shared" si="6"/>
        <v>14.722525804493019</v>
      </c>
    </row>
    <row r="44" spans="1:9">
      <c r="A44" s="4"/>
      <c r="B44" s="4"/>
      <c r="C44" s="2">
        <v>3464</v>
      </c>
      <c r="D44" s="3">
        <f t="shared" si="4"/>
        <v>1.1111111111111112</v>
      </c>
      <c r="E44" s="5">
        <v>300</v>
      </c>
      <c r="F44" s="5">
        <v>6</v>
      </c>
      <c r="G44" s="5">
        <v>3.9</v>
      </c>
      <c r="H44" s="26">
        <f t="shared" si="6"/>
        <v>19.73789173789174</v>
      </c>
    </row>
    <row r="45" spans="1:9" ht="16">
      <c r="A45" s="4"/>
      <c r="B45" s="4"/>
      <c r="C45" s="7">
        <v>3464</v>
      </c>
      <c r="D45" s="8">
        <f t="shared" si="4"/>
        <v>1.1111111111111112</v>
      </c>
      <c r="E45" s="16">
        <v>300</v>
      </c>
      <c r="F45" s="11">
        <f>SUM(F36:F44)</f>
        <v>43</v>
      </c>
      <c r="G45" s="11">
        <f>SUM(G36:G44)</f>
        <v>40.4</v>
      </c>
      <c r="H45" s="12">
        <f t="shared" si="6"/>
        <v>13.655298863219658</v>
      </c>
      <c r="I45">
        <f>STDEV(H36:H44)</f>
        <v>6.0588637376860941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A2" sqref="A2:H2"/>
    </sheetView>
  </sheetViews>
  <sheetFormatPr baseColWidth="10" defaultRowHeight="15" x14ac:dyDescent="0"/>
  <sheetData>
    <row r="1" spans="1:12" ht="16" thickBot="1">
      <c r="A1" s="17" t="s">
        <v>31</v>
      </c>
    </row>
    <row r="2" spans="1:12" ht="16" thickBot="1">
      <c r="A2" s="51" t="s">
        <v>106</v>
      </c>
      <c r="B2" s="52" t="s">
        <v>107</v>
      </c>
      <c r="C2" s="52" t="s">
        <v>1</v>
      </c>
      <c r="D2" s="52" t="s">
        <v>2</v>
      </c>
      <c r="E2" s="52" t="s">
        <v>108</v>
      </c>
      <c r="F2" s="52" t="s">
        <v>109</v>
      </c>
      <c r="G2" s="52" t="s">
        <v>3</v>
      </c>
      <c r="H2" s="52" t="s">
        <v>110</v>
      </c>
    </row>
    <row r="3" spans="1:12">
      <c r="A3" s="32" t="s">
        <v>32</v>
      </c>
      <c r="B3" s="32" t="s">
        <v>33</v>
      </c>
      <c r="C3" s="33">
        <v>3464</v>
      </c>
      <c r="D3" s="32">
        <v>1.111111111</v>
      </c>
      <c r="E3" s="32">
        <v>100</v>
      </c>
      <c r="F3" s="32">
        <v>934</v>
      </c>
      <c r="G3" s="32">
        <v>5.0999999999999996</v>
      </c>
      <c r="H3" s="34">
        <v>7048.7</v>
      </c>
      <c r="I3" s="32"/>
    </row>
    <row r="4" spans="1:12">
      <c r="A4" s="32" t="s">
        <v>34</v>
      </c>
      <c r="B4" s="32"/>
      <c r="C4" s="33">
        <v>3464</v>
      </c>
      <c r="D4" s="32">
        <v>1.111111111</v>
      </c>
      <c r="E4" s="32">
        <v>100</v>
      </c>
      <c r="F4" s="32">
        <v>637</v>
      </c>
      <c r="G4" s="32">
        <v>3.5</v>
      </c>
      <c r="H4" s="34">
        <v>7005</v>
      </c>
      <c r="I4" s="32"/>
    </row>
    <row r="5" spans="1:12">
      <c r="A5" s="32" t="s">
        <v>35</v>
      </c>
      <c r="B5" s="32"/>
      <c r="C5" s="33">
        <v>3464</v>
      </c>
      <c r="D5" s="32">
        <v>1.111111111</v>
      </c>
      <c r="E5" s="32">
        <v>100</v>
      </c>
      <c r="F5" s="32">
        <v>397</v>
      </c>
      <c r="G5" s="32">
        <v>2.5</v>
      </c>
      <c r="H5" s="34">
        <v>6112</v>
      </c>
      <c r="I5" s="32"/>
    </row>
    <row r="6" spans="1:12">
      <c r="A6" s="32"/>
      <c r="B6" s="32"/>
      <c r="C6" s="33">
        <v>3464</v>
      </c>
      <c r="D6" s="32">
        <v>1.111111111</v>
      </c>
      <c r="E6" s="32">
        <v>100</v>
      </c>
      <c r="F6" s="32">
        <v>635</v>
      </c>
      <c r="G6" s="32">
        <v>4.0999999999999996</v>
      </c>
      <c r="H6" s="34">
        <v>5961.1</v>
      </c>
      <c r="I6" s="32"/>
    </row>
    <row r="7" spans="1:12">
      <c r="A7" s="32"/>
      <c r="B7" s="32"/>
      <c r="C7" s="33">
        <v>3464</v>
      </c>
      <c r="D7" s="32">
        <v>1.111111111</v>
      </c>
      <c r="E7" s="32">
        <v>100</v>
      </c>
      <c r="F7" s="32">
        <v>531</v>
      </c>
      <c r="G7" s="32">
        <v>4</v>
      </c>
      <c r="H7" s="34">
        <v>5109.3999999999996</v>
      </c>
      <c r="I7" s="32"/>
    </row>
    <row r="8" spans="1:12">
      <c r="A8" s="32"/>
      <c r="B8" s="32"/>
      <c r="C8" s="33">
        <v>3464</v>
      </c>
      <c r="D8" s="32">
        <v>1.111111111</v>
      </c>
      <c r="E8" s="32">
        <v>100</v>
      </c>
      <c r="F8" s="32">
        <v>582</v>
      </c>
      <c r="G8" s="32">
        <v>3.7</v>
      </c>
      <c r="H8" s="34">
        <v>6054.2</v>
      </c>
      <c r="I8" s="32"/>
    </row>
    <row r="9" spans="1:12">
      <c r="A9" s="32"/>
      <c r="B9" s="32"/>
      <c r="C9" s="33">
        <v>3464</v>
      </c>
      <c r="D9" s="32">
        <v>1.111111111</v>
      </c>
      <c r="E9" s="32">
        <v>100</v>
      </c>
      <c r="F9" s="32">
        <v>611</v>
      </c>
      <c r="G9" s="32">
        <v>3.6</v>
      </c>
      <c r="H9" s="34">
        <v>6532.4</v>
      </c>
      <c r="I9" s="32"/>
    </row>
    <row r="10" spans="1:12">
      <c r="A10" s="32"/>
      <c r="B10" s="32"/>
      <c r="C10" s="33">
        <v>3464</v>
      </c>
      <c r="D10" s="32">
        <v>1.111111111</v>
      </c>
      <c r="E10" s="32">
        <v>100</v>
      </c>
      <c r="F10" s="32">
        <v>918</v>
      </c>
      <c r="G10" s="32">
        <v>5</v>
      </c>
      <c r="H10" s="34">
        <v>7066.6</v>
      </c>
      <c r="I10" s="32"/>
    </row>
    <row r="11" spans="1:12">
      <c r="A11" s="32"/>
      <c r="B11" s="32"/>
      <c r="C11" s="33">
        <v>3464</v>
      </c>
      <c r="D11" s="32">
        <v>1.111111111</v>
      </c>
      <c r="E11" s="32">
        <v>100</v>
      </c>
      <c r="F11" s="32">
        <v>452</v>
      </c>
      <c r="G11" s="32">
        <v>3.6</v>
      </c>
      <c r="H11" s="34">
        <v>4832.5</v>
      </c>
      <c r="I11" s="32"/>
    </row>
    <row r="12" spans="1:12" ht="16">
      <c r="A12" s="32"/>
      <c r="B12" s="32"/>
      <c r="C12" s="7">
        <v>3464</v>
      </c>
      <c r="D12" s="11">
        <v>1.111111111</v>
      </c>
      <c r="E12" s="11">
        <v>100</v>
      </c>
      <c r="F12" s="11">
        <v>5697</v>
      </c>
      <c r="G12" s="11">
        <v>35.1</v>
      </c>
      <c r="H12" s="35">
        <v>6247</v>
      </c>
      <c r="I12" s="32">
        <v>819.65502089999995</v>
      </c>
    </row>
    <row r="13" spans="1:12">
      <c r="A13" s="32"/>
      <c r="B13" s="32"/>
      <c r="C13" s="33"/>
      <c r="D13" s="32"/>
      <c r="E13" s="32"/>
      <c r="F13" s="14"/>
      <c r="G13" s="14"/>
      <c r="H13" s="14"/>
      <c r="I13" s="32"/>
      <c r="J13" t="s">
        <v>12</v>
      </c>
      <c r="K13" s="18"/>
      <c r="L13" s="18"/>
    </row>
    <row r="14" spans="1:12">
      <c r="A14" s="32"/>
      <c r="B14" s="32" t="s">
        <v>36</v>
      </c>
      <c r="C14" s="33">
        <v>3464</v>
      </c>
      <c r="D14" s="32">
        <v>1.111111111</v>
      </c>
      <c r="E14" s="32">
        <v>100</v>
      </c>
      <c r="F14" s="32">
        <v>29</v>
      </c>
      <c r="G14" s="32">
        <v>5.0999999999999996</v>
      </c>
      <c r="H14" s="34">
        <v>218.9</v>
      </c>
      <c r="I14" s="32"/>
      <c r="J14" s="19">
        <f>SUM(H14+H36)</f>
        <v>260.13809523809527</v>
      </c>
      <c r="K14" s="18"/>
      <c r="L14" s="18"/>
    </row>
    <row r="15" spans="1:12">
      <c r="A15" s="32"/>
      <c r="B15" s="32"/>
      <c r="C15" s="33">
        <v>3464</v>
      </c>
      <c r="D15" s="32">
        <v>1.111111111</v>
      </c>
      <c r="E15" s="32">
        <v>100</v>
      </c>
      <c r="F15" s="32">
        <v>26</v>
      </c>
      <c r="G15" s="32">
        <v>3.5</v>
      </c>
      <c r="H15" s="34">
        <v>285.89999999999998</v>
      </c>
      <c r="I15" s="32"/>
      <c r="J15" s="19">
        <f t="shared" ref="J15:J21" si="0">SUM(H15+H37)</f>
        <v>285.89999999999998</v>
      </c>
      <c r="K15" s="18"/>
      <c r="L15" s="18"/>
    </row>
    <row r="16" spans="1:12">
      <c r="A16" s="32"/>
      <c r="B16" s="32"/>
      <c r="C16" s="33">
        <v>3464</v>
      </c>
      <c r="D16" s="32">
        <v>1.111111111</v>
      </c>
      <c r="E16" s="32">
        <v>100</v>
      </c>
      <c r="F16" s="32">
        <v>13</v>
      </c>
      <c r="G16" s="32">
        <v>2.5</v>
      </c>
      <c r="H16" s="34">
        <v>200.1</v>
      </c>
      <c r="I16" s="32"/>
      <c r="J16" s="19">
        <f t="shared" si="0"/>
        <v>217.5949494949495</v>
      </c>
      <c r="K16" s="18"/>
      <c r="L16" s="18"/>
    </row>
    <row r="17" spans="1:12">
      <c r="A17" s="32"/>
      <c r="B17" s="32"/>
      <c r="C17" s="33">
        <v>3464</v>
      </c>
      <c r="D17" s="32">
        <v>1.111111111</v>
      </c>
      <c r="E17" s="32">
        <v>100</v>
      </c>
      <c r="F17" s="32">
        <v>10</v>
      </c>
      <c r="G17" s="32">
        <v>4.0999999999999996</v>
      </c>
      <c r="H17" s="34">
        <v>93.9</v>
      </c>
      <c r="I17" s="32"/>
      <c r="J17" s="19">
        <f t="shared" si="0"/>
        <v>117.22659932659934</v>
      </c>
      <c r="K17" s="18"/>
      <c r="L17" s="18"/>
    </row>
    <row r="18" spans="1:12">
      <c r="A18" s="32"/>
      <c r="B18" s="32"/>
      <c r="C18" s="33">
        <v>3464</v>
      </c>
      <c r="D18" s="32">
        <v>1.111111111</v>
      </c>
      <c r="E18" s="32">
        <v>100</v>
      </c>
      <c r="F18" s="32">
        <v>5</v>
      </c>
      <c r="G18" s="32">
        <v>4</v>
      </c>
      <c r="H18" s="34">
        <v>48.1</v>
      </c>
      <c r="I18" s="32"/>
      <c r="J18" s="19">
        <f>SUM(H18+H40)</f>
        <v>87.916091954022988</v>
      </c>
      <c r="K18" s="18"/>
      <c r="L18" s="18"/>
    </row>
    <row r="19" spans="1:12">
      <c r="A19" s="32"/>
      <c r="B19" s="32"/>
      <c r="C19" s="33">
        <v>3464</v>
      </c>
      <c r="D19" s="32">
        <v>1.111111111</v>
      </c>
      <c r="E19" s="32">
        <v>100</v>
      </c>
      <c r="F19" s="32">
        <v>2</v>
      </c>
      <c r="G19" s="32">
        <v>3.7</v>
      </c>
      <c r="H19" s="34">
        <v>20.8</v>
      </c>
      <c r="I19" s="32"/>
      <c r="J19" s="19">
        <f t="shared" si="0"/>
        <v>27.007885304659499</v>
      </c>
      <c r="K19" s="18"/>
      <c r="L19" s="18"/>
    </row>
    <row r="20" spans="1:12">
      <c r="A20" s="32"/>
      <c r="B20" s="32"/>
      <c r="C20" s="33">
        <v>3464</v>
      </c>
      <c r="D20" s="32">
        <v>1.111111111</v>
      </c>
      <c r="E20" s="32">
        <v>100</v>
      </c>
      <c r="F20" s="32">
        <v>4</v>
      </c>
      <c r="G20" s="32">
        <v>3.6</v>
      </c>
      <c r="H20" s="34">
        <v>42.8</v>
      </c>
      <c r="I20" s="32"/>
      <c r="J20" s="19">
        <f t="shared" si="0"/>
        <v>60.294949494949492</v>
      </c>
      <c r="K20" s="18"/>
      <c r="L20" s="18"/>
    </row>
    <row r="21" spans="1:12">
      <c r="A21" s="32"/>
      <c r="B21" s="32"/>
      <c r="C21" s="33">
        <v>3464</v>
      </c>
      <c r="D21" s="32">
        <v>1.111111111</v>
      </c>
      <c r="E21" s="32">
        <v>100</v>
      </c>
      <c r="F21" s="32">
        <v>1</v>
      </c>
      <c r="G21" s="32">
        <v>5</v>
      </c>
      <c r="H21" s="34">
        <v>7.7</v>
      </c>
      <c r="I21" s="32"/>
      <c r="J21" s="19">
        <f t="shared" si="0"/>
        <v>7.7</v>
      </c>
      <c r="K21" s="18"/>
      <c r="L21" s="18"/>
    </row>
    <row r="22" spans="1:12">
      <c r="A22" s="32"/>
      <c r="B22" s="32"/>
      <c r="C22" s="33">
        <v>3464</v>
      </c>
      <c r="D22" s="32">
        <v>1.111111111</v>
      </c>
      <c r="E22" s="32">
        <v>100</v>
      </c>
      <c r="F22" s="32">
        <v>0</v>
      </c>
      <c r="G22" s="32">
        <v>3.6</v>
      </c>
      <c r="H22" s="34">
        <v>0</v>
      </c>
      <c r="I22" s="32"/>
      <c r="J22" s="19">
        <f>SUM(H22+H44)</f>
        <v>16.037037037037035</v>
      </c>
      <c r="K22" s="18" t="s">
        <v>13</v>
      </c>
      <c r="L22" s="18" t="s">
        <v>14</v>
      </c>
    </row>
    <row r="23" spans="1:12" ht="17" thickBot="1">
      <c r="A23" s="32"/>
      <c r="B23" s="32"/>
      <c r="C23" s="7">
        <v>3464</v>
      </c>
      <c r="D23" s="11">
        <v>1.111111111</v>
      </c>
      <c r="E23" s="11">
        <v>100</v>
      </c>
      <c r="F23" s="11">
        <v>90</v>
      </c>
      <c r="G23" s="11">
        <v>35.1</v>
      </c>
      <c r="H23" s="35">
        <v>98.7</v>
      </c>
      <c r="I23" s="32">
        <v>105.7601844</v>
      </c>
      <c r="J23" s="20">
        <f>SUM(J14:J22)</f>
        <v>1079.815607850313</v>
      </c>
      <c r="K23" s="21">
        <f>STDEV(J14:J22)</f>
        <v>108.0249676881531</v>
      </c>
      <c r="L23" s="21">
        <f>STDEV(J14:J22)/SQRT(COUNT(J14:J22))</f>
        <v>36.008322562717701</v>
      </c>
    </row>
    <row r="24" spans="1:12">
      <c r="J24" s="22">
        <f>SUM(J23/9)</f>
        <v>119.97951198336811</v>
      </c>
      <c r="K24" s="23" t="s">
        <v>15</v>
      </c>
    </row>
    <row r="25" spans="1:12" ht="16" thickBot="1">
      <c r="A25" s="1" t="s">
        <v>37</v>
      </c>
      <c r="B25" s="1" t="s">
        <v>4</v>
      </c>
      <c r="C25" s="2">
        <v>3464</v>
      </c>
      <c r="D25" s="3">
        <f t="shared" ref="D25:D45" si="1">10/9</f>
        <v>1.1111111111111112</v>
      </c>
      <c r="E25" s="4">
        <v>200</v>
      </c>
      <c r="F25" s="5">
        <v>588</v>
      </c>
      <c r="G25" s="5">
        <v>2.8</v>
      </c>
      <c r="H25" s="6">
        <f>(F25/G25)/$E25*$D25*$C25</f>
        <v>4041.3333333333335</v>
      </c>
      <c r="J25" s="24">
        <v>36</v>
      </c>
      <c r="K25" s="25" t="s">
        <v>14</v>
      </c>
    </row>
    <row r="26" spans="1:12">
      <c r="A26" s="1" t="s">
        <v>38</v>
      </c>
      <c r="B26" s="4"/>
      <c r="C26" s="2">
        <v>3464</v>
      </c>
      <c r="D26" s="3">
        <f t="shared" si="1"/>
        <v>1.1111111111111112</v>
      </c>
      <c r="E26" s="4">
        <v>200</v>
      </c>
      <c r="F26" s="5">
        <v>625</v>
      </c>
      <c r="G26" s="5">
        <v>3.1</v>
      </c>
      <c r="H26" s="6">
        <f t="shared" ref="H26:H34" si="2">(F26/G26)/$E26*$D26*$C26</f>
        <v>3879.9283154121863</v>
      </c>
    </row>
    <row r="27" spans="1:12">
      <c r="A27" s="1" t="s">
        <v>24</v>
      </c>
      <c r="B27" s="4"/>
      <c r="C27" s="2">
        <v>3464</v>
      </c>
      <c r="D27" s="3">
        <f t="shared" si="1"/>
        <v>1.1111111111111112</v>
      </c>
      <c r="E27" s="4">
        <v>200</v>
      </c>
      <c r="F27" s="5">
        <v>427</v>
      </c>
      <c r="G27" s="5">
        <v>2.2000000000000002</v>
      </c>
      <c r="H27" s="6">
        <f t="shared" si="2"/>
        <v>3735.1717171717173</v>
      </c>
    </row>
    <row r="28" spans="1:12">
      <c r="A28" s="4"/>
      <c r="B28" s="4"/>
      <c r="C28" s="2">
        <v>3464</v>
      </c>
      <c r="D28" s="3">
        <f t="shared" si="1"/>
        <v>1.1111111111111112</v>
      </c>
      <c r="E28" s="4">
        <v>200</v>
      </c>
      <c r="F28" s="5">
        <v>667</v>
      </c>
      <c r="G28" s="5">
        <v>3.3</v>
      </c>
      <c r="H28" s="6">
        <f t="shared" si="2"/>
        <v>3889.7104377104383</v>
      </c>
    </row>
    <row r="29" spans="1:12">
      <c r="A29" s="4"/>
      <c r="B29" s="4"/>
      <c r="C29" s="2">
        <v>3464</v>
      </c>
      <c r="D29" s="3">
        <f t="shared" si="1"/>
        <v>1.1111111111111112</v>
      </c>
      <c r="E29" s="4">
        <v>200</v>
      </c>
      <c r="F29" s="5">
        <v>550</v>
      </c>
      <c r="G29" s="5">
        <v>2.9</v>
      </c>
      <c r="H29" s="6">
        <f t="shared" si="2"/>
        <v>3649.8084291187738</v>
      </c>
    </row>
    <row r="30" spans="1:12">
      <c r="A30" s="4"/>
      <c r="B30" s="4"/>
      <c r="C30" s="2">
        <v>3464</v>
      </c>
      <c r="D30" s="3">
        <f t="shared" si="1"/>
        <v>1.1111111111111112</v>
      </c>
      <c r="E30" s="4">
        <v>200</v>
      </c>
      <c r="F30" s="5">
        <v>645</v>
      </c>
      <c r="G30" s="5">
        <v>3.1</v>
      </c>
      <c r="H30" s="6">
        <f t="shared" si="2"/>
        <v>4004.0860215053767</v>
      </c>
    </row>
    <row r="31" spans="1:12">
      <c r="A31" s="4"/>
      <c r="B31" s="4"/>
      <c r="C31" s="2">
        <v>3464</v>
      </c>
      <c r="D31" s="3">
        <f t="shared" si="1"/>
        <v>1.1111111111111112</v>
      </c>
      <c r="E31" s="4">
        <v>200</v>
      </c>
      <c r="F31" s="5">
        <v>382</v>
      </c>
      <c r="G31" s="5">
        <v>3.3</v>
      </c>
      <c r="H31" s="6">
        <f t="shared" si="2"/>
        <v>2227.690235690236</v>
      </c>
    </row>
    <row r="32" spans="1:12">
      <c r="A32" s="4"/>
      <c r="B32" s="4"/>
      <c r="C32" s="2">
        <v>3464</v>
      </c>
      <c r="D32" s="3">
        <f t="shared" si="1"/>
        <v>1.1111111111111112</v>
      </c>
      <c r="E32" s="4">
        <v>200</v>
      </c>
      <c r="F32" s="5">
        <v>286</v>
      </c>
      <c r="G32" s="5">
        <v>3.4</v>
      </c>
      <c r="H32" s="6">
        <f t="shared" si="2"/>
        <v>1618.7973856209153</v>
      </c>
    </row>
    <row r="33" spans="1:9">
      <c r="A33" s="4"/>
      <c r="B33" s="4"/>
      <c r="C33" s="2">
        <v>3464</v>
      </c>
      <c r="D33" s="3">
        <f t="shared" si="1"/>
        <v>1.1111111111111112</v>
      </c>
      <c r="E33" s="4">
        <v>200</v>
      </c>
      <c r="F33" s="5">
        <v>665</v>
      </c>
      <c r="G33" s="5">
        <v>6</v>
      </c>
      <c r="H33" s="6">
        <f t="shared" si="2"/>
        <v>2132.9259259259261</v>
      </c>
    </row>
    <row r="34" spans="1:9" ht="16">
      <c r="A34" s="4"/>
      <c r="B34" s="4"/>
      <c r="C34" s="7">
        <v>3464</v>
      </c>
      <c r="D34" s="8">
        <v>1.111111111</v>
      </c>
      <c r="E34" s="9">
        <v>200</v>
      </c>
      <c r="F34" s="10">
        <f>SUM(F25:F33)</f>
        <v>4835</v>
      </c>
      <c r="G34" s="11">
        <f>SUM(G25:G33)</f>
        <v>30.1</v>
      </c>
      <c r="H34" s="12">
        <f t="shared" si="2"/>
        <v>3091.2587667635948</v>
      </c>
      <c r="I34">
        <f>STDEV(H25:H33)</f>
        <v>958.47355069442915</v>
      </c>
    </row>
    <row r="35" spans="1:9">
      <c r="A35" s="4"/>
      <c r="B35" s="4"/>
      <c r="C35" s="2"/>
      <c r="D35" s="3"/>
      <c r="E35" s="5"/>
      <c r="F35" s="13"/>
      <c r="G35" s="14"/>
      <c r="H35" s="15"/>
    </row>
    <row r="36" spans="1:9">
      <c r="A36" s="1"/>
      <c r="B36" s="1" t="s">
        <v>7</v>
      </c>
      <c r="C36" s="2">
        <v>3464</v>
      </c>
      <c r="D36" s="3">
        <f t="shared" si="1"/>
        <v>1.1111111111111112</v>
      </c>
      <c r="E36" s="5">
        <v>200</v>
      </c>
      <c r="F36" s="5">
        <v>6</v>
      </c>
      <c r="G36" s="5">
        <v>2.8</v>
      </c>
      <c r="H36" s="6">
        <f>(F36/G36)/$E36*$D36*$C36</f>
        <v>41.238095238095241</v>
      </c>
    </row>
    <row r="37" spans="1:9">
      <c r="A37" s="4"/>
      <c r="B37" s="4"/>
      <c r="C37" s="2">
        <v>3464</v>
      </c>
      <c r="D37" s="3">
        <f t="shared" si="1"/>
        <v>1.1111111111111112</v>
      </c>
      <c r="E37" s="5">
        <v>200</v>
      </c>
      <c r="F37" s="5">
        <v>0</v>
      </c>
      <c r="G37" s="5">
        <v>3.1</v>
      </c>
      <c r="H37" s="6">
        <f t="shared" ref="H37:H45" si="3">(F37/G37)/$E37*$D37*$C37</f>
        <v>0</v>
      </c>
    </row>
    <row r="38" spans="1:9">
      <c r="A38" s="4"/>
      <c r="B38" s="4"/>
      <c r="C38" s="2">
        <v>3464</v>
      </c>
      <c r="D38" s="3">
        <f t="shared" si="1"/>
        <v>1.1111111111111112</v>
      </c>
      <c r="E38" s="5">
        <v>200</v>
      </c>
      <c r="F38" s="5">
        <v>2</v>
      </c>
      <c r="G38" s="5">
        <v>2.2000000000000002</v>
      </c>
      <c r="H38" s="6">
        <f t="shared" si="3"/>
        <v>17.494949494949495</v>
      </c>
    </row>
    <row r="39" spans="1:9">
      <c r="A39" s="4"/>
      <c r="B39" s="4"/>
      <c r="C39" s="2">
        <v>3464</v>
      </c>
      <c r="D39" s="3">
        <f t="shared" si="1"/>
        <v>1.1111111111111112</v>
      </c>
      <c r="E39" s="5">
        <v>200</v>
      </c>
      <c r="F39" s="5">
        <v>4</v>
      </c>
      <c r="G39" s="5">
        <v>3.3</v>
      </c>
      <c r="H39" s="6">
        <f t="shared" si="3"/>
        <v>23.326599326599329</v>
      </c>
    </row>
    <row r="40" spans="1:9">
      <c r="A40" s="4"/>
      <c r="B40" s="4"/>
      <c r="C40" s="2">
        <v>3464</v>
      </c>
      <c r="D40" s="3">
        <f t="shared" si="1"/>
        <v>1.1111111111111112</v>
      </c>
      <c r="E40" s="5">
        <v>200</v>
      </c>
      <c r="F40" s="5">
        <v>6</v>
      </c>
      <c r="G40" s="5">
        <v>2.9</v>
      </c>
      <c r="H40" s="6">
        <f t="shared" si="3"/>
        <v>39.816091954022987</v>
      </c>
    </row>
    <row r="41" spans="1:9">
      <c r="A41" s="4"/>
      <c r="B41" s="4"/>
      <c r="C41" s="2">
        <v>3464</v>
      </c>
      <c r="D41" s="3">
        <f t="shared" si="1"/>
        <v>1.1111111111111112</v>
      </c>
      <c r="E41" s="5">
        <v>200</v>
      </c>
      <c r="F41" s="5">
        <v>1</v>
      </c>
      <c r="G41" s="5">
        <v>3.1</v>
      </c>
      <c r="H41" s="6">
        <f t="shared" si="3"/>
        <v>6.2078853046594986</v>
      </c>
    </row>
    <row r="42" spans="1:9">
      <c r="A42" s="4"/>
      <c r="B42" s="4"/>
      <c r="C42" s="2">
        <v>3464</v>
      </c>
      <c r="D42" s="3">
        <f t="shared" si="1"/>
        <v>1.1111111111111112</v>
      </c>
      <c r="E42" s="5">
        <v>200</v>
      </c>
      <c r="F42" s="5">
        <v>3</v>
      </c>
      <c r="G42" s="5">
        <v>3.3</v>
      </c>
      <c r="H42" s="6">
        <f t="shared" si="3"/>
        <v>17.494949494949498</v>
      </c>
    </row>
    <row r="43" spans="1:9">
      <c r="A43" s="4"/>
      <c r="B43" s="4"/>
      <c r="C43" s="2">
        <v>3464</v>
      </c>
      <c r="D43" s="3">
        <f t="shared" si="1"/>
        <v>1.1111111111111112</v>
      </c>
      <c r="E43" s="5">
        <v>200</v>
      </c>
      <c r="F43" s="5">
        <v>0</v>
      </c>
      <c r="G43" s="5">
        <v>3.4</v>
      </c>
      <c r="H43" s="6">
        <f t="shared" si="3"/>
        <v>0</v>
      </c>
    </row>
    <row r="44" spans="1:9">
      <c r="A44" s="4"/>
      <c r="B44" s="4"/>
      <c r="C44" s="2">
        <v>3464</v>
      </c>
      <c r="D44" s="3">
        <f t="shared" si="1"/>
        <v>1.1111111111111112</v>
      </c>
      <c r="E44" s="5">
        <v>200</v>
      </c>
      <c r="F44" s="5">
        <v>5</v>
      </c>
      <c r="G44" s="5">
        <v>6</v>
      </c>
      <c r="H44" s="6">
        <f t="shared" si="3"/>
        <v>16.037037037037035</v>
      </c>
    </row>
    <row r="45" spans="1:9" ht="16">
      <c r="A45" s="4"/>
      <c r="B45" s="4"/>
      <c r="C45" s="7">
        <v>3464</v>
      </c>
      <c r="D45" s="8">
        <f t="shared" si="1"/>
        <v>1.1111111111111112</v>
      </c>
      <c r="E45" s="16">
        <v>200</v>
      </c>
      <c r="F45" s="10">
        <f>SUM(F36:F44)</f>
        <v>27</v>
      </c>
      <c r="G45" s="11">
        <f>SUM(G36:G44)</f>
        <v>30.1</v>
      </c>
      <c r="H45" s="12">
        <f t="shared" si="3"/>
        <v>17.262458471760798</v>
      </c>
      <c r="I45">
        <f>STDEV(H36:H44)</f>
        <v>15.148120865119315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A2" sqref="A2:H2"/>
    </sheetView>
  </sheetViews>
  <sheetFormatPr baseColWidth="10" defaultRowHeight="15" x14ac:dyDescent="0"/>
  <sheetData>
    <row r="1" spans="1:12" ht="16" thickBot="1">
      <c r="A1" s="17" t="s">
        <v>41</v>
      </c>
    </row>
    <row r="2" spans="1:12" ht="16" thickBot="1">
      <c r="A2" s="51" t="s">
        <v>106</v>
      </c>
      <c r="B2" s="52" t="s">
        <v>107</v>
      </c>
      <c r="C2" s="52" t="s">
        <v>1</v>
      </c>
      <c r="D2" s="52" t="s">
        <v>2</v>
      </c>
      <c r="E2" s="52" t="s">
        <v>108</v>
      </c>
      <c r="F2" s="52" t="s">
        <v>109</v>
      </c>
      <c r="G2" s="52" t="s">
        <v>3</v>
      </c>
      <c r="H2" s="52" t="s">
        <v>110</v>
      </c>
    </row>
    <row r="3" spans="1:12">
      <c r="A3" s="1" t="s">
        <v>39</v>
      </c>
      <c r="B3" s="1" t="s">
        <v>4</v>
      </c>
      <c r="C3" s="2">
        <v>1574</v>
      </c>
      <c r="D3" s="3">
        <f t="shared" ref="D3:D23" si="0">10/9</f>
        <v>1.1111111111111112</v>
      </c>
      <c r="E3" s="5">
        <v>100</v>
      </c>
      <c r="F3" s="5">
        <v>397</v>
      </c>
      <c r="G3" s="5">
        <v>6.4</v>
      </c>
      <c r="H3" s="26">
        <f>(F3/G3)/$E3*$D3*$C3</f>
        <v>1084.8576388888889</v>
      </c>
    </row>
    <row r="4" spans="1:12">
      <c r="A4" s="1" t="s">
        <v>38</v>
      </c>
      <c r="B4" s="4"/>
      <c r="C4" s="2">
        <v>1574</v>
      </c>
      <c r="D4" s="3">
        <f t="shared" si="0"/>
        <v>1.1111111111111112</v>
      </c>
      <c r="E4" s="5">
        <v>100</v>
      </c>
      <c r="F4" s="5">
        <v>433</v>
      </c>
      <c r="G4" s="5">
        <v>6.3</v>
      </c>
      <c r="H4" s="26">
        <f t="shared" ref="H4:H12" si="1">(F4/G4)/$E4*$D4*$C4</f>
        <v>1202.0141093474426</v>
      </c>
    </row>
    <row r="5" spans="1:12">
      <c r="A5" s="1" t="s">
        <v>40</v>
      </c>
      <c r="B5" s="4"/>
      <c r="C5" s="2">
        <v>1574</v>
      </c>
      <c r="D5" s="3">
        <f t="shared" si="0"/>
        <v>1.1111111111111112</v>
      </c>
      <c r="E5" s="5">
        <v>100</v>
      </c>
      <c r="F5" s="5">
        <v>388</v>
      </c>
      <c r="G5" s="5">
        <v>4.3</v>
      </c>
      <c r="H5" s="26">
        <f>(F5/G5)/$E5*$D5*$C5</f>
        <v>1578.0671834625325</v>
      </c>
    </row>
    <row r="6" spans="1:12">
      <c r="A6" s="4"/>
      <c r="B6" s="4"/>
      <c r="C6" s="2">
        <v>1574</v>
      </c>
      <c r="D6" s="3">
        <f t="shared" si="0"/>
        <v>1.1111111111111112</v>
      </c>
      <c r="E6" s="5">
        <v>100</v>
      </c>
      <c r="F6" s="5">
        <v>357</v>
      </c>
      <c r="G6" s="5">
        <v>4.4000000000000004</v>
      </c>
      <c r="H6" s="26">
        <f t="shared" si="1"/>
        <v>1418.9848484848485</v>
      </c>
    </row>
    <row r="7" spans="1:12">
      <c r="A7" s="4"/>
      <c r="B7" s="4"/>
      <c r="C7" s="2">
        <v>1574</v>
      </c>
      <c r="D7" s="3">
        <f t="shared" si="0"/>
        <v>1.1111111111111112</v>
      </c>
      <c r="E7" s="5">
        <v>100</v>
      </c>
      <c r="F7" s="5">
        <v>390</v>
      </c>
      <c r="G7" s="5">
        <v>6</v>
      </c>
      <c r="H7" s="26">
        <f t="shared" si="1"/>
        <v>1136.7777777777778</v>
      </c>
    </row>
    <row r="8" spans="1:12">
      <c r="A8" s="4"/>
      <c r="B8" s="4"/>
      <c r="C8" s="2">
        <v>1574</v>
      </c>
      <c r="D8" s="3">
        <f t="shared" si="0"/>
        <v>1.1111111111111112</v>
      </c>
      <c r="E8" s="5">
        <v>100</v>
      </c>
      <c r="F8" s="5">
        <v>159</v>
      </c>
      <c r="G8" s="5">
        <v>4.2</v>
      </c>
      <c r="H8" s="26">
        <f t="shared" si="1"/>
        <v>662.07936507936506</v>
      </c>
    </row>
    <row r="9" spans="1:12">
      <c r="A9" s="4"/>
      <c r="B9" s="4"/>
      <c r="C9" s="2">
        <v>1574</v>
      </c>
      <c r="D9" s="3">
        <f t="shared" si="0"/>
        <v>1.1111111111111112</v>
      </c>
      <c r="E9" s="5">
        <v>100</v>
      </c>
      <c r="F9" s="5">
        <v>138</v>
      </c>
      <c r="G9" s="5">
        <v>1.9</v>
      </c>
      <c r="H9" s="26">
        <f t="shared" si="1"/>
        <v>1270.2456140350878</v>
      </c>
    </row>
    <row r="10" spans="1:12">
      <c r="A10" s="4"/>
      <c r="B10" s="4"/>
      <c r="C10" s="2">
        <v>1574</v>
      </c>
      <c r="D10" s="3">
        <f t="shared" si="0"/>
        <v>1.1111111111111112</v>
      </c>
      <c r="E10" s="5">
        <v>100</v>
      </c>
      <c r="F10" s="5">
        <v>406</v>
      </c>
      <c r="G10" s="5">
        <v>4.8</v>
      </c>
      <c r="H10" s="26">
        <f t="shared" si="1"/>
        <v>1479.2685185185187</v>
      </c>
    </row>
    <row r="11" spans="1:12">
      <c r="A11" s="4"/>
      <c r="B11" s="4"/>
      <c r="C11" s="2">
        <v>1574</v>
      </c>
      <c r="D11" s="3">
        <f t="shared" si="0"/>
        <v>1.1111111111111112</v>
      </c>
      <c r="E11" s="5">
        <v>100</v>
      </c>
      <c r="F11" s="5">
        <v>386</v>
      </c>
      <c r="G11" s="5">
        <v>4.7</v>
      </c>
      <c r="H11" s="26">
        <f t="shared" si="1"/>
        <v>1436.3215130023641</v>
      </c>
    </row>
    <row r="12" spans="1:12" ht="16">
      <c r="A12" s="4"/>
      <c r="B12" s="4"/>
      <c r="C12" s="7">
        <v>1574</v>
      </c>
      <c r="D12" s="8">
        <f t="shared" si="0"/>
        <v>1.1111111111111112</v>
      </c>
      <c r="E12" s="16">
        <v>100</v>
      </c>
      <c r="F12" s="11">
        <f>SUM(F3:F11)</f>
        <v>3054</v>
      </c>
      <c r="G12" s="11">
        <f>SUM(G3:G11)</f>
        <v>43</v>
      </c>
      <c r="H12" s="12">
        <f t="shared" si="1"/>
        <v>1242.1178294573642</v>
      </c>
      <c r="I12">
        <f>STDEV(H3:H11)</f>
        <v>276.55914416105634</v>
      </c>
    </row>
    <row r="13" spans="1:12">
      <c r="A13" s="4"/>
      <c r="B13" s="4"/>
      <c r="C13" s="27"/>
      <c r="D13" s="28"/>
      <c r="E13" s="29"/>
      <c r="F13" s="14"/>
      <c r="G13" s="14"/>
      <c r="H13" s="30"/>
      <c r="J13" t="s">
        <v>12</v>
      </c>
      <c r="K13" s="18"/>
      <c r="L13" s="18"/>
    </row>
    <row r="14" spans="1:12">
      <c r="A14" s="1"/>
      <c r="B14" s="1" t="s">
        <v>7</v>
      </c>
      <c r="C14" s="2">
        <v>1574</v>
      </c>
      <c r="D14" s="3">
        <f t="shared" si="0"/>
        <v>1.1111111111111112</v>
      </c>
      <c r="E14" s="5">
        <v>100</v>
      </c>
      <c r="F14" s="5">
        <v>11</v>
      </c>
      <c r="G14" s="5">
        <v>6.4</v>
      </c>
      <c r="H14" s="26">
        <f>(F14/G14)/$E14*$D14*$C14</f>
        <v>30.059027777777779</v>
      </c>
      <c r="J14" s="19">
        <f>SUM(H14+H36)</f>
        <v>30.059027777777779</v>
      </c>
      <c r="K14" s="18"/>
      <c r="L14" s="18"/>
    </row>
    <row r="15" spans="1:12">
      <c r="A15" s="4"/>
      <c r="B15" s="4"/>
      <c r="C15" s="2">
        <v>1574</v>
      </c>
      <c r="D15" s="3">
        <f t="shared" si="0"/>
        <v>1.1111111111111112</v>
      </c>
      <c r="E15" s="5">
        <v>100</v>
      </c>
      <c r="F15" s="5">
        <v>6</v>
      </c>
      <c r="G15" s="5">
        <v>6.3</v>
      </c>
      <c r="H15" s="26">
        <f t="shared" ref="H15:H23" si="2">(F15/G15)/$E15*$D15*$C15</f>
        <v>16.656084656084658</v>
      </c>
      <c r="J15" s="19">
        <f t="shared" ref="J15:J21" si="3">SUM(H15+H37)</f>
        <v>19.710758377425048</v>
      </c>
      <c r="K15" s="18"/>
      <c r="L15" s="18"/>
    </row>
    <row r="16" spans="1:12">
      <c r="A16" s="4"/>
      <c r="B16" s="4"/>
      <c r="C16" s="2">
        <v>1574</v>
      </c>
      <c r="D16" s="3">
        <f t="shared" si="0"/>
        <v>1.1111111111111112</v>
      </c>
      <c r="E16" s="5">
        <v>100</v>
      </c>
      <c r="F16" s="5">
        <v>2</v>
      </c>
      <c r="G16" s="5">
        <v>4.3</v>
      </c>
      <c r="H16" s="26">
        <f t="shared" si="2"/>
        <v>8.1343669250645991</v>
      </c>
      <c r="J16" s="19">
        <f t="shared" si="3"/>
        <v>8.1343669250645991</v>
      </c>
      <c r="K16" s="18"/>
      <c r="L16" s="18"/>
    </row>
    <row r="17" spans="1:12">
      <c r="A17" s="4"/>
      <c r="B17" s="4"/>
      <c r="C17" s="2">
        <v>1574</v>
      </c>
      <c r="D17" s="3">
        <f t="shared" si="0"/>
        <v>1.1111111111111112</v>
      </c>
      <c r="E17" s="5">
        <v>100</v>
      </c>
      <c r="F17" s="5">
        <v>2</v>
      </c>
      <c r="G17" s="5">
        <v>4.4000000000000004</v>
      </c>
      <c r="H17" s="26">
        <f t="shared" si="2"/>
        <v>7.9494949494949489</v>
      </c>
      <c r="J17" s="19">
        <f t="shared" si="3"/>
        <v>7.9494949494949489</v>
      </c>
      <c r="K17" s="18"/>
      <c r="L17" s="18"/>
    </row>
    <row r="18" spans="1:12">
      <c r="A18" s="4"/>
      <c r="B18" s="4"/>
      <c r="C18" s="2">
        <v>1574</v>
      </c>
      <c r="D18" s="3">
        <f t="shared" si="0"/>
        <v>1.1111111111111112</v>
      </c>
      <c r="E18" s="5">
        <v>100</v>
      </c>
      <c r="F18" s="5">
        <v>3</v>
      </c>
      <c r="G18" s="5">
        <v>6</v>
      </c>
      <c r="H18" s="26">
        <f t="shared" si="2"/>
        <v>8.7444444444444454</v>
      </c>
      <c r="J18" s="19">
        <f>SUM(H18+H40)</f>
        <v>8.7444444444444454</v>
      </c>
      <c r="K18" s="18"/>
      <c r="L18" s="18"/>
    </row>
    <row r="19" spans="1:12">
      <c r="A19" s="4"/>
      <c r="B19" s="4"/>
      <c r="C19" s="2">
        <v>1574</v>
      </c>
      <c r="D19" s="3">
        <f t="shared" si="0"/>
        <v>1.1111111111111112</v>
      </c>
      <c r="E19" s="5">
        <v>100</v>
      </c>
      <c r="F19" s="5">
        <v>2</v>
      </c>
      <c r="G19" s="5">
        <v>4.2</v>
      </c>
      <c r="H19" s="26">
        <f t="shared" si="2"/>
        <v>8.3280423280423275</v>
      </c>
      <c r="J19" s="19">
        <f t="shared" si="3"/>
        <v>14.341931216931217</v>
      </c>
      <c r="K19" s="18"/>
      <c r="L19" s="18"/>
    </row>
    <row r="20" spans="1:12">
      <c r="A20" s="4"/>
      <c r="B20" s="4"/>
      <c r="C20" s="2">
        <v>1574</v>
      </c>
      <c r="D20" s="3">
        <f t="shared" si="0"/>
        <v>1.1111111111111112</v>
      </c>
      <c r="E20" s="5">
        <v>100</v>
      </c>
      <c r="F20" s="5">
        <v>0</v>
      </c>
      <c r="G20" s="5">
        <v>1.9</v>
      </c>
      <c r="H20" s="26">
        <f t="shared" si="2"/>
        <v>0</v>
      </c>
      <c r="J20" s="19">
        <f t="shared" si="3"/>
        <v>3.7008547008547006</v>
      </c>
      <c r="K20" s="18"/>
      <c r="L20" s="18"/>
    </row>
    <row r="21" spans="1:12">
      <c r="A21" s="4"/>
      <c r="B21" s="4"/>
      <c r="C21" s="2">
        <v>1574</v>
      </c>
      <c r="D21" s="3">
        <f t="shared" si="0"/>
        <v>1.1111111111111112</v>
      </c>
      <c r="E21" s="5">
        <v>100</v>
      </c>
      <c r="F21" s="5">
        <v>1</v>
      </c>
      <c r="G21" s="5">
        <v>4.8</v>
      </c>
      <c r="H21" s="26">
        <f t="shared" si="2"/>
        <v>3.6435185185185182</v>
      </c>
      <c r="J21" s="19">
        <f t="shared" si="3"/>
        <v>9.7528659611992943</v>
      </c>
      <c r="K21" s="18"/>
      <c r="L21" s="18"/>
    </row>
    <row r="22" spans="1:12">
      <c r="A22" s="4"/>
      <c r="B22" s="4"/>
      <c r="C22" s="2">
        <v>1574</v>
      </c>
      <c r="D22" s="3">
        <f t="shared" si="0"/>
        <v>1.1111111111111112</v>
      </c>
      <c r="E22" s="5">
        <v>100</v>
      </c>
      <c r="F22" s="5">
        <v>2</v>
      </c>
      <c r="G22" s="5">
        <v>4.7</v>
      </c>
      <c r="H22" s="26">
        <f t="shared" si="2"/>
        <v>7.4420803782505907</v>
      </c>
      <c r="J22" s="19">
        <f>SUM(H22+H44)</f>
        <v>21.523381191258725</v>
      </c>
      <c r="K22" s="18" t="s">
        <v>13</v>
      </c>
      <c r="L22" s="18" t="s">
        <v>14</v>
      </c>
    </row>
    <row r="23" spans="1:12" ht="17" thickBot="1">
      <c r="A23" s="4"/>
      <c r="B23" s="4"/>
      <c r="C23" s="7">
        <v>1574</v>
      </c>
      <c r="D23" s="8">
        <f t="shared" si="0"/>
        <v>1.1111111111111112</v>
      </c>
      <c r="E23" s="16">
        <v>100</v>
      </c>
      <c r="F23" s="11">
        <f>SUM(F14:F22)</f>
        <v>29</v>
      </c>
      <c r="G23" s="11">
        <f>SUM(G14:G22)</f>
        <v>43</v>
      </c>
      <c r="H23" s="12">
        <f t="shared" si="2"/>
        <v>11.794832041343669</v>
      </c>
      <c r="I23">
        <f>STDEV(H14:H22)</f>
        <v>8.7003671915404333</v>
      </c>
      <c r="J23" s="20">
        <f>SUM(J14:J22)</f>
        <v>123.91712554445074</v>
      </c>
      <c r="K23" s="21">
        <f>STDEV(J14:J22)</f>
        <v>8.4371717982272436</v>
      </c>
      <c r="L23" s="21">
        <f>STDEV(J14:J22)/SQRT(COUNT(J14:J22))</f>
        <v>2.8123905994090812</v>
      </c>
    </row>
    <row r="24" spans="1:12">
      <c r="J24" s="22">
        <f>SUM(J23/9)</f>
        <v>13.768569504938972</v>
      </c>
      <c r="K24" s="23" t="s">
        <v>15</v>
      </c>
    </row>
    <row r="25" spans="1:12" ht="16" thickBot="1">
      <c r="A25" s="1" t="s">
        <v>42</v>
      </c>
      <c r="B25" s="1" t="s">
        <v>4</v>
      </c>
      <c r="C25" s="2">
        <v>3464</v>
      </c>
      <c r="D25" s="3">
        <f t="shared" ref="D25:D45" si="4">10/9</f>
        <v>1.1111111111111112</v>
      </c>
      <c r="E25" s="5">
        <v>200</v>
      </c>
      <c r="F25" s="5">
        <v>257</v>
      </c>
      <c r="G25" s="5">
        <v>7.3</v>
      </c>
      <c r="H25" s="6">
        <f>(F25/G25)/$E25*$D25*$C25</f>
        <v>677.50989345509902</v>
      </c>
      <c r="J25" s="24">
        <v>2.81</v>
      </c>
      <c r="K25" s="25" t="s">
        <v>14</v>
      </c>
    </row>
    <row r="26" spans="1:12">
      <c r="A26" s="1" t="s">
        <v>38</v>
      </c>
      <c r="B26" s="4"/>
      <c r="C26" s="2">
        <v>3464</v>
      </c>
      <c r="D26" s="3">
        <f t="shared" si="4"/>
        <v>1.1111111111111112</v>
      </c>
      <c r="E26" s="5">
        <v>200</v>
      </c>
      <c r="F26" s="5">
        <v>254</v>
      </c>
      <c r="G26" s="5">
        <v>6.3</v>
      </c>
      <c r="H26" s="6">
        <f t="shared" ref="H26:H34" si="5">(F26/G26)/$E26*$D26*$C26</f>
        <v>775.88712522045864</v>
      </c>
    </row>
    <row r="27" spans="1:12">
      <c r="A27" s="1" t="s">
        <v>43</v>
      </c>
      <c r="B27" s="4"/>
      <c r="C27" s="2">
        <v>3464</v>
      </c>
      <c r="D27" s="3">
        <f t="shared" si="4"/>
        <v>1.1111111111111112</v>
      </c>
      <c r="E27" s="5">
        <v>200</v>
      </c>
      <c r="F27" s="5">
        <v>248</v>
      </c>
      <c r="G27" s="5">
        <v>6.6</v>
      </c>
      <c r="H27" s="6">
        <f t="shared" si="5"/>
        <v>723.12457912457921</v>
      </c>
    </row>
    <row r="28" spans="1:12">
      <c r="A28" s="4"/>
      <c r="B28" s="4"/>
      <c r="C28" s="2">
        <v>3464</v>
      </c>
      <c r="D28" s="3">
        <f t="shared" si="4"/>
        <v>1.1111111111111112</v>
      </c>
      <c r="E28" s="5">
        <v>200</v>
      </c>
      <c r="F28" s="5">
        <v>144</v>
      </c>
      <c r="G28" s="5">
        <v>5.3</v>
      </c>
      <c r="H28" s="6">
        <f t="shared" si="5"/>
        <v>522.86792452830184</v>
      </c>
    </row>
    <row r="29" spans="1:12">
      <c r="A29" s="4"/>
      <c r="B29" s="4"/>
      <c r="C29" s="2">
        <v>3464</v>
      </c>
      <c r="D29" s="3">
        <f t="shared" si="4"/>
        <v>1.1111111111111112</v>
      </c>
      <c r="E29" s="5">
        <v>200</v>
      </c>
      <c r="F29" s="5">
        <v>306</v>
      </c>
      <c r="G29" s="5">
        <v>7.9</v>
      </c>
      <c r="H29" s="6">
        <f t="shared" si="5"/>
        <v>745.41772151898738</v>
      </c>
    </row>
    <row r="30" spans="1:12">
      <c r="A30" s="4"/>
      <c r="B30" s="4"/>
      <c r="C30" s="2">
        <v>3464</v>
      </c>
      <c r="D30" s="3">
        <f t="shared" si="4"/>
        <v>1.1111111111111112</v>
      </c>
      <c r="E30" s="5">
        <v>200</v>
      </c>
      <c r="F30" s="5">
        <v>234</v>
      </c>
      <c r="G30" s="5">
        <v>6.4</v>
      </c>
      <c r="H30" s="6">
        <f t="shared" si="5"/>
        <v>703.625</v>
      </c>
    </row>
    <row r="31" spans="1:12">
      <c r="A31" s="4"/>
      <c r="B31" s="4"/>
      <c r="C31" s="2">
        <v>3464</v>
      </c>
      <c r="D31" s="3">
        <f t="shared" si="4"/>
        <v>1.1111111111111112</v>
      </c>
      <c r="E31" s="5">
        <v>200</v>
      </c>
      <c r="F31" s="5">
        <v>158</v>
      </c>
      <c r="G31" s="5">
        <v>5.2</v>
      </c>
      <c r="H31" s="6">
        <f t="shared" si="5"/>
        <v>584.73504273504273</v>
      </c>
    </row>
    <row r="32" spans="1:12">
      <c r="A32" s="4"/>
      <c r="B32" s="4"/>
      <c r="C32" s="2">
        <v>3464</v>
      </c>
      <c r="D32" s="3">
        <f t="shared" si="4"/>
        <v>1.1111111111111112</v>
      </c>
      <c r="E32" s="5">
        <v>200</v>
      </c>
      <c r="F32" s="5">
        <v>274</v>
      </c>
      <c r="G32" s="5">
        <v>6.3</v>
      </c>
      <c r="H32" s="6">
        <f t="shared" si="5"/>
        <v>836.98059964726633</v>
      </c>
    </row>
    <row r="33" spans="1:9">
      <c r="A33" s="4"/>
      <c r="B33" s="4"/>
      <c r="C33" s="2">
        <v>3464</v>
      </c>
      <c r="D33" s="3">
        <f t="shared" si="4"/>
        <v>1.1111111111111112</v>
      </c>
      <c r="E33" s="5">
        <v>200</v>
      </c>
      <c r="F33" s="5">
        <v>142</v>
      </c>
      <c r="G33" s="5">
        <v>4.0999999999999996</v>
      </c>
      <c r="H33" s="6">
        <f t="shared" si="5"/>
        <v>666.51490514905163</v>
      </c>
    </row>
    <row r="34" spans="1:9" ht="16">
      <c r="A34" s="4"/>
      <c r="B34" s="4"/>
      <c r="C34" s="7">
        <v>3464</v>
      </c>
      <c r="D34" s="8">
        <f t="shared" si="4"/>
        <v>1.1111111111111112</v>
      </c>
      <c r="E34" s="16">
        <v>200</v>
      </c>
      <c r="F34" s="11">
        <f>SUM(F25:F33)</f>
        <v>2017</v>
      </c>
      <c r="G34" s="11">
        <f>SUM(G25:G33)</f>
        <v>55.4</v>
      </c>
      <c r="H34" s="12">
        <f t="shared" si="5"/>
        <v>700.6506217408745</v>
      </c>
      <c r="I34">
        <f>STDEV(H25:H33)</f>
        <v>95.509359564452552</v>
      </c>
    </row>
    <row r="35" spans="1:9">
      <c r="A35" s="4"/>
      <c r="B35" s="4"/>
      <c r="C35" s="27"/>
      <c r="D35" s="28"/>
      <c r="E35" s="29"/>
      <c r="F35" s="14"/>
      <c r="G35" s="14"/>
      <c r="H35" s="30"/>
    </row>
    <row r="36" spans="1:9">
      <c r="A36" s="1"/>
      <c r="B36" s="1" t="s">
        <v>7</v>
      </c>
      <c r="C36" s="2">
        <v>3464</v>
      </c>
      <c r="D36" s="3">
        <f t="shared" si="4"/>
        <v>1.1111111111111112</v>
      </c>
      <c r="E36" s="5">
        <v>200</v>
      </c>
      <c r="F36" s="5">
        <v>0</v>
      </c>
      <c r="G36" s="5">
        <v>7.3</v>
      </c>
      <c r="H36" s="6">
        <f>(F36/G36)/$E36*$D36*$C36</f>
        <v>0</v>
      </c>
    </row>
    <row r="37" spans="1:9">
      <c r="A37" s="4"/>
      <c r="B37" s="4"/>
      <c r="C37" s="2">
        <v>3464</v>
      </c>
      <c r="D37" s="3">
        <f t="shared" si="4"/>
        <v>1.1111111111111112</v>
      </c>
      <c r="E37" s="5">
        <v>200</v>
      </c>
      <c r="F37" s="5">
        <v>1</v>
      </c>
      <c r="G37" s="5">
        <v>6.3</v>
      </c>
      <c r="H37" s="6">
        <f t="shared" ref="H37:H45" si="6">(F37/G37)/$E37*$D37*$C37</f>
        <v>3.0546737213403881</v>
      </c>
    </row>
    <row r="38" spans="1:9">
      <c r="A38" s="4"/>
      <c r="B38" s="4"/>
      <c r="C38" s="2">
        <v>3464</v>
      </c>
      <c r="D38" s="3">
        <f t="shared" si="4"/>
        <v>1.1111111111111112</v>
      </c>
      <c r="E38" s="5">
        <v>200</v>
      </c>
      <c r="F38" s="5">
        <v>0</v>
      </c>
      <c r="G38" s="5">
        <v>6.6</v>
      </c>
      <c r="H38" s="6">
        <f t="shared" si="6"/>
        <v>0</v>
      </c>
    </row>
    <row r="39" spans="1:9">
      <c r="A39" s="4"/>
      <c r="B39" s="4"/>
      <c r="C39" s="2">
        <v>3464</v>
      </c>
      <c r="D39" s="3">
        <f t="shared" si="4"/>
        <v>1.1111111111111112</v>
      </c>
      <c r="E39" s="5">
        <v>200</v>
      </c>
      <c r="F39" s="5">
        <v>0</v>
      </c>
      <c r="G39" s="5">
        <v>5.3</v>
      </c>
      <c r="H39" s="6">
        <f t="shared" si="6"/>
        <v>0</v>
      </c>
    </row>
    <row r="40" spans="1:9">
      <c r="A40" s="4"/>
      <c r="B40" s="4"/>
      <c r="C40" s="2">
        <v>3464</v>
      </c>
      <c r="D40" s="3">
        <f t="shared" si="4"/>
        <v>1.1111111111111112</v>
      </c>
      <c r="E40" s="5">
        <v>200</v>
      </c>
      <c r="F40" s="5">
        <v>0</v>
      </c>
      <c r="G40" s="5">
        <v>7.9</v>
      </c>
      <c r="H40" s="6">
        <f t="shared" si="6"/>
        <v>0</v>
      </c>
    </row>
    <row r="41" spans="1:9">
      <c r="A41" s="4"/>
      <c r="B41" s="4"/>
      <c r="C41" s="2">
        <v>3464</v>
      </c>
      <c r="D41" s="3">
        <f t="shared" si="4"/>
        <v>1.1111111111111112</v>
      </c>
      <c r="E41" s="5">
        <v>200</v>
      </c>
      <c r="F41" s="5">
        <v>2</v>
      </c>
      <c r="G41" s="5">
        <v>6.4</v>
      </c>
      <c r="H41" s="6">
        <f t="shared" si="6"/>
        <v>6.0138888888888893</v>
      </c>
    </row>
    <row r="42" spans="1:9">
      <c r="A42" s="4"/>
      <c r="B42" s="4"/>
      <c r="C42" s="2">
        <v>3464</v>
      </c>
      <c r="D42" s="3">
        <f t="shared" si="4"/>
        <v>1.1111111111111112</v>
      </c>
      <c r="E42" s="5">
        <v>200</v>
      </c>
      <c r="F42" s="5">
        <v>1</v>
      </c>
      <c r="G42" s="5">
        <v>5.2</v>
      </c>
      <c r="H42" s="6">
        <f t="shared" si="6"/>
        <v>3.7008547008547006</v>
      </c>
    </row>
    <row r="43" spans="1:9">
      <c r="A43" s="4"/>
      <c r="B43" s="4"/>
      <c r="C43" s="2">
        <v>3464</v>
      </c>
      <c r="D43" s="3">
        <f t="shared" si="4"/>
        <v>1.1111111111111112</v>
      </c>
      <c r="E43" s="5">
        <v>200</v>
      </c>
      <c r="F43" s="5">
        <v>2</v>
      </c>
      <c r="G43" s="5">
        <v>6.3</v>
      </c>
      <c r="H43" s="6">
        <f t="shared" si="6"/>
        <v>6.1093474426807761</v>
      </c>
    </row>
    <row r="44" spans="1:9">
      <c r="A44" s="4"/>
      <c r="B44" s="4"/>
      <c r="C44" s="2">
        <v>3464</v>
      </c>
      <c r="D44" s="3">
        <f t="shared" si="4"/>
        <v>1.1111111111111112</v>
      </c>
      <c r="E44" s="5">
        <v>200</v>
      </c>
      <c r="F44" s="5">
        <v>3</v>
      </c>
      <c r="G44" s="5">
        <v>4.0999999999999996</v>
      </c>
      <c r="H44" s="6">
        <f t="shared" si="6"/>
        <v>14.081300813008134</v>
      </c>
    </row>
    <row r="45" spans="1:9" ht="16">
      <c r="A45" s="4"/>
      <c r="B45" s="4"/>
      <c r="C45" s="7">
        <v>3464</v>
      </c>
      <c r="D45" s="8">
        <f t="shared" si="4"/>
        <v>1.1111111111111112</v>
      </c>
      <c r="E45" s="16">
        <v>200</v>
      </c>
      <c r="F45" s="11">
        <f>SUM(F36:F44)</f>
        <v>9</v>
      </c>
      <c r="G45" s="11">
        <f>SUM(G36:G44)</f>
        <v>55.4</v>
      </c>
      <c r="H45" s="12">
        <f t="shared" si="6"/>
        <v>3.1263537906137189</v>
      </c>
      <c r="I45">
        <f>STDEV(H36:H44)</f>
        <v>4.6649497680212653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A2" sqref="A2:H2"/>
    </sheetView>
  </sheetViews>
  <sheetFormatPr baseColWidth="10" defaultRowHeight="15" x14ac:dyDescent="0"/>
  <sheetData>
    <row r="1" spans="1:12" ht="16" thickBot="1">
      <c r="A1" s="17" t="s">
        <v>44</v>
      </c>
    </row>
    <row r="2" spans="1:12" ht="16" thickBot="1">
      <c r="A2" s="51" t="s">
        <v>106</v>
      </c>
      <c r="B2" s="52" t="s">
        <v>107</v>
      </c>
      <c r="C2" s="52" t="s">
        <v>1</v>
      </c>
      <c r="D2" s="52" t="s">
        <v>2</v>
      </c>
      <c r="E2" s="52" t="s">
        <v>108</v>
      </c>
      <c r="F2" s="52" t="s">
        <v>109</v>
      </c>
      <c r="G2" s="52" t="s">
        <v>3</v>
      </c>
      <c r="H2" s="52" t="s">
        <v>110</v>
      </c>
    </row>
    <row r="3" spans="1:12">
      <c r="A3" s="1" t="s">
        <v>45</v>
      </c>
      <c r="B3" s="1" t="s">
        <v>4</v>
      </c>
      <c r="C3" s="2">
        <v>3464</v>
      </c>
      <c r="D3" s="3">
        <f t="shared" ref="D3:D23" si="0">10/9</f>
        <v>1.1111111111111112</v>
      </c>
      <c r="E3" s="4">
        <v>100</v>
      </c>
      <c r="F3" s="5">
        <v>209</v>
      </c>
      <c r="G3" s="5">
        <v>4.3</v>
      </c>
      <c r="H3" s="6">
        <f>(F3/G3)/$E3*$D3*$C3</f>
        <v>1870.7390180878556</v>
      </c>
    </row>
    <row r="4" spans="1:12">
      <c r="A4" s="1" t="s">
        <v>46</v>
      </c>
      <c r="B4" s="4"/>
      <c r="C4" s="2">
        <v>3464</v>
      </c>
      <c r="D4" s="3">
        <f t="shared" si="0"/>
        <v>1.1111111111111112</v>
      </c>
      <c r="E4" s="4">
        <v>100</v>
      </c>
      <c r="F4" s="5">
        <v>263</v>
      </c>
      <c r="G4" s="5">
        <v>5.3</v>
      </c>
      <c r="H4" s="6">
        <f t="shared" ref="H4:H11" si="1">(F4/G4)/$E4*$D4*$C4</f>
        <v>1909.9203354297697</v>
      </c>
    </row>
    <row r="5" spans="1:12">
      <c r="A5" s="1" t="s">
        <v>26</v>
      </c>
      <c r="B5" s="4"/>
      <c r="C5" s="2">
        <v>3464</v>
      </c>
      <c r="D5" s="3">
        <f t="shared" si="0"/>
        <v>1.1111111111111112</v>
      </c>
      <c r="E5" s="4">
        <v>100</v>
      </c>
      <c r="F5" s="5">
        <v>251</v>
      </c>
      <c r="G5" s="5">
        <v>5.6</v>
      </c>
      <c r="H5" s="6">
        <f t="shared" si="1"/>
        <v>1725.1269841269846</v>
      </c>
    </row>
    <row r="6" spans="1:12">
      <c r="A6" s="4"/>
      <c r="B6" s="4"/>
      <c r="C6" s="2">
        <v>3464</v>
      </c>
      <c r="D6" s="3">
        <f t="shared" si="0"/>
        <v>1.1111111111111112</v>
      </c>
      <c r="E6" s="4">
        <v>100</v>
      </c>
      <c r="F6" s="5">
        <v>366</v>
      </c>
      <c r="G6" s="5">
        <v>6.7</v>
      </c>
      <c r="H6" s="6">
        <f t="shared" si="1"/>
        <v>2102.5273631840796</v>
      </c>
    </row>
    <row r="7" spans="1:12">
      <c r="A7" s="4"/>
      <c r="B7" s="4"/>
      <c r="C7" s="2">
        <v>3464</v>
      </c>
      <c r="D7" s="3">
        <f t="shared" si="0"/>
        <v>1.1111111111111112</v>
      </c>
      <c r="E7" s="4">
        <v>100</v>
      </c>
      <c r="F7" s="5">
        <v>319</v>
      </c>
      <c r="G7" s="5">
        <v>5.3</v>
      </c>
      <c r="H7" s="6">
        <f t="shared" si="1"/>
        <v>2316.5953878406708</v>
      </c>
    </row>
    <row r="8" spans="1:12">
      <c r="A8" s="4"/>
      <c r="B8" s="4"/>
      <c r="C8" s="2">
        <v>3464</v>
      </c>
      <c r="D8" s="3">
        <f t="shared" si="0"/>
        <v>1.1111111111111112</v>
      </c>
      <c r="E8" s="4">
        <v>100</v>
      </c>
      <c r="F8" s="5">
        <v>387</v>
      </c>
      <c r="G8" s="5">
        <v>6.9</v>
      </c>
      <c r="H8" s="6">
        <f t="shared" si="1"/>
        <v>2158.7246376811595</v>
      </c>
    </row>
    <row r="9" spans="1:12">
      <c r="A9" s="4"/>
      <c r="B9" s="4"/>
      <c r="C9" s="2">
        <v>3464</v>
      </c>
      <c r="D9" s="3">
        <f t="shared" si="0"/>
        <v>1.1111111111111112</v>
      </c>
      <c r="E9" s="4">
        <v>100</v>
      </c>
      <c r="F9" s="5">
        <v>356</v>
      </c>
      <c r="G9" s="5">
        <v>6.9</v>
      </c>
      <c r="H9" s="6">
        <f t="shared" si="1"/>
        <v>1985.8035426731078</v>
      </c>
    </row>
    <row r="10" spans="1:12">
      <c r="A10" s="4"/>
      <c r="B10" s="4"/>
      <c r="C10" s="2">
        <v>3464</v>
      </c>
      <c r="D10" s="3">
        <f t="shared" si="0"/>
        <v>1.1111111111111112</v>
      </c>
      <c r="E10" s="4">
        <v>100</v>
      </c>
      <c r="F10" s="5">
        <v>314</v>
      </c>
      <c r="G10" s="5">
        <v>8</v>
      </c>
      <c r="H10" s="6">
        <f>(F10/G10)/$E10*$D10*$C10</f>
        <v>1510.6888888888891</v>
      </c>
    </row>
    <row r="11" spans="1:12">
      <c r="A11" s="4"/>
      <c r="B11" s="4"/>
      <c r="C11" s="2">
        <v>3464</v>
      </c>
      <c r="D11" s="3">
        <f t="shared" si="0"/>
        <v>1.1111111111111112</v>
      </c>
      <c r="E11" s="4">
        <v>100</v>
      </c>
      <c r="F11" s="5">
        <v>207</v>
      </c>
      <c r="G11" s="5">
        <v>4.2</v>
      </c>
      <c r="H11" s="6">
        <f t="shared" si="1"/>
        <v>1896.9523809523807</v>
      </c>
    </row>
    <row r="12" spans="1:12" ht="16">
      <c r="A12" s="4"/>
      <c r="B12" s="4"/>
      <c r="C12" s="7">
        <v>3464</v>
      </c>
      <c r="D12" s="8">
        <v>1.111111111</v>
      </c>
      <c r="E12" s="9">
        <v>100</v>
      </c>
      <c r="F12" s="10">
        <f>SUM(F3:F11)</f>
        <v>2672</v>
      </c>
      <c r="G12" s="11">
        <f>SUM(G3:G11)</f>
        <v>53.2</v>
      </c>
      <c r="H12" s="12">
        <f>(F12/G12)/$E12*$D12*$C12</f>
        <v>1933.1261485117834</v>
      </c>
      <c r="I12">
        <f>STDEV(H3:H11)</f>
        <v>238.79349433488366</v>
      </c>
    </row>
    <row r="13" spans="1:12">
      <c r="A13" s="4"/>
      <c r="B13" s="4"/>
      <c r="C13" s="2"/>
      <c r="D13" s="3"/>
      <c r="E13" s="5"/>
      <c r="F13" s="13"/>
      <c r="G13" s="14"/>
      <c r="H13" s="6"/>
      <c r="J13" t="s">
        <v>12</v>
      </c>
      <c r="K13" s="18"/>
      <c r="L13" s="18"/>
    </row>
    <row r="14" spans="1:12">
      <c r="A14" s="1"/>
      <c r="B14" s="1" t="s">
        <v>7</v>
      </c>
      <c r="C14" s="2">
        <v>3464</v>
      </c>
      <c r="D14" s="3">
        <f t="shared" si="0"/>
        <v>1.1111111111111112</v>
      </c>
      <c r="E14" s="5">
        <v>100</v>
      </c>
      <c r="F14" s="5">
        <v>0</v>
      </c>
      <c r="G14" s="5">
        <v>4.3</v>
      </c>
      <c r="H14" s="6">
        <f t="shared" ref="H14:H23" si="2">(F14/G14)/$E14*$D14*$C14</f>
        <v>0</v>
      </c>
      <c r="J14" s="19">
        <f>SUM(H14+H36)</f>
        <v>100.24159544159545</v>
      </c>
      <c r="K14" s="18"/>
      <c r="L14" s="18"/>
    </row>
    <row r="15" spans="1:12">
      <c r="A15" s="4"/>
      <c r="B15" s="4"/>
      <c r="C15" s="2">
        <v>3464</v>
      </c>
      <c r="D15" s="3">
        <f t="shared" si="0"/>
        <v>1.1111111111111112</v>
      </c>
      <c r="E15" s="5">
        <v>100</v>
      </c>
      <c r="F15" s="5">
        <v>4</v>
      </c>
      <c r="G15" s="5">
        <v>5.3</v>
      </c>
      <c r="H15" s="6">
        <f t="shared" si="2"/>
        <v>29.048218029350114</v>
      </c>
      <c r="J15" s="19">
        <f t="shared" ref="J15:J21" si="3">SUM(H15+H37)</f>
        <v>48.306455577242836</v>
      </c>
      <c r="K15" s="18"/>
      <c r="L15" s="18"/>
    </row>
    <row r="16" spans="1:12">
      <c r="A16" s="4"/>
      <c r="B16" s="4"/>
      <c r="C16" s="2">
        <v>3464</v>
      </c>
      <c r="D16" s="3">
        <f t="shared" si="0"/>
        <v>1.1111111111111112</v>
      </c>
      <c r="E16" s="5">
        <v>100</v>
      </c>
      <c r="F16" s="5">
        <v>1</v>
      </c>
      <c r="G16" s="5">
        <v>5.6</v>
      </c>
      <c r="H16" s="6">
        <f t="shared" si="2"/>
        <v>6.8730158730158726</v>
      </c>
      <c r="J16" s="19">
        <f t="shared" si="3"/>
        <v>56.516472663139332</v>
      </c>
      <c r="K16" s="18"/>
      <c r="L16" s="18"/>
    </row>
    <row r="17" spans="1:12">
      <c r="A17" s="4"/>
      <c r="B17" s="4"/>
      <c r="C17" s="2">
        <v>3464</v>
      </c>
      <c r="D17" s="3">
        <f t="shared" si="0"/>
        <v>1.1111111111111112</v>
      </c>
      <c r="E17" s="5">
        <v>100</v>
      </c>
      <c r="F17" s="5">
        <v>1</v>
      </c>
      <c r="G17" s="5">
        <v>6.7</v>
      </c>
      <c r="H17" s="6">
        <f t="shared" si="2"/>
        <v>5.7446102819237144</v>
      </c>
      <c r="J17" s="19">
        <f t="shared" si="3"/>
        <v>48.70529404260747</v>
      </c>
      <c r="K17" s="18"/>
      <c r="L17" s="18"/>
    </row>
    <row r="18" spans="1:12">
      <c r="A18" s="4"/>
      <c r="B18" s="4"/>
      <c r="C18" s="2">
        <v>3464</v>
      </c>
      <c r="D18" s="3">
        <f t="shared" si="0"/>
        <v>1.1111111111111112</v>
      </c>
      <c r="E18" s="5">
        <v>100</v>
      </c>
      <c r="F18" s="5">
        <v>2</v>
      </c>
      <c r="G18" s="5">
        <v>5.3</v>
      </c>
      <c r="H18" s="6">
        <f t="shared" si="2"/>
        <v>14.524109014675057</v>
      </c>
      <c r="J18" s="19">
        <f>SUM(H18+H40)</f>
        <v>14.524109014675057</v>
      </c>
      <c r="K18" s="18"/>
      <c r="L18" s="18"/>
    </row>
    <row r="19" spans="1:12">
      <c r="A19" s="4"/>
      <c r="B19" s="4"/>
      <c r="C19" s="2">
        <v>3464</v>
      </c>
      <c r="D19" s="3">
        <f t="shared" si="0"/>
        <v>1.1111111111111112</v>
      </c>
      <c r="E19" s="5">
        <v>100</v>
      </c>
      <c r="F19" s="5">
        <v>2</v>
      </c>
      <c r="G19" s="5">
        <v>6.9</v>
      </c>
      <c r="H19" s="6">
        <f t="shared" si="2"/>
        <v>11.156199677938808</v>
      </c>
      <c r="J19" s="19">
        <f t="shared" si="3"/>
        <v>40.550351724722432</v>
      </c>
      <c r="K19" s="18"/>
      <c r="L19" s="18"/>
    </row>
    <row r="20" spans="1:12">
      <c r="A20" s="4"/>
      <c r="B20" s="4"/>
      <c r="C20" s="2">
        <v>3464</v>
      </c>
      <c r="D20" s="3">
        <f t="shared" si="0"/>
        <v>1.1111111111111112</v>
      </c>
      <c r="E20" s="5">
        <v>100</v>
      </c>
      <c r="F20" s="5">
        <v>1</v>
      </c>
      <c r="G20" s="5">
        <v>6.9</v>
      </c>
      <c r="H20" s="6">
        <f t="shared" si="2"/>
        <v>5.5780998389694041</v>
      </c>
      <c r="J20" s="19">
        <f t="shared" si="3"/>
        <v>26.262873501520843</v>
      </c>
      <c r="K20" s="18"/>
      <c r="L20" s="18"/>
    </row>
    <row r="21" spans="1:12">
      <c r="A21" s="4"/>
      <c r="B21" s="4"/>
      <c r="C21" s="2">
        <v>3464</v>
      </c>
      <c r="D21" s="3">
        <f t="shared" si="0"/>
        <v>1.1111111111111112</v>
      </c>
      <c r="E21" s="5">
        <v>100</v>
      </c>
      <c r="F21" s="5">
        <v>1</v>
      </c>
      <c r="G21" s="5">
        <v>8</v>
      </c>
      <c r="H21" s="6">
        <f t="shared" si="2"/>
        <v>4.8111111111111109</v>
      </c>
      <c r="J21" s="19">
        <f t="shared" si="3"/>
        <v>36.724761904761905</v>
      </c>
      <c r="K21" s="18"/>
      <c r="L21" s="18"/>
    </row>
    <row r="22" spans="1:12">
      <c r="A22" s="4"/>
      <c r="B22" s="4"/>
      <c r="C22" s="2">
        <v>3464</v>
      </c>
      <c r="D22" s="3">
        <f t="shared" si="0"/>
        <v>1.1111111111111112</v>
      </c>
      <c r="E22" s="5">
        <v>100</v>
      </c>
      <c r="F22" s="5">
        <v>0</v>
      </c>
      <c r="G22" s="5">
        <v>4.2</v>
      </c>
      <c r="H22" s="6">
        <f t="shared" si="2"/>
        <v>0</v>
      </c>
      <c r="J22" s="19">
        <f>SUM(H22+H44)</f>
        <v>106.37883597883598</v>
      </c>
      <c r="K22" s="18" t="s">
        <v>13</v>
      </c>
      <c r="L22" s="18" t="s">
        <v>14</v>
      </c>
    </row>
    <row r="23" spans="1:12" ht="17" thickBot="1">
      <c r="A23" s="4"/>
      <c r="B23" s="4"/>
      <c r="C23" s="7">
        <v>3464</v>
      </c>
      <c r="D23" s="8">
        <f t="shared" si="0"/>
        <v>1.1111111111111112</v>
      </c>
      <c r="E23" s="16">
        <v>100</v>
      </c>
      <c r="F23" s="11">
        <f>SUM(F14:F22)</f>
        <v>12</v>
      </c>
      <c r="G23" s="11">
        <f>SUM(G14:G22)</f>
        <v>53.2</v>
      </c>
      <c r="H23" s="12">
        <f t="shared" si="2"/>
        <v>8.6817042606516281</v>
      </c>
      <c r="I23">
        <f>STDEV(H14:H22)</f>
        <v>8.9602569205322702</v>
      </c>
      <c r="J23" s="20">
        <f>SUM(J14:J22)</f>
        <v>478.21074984910132</v>
      </c>
      <c r="K23" s="21">
        <f>STDEV(J14:J22)</f>
        <v>31.122520517908441</v>
      </c>
      <c r="L23" s="21">
        <f>STDEV(J14:J22)/SQRT(COUNT(J14:J22))</f>
        <v>10.37417350596948</v>
      </c>
    </row>
    <row r="24" spans="1:12">
      <c r="J24" s="22">
        <f>SUM(J23/9)</f>
        <v>53.134527761011256</v>
      </c>
      <c r="K24" s="23" t="s">
        <v>15</v>
      </c>
    </row>
    <row r="25" spans="1:12" ht="16" thickBot="1">
      <c r="A25" s="1" t="s">
        <v>47</v>
      </c>
      <c r="B25" s="1" t="s">
        <v>4</v>
      </c>
      <c r="C25" s="2">
        <v>12566</v>
      </c>
      <c r="D25" s="3">
        <f t="shared" ref="D25:D45" si="4">10/9</f>
        <v>1.1111111111111112</v>
      </c>
      <c r="E25" s="4">
        <v>125</v>
      </c>
      <c r="F25" s="5">
        <v>246</v>
      </c>
      <c r="G25" s="5">
        <v>7.8</v>
      </c>
      <c r="H25" s="6">
        <f>(F25/G25)/$E25*$D25*$C25</f>
        <v>3522.7760683760689</v>
      </c>
      <c r="J25" s="24">
        <v>10.37</v>
      </c>
      <c r="K25" s="25" t="s">
        <v>48</v>
      </c>
    </row>
    <row r="26" spans="1:12">
      <c r="A26" s="1" t="s">
        <v>46</v>
      </c>
      <c r="B26" s="4"/>
      <c r="C26" s="2">
        <v>12566</v>
      </c>
      <c r="D26" s="3">
        <f t="shared" si="4"/>
        <v>1.1111111111111112</v>
      </c>
      <c r="E26" s="4">
        <v>125</v>
      </c>
      <c r="F26" s="5">
        <v>424</v>
      </c>
      <c r="G26" s="5">
        <v>11.6</v>
      </c>
      <c r="H26" s="6">
        <f t="shared" ref="H26:H34" si="5">(F26/G26)/$E26*$D26*$C26</f>
        <v>4082.7463601532577</v>
      </c>
    </row>
    <row r="27" spans="1:12">
      <c r="A27" s="1" t="s">
        <v>24</v>
      </c>
      <c r="B27" s="4"/>
      <c r="C27" s="2">
        <v>12566</v>
      </c>
      <c r="D27" s="3">
        <f t="shared" si="4"/>
        <v>1.1111111111111112</v>
      </c>
      <c r="E27" s="4">
        <v>125</v>
      </c>
      <c r="F27" s="5">
        <v>294</v>
      </c>
      <c r="G27" s="5">
        <v>9</v>
      </c>
      <c r="H27" s="6">
        <f t="shared" si="5"/>
        <v>3648.7940740740737</v>
      </c>
    </row>
    <row r="28" spans="1:12">
      <c r="A28" s="4"/>
      <c r="B28" s="4"/>
      <c r="C28" s="2">
        <v>12566</v>
      </c>
      <c r="D28" s="3">
        <f t="shared" si="4"/>
        <v>1.1111111111111112</v>
      </c>
      <c r="E28" s="4">
        <v>125</v>
      </c>
      <c r="F28" s="5">
        <v>386</v>
      </c>
      <c r="G28" s="5">
        <v>13</v>
      </c>
      <c r="H28" s="6">
        <f t="shared" si="5"/>
        <v>3316.5647863247864</v>
      </c>
    </row>
    <row r="29" spans="1:12">
      <c r="A29" s="4"/>
      <c r="B29" s="4"/>
      <c r="C29" s="2">
        <v>12566</v>
      </c>
      <c r="D29" s="3">
        <f t="shared" si="4"/>
        <v>1.1111111111111112</v>
      </c>
      <c r="E29" s="4">
        <v>125</v>
      </c>
      <c r="F29" s="5">
        <v>197</v>
      </c>
      <c r="G29" s="5">
        <v>6.3</v>
      </c>
      <c r="H29" s="6">
        <f t="shared" si="5"/>
        <v>3492.7717813051154</v>
      </c>
    </row>
    <row r="30" spans="1:12">
      <c r="A30" s="4"/>
      <c r="B30" s="4"/>
      <c r="C30" s="2">
        <v>12566</v>
      </c>
      <c r="D30" s="3">
        <f t="shared" si="4"/>
        <v>1.1111111111111112</v>
      </c>
      <c r="E30" s="4">
        <v>125</v>
      </c>
      <c r="F30" s="5">
        <v>228</v>
      </c>
      <c r="G30" s="5">
        <v>7.6</v>
      </c>
      <c r="H30" s="6">
        <f t="shared" si="5"/>
        <v>3350.9333333333334</v>
      </c>
    </row>
    <row r="31" spans="1:12">
      <c r="A31" s="4"/>
      <c r="B31" s="4"/>
      <c r="C31" s="2">
        <v>12566</v>
      </c>
      <c r="D31" s="3">
        <f t="shared" si="4"/>
        <v>1.1111111111111112</v>
      </c>
      <c r="E31" s="4">
        <v>125</v>
      </c>
      <c r="F31" s="5">
        <v>292</v>
      </c>
      <c r="G31" s="5">
        <v>10.8</v>
      </c>
      <c r="H31" s="6">
        <f t="shared" si="5"/>
        <v>3019.97695473251</v>
      </c>
    </row>
    <row r="32" spans="1:12">
      <c r="A32" s="4"/>
      <c r="B32" s="4"/>
      <c r="C32" s="2">
        <v>12566</v>
      </c>
      <c r="D32" s="3">
        <f t="shared" si="4"/>
        <v>1.1111111111111112</v>
      </c>
      <c r="E32" s="4">
        <v>125</v>
      </c>
      <c r="F32" s="5">
        <v>290</v>
      </c>
      <c r="G32" s="5">
        <v>10.5</v>
      </c>
      <c r="H32" s="6">
        <f t="shared" si="5"/>
        <v>3084.9862433862436</v>
      </c>
    </row>
    <row r="33" spans="1:9">
      <c r="A33" s="4"/>
      <c r="B33" s="4"/>
      <c r="C33" s="2">
        <v>12566</v>
      </c>
      <c r="D33" s="3">
        <f t="shared" si="4"/>
        <v>1.1111111111111112</v>
      </c>
      <c r="E33" s="4">
        <v>125</v>
      </c>
      <c r="F33" s="5">
        <v>195</v>
      </c>
      <c r="G33" s="5">
        <v>6.3</v>
      </c>
      <c r="H33" s="6">
        <f t="shared" si="5"/>
        <v>3457.3121693121698</v>
      </c>
    </row>
    <row r="34" spans="1:9" ht="16">
      <c r="A34" s="4"/>
      <c r="B34" s="4"/>
      <c r="C34" s="7">
        <v>12566</v>
      </c>
      <c r="D34" s="8">
        <v>1.111111111</v>
      </c>
      <c r="E34" s="9">
        <v>125</v>
      </c>
      <c r="F34" s="10">
        <f>SUM(F25:F33)</f>
        <v>2552</v>
      </c>
      <c r="G34" s="11">
        <f>SUM(G25:G33)</f>
        <v>82.899999999999991</v>
      </c>
      <c r="H34" s="12">
        <f t="shared" si="5"/>
        <v>3438.5130139973903</v>
      </c>
      <c r="I34">
        <f>STDEV(H25:H33)</f>
        <v>314.6915069663815</v>
      </c>
    </row>
    <row r="35" spans="1:9">
      <c r="A35" s="4"/>
      <c r="B35" s="4"/>
      <c r="C35" s="2"/>
      <c r="D35" s="3"/>
      <c r="E35" s="5"/>
      <c r="F35" s="13"/>
      <c r="G35" s="14"/>
      <c r="H35" s="15"/>
    </row>
    <row r="36" spans="1:9">
      <c r="A36" s="1"/>
      <c r="B36" s="1" t="s">
        <v>7</v>
      </c>
      <c r="C36" s="2">
        <v>12566</v>
      </c>
      <c r="D36" s="3">
        <f t="shared" si="4"/>
        <v>1.1111111111111112</v>
      </c>
      <c r="E36" s="5">
        <v>125</v>
      </c>
      <c r="F36" s="5">
        <v>7</v>
      </c>
      <c r="G36" s="5">
        <v>7.8</v>
      </c>
      <c r="H36" s="6">
        <f>(F36/G36)/$E36*$D36*$C36</f>
        <v>100.24159544159545</v>
      </c>
    </row>
    <row r="37" spans="1:9">
      <c r="A37" s="4"/>
      <c r="B37" s="4"/>
      <c r="C37" s="2">
        <v>12566</v>
      </c>
      <c r="D37" s="3">
        <f t="shared" si="4"/>
        <v>1.1111111111111112</v>
      </c>
      <c r="E37" s="5">
        <v>125</v>
      </c>
      <c r="F37" s="5">
        <v>2</v>
      </c>
      <c r="G37" s="5">
        <v>11.6</v>
      </c>
      <c r="H37" s="6">
        <f t="shared" ref="H37:H45" si="6">(F37/G37)/$E37*$D37*$C37</f>
        <v>19.258237547892723</v>
      </c>
    </row>
    <row r="38" spans="1:9">
      <c r="A38" s="4"/>
      <c r="B38" s="4"/>
      <c r="C38" s="2">
        <v>12566</v>
      </c>
      <c r="D38" s="3">
        <f t="shared" si="4"/>
        <v>1.1111111111111112</v>
      </c>
      <c r="E38" s="5">
        <v>125</v>
      </c>
      <c r="F38" s="5">
        <v>4</v>
      </c>
      <c r="G38" s="5">
        <v>9</v>
      </c>
      <c r="H38" s="6">
        <f t="shared" si="6"/>
        <v>49.643456790123459</v>
      </c>
    </row>
    <row r="39" spans="1:9">
      <c r="A39" s="4"/>
      <c r="B39" s="4"/>
      <c r="C39" s="2">
        <v>12566</v>
      </c>
      <c r="D39" s="3">
        <f t="shared" si="4"/>
        <v>1.1111111111111112</v>
      </c>
      <c r="E39" s="5">
        <v>125</v>
      </c>
      <c r="F39" s="5">
        <v>5</v>
      </c>
      <c r="G39" s="5">
        <v>13</v>
      </c>
      <c r="H39" s="6">
        <f t="shared" si="6"/>
        <v>42.960683760683757</v>
      </c>
    </row>
    <row r="40" spans="1:9">
      <c r="A40" s="4"/>
      <c r="B40" s="4"/>
      <c r="C40" s="2">
        <v>12566</v>
      </c>
      <c r="D40" s="3">
        <f t="shared" si="4"/>
        <v>1.1111111111111112</v>
      </c>
      <c r="E40" s="5">
        <v>125</v>
      </c>
      <c r="F40" s="5">
        <v>0</v>
      </c>
      <c r="G40" s="5">
        <v>6.3</v>
      </c>
      <c r="H40" s="6">
        <f t="shared" si="6"/>
        <v>0</v>
      </c>
    </row>
    <row r="41" spans="1:9">
      <c r="A41" s="4"/>
      <c r="B41" s="4"/>
      <c r="C41" s="2">
        <v>12566</v>
      </c>
      <c r="D41" s="3">
        <f t="shared" si="4"/>
        <v>1.1111111111111112</v>
      </c>
      <c r="E41" s="5">
        <v>125</v>
      </c>
      <c r="F41" s="5">
        <v>2</v>
      </c>
      <c r="G41" s="5">
        <v>7.6</v>
      </c>
      <c r="H41" s="6">
        <f t="shared" si="6"/>
        <v>29.394152046783628</v>
      </c>
    </row>
    <row r="42" spans="1:9">
      <c r="A42" s="4"/>
      <c r="B42" s="4"/>
      <c r="C42" s="2">
        <v>12566</v>
      </c>
      <c r="D42" s="3">
        <f t="shared" si="4"/>
        <v>1.1111111111111112</v>
      </c>
      <c r="E42" s="5">
        <v>125</v>
      </c>
      <c r="F42" s="5">
        <v>2</v>
      </c>
      <c r="G42" s="5">
        <v>10.8</v>
      </c>
      <c r="H42" s="6">
        <f t="shared" si="6"/>
        <v>20.684773662551439</v>
      </c>
    </row>
    <row r="43" spans="1:9">
      <c r="A43" s="4"/>
      <c r="B43" s="4"/>
      <c r="C43" s="2">
        <v>12566</v>
      </c>
      <c r="D43" s="3">
        <f t="shared" si="4"/>
        <v>1.1111111111111112</v>
      </c>
      <c r="E43" s="5">
        <v>125</v>
      </c>
      <c r="F43" s="5">
        <v>3</v>
      </c>
      <c r="G43" s="5">
        <v>10.5</v>
      </c>
      <c r="H43" s="6">
        <f t="shared" si="6"/>
        <v>31.913650793650795</v>
      </c>
    </row>
    <row r="44" spans="1:9">
      <c r="A44" s="4"/>
      <c r="B44" s="4"/>
      <c r="C44" s="2">
        <v>12566</v>
      </c>
      <c r="D44" s="3">
        <f t="shared" si="4"/>
        <v>1.1111111111111112</v>
      </c>
      <c r="E44" s="5">
        <v>125</v>
      </c>
      <c r="F44" s="5">
        <v>6</v>
      </c>
      <c r="G44" s="5">
        <v>6.3</v>
      </c>
      <c r="H44" s="6">
        <f t="shared" si="6"/>
        <v>106.37883597883598</v>
      </c>
    </row>
    <row r="45" spans="1:9" ht="16">
      <c r="A45" s="4"/>
      <c r="B45" s="4"/>
      <c r="C45" s="7">
        <v>4627</v>
      </c>
      <c r="D45" s="8">
        <f t="shared" si="4"/>
        <v>1.1111111111111112</v>
      </c>
      <c r="E45" s="16">
        <v>125</v>
      </c>
      <c r="F45" s="10">
        <f>SUM(F36:F44)</f>
        <v>31</v>
      </c>
      <c r="G45" s="11">
        <f>SUM(G36:G44)</f>
        <v>82.899999999999991</v>
      </c>
      <c r="H45" s="12">
        <f t="shared" si="6"/>
        <v>15.379922262431313</v>
      </c>
      <c r="I45">
        <f>STDEV(H36:H44)</f>
        <v>36.290675085537828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A2" sqref="A2:H2"/>
    </sheetView>
  </sheetViews>
  <sheetFormatPr baseColWidth="10" defaultRowHeight="15" x14ac:dyDescent="0"/>
  <sheetData>
    <row r="1" spans="1:12" ht="16" thickBot="1">
      <c r="A1" s="17" t="s">
        <v>51</v>
      </c>
    </row>
    <row r="2" spans="1:12" ht="16" thickBot="1">
      <c r="A2" s="51" t="s">
        <v>106</v>
      </c>
      <c r="B2" s="52" t="s">
        <v>107</v>
      </c>
      <c r="C2" s="52" t="s">
        <v>1</v>
      </c>
      <c r="D2" s="52" t="s">
        <v>2</v>
      </c>
      <c r="E2" s="52" t="s">
        <v>108</v>
      </c>
      <c r="F2" s="52" t="s">
        <v>109</v>
      </c>
      <c r="G2" s="52" t="s">
        <v>3</v>
      </c>
      <c r="H2" s="52" t="s">
        <v>110</v>
      </c>
    </row>
    <row r="3" spans="1:12">
      <c r="A3" s="1" t="s">
        <v>49</v>
      </c>
      <c r="B3" s="1" t="s">
        <v>4</v>
      </c>
      <c r="C3" s="2">
        <v>3464</v>
      </c>
      <c r="D3" s="3">
        <f t="shared" ref="D3:D23" si="0">10/9</f>
        <v>1.1111111111111112</v>
      </c>
      <c r="E3" s="4">
        <v>100</v>
      </c>
      <c r="F3" s="5">
        <v>104</v>
      </c>
      <c r="G3" s="5">
        <v>4.9000000000000004</v>
      </c>
      <c r="H3" s="6">
        <f>(F3/G3)/$E3*$D3*$C3</f>
        <v>816.90702947845807</v>
      </c>
    </row>
    <row r="4" spans="1:12">
      <c r="A4" s="1" t="s">
        <v>50</v>
      </c>
      <c r="B4" s="4"/>
      <c r="C4" s="2">
        <v>3464</v>
      </c>
      <c r="D4" s="3">
        <f t="shared" si="0"/>
        <v>1.1111111111111112</v>
      </c>
      <c r="E4" s="4">
        <v>100</v>
      </c>
      <c r="F4" s="5">
        <v>160</v>
      </c>
      <c r="G4" s="5">
        <v>7</v>
      </c>
      <c r="H4" s="6">
        <f t="shared" ref="H4:H12" si="1">(F4/G4)/$E4*$D4*$C4</f>
        <v>879.74603174603169</v>
      </c>
    </row>
    <row r="5" spans="1:12">
      <c r="A5" s="1" t="s">
        <v>11</v>
      </c>
      <c r="B5" s="4"/>
      <c r="C5" s="2">
        <v>3464</v>
      </c>
      <c r="D5" s="3">
        <f t="shared" si="0"/>
        <v>1.1111111111111112</v>
      </c>
      <c r="E5" s="4">
        <v>100</v>
      </c>
      <c r="F5" s="5">
        <v>213</v>
      </c>
      <c r="G5" s="5">
        <v>6.8</v>
      </c>
      <c r="H5" s="6">
        <f t="shared" si="1"/>
        <v>1205.607843137255</v>
      </c>
    </row>
    <row r="6" spans="1:12">
      <c r="A6" s="4"/>
      <c r="B6" s="4"/>
      <c r="C6" s="2">
        <v>3464</v>
      </c>
      <c r="D6" s="3">
        <f t="shared" si="0"/>
        <v>1.1111111111111112</v>
      </c>
      <c r="E6" s="4">
        <v>100</v>
      </c>
      <c r="F6" s="5">
        <v>177</v>
      </c>
      <c r="G6" s="5">
        <v>5.8</v>
      </c>
      <c r="H6" s="6">
        <f t="shared" si="1"/>
        <v>1174.5747126436784</v>
      </c>
    </row>
    <row r="7" spans="1:12">
      <c r="A7" s="4"/>
      <c r="B7" s="4"/>
      <c r="C7" s="2">
        <v>3464</v>
      </c>
      <c r="D7" s="3">
        <f t="shared" si="0"/>
        <v>1.1111111111111112</v>
      </c>
      <c r="E7" s="4">
        <v>100</v>
      </c>
      <c r="F7" s="5">
        <v>154</v>
      </c>
      <c r="G7" s="5">
        <v>6.6</v>
      </c>
      <c r="H7" s="6">
        <f t="shared" si="1"/>
        <v>898.07407407407425</v>
      </c>
    </row>
    <row r="8" spans="1:12">
      <c r="A8" s="4"/>
      <c r="B8" s="4"/>
      <c r="C8" s="2">
        <v>3464</v>
      </c>
      <c r="D8" s="3">
        <f t="shared" si="0"/>
        <v>1.1111111111111112</v>
      </c>
      <c r="E8" s="4">
        <v>100</v>
      </c>
      <c r="F8" s="5">
        <v>156</v>
      </c>
      <c r="G8" s="5">
        <v>6.7</v>
      </c>
      <c r="H8" s="6">
        <f t="shared" si="1"/>
        <v>896.15920398009951</v>
      </c>
    </row>
    <row r="9" spans="1:12">
      <c r="A9" s="4"/>
      <c r="B9" s="4"/>
      <c r="C9" s="2">
        <v>3464</v>
      </c>
      <c r="D9" s="3">
        <f t="shared" si="0"/>
        <v>1.1111111111111112</v>
      </c>
      <c r="E9" s="4">
        <v>100</v>
      </c>
      <c r="F9" s="5">
        <v>164</v>
      </c>
      <c r="G9" s="5">
        <v>7.8</v>
      </c>
      <c r="H9" s="6">
        <f t="shared" si="1"/>
        <v>809.25356125356132</v>
      </c>
    </row>
    <row r="10" spans="1:12">
      <c r="A10" s="4"/>
      <c r="B10" s="4"/>
      <c r="C10" s="2">
        <v>3464</v>
      </c>
      <c r="D10" s="3">
        <f t="shared" si="0"/>
        <v>1.1111111111111112</v>
      </c>
      <c r="E10" s="4">
        <v>100</v>
      </c>
      <c r="F10" s="5">
        <v>83</v>
      </c>
      <c r="G10" s="5">
        <v>3.5</v>
      </c>
      <c r="H10" s="6">
        <f t="shared" si="1"/>
        <v>912.73650793650802</v>
      </c>
    </row>
    <row r="11" spans="1:12">
      <c r="A11" s="4"/>
      <c r="B11" s="4"/>
      <c r="C11" s="2">
        <v>3464</v>
      </c>
      <c r="D11" s="3">
        <f t="shared" si="0"/>
        <v>1.1111111111111112</v>
      </c>
      <c r="E11" s="4">
        <v>100</v>
      </c>
      <c r="F11" s="5">
        <v>141</v>
      </c>
      <c r="G11" s="5">
        <v>5.2</v>
      </c>
      <c r="H11" s="6">
        <f t="shared" si="1"/>
        <v>1043.6410256410256</v>
      </c>
    </row>
    <row r="12" spans="1:12" ht="16">
      <c r="A12" s="4"/>
      <c r="B12" s="4"/>
      <c r="C12" s="7">
        <v>3464</v>
      </c>
      <c r="D12" s="8">
        <v>1.111111111</v>
      </c>
      <c r="E12" s="9">
        <v>100</v>
      </c>
      <c r="F12" s="10">
        <f>SUM(F3:F11)</f>
        <v>1352</v>
      </c>
      <c r="G12" s="11">
        <f>SUM(G3:G11)</f>
        <v>54.300000000000004</v>
      </c>
      <c r="H12" s="12">
        <f t="shared" si="1"/>
        <v>958.32371588534215</v>
      </c>
      <c r="I12">
        <f>STDEV(H3:H11)</f>
        <v>147.11612026207183</v>
      </c>
    </row>
    <row r="13" spans="1:12">
      <c r="A13" s="4"/>
      <c r="B13" s="4"/>
      <c r="C13" s="2"/>
      <c r="D13" s="3"/>
      <c r="E13" s="5"/>
      <c r="F13" s="13"/>
      <c r="G13" s="14"/>
      <c r="H13" s="15"/>
      <c r="J13" t="s">
        <v>12</v>
      </c>
      <c r="K13" s="18"/>
      <c r="L13" s="18"/>
    </row>
    <row r="14" spans="1:12">
      <c r="A14" s="1"/>
      <c r="B14" s="1" t="s">
        <v>7</v>
      </c>
      <c r="C14" s="2">
        <v>3464</v>
      </c>
      <c r="D14" s="3">
        <f t="shared" si="0"/>
        <v>1.1111111111111112</v>
      </c>
      <c r="E14" s="5">
        <v>100</v>
      </c>
      <c r="F14" s="5">
        <v>0</v>
      </c>
      <c r="G14" s="5">
        <v>4.9000000000000004</v>
      </c>
      <c r="H14" s="6">
        <f>(F14/G14)/$E14*$D14*$C14</f>
        <v>0</v>
      </c>
      <c r="J14" s="19">
        <f>SUM(H14+H36)</f>
        <v>0</v>
      </c>
      <c r="K14" s="18"/>
      <c r="L14" s="18"/>
    </row>
    <row r="15" spans="1:12">
      <c r="A15" s="4"/>
      <c r="B15" s="4"/>
      <c r="C15" s="2">
        <v>3464</v>
      </c>
      <c r="D15" s="3">
        <f t="shared" si="0"/>
        <v>1.1111111111111112</v>
      </c>
      <c r="E15" s="5">
        <v>100</v>
      </c>
      <c r="F15" s="5">
        <v>0</v>
      </c>
      <c r="G15" s="5">
        <v>7</v>
      </c>
      <c r="H15" s="6">
        <f t="shared" ref="H15:H23" si="2">(F15/G15)/$E15*$D15*$C15</f>
        <v>0</v>
      </c>
      <c r="J15" s="19">
        <f t="shared" ref="J15:J21" si="3">SUM(H15+H37)</f>
        <v>0</v>
      </c>
      <c r="K15" s="18"/>
      <c r="L15" s="18"/>
    </row>
    <row r="16" spans="1:12">
      <c r="A16" s="4"/>
      <c r="B16" s="4"/>
      <c r="C16" s="2">
        <v>3464</v>
      </c>
      <c r="D16" s="3">
        <f t="shared" si="0"/>
        <v>1.1111111111111112</v>
      </c>
      <c r="E16" s="5">
        <v>100</v>
      </c>
      <c r="F16" s="5">
        <v>0</v>
      </c>
      <c r="G16" s="5">
        <v>6.8</v>
      </c>
      <c r="H16" s="6">
        <f t="shared" si="2"/>
        <v>0</v>
      </c>
      <c r="J16" s="19">
        <f t="shared" si="3"/>
        <v>0</v>
      </c>
      <c r="K16" s="18"/>
      <c r="L16" s="18"/>
    </row>
    <row r="17" spans="1:12">
      <c r="A17" s="4"/>
      <c r="B17" s="4"/>
      <c r="C17" s="2">
        <v>3464</v>
      </c>
      <c r="D17" s="3">
        <f t="shared" si="0"/>
        <v>1.1111111111111112</v>
      </c>
      <c r="E17" s="5">
        <v>100</v>
      </c>
      <c r="F17" s="5">
        <v>0</v>
      </c>
      <c r="G17" s="5">
        <v>5.8</v>
      </c>
      <c r="H17" s="6">
        <f t="shared" si="2"/>
        <v>0</v>
      </c>
      <c r="J17" s="19">
        <f t="shared" si="3"/>
        <v>0</v>
      </c>
      <c r="K17" s="18"/>
      <c r="L17" s="18"/>
    </row>
    <row r="18" spans="1:12">
      <c r="A18" s="4"/>
      <c r="B18" s="4"/>
      <c r="C18" s="2">
        <v>3464</v>
      </c>
      <c r="D18" s="3">
        <f t="shared" si="0"/>
        <v>1.1111111111111112</v>
      </c>
      <c r="E18" s="5">
        <v>100</v>
      </c>
      <c r="F18" s="5">
        <v>0</v>
      </c>
      <c r="G18" s="5">
        <v>6.6</v>
      </c>
      <c r="H18" s="6">
        <f t="shared" si="2"/>
        <v>0</v>
      </c>
      <c r="J18" s="19">
        <f>SUM(H18+H40)</f>
        <v>19.244444444444444</v>
      </c>
      <c r="K18" s="18"/>
      <c r="L18" s="18"/>
    </row>
    <row r="19" spans="1:12">
      <c r="A19" s="4"/>
      <c r="B19" s="4"/>
      <c r="C19" s="2">
        <v>3464</v>
      </c>
      <c r="D19" s="3">
        <f t="shared" si="0"/>
        <v>1.1111111111111112</v>
      </c>
      <c r="E19" s="5">
        <v>100</v>
      </c>
      <c r="F19" s="5">
        <v>1</v>
      </c>
      <c r="G19" s="5">
        <v>6.7</v>
      </c>
      <c r="H19" s="6">
        <f t="shared" si="2"/>
        <v>5.7446102819237144</v>
      </c>
      <c r="J19" s="19">
        <f t="shared" si="3"/>
        <v>5.7446102819237144</v>
      </c>
      <c r="K19" s="18"/>
      <c r="L19" s="18"/>
    </row>
    <row r="20" spans="1:12">
      <c r="A20" s="4"/>
      <c r="B20" s="4"/>
      <c r="C20" s="2">
        <v>3464</v>
      </c>
      <c r="D20" s="3">
        <f t="shared" si="0"/>
        <v>1.1111111111111112</v>
      </c>
      <c r="E20" s="5">
        <v>100</v>
      </c>
      <c r="F20" s="5">
        <v>1</v>
      </c>
      <c r="G20" s="5">
        <v>7.8</v>
      </c>
      <c r="H20" s="6">
        <f t="shared" si="2"/>
        <v>4.9344729344729359</v>
      </c>
      <c r="J20" s="19">
        <f t="shared" si="3"/>
        <v>4.9344729344729359</v>
      </c>
      <c r="K20" s="18"/>
      <c r="L20" s="18"/>
    </row>
    <row r="21" spans="1:12">
      <c r="A21" s="4"/>
      <c r="B21" s="4"/>
      <c r="C21" s="2">
        <v>3464</v>
      </c>
      <c r="D21" s="3">
        <f t="shared" si="0"/>
        <v>1.1111111111111112</v>
      </c>
      <c r="E21" s="5">
        <v>100</v>
      </c>
      <c r="F21" s="5">
        <v>0</v>
      </c>
      <c r="G21" s="5">
        <v>3.5</v>
      </c>
      <c r="H21" s="6">
        <f t="shared" si="2"/>
        <v>0</v>
      </c>
      <c r="J21" s="19">
        <f t="shared" si="3"/>
        <v>0</v>
      </c>
      <c r="K21" s="18"/>
      <c r="L21" s="18"/>
    </row>
    <row r="22" spans="1:12">
      <c r="A22" s="4"/>
      <c r="B22" s="4"/>
      <c r="C22" s="2">
        <v>3464</v>
      </c>
      <c r="D22" s="3">
        <f t="shared" si="0"/>
        <v>1.1111111111111112</v>
      </c>
      <c r="E22" s="5">
        <v>100</v>
      </c>
      <c r="F22" s="5">
        <v>0</v>
      </c>
      <c r="G22" s="5">
        <v>5.2</v>
      </c>
      <c r="H22" s="6">
        <f t="shared" si="2"/>
        <v>0</v>
      </c>
      <c r="J22" s="19">
        <f>SUM(H22+H44)</f>
        <v>0</v>
      </c>
      <c r="K22" s="18" t="s">
        <v>13</v>
      </c>
      <c r="L22" s="18" t="s">
        <v>14</v>
      </c>
    </row>
    <row r="23" spans="1:12" ht="17" thickBot="1">
      <c r="A23" s="4"/>
      <c r="B23" s="4"/>
      <c r="C23" s="7">
        <v>3464</v>
      </c>
      <c r="D23" s="8">
        <f t="shared" si="0"/>
        <v>1.1111111111111112</v>
      </c>
      <c r="E23" s="16">
        <v>100</v>
      </c>
      <c r="F23" s="10">
        <f>SUM(F14:F22)</f>
        <v>2</v>
      </c>
      <c r="G23" s="11">
        <f>SUM(G14:G22)</f>
        <v>54.300000000000004</v>
      </c>
      <c r="H23" s="12">
        <f t="shared" si="2"/>
        <v>1.4176386331082462</v>
      </c>
      <c r="I23">
        <f>STDEV(H14:H22)</f>
        <v>2.3632114318212958</v>
      </c>
      <c r="J23" s="20">
        <f>SUM(J14:J22)</f>
        <v>29.923527660841096</v>
      </c>
      <c r="K23" s="21">
        <f>STDEV(J14:J22)</f>
        <v>6.4051481074023595</v>
      </c>
      <c r="L23" s="21">
        <f>STDEV(J14:J22)/SQRT(COUNT(J14:J22))</f>
        <v>2.1350493691341197</v>
      </c>
    </row>
    <row r="24" spans="1:12">
      <c r="J24" s="22">
        <f>SUM(J23/9)</f>
        <v>3.3248364067601219</v>
      </c>
      <c r="K24" s="23" t="s">
        <v>15</v>
      </c>
    </row>
    <row r="25" spans="1:12" ht="16" thickBot="1">
      <c r="A25" s="1" t="s">
        <v>52</v>
      </c>
      <c r="B25" s="1" t="s">
        <v>4</v>
      </c>
      <c r="C25" s="2">
        <v>3464</v>
      </c>
      <c r="D25" s="3">
        <f t="shared" ref="D25:D45" si="4">10/9</f>
        <v>1.1111111111111112</v>
      </c>
      <c r="E25" s="5">
        <v>100</v>
      </c>
      <c r="F25" s="5">
        <v>219</v>
      </c>
      <c r="G25" s="5">
        <v>4.4000000000000004</v>
      </c>
      <c r="H25" s="6">
        <f>(F25/G25)/$E25*$D25*$C25</f>
        <v>1915.6969696969695</v>
      </c>
      <c r="J25" s="24">
        <v>2.14</v>
      </c>
      <c r="K25" s="25" t="s">
        <v>48</v>
      </c>
    </row>
    <row r="26" spans="1:12">
      <c r="A26" s="1" t="s">
        <v>50</v>
      </c>
      <c r="B26" s="4"/>
      <c r="C26" s="2">
        <v>3464</v>
      </c>
      <c r="D26" s="3">
        <f t="shared" si="4"/>
        <v>1.1111111111111112</v>
      </c>
      <c r="E26" s="5">
        <v>100</v>
      </c>
      <c r="F26" s="5">
        <v>279</v>
      </c>
      <c r="G26" s="5">
        <v>4.4000000000000004</v>
      </c>
      <c r="H26" s="6">
        <f t="shared" ref="H26:H34" si="5">(F26/G26)/$E26*$D26*$C26</f>
        <v>2440.5454545454545</v>
      </c>
    </row>
    <row r="27" spans="1:12">
      <c r="A27" s="1" t="s">
        <v>53</v>
      </c>
      <c r="B27" s="4"/>
      <c r="C27" s="2">
        <v>3464</v>
      </c>
      <c r="D27" s="3">
        <f t="shared" si="4"/>
        <v>1.1111111111111112</v>
      </c>
      <c r="E27" s="5">
        <v>100</v>
      </c>
      <c r="F27" s="5">
        <v>173</v>
      </c>
      <c r="G27" s="5">
        <v>2.9</v>
      </c>
      <c r="H27" s="6">
        <f t="shared" si="5"/>
        <v>2296.0613026819924</v>
      </c>
    </row>
    <row r="28" spans="1:12">
      <c r="A28" s="4"/>
      <c r="B28" s="4"/>
      <c r="C28" s="2">
        <v>3464</v>
      </c>
      <c r="D28" s="3">
        <f t="shared" si="4"/>
        <v>1.1111111111111112</v>
      </c>
      <c r="E28" s="5">
        <v>100</v>
      </c>
      <c r="F28" s="5">
        <v>390</v>
      </c>
      <c r="G28" s="5">
        <v>6.1</v>
      </c>
      <c r="H28" s="6">
        <f t="shared" si="5"/>
        <v>2460.7650273224049</v>
      </c>
    </row>
    <row r="29" spans="1:12">
      <c r="A29" s="4"/>
      <c r="B29" s="4"/>
      <c r="C29" s="2">
        <v>3464</v>
      </c>
      <c r="D29" s="3">
        <f t="shared" si="4"/>
        <v>1.1111111111111112</v>
      </c>
      <c r="E29" s="5">
        <v>100</v>
      </c>
      <c r="F29" s="5">
        <v>119</v>
      </c>
      <c r="G29" s="5">
        <v>2</v>
      </c>
      <c r="H29" s="6">
        <f t="shared" si="5"/>
        <v>2290.088888888889</v>
      </c>
    </row>
    <row r="30" spans="1:12">
      <c r="A30" s="4"/>
      <c r="B30" s="4"/>
      <c r="C30" s="2">
        <v>3464</v>
      </c>
      <c r="D30" s="3">
        <f t="shared" si="4"/>
        <v>1.1111111111111112</v>
      </c>
      <c r="E30" s="5">
        <v>100</v>
      </c>
      <c r="F30" s="5">
        <v>154</v>
      </c>
      <c r="G30" s="5">
        <v>3</v>
      </c>
      <c r="H30" s="6">
        <f t="shared" si="5"/>
        <v>1975.7629629629632</v>
      </c>
    </row>
    <row r="31" spans="1:12">
      <c r="A31" s="4"/>
      <c r="B31" s="4"/>
      <c r="C31" s="2">
        <v>3464</v>
      </c>
      <c r="D31" s="3">
        <f t="shared" si="4"/>
        <v>1.1111111111111112</v>
      </c>
      <c r="E31" s="5">
        <v>100</v>
      </c>
      <c r="F31" s="5">
        <v>304</v>
      </c>
      <c r="G31" s="5">
        <v>6.1</v>
      </c>
      <c r="H31" s="6">
        <f t="shared" si="5"/>
        <v>1918.1347905282335</v>
      </c>
    </row>
    <row r="32" spans="1:12">
      <c r="A32" s="4"/>
      <c r="B32" s="4"/>
      <c r="C32" s="2">
        <v>3464</v>
      </c>
      <c r="D32" s="3">
        <f t="shared" si="4"/>
        <v>1.1111111111111112</v>
      </c>
      <c r="E32" s="5">
        <v>100</v>
      </c>
      <c r="F32" s="5">
        <v>231</v>
      </c>
      <c r="G32" s="5">
        <v>4.8</v>
      </c>
      <c r="H32" s="6">
        <f t="shared" si="5"/>
        <v>1852.2777777777778</v>
      </c>
    </row>
    <row r="33" spans="1:9">
      <c r="A33" s="4"/>
      <c r="B33" s="4"/>
      <c r="C33" s="2">
        <v>3464</v>
      </c>
      <c r="D33" s="3">
        <f t="shared" si="4"/>
        <v>1.1111111111111112</v>
      </c>
      <c r="E33" s="5">
        <v>100</v>
      </c>
      <c r="F33" s="5">
        <v>134</v>
      </c>
      <c r="G33" s="5">
        <v>3.1</v>
      </c>
      <c r="H33" s="6">
        <f t="shared" si="5"/>
        <v>1663.7132616487456</v>
      </c>
    </row>
    <row r="34" spans="1:9" ht="16">
      <c r="A34" s="4"/>
      <c r="B34" s="4"/>
      <c r="C34" s="7">
        <v>3464</v>
      </c>
      <c r="D34" s="8">
        <f t="shared" si="4"/>
        <v>1.1111111111111112</v>
      </c>
      <c r="E34" s="16">
        <v>100</v>
      </c>
      <c r="F34" s="11">
        <f>SUM(F25:F33)</f>
        <v>2003</v>
      </c>
      <c r="G34" s="11">
        <f>SUM(G25:G33)</f>
        <v>36.799999999999997</v>
      </c>
      <c r="H34" s="12">
        <f t="shared" si="5"/>
        <v>2094.9251207729471</v>
      </c>
      <c r="I34">
        <f>STDEV(H25:H33)</f>
        <v>285.92965685936099</v>
      </c>
    </row>
    <row r="35" spans="1:9">
      <c r="A35" s="4"/>
      <c r="B35" s="4"/>
      <c r="C35" s="27"/>
      <c r="D35" s="28"/>
      <c r="E35" s="29"/>
      <c r="F35" s="14"/>
      <c r="G35" s="14"/>
      <c r="H35" s="30"/>
    </row>
    <row r="36" spans="1:9">
      <c r="A36" s="1"/>
      <c r="B36" s="1" t="s">
        <v>7</v>
      </c>
      <c r="C36" s="2">
        <v>3464</v>
      </c>
      <c r="D36" s="3">
        <f t="shared" si="4"/>
        <v>1.1111111111111112</v>
      </c>
      <c r="E36" s="5">
        <v>100</v>
      </c>
      <c r="F36" s="5">
        <v>0</v>
      </c>
      <c r="G36" s="5">
        <v>4.4000000000000004</v>
      </c>
      <c r="H36" s="6">
        <f>(F36/G36)/$E36*$D36*$C36</f>
        <v>0</v>
      </c>
    </row>
    <row r="37" spans="1:9">
      <c r="A37" s="4"/>
      <c r="B37" s="4"/>
      <c r="C37" s="2">
        <v>3464</v>
      </c>
      <c r="D37" s="3">
        <f t="shared" si="4"/>
        <v>1.1111111111111112</v>
      </c>
      <c r="E37" s="5">
        <v>100</v>
      </c>
      <c r="F37" s="5">
        <v>0</v>
      </c>
      <c r="G37" s="5">
        <v>4.4000000000000004</v>
      </c>
      <c r="H37" s="6">
        <f>(F37/G37)/$E37*$D37*$C37</f>
        <v>0</v>
      </c>
    </row>
    <row r="38" spans="1:9">
      <c r="A38" s="4"/>
      <c r="B38" s="4"/>
      <c r="C38" s="2">
        <v>3464</v>
      </c>
      <c r="D38" s="3">
        <f t="shared" si="4"/>
        <v>1.1111111111111112</v>
      </c>
      <c r="E38" s="5">
        <v>100</v>
      </c>
      <c r="F38" s="5">
        <v>0</v>
      </c>
      <c r="G38" s="5">
        <v>2.9</v>
      </c>
      <c r="H38" s="6">
        <f>(F38/G38)/$E38*$D38*$C38</f>
        <v>0</v>
      </c>
    </row>
    <row r="39" spans="1:9">
      <c r="A39" s="4"/>
      <c r="B39" s="4"/>
      <c r="C39" s="2">
        <v>3464</v>
      </c>
      <c r="D39" s="3">
        <f t="shared" si="4"/>
        <v>1.1111111111111112</v>
      </c>
      <c r="E39" s="5">
        <v>100</v>
      </c>
      <c r="F39" s="5">
        <v>0</v>
      </c>
      <c r="G39" s="5">
        <v>6.1</v>
      </c>
      <c r="H39" s="26">
        <f t="shared" ref="H39:H44" si="6">(F39/G39)/$E39*$D39*$C39</f>
        <v>0</v>
      </c>
    </row>
    <row r="40" spans="1:9">
      <c r="A40" s="4"/>
      <c r="B40" s="4"/>
      <c r="C40" s="2">
        <v>3464</v>
      </c>
      <c r="D40" s="3">
        <f t="shared" si="4"/>
        <v>1.1111111111111112</v>
      </c>
      <c r="E40" s="5">
        <v>100</v>
      </c>
      <c r="F40" s="5">
        <v>1</v>
      </c>
      <c r="G40" s="5">
        <v>2</v>
      </c>
      <c r="H40" s="26">
        <f t="shared" si="6"/>
        <v>19.244444444444444</v>
      </c>
    </row>
    <row r="41" spans="1:9">
      <c r="A41" s="4"/>
      <c r="B41" s="4"/>
      <c r="C41" s="2">
        <v>3464</v>
      </c>
      <c r="D41" s="3">
        <f t="shared" si="4"/>
        <v>1.1111111111111112</v>
      </c>
      <c r="E41" s="5">
        <v>100</v>
      </c>
      <c r="F41" s="5">
        <v>0</v>
      </c>
      <c r="G41" s="5">
        <v>3</v>
      </c>
      <c r="H41" s="26">
        <f t="shared" si="6"/>
        <v>0</v>
      </c>
    </row>
    <row r="42" spans="1:9">
      <c r="A42" s="4"/>
      <c r="B42" s="4"/>
      <c r="C42" s="2">
        <v>3464</v>
      </c>
      <c r="D42" s="3">
        <f t="shared" si="4"/>
        <v>1.1111111111111112</v>
      </c>
      <c r="E42" s="5">
        <v>100</v>
      </c>
      <c r="F42" s="5">
        <v>0</v>
      </c>
      <c r="G42" s="5">
        <v>6.1</v>
      </c>
      <c r="H42" s="26">
        <f t="shared" si="6"/>
        <v>0</v>
      </c>
    </row>
    <row r="43" spans="1:9">
      <c r="A43" s="4"/>
      <c r="B43" s="4"/>
      <c r="C43" s="2">
        <v>3464</v>
      </c>
      <c r="D43" s="3">
        <f t="shared" si="4"/>
        <v>1.1111111111111112</v>
      </c>
      <c r="E43" s="5">
        <v>100</v>
      </c>
      <c r="F43" s="5">
        <v>0</v>
      </c>
      <c r="G43" s="5">
        <v>4.8</v>
      </c>
      <c r="H43" s="26">
        <f t="shared" si="6"/>
        <v>0</v>
      </c>
    </row>
    <row r="44" spans="1:9">
      <c r="A44" s="4"/>
      <c r="B44" s="4"/>
      <c r="C44" s="2">
        <v>3464</v>
      </c>
      <c r="D44" s="3">
        <f t="shared" si="4"/>
        <v>1.1111111111111112</v>
      </c>
      <c r="E44" s="5">
        <v>100</v>
      </c>
      <c r="F44" s="5">
        <v>0</v>
      </c>
      <c r="G44" s="5">
        <v>3.1</v>
      </c>
      <c r="H44" s="26">
        <f t="shared" si="6"/>
        <v>0</v>
      </c>
    </row>
    <row r="45" spans="1:9" ht="16">
      <c r="A45" s="4"/>
      <c r="B45" s="4"/>
      <c r="C45" s="7">
        <v>3464</v>
      </c>
      <c r="D45" s="8">
        <f t="shared" si="4"/>
        <v>1.1111111111111112</v>
      </c>
      <c r="E45" s="16">
        <v>100</v>
      </c>
      <c r="F45" s="11">
        <f>SUM(F36:F44)</f>
        <v>1</v>
      </c>
      <c r="G45" s="11">
        <f>SUM(G36:G44)</f>
        <v>36.799999999999997</v>
      </c>
      <c r="H45" s="12">
        <f>(F45/G45)/$E45*$D45*$C45</f>
        <v>1.0458937198067635</v>
      </c>
      <c r="I45">
        <f>STDEV(H36:H44)</f>
        <v>6.4148148148148145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F1" workbookViewId="0">
      <selection activeCell="A2" sqref="A2:H2"/>
    </sheetView>
  </sheetViews>
  <sheetFormatPr baseColWidth="10" defaultRowHeight="15" x14ac:dyDescent="0"/>
  <sheetData>
    <row r="1" spans="1:12" ht="16" thickBot="1">
      <c r="A1" s="17" t="s">
        <v>57</v>
      </c>
    </row>
    <row r="2" spans="1:12" ht="16" thickBot="1">
      <c r="A2" s="51" t="s">
        <v>106</v>
      </c>
      <c r="B2" s="52" t="s">
        <v>107</v>
      </c>
      <c r="C2" s="52" t="s">
        <v>1</v>
      </c>
      <c r="D2" s="52" t="s">
        <v>2</v>
      </c>
      <c r="E2" s="52" t="s">
        <v>108</v>
      </c>
      <c r="F2" s="52" t="s">
        <v>109</v>
      </c>
      <c r="G2" s="52" t="s">
        <v>3</v>
      </c>
      <c r="H2" s="52" t="s">
        <v>110</v>
      </c>
    </row>
    <row r="3" spans="1:12">
      <c r="A3" s="1" t="s">
        <v>54</v>
      </c>
      <c r="B3" s="1" t="s">
        <v>4</v>
      </c>
      <c r="C3" s="2">
        <v>3464</v>
      </c>
      <c r="D3" s="3">
        <f t="shared" ref="D3:D23" si="0">10/9</f>
        <v>1.1111111111111112</v>
      </c>
      <c r="E3" s="4">
        <v>50</v>
      </c>
      <c r="F3" s="5">
        <v>244</v>
      </c>
      <c r="G3" s="5">
        <v>4.5999999999999996</v>
      </c>
      <c r="H3" s="6">
        <f>(F3/G3)/$E3*$D3*$C3</f>
        <v>4083.1690821256043</v>
      </c>
    </row>
    <row r="4" spans="1:12">
      <c r="A4" s="1" t="s">
        <v>55</v>
      </c>
      <c r="B4" s="4"/>
      <c r="C4" s="2">
        <v>3464</v>
      </c>
      <c r="D4" s="3">
        <f t="shared" si="0"/>
        <v>1.1111111111111112</v>
      </c>
      <c r="E4" s="4">
        <v>50</v>
      </c>
      <c r="F4" s="5">
        <v>224</v>
      </c>
      <c r="G4" s="5">
        <v>5.3</v>
      </c>
      <c r="H4" s="6">
        <f t="shared" ref="H4:H12" si="1">(F4/G4)/$E4*$D4*$C4</f>
        <v>3253.4004192872121</v>
      </c>
    </row>
    <row r="5" spans="1:12">
      <c r="A5" s="1" t="s">
        <v>56</v>
      </c>
      <c r="B5" s="4"/>
      <c r="C5" s="2">
        <v>3464</v>
      </c>
      <c r="D5" s="3">
        <f t="shared" si="0"/>
        <v>1.1111111111111112</v>
      </c>
      <c r="E5" s="4">
        <v>50</v>
      </c>
      <c r="F5" s="5">
        <v>267</v>
      </c>
      <c r="G5" s="5">
        <v>4.7</v>
      </c>
      <c r="H5" s="6">
        <f t="shared" si="1"/>
        <v>4372.9929078014184</v>
      </c>
    </row>
    <row r="6" spans="1:12">
      <c r="A6" s="4"/>
      <c r="B6" s="4"/>
      <c r="C6" s="2">
        <v>3464</v>
      </c>
      <c r="D6" s="3">
        <f t="shared" si="0"/>
        <v>1.1111111111111112</v>
      </c>
      <c r="E6" s="4">
        <v>50</v>
      </c>
      <c r="F6" s="5">
        <v>247</v>
      </c>
      <c r="G6" s="5">
        <v>5</v>
      </c>
      <c r="H6" s="6">
        <f t="shared" si="1"/>
        <v>3802.7022222222222</v>
      </c>
    </row>
    <row r="7" spans="1:12">
      <c r="A7" s="4"/>
      <c r="B7" s="4"/>
      <c r="C7" s="2">
        <v>3464</v>
      </c>
      <c r="D7" s="3">
        <f t="shared" si="0"/>
        <v>1.1111111111111112</v>
      </c>
      <c r="E7" s="4">
        <v>50</v>
      </c>
      <c r="F7" s="5">
        <v>207</v>
      </c>
      <c r="G7" s="5">
        <v>4</v>
      </c>
      <c r="H7" s="6">
        <f t="shared" si="1"/>
        <v>3983.6</v>
      </c>
    </row>
    <row r="8" spans="1:12">
      <c r="A8" s="4"/>
      <c r="B8" s="4"/>
      <c r="C8" s="2">
        <v>3464</v>
      </c>
      <c r="D8" s="3">
        <f t="shared" si="0"/>
        <v>1.1111111111111112</v>
      </c>
      <c r="E8" s="4">
        <v>50</v>
      </c>
      <c r="F8" s="5">
        <v>244</v>
      </c>
      <c r="G8" s="5">
        <v>4</v>
      </c>
      <c r="H8" s="6">
        <f t="shared" si="1"/>
        <v>4695.6444444444451</v>
      </c>
    </row>
    <row r="9" spans="1:12">
      <c r="A9" s="4"/>
      <c r="B9" s="4"/>
      <c r="C9" s="2">
        <v>3464</v>
      </c>
      <c r="D9" s="3">
        <f t="shared" si="0"/>
        <v>1.1111111111111112</v>
      </c>
      <c r="E9" s="4">
        <v>50</v>
      </c>
      <c r="F9" s="5">
        <v>346</v>
      </c>
      <c r="G9" s="5">
        <v>6.3</v>
      </c>
      <c r="H9" s="6">
        <f t="shared" si="1"/>
        <v>4227.6684303350976</v>
      </c>
    </row>
    <row r="10" spans="1:12">
      <c r="A10" s="4"/>
      <c r="B10" s="4"/>
      <c r="C10" s="2">
        <v>3464</v>
      </c>
      <c r="D10" s="3">
        <f t="shared" si="0"/>
        <v>1.1111111111111112</v>
      </c>
      <c r="E10" s="4">
        <v>50</v>
      </c>
      <c r="F10" s="5">
        <v>316</v>
      </c>
      <c r="G10" s="5">
        <v>5</v>
      </c>
      <c r="H10" s="6">
        <f t="shared" si="1"/>
        <v>4864.9955555555562</v>
      </c>
    </row>
    <row r="11" spans="1:12">
      <c r="A11" s="4"/>
      <c r="B11" s="4"/>
      <c r="C11" s="2">
        <v>3464</v>
      </c>
      <c r="D11" s="3">
        <f t="shared" si="0"/>
        <v>1.1111111111111112</v>
      </c>
      <c r="E11" s="4">
        <v>50</v>
      </c>
      <c r="F11" s="5">
        <v>243</v>
      </c>
      <c r="G11" s="5">
        <v>3</v>
      </c>
      <c r="H11" s="6">
        <f t="shared" si="1"/>
        <v>6235.2000000000007</v>
      </c>
    </row>
    <row r="12" spans="1:12" ht="16">
      <c r="A12" s="4"/>
      <c r="B12" s="4"/>
      <c r="C12" s="7">
        <v>3464</v>
      </c>
      <c r="D12" s="8">
        <v>1.111111111</v>
      </c>
      <c r="E12" s="9">
        <v>50</v>
      </c>
      <c r="F12" s="10">
        <f>SUM(F3:F11)</f>
        <v>2338</v>
      </c>
      <c r="G12" s="11">
        <f>SUM(G3:G11)</f>
        <v>41.9</v>
      </c>
      <c r="H12" s="12">
        <f t="shared" si="1"/>
        <v>4295.3232560011229</v>
      </c>
      <c r="I12">
        <f>STDEV(H3:H11)</f>
        <v>840.12772995744456</v>
      </c>
    </row>
    <row r="13" spans="1:12">
      <c r="A13" s="4"/>
      <c r="B13" s="4"/>
      <c r="C13" s="2"/>
      <c r="D13" s="3"/>
      <c r="E13" s="5"/>
      <c r="F13" s="13"/>
      <c r="G13" s="14"/>
      <c r="H13" s="15"/>
      <c r="J13" t="s">
        <v>12</v>
      </c>
      <c r="K13" s="18"/>
      <c r="L13" s="18"/>
    </row>
    <row r="14" spans="1:12">
      <c r="A14" s="1"/>
      <c r="B14" s="1" t="s">
        <v>7</v>
      </c>
      <c r="C14" s="2">
        <v>3464</v>
      </c>
      <c r="D14" s="3">
        <f t="shared" si="0"/>
        <v>1.1111111111111112</v>
      </c>
      <c r="E14" s="5">
        <v>50</v>
      </c>
      <c r="F14" s="5">
        <v>0</v>
      </c>
      <c r="G14" s="5">
        <v>4.5999999999999996</v>
      </c>
      <c r="H14" s="6">
        <f>(F14/G14)/$E14*$D14*$C14</f>
        <v>0</v>
      </c>
      <c r="J14" s="19">
        <f>SUM(H14+H36)</f>
        <v>20.257309941520468</v>
      </c>
      <c r="K14" s="18"/>
      <c r="L14" s="18"/>
    </row>
    <row r="15" spans="1:12">
      <c r="A15" s="4"/>
      <c r="B15" s="4"/>
      <c r="C15" s="2">
        <v>3464</v>
      </c>
      <c r="D15" s="3">
        <f t="shared" si="0"/>
        <v>1.1111111111111112</v>
      </c>
      <c r="E15" s="5">
        <v>50</v>
      </c>
      <c r="F15" s="5">
        <v>4</v>
      </c>
      <c r="G15" s="5">
        <v>5.3</v>
      </c>
      <c r="H15" s="6">
        <f t="shared" ref="H15:H22" si="2">(F15/G15)/$E15*$D15*$C15</f>
        <v>58.096436058700228</v>
      </c>
      <c r="J15" s="19">
        <f t="shared" ref="J15:J21" si="3">SUM(H15+H37)</f>
        <v>92.308781737712565</v>
      </c>
      <c r="K15" s="18"/>
      <c r="L15" s="18"/>
    </row>
    <row r="16" spans="1:12">
      <c r="A16" s="4"/>
      <c r="B16" s="4"/>
      <c r="C16" s="2">
        <v>3464</v>
      </c>
      <c r="D16" s="3">
        <f t="shared" si="0"/>
        <v>1.1111111111111112</v>
      </c>
      <c r="E16" s="5">
        <v>50</v>
      </c>
      <c r="F16" s="5">
        <v>0</v>
      </c>
      <c r="G16" s="5">
        <v>4.7</v>
      </c>
      <c r="H16" s="6">
        <f t="shared" si="2"/>
        <v>0</v>
      </c>
      <c r="J16" s="19">
        <f t="shared" si="3"/>
        <v>33.96078431372549</v>
      </c>
      <c r="K16" s="18"/>
      <c r="L16" s="18"/>
    </row>
    <row r="17" spans="1:12">
      <c r="A17" s="4"/>
      <c r="B17" s="4"/>
      <c r="C17" s="2">
        <v>3464</v>
      </c>
      <c r="D17" s="3">
        <f t="shared" si="0"/>
        <v>1.1111111111111112</v>
      </c>
      <c r="E17" s="5">
        <v>50</v>
      </c>
      <c r="F17" s="5">
        <v>1</v>
      </c>
      <c r="G17" s="5">
        <v>5</v>
      </c>
      <c r="H17" s="6">
        <f t="shared" si="2"/>
        <v>15.395555555555555</v>
      </c>
      <c r="J17" s="19">
        <f t="shared" si="3"/>
        <v>45.94229276895944</v>
      </c>
      <c r="K17" s="18"/>
      <c r="L17" s="18"/>
    </row>
    <row r="18" spans="1:12">
      <c r="A18" s="4"/>
      <c r="B18" s="4"/>
      <c r="C18" s="2">
        <v>3464</v>
      </c>
      <c r="D18" s="3">
        <f t="shared" si="0"/>
        <v>1.1111111111111112</v>
      </c>
      <c r="E18" s="5">
        <v>50</v>
      </c>
      <c r="F18" s="5">
        <v>0</v>
      </c>
      <c r="G18" s="5">
        <v>4</v>
      </c>
      <c r="H18" s="6">
        <f t="shared" si="2"/>
        <v>0</v>
      </c>
      <c r="J18" s="19">
        <f>SUM(H18+H40)</f>
        <v>51.811965811965806</v>
      </c>
      <c r="K18" s="18"/>
      <c r="L18" s="18"/>
    </row>
    <row r="19" spans="1:12">
      <c r="A19" s="4"/>
      <c r="B19" s="4"/>
      <c r="C19" s="2">
        <v>3464</v>
      </c>
      <c r="D19" s="3">
        <f t="shared" si="0"/>
        <v>1.1111111111111112</v>
      </c>
      <c r="E19" s="5">
        <v>50</v>
      </c>
      <c r="F19" s="5">
        <v>1</v>
      </c>
      <c r="G19" s="5">
        <v>4</v>
      </c>
      <c r="H19" s="6">
        <f t="shared" si="2"/>
        <v>19.244444444444444</v>
      </c>
      <c r="J19" s="19">
        <f t="shared" si="3"/>
        <v>46.736507936507934</v>
      </c>
      <c r="K19" s="18"/>
      <c r="L19" s="18"/>
    </row>
    <row r="20" spans="1:12">
      <c r="A20" s="4"/>
      <c r="B20" s="4"/>
      <c r="C20" s="2">
        <v>3464</v>
      </c>
      <c r="D20" s="3">
        <f t="shared" si="0"/>
        <v>1.1111111111111112</v>
      </c>
      <c r="E20" s="5">
        <v>50</v>
      </c>
      <c r="F20" s="5">
        <v>2</v>
      </c>
      <c r="G20" s="5">
        <v>6.3</v>
      </c>
      <c r="H20" s="6">
        <f t="shared" si="2"/>
        <v>24.437389770723104</v>
      </c>
      <c r="J20" s="19">
        <f t="shared" si="3"/>
        <v>24.437389770723104</v>
      </c>
      <c r="K20" s="18"/>
      <c r="L20" s="18"/>
    </row>
    <row r="21" spans="1:12">
      <c r="A21" s="4"/>
      <c r="B21" s="4"/>
      <c r="C21" s="2">
        <v>3464</v>
      </c>
      <c r="D21" s="3">
        <f t="shared" si="0"/>
        <v>1.1111111111111112</v>
      </c>
      <c r="E21" s="5">
        <v>50</v>
      </c>
      <c r="F21" s="5">
        <v>0</v>
      </c>
      <c r="G21" s="5">
        <v>5</v>
      </c>
      <c r="H21" s="6">
        <f t="shared" si="2"/>
        <v>0</v>
      </c>
      <c r="J21" s="19">
        <f t="shared" si="3"/>
        <v>24.567375886524818</v>
      </c>
      <c r="K21" s="18"/>
      <c r="L21" s="18"/>
    </row>
    <row r="22" spans="1:12">
      <c r="A22" s="4"/>
      <c r="B22" s="4"/>
      <c r="C22" s="2">
        <v>3464</v>
      </c>
      <c r="D22" s="3">
        <f t="shared" si="0"/>
        <v>1.1111111111111112</v>
      </c>
      <c r="E22" s="5">
        <v>50</v>
      </c>
      <c r="F22" s="5">
        <v>1</v>
      </c>
      <c r="G22" s="5">
        <v>3</v>
      </c>
      <c r="H22" s="6">
        <f t="shared" si="2"/>
        <v>25.659259259259258</v>
      </c>
      <c r="J22" s="19">
        <f>SUM(H22+H44)</f>
        <v>44.903703703703698</v>
      </c>
      <c r="K22" s="18" t="s">
        <v>13</v>
      </c>
      <c r="L22" s="18" t="s">
        <v>14</v>
      </c>
    </row>
    <row r="23" spans="1:12" ht="17" thickBot="1">
      <c r="A23" s="4"/>
      <c r="B23" s="4"/>
      <c r="C23" s="31">
        <v>3464</v>
      </c>
      <c r="D23" s="8">
        <f t="shared" si="0"/>
        <v>1.1111111111111112</v>
      </c>
      <c r="E23" s="16">
        <v>50</v>
      </c>
      <c r="F23" s="8">
        <f>SUM(F14:F22)</f>
        <v>9</v>
      </c>
      <c r="G23" s="9">
        <f>SUM(G14:G22)</f>
        <v>41.9</v>
      </c>
      <c r="H23" s="12">
        <f>(F23/G23)/$E23*$D23*$C23</f>
        <v>16.534606205250597</v>
      </c>
      <c r="I23">
        <f>STDEV(H14:H22)</f>
        <v>19.272199012859037</v>
      </c>
      <c r="J23" s="20">
        <f>SUM(J14:J22)</f>
        <v>384.92611187134332</v>
      </c>
      <c r="K23" s="21">
        <f>STDEV(J14:J22)</f>
        <v>21.846169502200066</v>
      </c>
      <c r="L23" s="21">
        <f>STDEV(J14:J22)/SQRT(COUNT(J14:J22))</f>
        <v>7.2820565007333551</v>
      </c>
    </row>
    <row r="24" spans="1:12">
      <c r="J24" s="22">
        <f>SUM(J23/9)</f>
        <v>42.769567985704811</v>
      </c>
      <c r="K24" s="23" t="s">
        <v>15</v>
      </c>
    </row>
    <row r="25" spans="1:12" ht="16" thickBot="1">
      <c r="A25" s="1" t="s">
        <v>58</v>
      </c>
      <c r="B25" s="1" t="s">
        <v>4</v>
      </c>
      <c r="C25" s="2">
        <v>3464</v>
      </c>
      <c r="D25" s="3">
        <f t="shared" ref="D25:D45" si="4">10/9</f>
        <v>1.1111111111111112</v>
      </c>
      <c r="E25" s="5">
        <v>100</v>
      </c>
      <c r="F25" s="5">
        <v>140</v>
      </c>
      <c r="G25" s="5">
        <v>3.8</v>
      </c>
      <c r="H25" s="26">
        <f>(F25/G25)/$E25*$D25*$C25</f>
        <v>1418.0116959064328</v>
      </c>
      <c r="J25" s="24">
        <v>7.28</v>
      </c>
      <c r="K25" s="25" t="s">
        <v>48</v>
      </c>
    </row>
    <row r="26" spans="1:12">
      <c r="A26" s="1" t="s">
        <v>55</v>
      </c>
      <c r="B26" s="4"/>
      <c r="C26" s="2">
        <v>3464</v>
      </c>
      <c r="D26" s="3">
        <f t="shared" si="4"/>
        <v>1.1111111111111112</v>
      </c>
      <c r="E26" s="5">
        <v>100</v>
      </c>
      <c r="F26" s="5">
        <v>182</v>
      </c>
      <c r="G26" s="5">
        <v>4.5</v>
      </c>
      <c r="H26" s="26">
        <f t="shared" ref="H26:H34" si="5">(F26/G26)/$E26*$D26*$C26</f>
        <v>1556.6617283950618</v>
      </c>
    </row>
    <row r="27" spans="1:12">
      <c r="A27" s="1" t="s">
        <v>59</v>
      </c>
      <c r="B27" s="4"/>
      <c r="C27" s="2">
        <v>3464</v>
      </c>
      <c r="D27" s="3">
        <f t="shared" si="4"/>
        <v>1.1111111111111112</v>
      </c>
      <c r="E27" s="5">
        <v>100</v>
      </c>
      <c r="F27" s="5">
        <v>146</v>
      </c>
      <c r="G27" s="5">
        <v>3.4</v>
      </c>
      <c r="H27" s="26">
        <f t="shared" si="5"/>
        <v>1652.7581699346406</v>
      </c>
    </row>
    <row r="28" spans="1:12">
      <c r="A28" s="4"/>
      <c r="B28" s="4"/>
      <c r="C28" s="2">
        <v>3464</v>
      </c>
      <c r="D28" s="3">
        <f t="shared" si="4"/>
        <v>1.1111111111111112</v>
      </c>
      <c r="E28" s="5">
        <v>100</v>
      </c>
      <c r="F28" s="5">
        <v>219</v>
      </c>
      <c r="G28" s="5">
        <v>6.3</v>
      </c>
      <c r="H28" s="26">
        <f t="shared" si="5"/>
        <v>1337.9470899470903</v>
      </c>
    </row>
    <row r="29" spans="1:12">
      <c r="A29" s="4"/>
      <c r="B29" s="4"/>
      <c r="C29" s="2">
        <v>3464</v>
      </c>
      <c r="D29" s="3">
        <f t="shared" si="4"/>
        <v>1.1111111111111112</v>
      </c>
      <c r="E29" s="5">
        <v>100</v>
      </c>
      <c r="F29" s="5">
        <v>192</v>
      </c>
      <c r="G29" s="5">
        <v>5.2</v>
      </c>
      <c r="H29" s="26">
        <f t="shared" si="5"/>
        <v>1421.1282051282051</v>
      </c>
    </row>
    <row r="30" spans="1:12">
      <c r="A30" s="4"/>
      <c r="B30" s="4"/>
      <c r="C30" s="2">
        <v>3464</v>
      </c>
      <c r="D30" s="3">
        <f t="shared" si="4"/>
        <v>1.1111111111111112</v>
      </c>
      <c r="E30" s="5">
        <v>100</v>
      </c>
      <c r="F30" s="5">
        <v>192</v>
      </c>
      <c r="G30" s="5">
        <v>4.2</v>
      </c>
      <c r="H30" s="26">
        <f t="shared" si="5"/>
        <v>1759.4920634920634</v>
      </c>
    </row>
    <row r="31" spans="1:12">
      <c r="A31" s="4"/>
      <c r="B31" s="4"/>
      <c r="C31" s="2">
        <v>3464</v>
      </c>
      <c r="D31" s="3">
        <f t="shared" si="4"/>
        <v>1.1111111111111112</v>
      </c>
      <c r="E31" s="5">
        <v>100</v>
      </c>
      <c r="F31" s="5">
        <v>145</v>
      </c>
      <c r="G31" s="5">
        <v>3.3</v>
      </c>
      <c r="H31" s="26">
        <f t="shared" si="5"/>
        <v>1691.1784511784515</v>
      </c>
    </row>
    <row r="32" spans="1:12">
      <c r="A32" s="4"/>
      <c r="B32" s="4"/>
      <c r="C32" s="2">
        <v>3464</v>
      </c>
      <c r="D32" s="3">
        <f t="shared" si="4"/>
        <v>1.1111111111111112</v>
      </c>
      <c r="E32" s="5">
        <v>100</v>
      </c>
      <c r="F32" s="5">
        <v>169</v>
      </c>
      <c r="G32" s="5">
        <v>4.7</v>
      </c>
      <c r="H32" s="26">
        <f t="shared" si="5"/>
        <v>1383.9621749408984</v>
      </c>
    </row>
    <row r="33" spans="1:9">
      <c r="A33" s="4"/>
      <c r="B33" s="4"/>
      <c r="C33" s="2">
        <v>3464</v>
      </c>
      <c r="D33" s="3">
        <f t="shared" si="4"/>
        <v>1.1111111111111112</v>
      </c>
      <c r="E33" s="5">
        <v>100</v>
      </c>
      <c r="F33" s="5">
        <v>136</v>
      </c>
      <c r="G33" s="5">
        <v>2</v>
      </c>
      <c r="H33" s="26">
        <f t="shared" si="5"/>
        <v>2617.244444444445</v>
      </c>
    </row>
    <row r="34" spans="1:9" ht="16">
      <c r="A34" s="4"/>
      <c r="B34" s="4"/>
      <c r="C34" s="7">
        <v>3464</v>
      </c>
      <c r="D34" s="8">
        <f t="shared" si="4"/>
        <v>1.1111111111111112</v>
      </c>
      <c r="E34" s="16">
        <v>100</v>
      </c>
      <c r="F34" s="11">
        <f>SUM(F25:F33)</f>
        <v>1521</v>
      </c>
      <c r="G34" s="11">
        <f>SUM(G25:G33)</f>
        <v>37.4</v>
      </c>
      <c r="H34" s="12">
        <f t="shared" si="5"/>
        <v>1565.2834224598932</v>
      </c>
      <c r="I34">
        <f>STDEV(H25:H33)</f>
        <v>392.47685520939808</v>
      </c>
    </row>
    <row r="35" spans="1:9">
      <c r="A35" s="4"/>
      <c r="B35" s="4"/>
      <c r="C35" s="27"/>
      <c r="D35" s="28"/>
      <c r="E35" s="29"/>
      <c r="F35" s="14"/>
      <c r="G35" s="14"/>
      <c r="H35" s="30"/>
    </row>
    <row r="36" spans="1:9">
      <c r="A36" s="1"/>
      <c r="B36" s="1" t="s">
        <v>7</v>
      </c>
      <c r="C36" s="2">
        <v>3464</v>
      </c>
      <c r="D36" s="3">
        <f t="shared" si="4"/>
        <v>1.1111111111111112</v>
      </c>
      <c r="E36" s="5">
        <v>100</v>
      </c>
      <c r="F36" s="5">
        <v>2</v>
      </c>
      <c r="G36" s="5">
        <v>3.8</v>
      </c>
      <c r="H36" s="26">
        <f>(F36/G36)/$E36*$D36*$C36</f>
        <v>20.257309941520468</v>
      </c>
    </row>
    <row r="37" spans="1:9">
      <c r="A37" s="4"/>
      <c r="B37" s="4"/>
      <c r="C37" s="2">
        <v>3464</v>
      </c>
      <c r="D37" s="3">
        <f t="shared" si="4"/>
        <v>1.1111111111111112</v>
      </c>
      <c r="E37" s="5">
        <v>100</v>
      </c>
      <c r="F37" s="5">
        <v>4</v>
      </c>
      <c r="G37" s="5">
        <v>4.5</v>
      </c>
      <c r="H37" s="26">
        <f t="shared" ref="H37:H45" si="6">(F37/G37)/$E37*$D37*$C37</f>
        <v>34.212345679012344</v>
      </c>
    </row>
    <row r="38" spans="1:9">
      <c r="A38" s="4"/>
      <c r="B38" s="4"/>
      <c r="C38" s="2">
        <v>3464</v>
      </c>
      <c r="D38" s="3">
        <f t="shared" si="4"/>
        <v>1.1111111111111112</v>
      </c>
      <c r="E38" s="5">
        <v>100</v>
      </c>
      <c r="F38" s="5">
        <v>3</v>
      </c>
      <c r="G38" s="5">
        <v>3.4</v>
      </c>
      <c r="H38" s="26">
        <f t="shared" si="6"/>
        <v>33.96078431372549</v>
      </c>
    </row>
    <row r="39" spans="1:9">
      <c r="A39" s="4"/>
      <c r="B39" s="4"/>
      <c r="C39" s="2">
        <v>3464</v>
      </c>
      <c r="D39" s="3">
        <f t="shared" si="4"/>
        <v>1.1111111111111112</v>
      </c>
      <c r="E39" s="5">
        <v>100</v>
      </c>
      <c r="F39" s="5">
        <v>5</v>
      </c>
      <c r="G39" s="5">
        <v>6.3</v>
      </c>
      <c r="H39" s="26">
        <f t="shared" si="6"/>
        <v>30.546737213403883</v>
      </c>
    </row>
    <row r="40" spans="1:9">
      <c r="A40" s="4"/>
      <c r="B40" s="4"/>
      <c r="C40" s="2">
        <v>3464</v>
      </c>
      <c r="D40" s="3">
        <f t="shared" si="4"/>
        <v>1.1111111111111112</v>
      </c>
      <c r="E40" s="5">
        <v>100</v>
      </c>
      <c r="F40" s="5">
        <v>7</v>
      </c>
      <c r="G40" s="5">
        <v>5.2</v>
      </c>
      <c r="H40" s="26">
        <f t="shared" si="6"/>
        <v>51.811965811965806</v>
      </c>
    </row>
    <row r="41" spans="1:9">
      <c r="A41" s="4"/>
      <c r="B41" s="4"/>
      <c r="C41" s="2">
        <v>3464</v>
      </c>
      <c r="D41" s="3">
        <f t="shared" si="4"/>
        <v>1.1111111111111112</v>
      </c>
      <c r="E41" s="5">
        <v>100</v>
      </c>
      <c r="F41" s="5">
        <v>3</v>
      </c>
      <c r="G41" s="5">
        <v>4.2</v>
      </c>
      <c r="H41" s="26">
        <f t="shared" si="6"/>
        <v>27.49206349206349</v>
      </c>
    </row>
    <row r="42" spans="1:9">
      <c r="A42" s="4"/>
      <c r="B42" s="4"/>
      <c r="C42" s="2">
        <v>3464</v>
      </c>
      <c r="D42" s="3">
        <f t="shared" si="4"/>
        <v>1.1111111111111112</v>
      </c>
      <c r="E42" s="5">
        <v>100</v>
      </c>
      <c r="F42" s="5">
        <v>0</v>
      </c>
      <c r="G42" s="5">
        <v>3.3</v>
      </c>
      <c r="H42" s="26">
        <f t="shared" si="6"/>
        <v>0</v>
      </c>
    </row>
    <row r="43" spans="1:9">
      <c r="A43" s="4"/>
      <c r="B43" s="4"/>
      <c r="C43" s="2">
        <v>3464</v>
      </c>
      <c r="D43" s="3">
        <f t="shared" si="4"/>
        <v>1.1111111111111112</v>
      </c>
      <c r="E43" s="5">
        <v>100</v>
      </c>
      <c r="F43" s="5">
        <v>3</v>
      </c>
      <c r="G43" s="5">
        <v>4.7</v>
      </c>
      <c r="H43" s="26">
        <f t="shared" si="6"/>
        <v>24.567375886524818</v>
      </c>
    </row>
    <row r="44" spans="1:9">
      <c r="A44" s="4"/>
      <c r="B44" s="4"/>
      <c r="C44" s="2">
        <v>3464</v>
      </c>
      <c r="D44" s="3">
        <f t="shared" si="4"/>
        <v>1.1111111111111112</v>
      </c>
      <c r="E44" s="5">
        <v>100</v>
      </c>
      <c r="F44" s="5">
        <v>1</v>
      </c>
      <c r="G44" s="5">
        <v>2</v>
      </c>
      <c r="H44" s="26">
        <f t="shared" si="6"/>
        <v>19.244444444444444</v>
      </c>
    </row>
    <row r="45" spans="1:9" ht="16">
      <c r="A45" s="4"/>
      <c r="B45" s="4"/>
      <c r="C45" s="7">
        <v>3464</v>
      </c>
      <c r="D45" s="8">
        <f t="shared" si="4"/>
        <v>1.1111111111111112</v>
      </c>
      <c r="E45" s="16">
        <v>100</v>
      </c>
      <c r="F45" s="11">
        <f>SUM(F36:F44)</f>
        <v>28</v>
      </c>
      <c r="G45" s="11">
        <f>SUM(G36:G44)</f>
        <v>37.4</v>
      </c>
      <c r="H45" s="12">
        <f t="shared" si="6"/>
        <v>28.81521093285799</v>
      </c>
      <c r="I45">
        <f>STDEV(H36:H44)</f>
        <v>14.006089472450268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glutaraldehyde counts and cDNA%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Richards</dc:creator>
  <cp:lastModifiedBy>Tom Richards</cp:lastModifiedBy>
  <dcterms:created xsi:type="dcterms:W3CDTF">2015-03-19T12:25:30Z</dcterms:created>
  <dcterms:modified xsi:type="dcterms:W3CDTF">2015-04-12T08:31:21Z</dcterms:modified>
</cp:coreProperties>
</file>