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tecnoquimicas-my.sharepoint.com/personal/jsguzman_tecnoquimicas_com/Documents/99. PERSONAL/Formación/Maestria/Semestre 1/Fundamentos de Analitica I/"/>
    </mc:Choice>
  </mc:AlternateContent>
  <xr:revisionPtr revIDLastSave="225" documentId="13_ncr:1_{12220E61-FDFE-2C44-B9D2-5F177492AE28}" xr6:coauthVersionLast="47" xr6:coauthVersionMax="47" xr10:uidLastSave="{81B8E2CC-49D6-4111-A83A-74CD1B3CFF18}"/>
  <bookViews>
    <workbookView xWindow="-120" yWindow="-120" windowWidth="29040" windowHeight="15720" activeTab="1" xr2:uid="{00000000-000D-0000-FFFF-FFFF00000000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5" i="2" l="1"/>
  <c r="H82" i="2"/>
  <c r="F28" i="2"/>
  <c r="F125" i="2"/>
  <c r="F117" i="2"/>
  <c r="F108" i="2"/>
  <c r="F100" i="2"/>
  <c r="E37" i="2"/>
  <c r="F50" i="2" s="1"/>
  <c r="D37" i="2"/>
  <c r="F48" i="2" s="1"/>
  <c r="F36" i="2"/>
  <c r="F53" i="2" s="1"/>
  <c r="F35" i="2"/>
  <c r="F51" i="2" s="1"/>
  <c r="F99" i="2" s="1"/>
  <c r="E9" i="2"/>
  <c r="F24" i="2" s="1"/>
  <c r="D9" i="2"/>
  <c r="F22" i="2" s="1"/>
  <c r="F8" i="2"/>
  <c r="F27" i="2" s="1"/>
  <c r="F7" i="2"/>
  <c r="F26" i="2" s="1"/>
  <c r="F98" i="2" s="1"/>
  <c r="F125" i="1"/>
  <c r="F117" i="1"/>
  <c r="F100" i="1"/>
  <c r="F108" i="1"/>
  <c r="F47" i="1"/>
  <c r="F24" i="1"/>
  <c r="D37" i="1"/>
  <c r="E37" i="1"/>
  <c r="F50" i="1" s="1"/>
  <c r="E9" i="1"/>
  <c r="F23" i="1" s="1"/>
  <c r="D9" i="1"/>
  <c r="F22" i="1" s="1"/>
  <c r="F8" i="1"/>
  <c r="F7" i="1"/>
  <c r="F59" i="1" s="1"/>
  <c r="F35" i="1"/>
  <c r="F60" i="1" s="1"/>
  <c r="F23" i="2" l="1"/>
  <c r="F21" i="2"/>
  <c r="F9" i="2"/>
  <c r="F12" i="2" s="1"/>
  <c r="F123" i="2"/>
  <c r="F80" i="2"/>
  <c r="F67" i="2"/>
  <c r="F107" i="2"/>
  <c r="F54" i="2"/>
  <c r="F47" i="2"/>
  <c r="F25" i="2"/>
  <c r="F59" i="2"/>
  <c r="F49" i="2"/>
  <c r="F60" i="2"/>
  <c r="F37" i="2"/>
  <c r="F19" i="2"/>
  <c r="F52" i="2"/>
  <c r="F51" i="1"/>
  <c r="F99" i="1" s="1"/>
  <c r="F52" i="1"/>
  <c r="F27" i="1"/>
  <c r="F28" i="1"/>
  <c r="F48" i="1"/>
  <c r="F12" i="1"/>
  <c r="F21" i="1"/>
  <c r="F49" i="1"/>
  <c r="F25" i="1"/>
  <c r="F26" i="1"/>
  <c r="F98" i="1" s="1"/>
  <c r="F36" i="1"/>
  <c r="F9" i="1"/>
  <c r="F14" i="2" l="1"/>
  <c r="F17" i="2"/>
  <c r="F15" i="2"/>
  <c r="F66" i="2"/>
  <c r="F106" i="2"/>
  <c r="F97" i="2"/>
  <c r="F101" i="2" s="1"/>
  <c r="F58" i="2"/>
  <c r="F61" i="2" s="1"/>
  <c r="F114" i="2"/>
  <c r="F72" i="2"/>
  <c r="F20" i="2"/>
  <c r="F13" i="2"/>
  <c r="F18" i="2"/>
  <c r="F43" i="2"/>
  <c r="F45" i="2"/>
  <c r="F44" i="2"/>
  <c r="F46" i="2"/>
  <c r="F115" i="2"/>
  <c r="F73" i="2"/>
  <c r="F40" i="2"/>
  <c r="F116" i="2"/>
  <c r="F74" i="2"/>
  <c r="F124" i="2"/>
  <c r="F81" i="2"/>
  <c r="F41" i="2"/>
  <c r="F116" i="1"/>
  <c r="F74" i="1"/>
  <c r="F97" i="1"/>
  <c r="F101" i="1" s="1"/>
  <c r="F114" i="1"/>
  <c r="F72" i="1"/>
  <c r="F58" i="1"/>
  <c r="F61" i="1" s="1"/>
  <c r="F15" i="1"/>
  <c r="F14" i="1"/>
  <c r="F20" i="1"/>
  <c r="F19" i="1"/>
  <c r="F18" i="1"/>
  <c r="F17" i="1"/>
  <c r="F66" i="1"/>
  <c r="F106" i="1"/>
  <c r="F53" i="1"/>
  <c r="F54" i="1"/>
  <c r="F123" i="1"/>
  <c r="F80" i="1"/>
  <c r="F115" i="1"/>
  <c r="F73" i="1"/>
  <c r="F13" i="1"/>
  <c r="F37" i="1"/>
  <c r="F75" i="2" l="1"/>
  <c r="F118" i="2"/>
  <c r="F65" i="2"/>
  <c r="F68" i="2" s="1"/>
  <c r="F105" i="2"/>
  <c r="F109" i="2" s="1"/>
  <c r="F103" i="2" s="1"/>
  <c r="F79" i="2"/>
  <c r="F82" i="2" s="1"/>
  <c r="F77" i="2" s="1"/>
  <c r="F76" i="2" s="1"/>
  <c r="F122" i="2"/>
  <c r="F126" i="2" s="1"/>
  <c r="F63" i="2"/>
  <c r="F69" i="2" s="1"/>
  <c r="F46" i="1"/>
  <c r="F44" i="1"/>
  <c r="F43" i="1"/>
  <c r="F45" i="1"/>
  <c r="F40" i="1"/>
  <c r="F41" i="1"/>
  <c r="F124" i="1"/>
  <c r="F81" i="1"/>
  <c r="F107" i="1"/>
  <c r="F67" i="1"/>
  <c r="F79" i="1"/>
  <c r="F65" i="1"/>
  <c r="F68" i="1" s="1"/>
  <c r="F122" i="1"/>
  <c r="F126" i="1" s="1"/>
  <c r="F105" i="1"/>
  <c r="F109" i="1" s="1"/>
  <c r="F103" i="1" s="1"/>
  <c r="F102" i="1" s="1"/>
  <c r="F75" i="1"/>
  <c r="F118" i="1"/>
  <c r="F120" i="2" l="1"/>
  <c r="F119" i="2" s="1"/>
  <c r="F102" i="2"/>
  <c r="F110" i="2"/>
  <c r="F83" i="2"/>
  <c r="F62" i="2"/>
  <c r="F82" i="1"/>
  <c r="F63" i="1"/>
  <c r="F62" i="1" s="1"/>
  <c r="F110" i="1"/>
  <c r="F120" i="1"/>
  <c r="F127" i="1" s="1"/>
  <c r="F127" i="2" l="1"/>
  <c r="F119" i="1"/>
  <c r="F77" i="1"/>
  <c r="F76" i="1" s="1"/>
  <c r="F69" i="1"/>
  <c r="F83" i="1" l="1"/>
</calcChain>
</file>

<file path=xl/sharedStrings.xml><?xml version="1.0" encoding="utf-8"?>
<sst xmlns="http://schemas.openxmlformats.org/spreadsheetml/2006/main" count="234" uniqueCount="134">
  <si>
    <t>Cliente potencial</t>
  </si>
  <si>
    <t>No interesado</t>
  </si>
  <si>
    <t>Categoría</t>
  </si>
  <si>
    <t>Hombre</t>
  </si>
  <si>
    <t>Mujer</t>
  </si>
  <si>
    <t>Género</t>
  </si>
  <si>
    <t>Totales</t>
  </si>
  <si>
    <t>Estudiante</t>
  </si>
  <si>
    <t>Si</t>
  </si>
  <si>
    <t>No</t>
  </si>
  <si>
    <t>Probabilidad de encontrarse con un cliente potencial:</t>
  </si>
  <si>
    <t>Probabilidad de encontrarse con una persona no intersada:</t>
  </si>
  <si>
    <t>Probabilidad de encontrarse con una mujer:</t>
  </si>
  <si>
    <t>Probabilidad de encontrarse con un hombre:</t>
  </si>
  <si>
    <t>Probabilidad de encontrarse con un estudiante:</t>
  </si>
  <si>
    <t>Probabilidad de encontrarse con un no estudiante:</t>
  </si>
  <si>
    <t>Probabilidad de encontrarase con un cliente potencial no estudiante:</t>
  </si>
  <si>
    <t>Probabilidad de encontrarase con un no interesado no estudiante:</t>
  </si>
  <si>
    <t>Probabilidad de encontrarase con un  cliente potencial estudiante:</t>
  </si>
  <si>
    <t>Probabilidad de encontrarase con un cliente potencial sabiendo que es un no estudiante:</t>
  </si>
  <si>
    <t>Probabilidad de encontrarase con un no interesado sabiendo que es no estudiante:</t>
  </si>
  <si>
    <t>Probabilidad de encontrarase con un cliente potencial sabiendo que es un estudiante:</t>
  </si>
  <si>
    <t>Probabilidad de encontrarase con un no interesado sabiendo que es un estudiante:</t>
  </si>
  <si>
    <t>Parte 1. Determine los valores de las probabilidades siguientes</t>
  </si>
  <si>
    <t>Parte 2. Determine los valores de las probabilidades siguientes</t>
  </si>
  <si>
    <t>Parte 3. A partir de NaÏve Bayes encuentre las probabilidades de clasificación siguientes</t>
  </si>
  <si>
    <t>P(ClientePotencial)</t>
  </si>
  <si>
    <t>Numerador</t>
  </si>
  <si>
    <t>Probabilidad de encontrarase con un no estudiante sabiendo que es un cliente potencial:</t>
  </si>
  <si>
    <t>Probabilidad de encontrarase con un estudiante sabiendo que es un cliente potencial:</t>
  </si>
  <si>
    <t>Probabilidad de encontrarase con un no estudiante sabiendo que no estado interesado:</t>
  </si>
  <si>
    <t>Probabilidad de encontrarase con un estudiante sabiendo que no esta interesado:</t>
  </si>
  <si>
    <t>P(Mujer|ClientePotencial)</t>
  </si>
  <si>
    <t>P(No Estudiante|ClientePotencial)</t>
  </si>
  <si>
    <t>Probabilidad</t>
  </si>
  <si>
    <t>P(No interesado)</t>
  </si>
  <si>
    <t>P(Mujer|No interesado)</t>
  </si>
  <si>
    <t>P(No Estudiante|No interesado)</t>
  </si>
  <si>
    <t>Denominador</t>
  </si>
  <si>
    <t>P(Hombre|ClientePotencial)</t>
  </si>
  <si>
    <t>P(Estudiante|ClientePotencial)</t>
  </si>
  <si>
    <t>P(Hombre|No interesado)</t>
  </si>
  <si>
    <t>P(Estudiante|No interesado)</t>
  </si>
  <si>
    <t>Densidad de probabilidad de la edad, dado que se trata de un cliente potencial</t>
  </si>
  <si>
    <t>Media</t>
  </si>
  <si>
    <t>Desviación estándar</t>
  </si>
  <si>
    <t>Densidad de probabilidad de la edad, dado que se trata de un no interesado</t>
  </si>
  <si>
    <t>Parte 4. A partir de NaÏve Bayes encuentre las probabilidades de clasificación siguientes</t>
  </si>
  <si>
    <t xml:space="preserve">Cliente potencial, dado que es una mujer  no estudiante </t>
  </si>
  <si>
    <t xml:space="preserve">No interesado, dado que es una mujer  no estudiante </t>
  </si>
  <si>
    <t>Cliente potencial, dado que es un hombre estudiante</t>
  </si>
  <si>
    <t>No interesado, dado que es un hombre estudiante</t>
  </si>
  <si>
    <t>Edad</t>
  </si>
  <si>
    <t>Probabilidad de encontrarse con un cliente potencial hombre:</t>
  </si>
  <si>
    <t>Probabilidad de encontrarse con un cliente potencial mujer:</t>
  </si>
  <si>
    <t>Probabilidad de encontrarse con un hombre no interesado:</t>
  </si>
  <si>
    <t>Probabilidad de encontrarse con una mujer no interesada:</t>
  </si>
  <si>
    <t>Probabilidad de encontrarase con un no interesado estudiante:</t>
  </si>
  <si>
    <t>Cliente potencial, dado que es una mujer  no estudiante, de 32 años</t>
  </si>
  <si>
    <t>P(Edad=32|ClientePotencial)</t>
  </si>
  <si>
    <t>No interesado, dado que es una mujer  no estudiante, de 32 años</t>
  </si>
  <si>
    <t>P(Edad=32|No interesado)</t>
  </si>
  <si>
    <t>Cliente potencial, dado que es un hombre estudiante, de 32 años</t>
  </si>
  <si>
    <t>No interesado, dado que es un hombre estudiante, de 32 años</t>
  </si>
  <si>
    <t>Probabilidad de encontrarse con un cliente potencial sabiendo que es un hombre:</t>
  </si>
  <si>
    <t>Probabilidad de encontrarse con un no interesado sabiendo que es un hombre:</t>
  </si>
  <si>
    <t>Probabilidad de encontrarse con un cliente potencial sabiendo que es una mujer:</t>
  </si>
  <si>
    <t>Probabilidad de encontrarse con un no interesado sabiendo que es una mujer:</t>
  </si>
  <si>
    <t>Probabilidad de encontrarse con un hombre sabiendo que es un cliente potencial:</t>
  </si>
  <si>
    <t>Probabilidad de encontrarse con una mujer sabiendo que es un cliente potencial:</t>
  </si>
  <si>
    <t>Probabilidad de encontrarse con un hombre sabiendo que no estado interesado:</t>
  </si>
  <si>
    <t>Probabilidad de encontrarse con una mujer sabiendo que no esta interesado:</t>
  </si>
  <si>
    <t>INTEGRANTES:</t>
  </si>
  <si>
    <t>JUAN SEBASTIAN GUZMAN</t>
  </si>
  <si>
    <t>LUISA FERNANDA GIRALDO</t>
  </si>
  <si>
    <t>Banano</t>
  </si>
  <si>
    <t>Probabilidad de encontrarse con un Banano:</t>
  </si>
  <si>
    <t>Densidad de probabilidad de la edad, dado que se trata de un Banano</t>
  </si>
  <si>
    <t>otros</t>
  </si>
  <si>
    <t>P(otros)</t>
  </si>
  <si>
    <t>Densidad de probabilidad de la edad, dado que se trata de un otros</t>
  </si>
  <si>
    <t>P(Edad=32|otros)</t>
  </si>
  <si>
    <t>Dulzura</t>
  </si>
  <si>
    <t>Probabilidad de encontrarse con un dulce:</t>
  </si>
  <si>
    <t>Probabilidad de encontrarse con un Banano dulce:</t>
  </si>
  <si>
    <t>Probabilidad de encontrarse con un dulce otros:</t>
  </si>
  <si>
    <t>Probabilidad de encontrarse con un Banano sabiendo que es un dulce:</t>
  </si>
  <si>
    <t>Probabilidad de encontrarse con un otros sabiendo que es un dulce:</t>
  </si>
  <si>
    <t>Probabilidad de encontrarse con un dulce sabiendo que es un Banano:</t>
  </si>
  <si>
    <t>Probabilidad de encontrarse con un dulce sabiendo que otros:</t>
  </si>
  <si>
    <t>P(dulce|otros)</t>
  </si>
  <si>
    <t>No dulce</t>
  </si>
  <si>
    <t>Probabilidad de encontrarse con una No dulce:</t>
  </si>
  <si>
    <t>Probabilidad de encontrarse con un Banano No dulce:</t>
  </si>
  <si>
    <t>Probabilidad de encontrarse con una No dulce otros:</t>
  </si>
  <si>
    <t>Probabilidad de encontrarse con un Banano sabiendo que es una No dulce:</t>
  </si>
  <si>
    <t>Probabilidad de encontrarse con un otros sabiendo que es una No dulce:</t>
  </si>
  <si>
    <t>Probabilidad de encontrarse con una No dulce sabiendo que es un Banano:</t>
  </si>
  <si>
    <t>Probabilidad de encontrarse con una No dulce sabiendo que otros:</t>
  </si>
  <si>
    <t>P(No dulce|otros)</t>
  </si>
  <si>
    <t>Dulce</t>
  </si>
  <si>
    <t>Color</t>
  </si>
  <si>
    <t>Probabilidad de encontrarse con un Amarillo:</t>
  </si>
  <si>
    <t>Probabilidad de encontrarase con un Banano Amarillo:</t>
  </si>
  <si>
    <t>Probabilidad de encontrarase con un otros Amarillo:</t>
  </si>
  <si>
    <t>Probabilidad de encontrarase con un  BanaAmarillo:</t>
  </si>
  <si>
    <t>Probabilidad de encontrarase con un Banano sabiendo que es un Amarillo:</t>
  </si>
  <si>
    <t>Probabilidad de encontrarase con un otros sabiendo que es Amarillo:</t>
  </si>
  <si>
    <t>Probabilidad de encontrarase con un Amarillo sabiendo que es un Banano:</t>
  </si>
  <si>
    <t>Probabilidad de encontrarase con un Amarillo sabiendo que otros:</t>
  </si>
  <si>
    <t xml:space="preserve">Banano, dado que es una No dulce  Amarillo </t>
  </si>
  <si>
    <t xml:space="preserve">otros, dado que es una No dulce  Amarillo </t>
  </si>
  <si>
    <t>P(Amarillo|otros)</t>
  </si>
  <si>
    <t>Banano, dado que es una No dulce  Amarillo, de 32 años</t>
  </si>
  <si>
    <t>otros, dado que es una No dulce  Amarillo, de 32 años</t>
  </si>
  <si>
    <t>Probabilidad de encontrarse con un No amarillo:</t>
  </si>
  <si>
    <t>Probabilidad de encontrarase con un otros No amarillo:</t>
  </si>
  <si>
    <t>Probabilidad de encontrarase con un Banano sabiendo que es un No amarillo:</t>
  </si>
  <si>
    <t>Probabilidad de encontrarase con un otros sabiendo que es un No amarillo:</t>
  </si>
  <si>
    <t>Probabilidad de encontrarase con un No amarillo sabiendo que es un Banano:</t>
  </si>
  <si>
    <t>Probabilidad de encontrarase con un No amarillo sabiendo que otros:</t>
  </si>
  <si>
    <t>Banano, dado que es un dulce No amarillo</t>
  </si>
  <si>
    <t>otros, dado que es un dulce No amarillo</t>
  </si>
  <si>
    <t>P(No amarillo|otros)</t>
  </si>
  <si>
    <t>Banano, dado que es un dulce No amarillo, de 32 años</t>
  </si>
  <si>
    <t>otros, dado que es un dulce No amarillo, de 32 años</t>
  </si>
  <si>
    <t>Amarillo</t>
  </si>
  <si>
    <t>No Amarillo</t>
  </si>
  <si>
    <t>P(Banano)</t>
  </si>
  <si>
    <t>P(No dulce|Banano)</t>
  </si>
  <si>
    <t>P(Amarillo|Banano)</t>
  </si>
  <si>
    <t>P(dulce|Banano)</t>
  </si>
  <si>
    <t>P(No amarillo|Banano)</t>
  </si>
  <si>
    <t>P(Edad=32|Banano)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</si>
</sst>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24" xfId="0" applyFont="1" applyFill="1" applyBorder="1"/>
    <xf numFmtId="9" fontId="2" fillId="0" borderId="0" xfId="1" applyFont="1"/>
    <xf numFmtId="0" fontId="2" fillId="2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25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  <xf numFmtId="9" fontId="2" fillId="3" borderId="3" xfId="1" applyFont="1" applyFill="1" applyBorder="1"/>
    <xf numFmtId="9" fontId="2" fillId="3" borderId="5" xfId="1" applyFont="1" applyFill="1" applyBorder="1"/>
    <xf numFmtId="9" fontId="2" fillId="3" borderId="7" xfId="1" applyFont="1" applyFill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7" xfId="1" applyFont="1" applyFill="1" applyBorder="1"/>
    <xf numFmtId="9" fontId="2" fillId="6" borderId="3" xfId="0" applyNumberFormat="1" applyFont="1" applyFill="1" applyBorder="1"/>
    <xf numFmtId="9" fontId="2" fillId="6" borderId="3" xfId="1" applyFont="1" applyFill="1" applyBorder="1"/>
    <xf numFmtId="9" fontId="2" fillId="6" borderId="5" xfId="1" applyFont="1" applyFill="1" applyBorder="1"/>
    <xf numFmtId="9" fontId="2" fillId="6" borderId="7" xfId="1" applyFont="1" applyFill="1" applyBorder="1"/>
    <xf numFmtId="9" fontId="2" fillId="6" borderId="5" xfId="0" applyNumberFormat="1" applyFont="1" applyFill="1" applyBorder="1"/>
    <xf numFmtId="0" fontId="2" fillId="0" borderId="1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9" fontId="2" fillId="3" borderId="13" xfId="0" applyNumberFormat="1" applyFont="1" applyFill="1" applyBorder="1"/>
    <xf numFmtId="9" fontId="2" fillId="7" borderId="13" xfId="0" applyNumberFormat="1" applyFont="1" applyFill="1" applyBorder="1"/>
    <xf numFmtId="9" fontId="2" fillId="8" borderId="3" xfId="0" applyNumberFormat="1" applyFont="1" applyFill="1" applyBorder="1"/>
    <xf numFmtId="9" fontId="2" fillId="8" borderId="7" xfId="0" applyNumberFormat="1" applyFont="1" applyFill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3" xfId="0" applyFont="1" applyBorder="1"/>
    <xf numFmtId="10" fontId="2" fillId="6" borderId="5" xfId="0" applyNumberFormat="1" applyFont="1" applyFill="1" applyBorder="1"/>
    <xf numFmtId="10" fontId="2" fillId="3" borderId="13" xfId="0" applyNumberFormat="1" applyFont="1" applyFill="1" applyBorder="1"/>
    <xf numFmtId="164" fontId="2" fillId="0" borderId="0" xfId="1" applyNumberFormat="1" applyFont="1"/>
    <xf numFmtId="164" fontId="2" fillId="6" borderId="5" xfId="0" applyNumberFormat="1" applyFont="1" applyFill="1" applyBorder="1"/>
    <xf numFmtId="0" fontId="4" fillId="0" borderId="0" xfId="0" applyFont="1"/>
    <xf numFmtId="0" fontId="2" fillId="3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4" fontId="2" fillId="3" borderId="13" xfId="0" applyNumberFormat="1" applyFont="1" applyFill="1" applyBorder="1"/>
    <xf numFmtId="164" fontId="2" fillId="7" borderId="13" xfId="0" applyNumberFormat="1" applyFont="1" applyFill="1" applyBorder="1"/>
    <xf numFmtId="166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20</xdr:row>
      <xdr:rowOff>42862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𝑃(𝑋=𝑥│𝐶=𝑐)=𝑃(𝑋=𝑥, 𝐶=𝑐)/(𝑃(𝐶=𝑐))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23</xdr:row>
      <xdr:rowOff>95250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27</xdr:row>
      <xdr:rowOff>66675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733425</xdr:colOff>
      <xdr:row>31</xdr:row>
      <xdr:rowOff>76200</xdr:rowOff>
    </xdr:from>
    <xdr:ext cx="280557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35</xdr:row>
      <xdr:rowOff>28575</xdr:rowOff>
    </xdr:from>
    <xdr:ext cx="429624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𝑃(𝐶=𝑐│𝑋=𝑥,𝑌=𝑦)=(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𝑃(𝑋=𝑥│𝐶=𝑐)∗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𝑃(𝑌=𝑦│𝐶=𝑐)∗𝑃(𝐶=𝑐))/(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𝑃(𝑋=𝑥, 𝑌=𝑦))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20</xdr:row>
      <xdr:rowOff>42862</xdr:rowOff>
    </xdr:from>
    <xdr:ext cx="213103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BBBCEDB-DB15-40A1-B0E0-806529ABAB85}"/>
                </a:ext>
              </a:extLst>
            </xdr:cNvPr>
            <xdr:cNvSpPr txBox="1"/>
          </xdr:nvSpPr>
          <xdr:spPr>
            <a:xfrm>
              <a:off x="7038975" y="31099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BBBCEDB-DB15-40A1-B0E0-806529ABAB85}"/>
                </a:ext>
              </a:extLst>
            </xdr:cNvPr>
            <xdr:cNvSpPr txBox="1"/>
          </xdr:nvSpPr>
          <xdr:spPr>
            <a:xfrm>
              <a:off x="7038975" y="31099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𝑃(𝑋=𝑥│𝐶=𝑐)=𝑃(𝑋=𝑥, 𝐶=𝑐)/(𝑃(𝐶=𝑐))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23</xdr:row>
      <xdr:rowOff>95250</xdr:rowOff>
    </xdr:from>
    <xdr:ext cx="213103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91D752-8F5D-4037-B821-FD485BC5949A}"/>
                </a:ext>
              </a:extLst>
            </xdr:cNvPr>
            <xdr:cNvSpPr txBox="1"/>
          </xdr:nvSpPr>
          <xdr:spPr>
            <a:xfrm>
              <a:off x="7029450" y="36004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91D752-8F5D-4037-B821-FD485BC5949A}"/>
                </a:ext>
              </a:extLst>
            </xdr:cNvPr>
            <xdr:cNvSpPr txBox="1"/>
          </xdr:nvSpPr>
          <xdr:spPr>
            <a:xfrm>
              <a:off x="7029450" y="36004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27</xdr:row>
      <xdr:rowOff>66675</xdr:rowOff>
    </xdr:from>
    <xdr:ext cx="213103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7DF046-A3CB-4636-8152-5F5040D8E953}"/>
                </a:ext>
              </a:extLst>
            </xdr:cNvPr>
            <xdr:cNvSpPr txBox="1"/>
          </xdr:nvSpPr>
          <xdr:spPr>
            <a:xfrm>
              <a:off x="7029450" y="41624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7DF046-A3CB-4636-8152-5F5040D8E953}"/>
                </a:ext>
              </a:extLst>
            </xdr:cNvPr>
            <xdr:cNvSpPr txBox="1"/>
          </xdr:nvSpPr>
          <xdr:spPr>
            <a:xfrm>
              <a:off x="7029450" y="41624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733425</xdr:colOff>
      <xdr:row>31</xdr:row>
      <xdr:rowOff>76200</xdr:rowOff>
    </xdr:from>
    <xdr:ext cx="2805576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180BC8-2BA8-4038-8CED-2EEBCEC587B3}"/>
                </a:ext>
              </a:extLst>
            </xdr:cNvPr>
            <xdr:cNvSpPr txBox="1"/>
          </xdr:nvSpPr>
          <xdr:spPr>
            <a:xfrm>
              <a:off x="7058025" y="47529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180BC8-2BA8-4038-8CED-2EEBCEC587B3}"/>
                </a:ext>
              </a:extLst>
            </xdr:cNvPr>
            <xdr:cNvSpPr txBox="1"/>
          </xdr:nvSpPr>
          <xdr:spPr>
            <a:xfrm>
              <a:off x="7058025" y="47529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35</xdr:row>
      <xdr:rowOff>28575</xdr:rowOff>
    </xdr:from>
    <xdr:ext cx="4296241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E6D1474-0D95-4410-9FB1-37A2D1083775}"/>
                </a:ext>
              </a:extLst>
            </xdr:cNvPr>
            <xdr:cNvSpPr txBox="1"/>
          </xdr:nvSpPr>
          <xdr:spPr>
            <a:xfrm>
              <a:off x="7067550" y="5353050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E6D1474-0D95-4410-9FB1-37A2D1083775}"/>
                </a:ext>
              </a:extLst>
            </xdr:cNvPr>
            <xdr:cNvSpPr txBox="1"/>
          </xdr:nvSpPr>
          <xdr:spPr>
            <a:xfrm>
              <a:off x="7067550" y="5353050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𝑃(𝐶=𝑐│𝑋=𝑥,𝑌=𝑦)=(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𝑃(𝑋=𝑥│𝐶=𝑐)∗𝑃(𝑌=𝑦│𝐶=𝑐)∗𝑃(𝐶=𝑐))/(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𝑃(𝑋=𝑥, 𝑌=𝑦))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7"/>
  <sheetViews>
    <sheetView showGridLines="0" topLeftCell="A4" zoomScale="160" zoomScaleNormal="160" workbookViewId="0">
      <selection activeCell="C2" sqref="C2"/>
    </sheetView>
  </sheetViews>
  <sheetFormatPr baseColWidth="10" defaultColWidth="11.42578125" defaultRowHeight="11.25" x14ac:dyDescent="0.2"/>
  <cols>
    <col min="1" max="1" width="11.42578125" style="1"/>
    <col min="2" max="2" width="13.28515625" style="1" customWidth="1"/>
    <col min="3" max="3" width="17.5703125" style="1" customWidth="1"/>
    <col min="4" max="5" width="16.140625" style="1" customWidth="1"/>
    <col min="6" max="6" width="8.85546875" style="1" bestFit="1" customWidth="1"/>
    <col min="7" max="16384" width="11.42578125" style="1"/>
  </cols>
  <sheetData>
    <row r="1" spans="2:7" x14ac:dyDescent="0.2">
      <c r="B1" s="57" t="s">
        <v>72</v>
      </c>
      <c r="C1" s="1" t="s">
        <v>74</v>
      </c>
      <c r="D1" s="1" t="s">
        <v>73</v>
      </c>
    </row>
    <row r="3" spans="2:7" ht="15" x14ac:dyDescent="0.25">
      <c r="B3" s="25"/>
    </row>
    <row r="4" spans="2:7" ht="15.75" thickBot="1" x14ac:dyDescent="0.3">
      <c r="B4" s="25" t="s">
        <v>23</v>
      </c>
    </row>
    <row r="5" spans="2:7" ht="12" thickBot="1" x14ac:dyDescent="0.25">
      <c r="B5" s="2"/>
      <c r="C5" s="2"/>
      <c r="D5" s="87" t="s">
        <v>5</v>
      </c>
      <c r="E5" s="88"/>
    </row>
    <row r="6" spans="2:7" ht="12" thickBot="1" x14ac:dyDescent="0.25">
      <c r="B6" s="2"/>
      <c r="C6" s="2"/>
      <c r="D6" s="3" t="s">
        <v>3</v>
      </c>
      <c r="E6" s="4" t="s">
        <v>4</v>
      </c>
      <c r="F6" s="5" t="s">
        <v>6</v>
      </c>
    </row>
    <row r="7" spans="2:7" x14ac:dyDescent="0.2">
      <c r="B7" s="85" t="s">
        <v>2</v>
      </c>
      <c r="C7" s="6" t="s">
        <v>0</v>
      </c>
      <c r="D7" s="7">
        <v>110</v>
      </c>
      <c r="E7" s="8">
        <v>90</v>
      </c>
      <c r="F7" s="9">
        <f>SUM(D7:E7)</f>
        <v>200</v>
      </c>
      <c r="G7" s="10"/>
    </row>
    <row r="8" spans="2:7" ht="12" thickBot="1" x14ac:dyDescent="0.25">
      <c r="B8" s="86"/>
      <c r="C8" s="11" t="s">
        <v>1</v>
      </c>
      <c r="D8" s="12">
        <v>380</v>
      </c>
      <c r="E8" s="13">
        <v>420</v>
      </c>
      <c r="F8" s="14">
        <f>SUM(D8:E8)</f>
        <v>800</v>
      </c>
      <c r="G8" s="10"/>
    </row>
    <row r="9" spans="2:7" ht="12" thickBot="1" x14ac:dyDescent="0.25">
      <c r="C9" s="5" t="s">
        <v>6</v>
      </c>
      <c r="D9" s="15">
        <f>SUM(D7:D8)</f>
        <v>490</v>
      </c>
      <c r="E9" s="16">
        <f>SUM(E7:E8)</f>
        <v>510</v>
      </c>
      <c r="F9" s="17">
        <f>SUM(F7:F8)</f>
        <v>1000</v>
      </c>
    </row>
    <row r="10" spans="2:7" x14ac:dyDescent="0.2">
      <c r="D10" s="10"/>
      <c r="E10" s="10"/>
    </row>
    <row r="11" spans="2:7" ht="12" thickBot="1" x14ac:dyDescent="0.25">
      <c r="D11" s="10"/>
      <c r="E11" s="10"/>
    </row>
    <row r="12" spans="2:7" ht="12" thickBot="1" x14ac:dyDescent="0.25">
      <c r="B12" s="73" t="s">
        <v>10</v>
      </c>
      <c r="C12" s="74"/>
      <c r="D12" s="74"/>
      <c r="E12" s="75"/>
      <c r="F12" s="45">
        <f>+F7/F9</f>
        <v>0.2</v>
      </c>
    </row>
    <row r="13" spans="2:7" ht="12" thickBot="1" x14ac:dyDescent="0.25">
      <c r="B13" s="76" t="s">
        <v>11</v>
      </c>
      <c r="C13" s="77"/>
      <c r="D13" s="77"/>
      <c r="E13" s="78"/>
      <c r="F13" s="45">
        <f>+F8/F9</f>
        <v>0.8</v>
      </c>
    </row>
    <row r="14" spans="2:7" ht="12" thickBot="1" x14ac:dyDescent="0.25">
      <c r="B14" s="73" t="s">
        <v>13</v>
      </c>
      <c r="C14" s="74"/>
      <c r="D14" s="74"/>
      <c r="E14" s="75"/>
      <c r="F14" s="45">
        <f>+D9/F9</f>
        <v>0.49</v>
      </c>
    </row>
    <row r="15" spans="2:7" ht="12" thickBot="1" x14ac:dyDescent="0.25">
      <c r="B15" s="76" t="s">
        <v>12</v>
      </c>
      <c r="C15" s="77"/>
      <c r="D15" s="77"/>
      <c r="E15" s="78"/>
      <c r="F15" s="45">
        <f>+E9/F9</f>
        <v>0.51</v>
      </c>
    </row>
    <row r="16" spans="2:7" ht="12" thickBot="1" x14ac:dyDescent="0.25"/>
    <row r="17" spans="2:6" x14ac:dyDescent="0.2">
      <c r="B17" s="73" t="s">
        <v>53</v>
      </c>
      <c r="C17" s="74"/>
      <c r="D17" s="74"/>
      <c r="E17" s="75"/>
      <c r="F17" s="33">
        <f>+D7/F9</f>
        <v>0.11</v>
      </c>
    </row>
    <row r="18" spans="2:6" x14ac:dyDescent="0.2">
      <c r="B18" s="79" t="s">
        <v>54</v>
      </c>
      <c r="C18" s="80"/>
      <c r="D18" s="80"/>
      <c r="E18" s="81"/>
      <c r="F18" s="34">
        <f>+E7/F9</f>
        <v>0.09</v>
      </c>
    </row>
    <row r="19" spans="2:6" x14ac:dyDescent="0.2">
      <c r="B19" s="79" t="s">
        <v>55</v>
      </c>
      <c r="C19" s="80"/>
      <c r="D19" s="80"/>
      <c r="E19" s="81"/>
      <c r="F19" s="34">
        <f>+D8/F9</f>
        <v>0.38</v>
      </c>
    </row>
    <row r="20" spans="2:6" ht="12" thickBot="1" x14ac:dyDescent="0.25">
      <c r="B20" s="76" t="s">
        <v>56</v>
      </c>
      <c r="C20" s="77"/>
      <c r="D20" s="77"/>
      <c r="E20" s="78"/>
      <c r="F20" s="35">
        <f>+E8/F9</f>
        <v>0.42</v>
      </c>
    </row>
    <row r="21" spans="2:6" x14ac:dyDescent="0.2">
      <c r="B21" s="67" t="s">
        <v>64</v>
      </c>
      <c r="C21" s="68"/>
      <c r="D21" s="68"/>
      <c r="E21" s="69"/>
      <c r="F21" s="29">
        <f>+D7/D9</f>
        <v>0.22448979591836735</v>
      </c>
    </row>
    <row r="22" spans="2:6" ht="12" thickBot="1" x14ac:dyDescent="0.25">
      <c r="B22" s="82" t="s">
        <v>65</v>
      </c>
      <c r="C22" s="83"/>
      <c r="D22" s="83"/>
      <c r="E22" s="84"/>
      <c r="F22" s="30">
        <f>+D8/D9</f>
        <v>0.77551020408163263</v>
      </c>
    </row>
    <row r="23" spans="2:6" x14ac:dyDescent="0.2">
      <c r="B23" s="67" t="s">
        <v>66</v>
      </c>
      <c r="C23" s="68"/>
      <c r="D23" s="68"/>
      <c r="E23" s="69"/>
      <c r="F23" s="29">
        <f>+E7/E9</f>
        <v>0.17647058823529413</v>
      </c>
    </row>
    <row r="24" spans="2:6" ht="12" thickBot="1" x14ac:dyDescent="0.25">
      <c r="B24" s="70" t="s">
        <v>67</v>
      </c>
      <c r="C24" s="71"/>
      <c r="D24" s="71"/>
      <c r="E24" s="72"/>
      <c r="F24" s="31">
        <f>+E8/E9</f>
        <v>0.82352941176470584</v>
      </c>
    </row>
    <row r="25" spans="2:6" x14ac:dyDescent="0.2">
      <c r="B25" s="67" t="s">
        <v>68</v>
      </c>
      <c r="C25" s="68"/>
      <c r="D25" s="68"/>
      <c r="E25" s="69"/>
      <c r="F25" s="26">
        <f>+D7/F7</f>
        <v>0.55000000000000004</v>
      </c>
    </row>
    <row r="26" spans="2:6" ht="12" customHeight="1" thickBot="1" x14ac:dyDescent="0.25">
      <c r="B26" s="70" t="s">
        <v>69</v>
      </c>
      <c r="C26" s="71"/>
      <c r="D26" s="71"/>
      <c r="E26" s="72"/>
      <c r="F26" s="27">
        <f>+E7/F7</f>
        <v>0.45</v>
      </c>
    </row>
    <row r="27" spans="2:6" ht="11.25" customHeight="1" x14ac:dyDescent="0.2">
      <c r="B27" s="67" t="s">
        <v>70</v>
      </c>
      <c r="C27" s="68"/>
      <c r="D27" s="68"/>
      <c r="E27" s="69"/>
      <c r="F27" s="26">
        <f>+D8/F8</f>
        <v>0.47499999999999998</v>
      </c>
    </row>
    <row r="28" spans="2:6" ht="12" customHeight="1" thickBot="1" x14ac:dyDescent="0.25">
      <c r="B28" s="70" t="s">
        <v>71</v>
      </c>
      <c r="C28" s="71"/>
      <c r="D28" s="71"/>
      <c r="E28" s="72"/>
      <c r="F28" s="28">
        <f>+E8/F8</f>
        <v>0.52500000000000002</v>
      </c>
    </row>
    <row r="29" spans="2:6" x14ac:dyDescent="0.2">
      <c r="B29" s="23"/>
      <c r="C29" s="23"/>
      <c r="D29" s="23"/>
      <c r="E29" s="23"/>
    </row>
    <row r="30" spans="2:6" x14ac:dyDescent="0.2">
      <c r="B30" s="23"/>
      <c r="C30" s="23"/>
      <c r="D30" s="23"/>
      <c r="E30" s="23"/>
    </row>
    <row r="31" spans="2:6" x14ac:dyDescent="0.2">
      <c r="B31" s="23"/>
      <c r="C31" s="23"/>
      <c r="D31" s="23"/>
      <c r="E31" s="23"/>
    </row>
    <row r="32" spans="2:6" ht="15.75" thickBot="1" x14ac:dyDescent="0.3">
      <c r="B32" s="25" t="s">
        <v>24</v>
      </c>
      <c r="C32" s="23"/>
      <c r="D32" s="23"/>
      <c r="E32" s="23"/>
    </row>
    <row r="33" spans="2:7" ht="12" thickBot="1" x14ac:dyDescent="0.25">
      <c r="B33" s="2"/>
      <c r="C33" s="2"/>
      <c r="D33" s="87" t="s">
        <v>7</v>
      </c>
      <c r="E33" s="88"/>
    </row>
    <row r="34" spans="2:7" ht="12" thickBot="1" x14ac:dyDescent="0.25">
      <c r="B34" s="2"/>
      <c r="C34" s="2"/>
      <c r="D34" s="3" t="s">
        <v>9</v>
      </c>
      <c r="E34" s="4" t="s">
        <v>8</v>
      </c>
      <c r="F34" s="5" t="s">
        <v>6</v>
      </c>
    </row>
    <row r="35" spans="2:7" x14ac:dyDescent="0.2">
      <c r="B35" s="85" t="s">
        <v>2</v>
      </c>
      <c r="C35" s="6" t="s">
        <v>0</v>
      </c>
      <c r="D35" s="7">
        <v>170</v>
      </c>
      <c r="E35" s="8">
        <v>30</v>
      </c>
      <c r="F35" s="9">
        <f>SUM(D35:E35)</f>
        <v>200</v>
      </c>
      <c r="G35" s="10"/>
    </row>
    <row r="36" spans="2:7" ht="12" thickBot="1" x14ac:dyDescent="0.25">
      <c r="B36" s="86"/>
      <c r="C36" s="11" t="s">
        <v>1</v>
      </c>
      <c r="D36" s="12">
        <v>260</v>
      </c>
      <c r="E36" s="13">
        <v>540</v>
      </c>
      <c r="F36" s="14">
        <f>SUM(D36:E36)</f>
        <v>800</v>
      </c>
      <c r="G36" s="10"/>
    </row>
    <row r="37" spans="2:7" ht="12" thickBot="1" x14ac:dyDescent="0.25">
      <c r="C37" s="5" t="s">
        <v>6</v>
      </c>
      <c r="D37" s="15">
        <f>SUM(D35:D36)</f>
        <v>430</v>
      </c>
      <c r="E37" s="16">
        <f>SUM(E35:E36)</f>
        <v>570</v>
      </c>
      <c r="F37" s="17">
        <f>SUM(F35:F36)</f>
        <v>1000</v>
      </c>
      <c r="G37" s="55"/>
    </row>
    <row r="38" spans="2:7" x14ac:dyDescent="0.2">
      <c r="D38" s="10"/>
      <c r="E38" s="10"/>
    </row>
    <row r="39" spans="2:7" ht="12" thickBot="1" x14ac:dyDescent="0.25">
      <c r="D39" s="10"/>
      <c r="E39" s="10"/>
    </row>
    <row r="40" spans="2:7" x14ac:dyDescent="0.2">
      <c r="B40" s="73" t="s">
        <v>15</v>
      </c>
      <c r="C40" s="74"/>
      <c r="D40" s="74"/>
      <c r="E40" s="75"/>
      <c r="F40" s="45">
        <f>+D37/F37</f>
        <v>0.43</v>
      </c>
    </row>
    <row r="41" spans="2:7" ht="12" thickBot="1" x14ac:dyDescent="0.25">
      <c r="B41" s="76" t="s">
        <v>14</v>
      </c>
      <c r="C41" s="77"/>
      <c r="D41" s="77"/>
      <c r="E41" s="78"/>
      <c r="F41" s="46">
        <f>+E37/F37</f>
        <v>0.56999999999999995</v>
      </c>
    </row>
    <row r="42" spans="2:7" ht="12" thickBot="1" x14ac:dyDescent="0.25"/>
    <row r="43" spans="2:7" x14ac:dyDescent="0.2">
      <c r="B43" s="73" t="s">
        <v>16</v>
      </c>
      <c r="C43" s="74"/>
      <c r="D43" s="74"/>
      <c r="E43" s="75"/>
      <c r="F43" s="33">
        <f>+D35/F37</f>
        <v>0.17</v>
      </c>
    </row>
    <row r="44" spans="2:7" x14ac:dyDescent="0.2">
      <c r="B44" s="79" t="s">
        <v>17</v>
      </c>
      <c r="C44" s="80"/>
      <c r="D44" s="80"/>
      <c r="E44" s="81"/>
      <c r="F44" s="34">
        <f>+D36/F37</f>
        <v>0.26</v>
      </c>
    </row>
    <row r="45" spans="2:7" x14ac:dyDescent="0.2">
      <c r="B45" s="79" t="s">
        <v>18</v>
      </c>
      <c r="C45" s="80"/>
      <c r="D45" s="80"/>
      <c r="E45" s="81"/>
      <c r="F45" s="34">
        <f>+E35/F37</f>
        <v>0.03</v>
      </c>
    </row>
    <row r="46" spans="2:7" ht="12" thickBot="1" x14ac:dyDescent="0.25">
      <c r="B46" s="76" t="s">
        <v>57</v>
      </c>
      <c r="C46" s="77"/>
      <c r="D46" s="77"/>
      <c r="E46" s="78"/>
      <c r="F46" s="35">
        <f>+E36/F37</f>
        <v>0.54</v>
      </c>
    </row>
    <row r="47" spans="2:7" x14ac:dyDescent="0.2">
      <c r="B47" s="67" t="s">
        <v>19</v>
      </c>
      <c r="C47" s="68"/>
      <c r="D47" s="68"/>
      <c r="E47" s="69"/>
      <c r="F47" s="29">
        <f>+D35/D37</f>
        <v>0.39534883720930231</v>
      </c>
    </row>
    <row r="48" spans="2:7" ht="12" thickBot="1" x14ac:dyDescent="0.25">
      <c r="B48" s="82" t="s">
        <v>20</v>
      </c>
      <c r="C48" s="83"/>
      <c r="D48" s="83"/>
      <c r="E48" s="84"/>
      <c r="F48" s="30">
        <f>+D36/D37</f>
        <v>0.60465116279069764</v>
      </c>
    </row>
    <row r="49" spans="2:6" x14ac:dyDescent="0.2">
      <c r="B49" s="67" t="s">
        <v>21</v>
      </c>
      <c r="C49" s="68"/>
      <c r="D49" s="68"/>
      <c r="E49" s="69"/>
      <c r="F49" s="29">
        <f>+E35/E37</f>
        <v>5.2631578947368418E-2</v>
      </c>
    </row>
    <row r="50" spans="2:6" ht="12" thickBot="1" x14ac:dyDescent="0.25">
      <c r="B50" s="70" t="s">
        <v>22</v>
      </c>
      <c r="C50" s="71"/>
      <c r="D50" s="71"/>
      <c r="E50" s="72"/>
      <c r="F50" s="31">
        <f>+E36/E37</f>
        <v>0.94736842105263153</v>
      </c>
    </row>
    <row r="51" spans="2:6" x14ac:dyDescent="0.2">
      <c r="B51" s="67" t="s">
        <v>28</v>
      </c>
      <c r="C51" s="68"/>
      <c r="D51" s="68"/>
      <c r="E51" s="69"/>
      <c r="F51" s="26">
        <f>+D35/F35</f>
        <v>0.85</v>
      </c>
    </row>
    <row r="52" spans="2:6" ht="12" thickBot="1" x14ac:dyDescent="0.25">
      <c r="B52" s="70" t="s">
        <v>29</v>
      </c>
      <c r="C52" s="71"/>
      <c r="D52" s="71"/>
      <c r="E52" s="72"/>
      <c r="F52" s="27">
        <f>+E35/F35</f>
        <v>0.15</v>
      </c>
    </row>
    <row r="53" spans="2:6" x14ac:dyDescent="0.2">
      <c r="B53" s="67" t="s">
        <v>30</v>
      </c>
      <c r="C53" s="68"/>
      <c r="D53" s="68"/>
      <c r="E53" s="69"/>
      <c r="F53" s="26">
        <f>+D36/F36</f>
        <v>0.32500000000000001</v>
      </c>
    </row>
    <row r="54" spans="2:6" ht="12" thickBot="1" x14ac:dyDescent="0.25">
      <c r="B54" s="70" t="s">
        <v>31</v>
      </c>
      <c r="C54" s="71"/>
      <c r="D54" s="71"/>
      <c r="E54" s="72"/>
      <c r="F54" s="28">
        <f>+E36/F36</f>
        <v>0.67500000000000004</v>
      </c>
    </row>
    <row r="56" spans="2:6" ht="15.75" thickBot="1" x14ac:dyDescent="0.3">
      <c r="B56" s="25" t="s">
        <v>25</v>
      </c>
      <c r="D56" s="10"/>
      <c r="E56" s="10"/>
    </row>
    <row r="57" spans="2:6" ht="12" thickBot="1" x14ac:dyDescent="0.25">
      <c r="B57" s="58" t="s">
        <v>48</v>
      </c>
      <c r="C57" s="59"/>
      <c r="D57" s="59"/>
      <c r="E57" s="60"/>
    </row>
    <row r="58" spans="2:6" x14ac:dyDescent="0.2">
      <c r="B58" s="18"/>
      <c r="C58" s="19" t="s">
        <v>26</v>
      </c>
      <c r="D58" s="19"/>
      <c r="E58" s="20"/>
      <c r="F58" s="32">
        <f>+F12</f>
        <v>0.2</v>
      </c>
    </row>
    <row r="59" spans="2:6" x14ac:dyDescent="0.2">
      <c r="B59" s="22"/>
      <c r="C59" s="23" t="s">
        <v>32</v>
      </c>
      <c r="D59" s="23"/>
      <c r="E59" s="24"/>
      <c r="F59" s="36">
        <f>+E7/F7</f>
        <v>0.45</v>
      </c>
    </row>
    <row r="60" spans="2:6" x14ac:dyDescent="0.2">
      <c r="B60" s="22"/>
      <c r="C60" s="23" t="s">
        <v>33</v>
      </c>
      <c r="D60" s="23"/>
      <c r="E60" s="24"/>
      <c r="F60" s="36">
        <f>+D35/F35</f>
        <v>0.85</v>
      </c>
    </row>
    <row r="61" spans="2:6" ht="12" thickBot="1" x14ac:dyDescent="0.25">
      <c r="B61" s="22"/>
      <c r="C61" s="23" t="s">
        <v>27</v>
      </c>
      <c r="D61" s="23"/>
      <c r="E61" s="24"/>
      <c r="F61" s="56">
        <f>+F58*F59*F60</f>
        <v>7.6500000000000012E-2</v>
      </c>
    </row>
    <row r="62" spans="2:6" ht="12" thickBot="1" x14ac:dyDescent="0.25">
      <c r="B62" s="21"/>
      <c r="C62" s="37" t="s">
        <v>34</v>
      </c>
      <c r="D62" s="38"/>
      <c r="E62" s="39"/>
      <c r="F62" s="44">
        <f>+F61/F63</f>
        <v>0.35915492957746481</v>
      </c>
    </row>
    <row r="63" spans="2:6" ht="12" thickBot="1" x14ac:dyDescent="0.25">
      <c r="C63" s="40" t="s">
        <v>38</v>
      </c>
      <c r="D63" s="41"/>
      <c r="E63" s="42"/>
      <c r="F63" s="43">
        <f>+F61+F68</f>
        <v>0.21300000000000002</v>
      </c>
    </row>
    <row r="64" spans="2:6" ht="12" thickBot="1" x14ac:dyDescent="0.25">
      <c r="B64" s="58" t="s">
        <v>49</v>
      </c>
      <c r="C64" s="59"/>
      <c r="D64" s="59"/>
      <c r="E64" s="60"/>
    </row>
    <row r="65" spans="2:6" x14ac:dyDescent="0.2">
      <c r="B65" s="18"/>
      <c r="C65" s="19" t="s">
        <v>35</v>
      </c>
      <c r="D65" s="19"/>
      <c r="E65" s="20"/>
      <c r="F65" s="32">
        <f>+F13</f>
        <v>0.8</v>
      </c>
    </row>
    <row r="66" spans="2:6" x14ac:dyDescent="0.2">
      <c r="B66" s="22"/>
      <c r="C66" s="23" t="s">
        <v>36</v>
      </c>
      <c r="D66" s="23"/>
      <c r="E66" s="24"/>
      <c r="F66" s="36">
        <f>+F28</f>
        <v>0.52500000000000002</v>
      </c>
    </row>
    <row r="67" spans="2:6" x14ac:dyDescent="0.2">
      <c r="B67" s="22"/>
      <c r="C67" s="23" t="s">
        <v>37</v>
      </c>
      <c r="D67" s="23"/>
      <c r="E67" s="24"/>
      <c r="F67" s="36">
        <f>+F53</f>
        <v>0.32500000000000001</v>
      </c>
    </row>
    <row r="68" spans="2:6" ht="12" thickBot="1" x14ac:dyDescent="0.25">
      <c r="B68" s="22"/>
      <c r="C68" s="23" t="s">
        <v>27</v>
      </c>
      <c r="D68" s="23"/>
      <c r="E68" s="24"/>
      <c r="F68" s="56">
        <f>+F65*F66*F67</f>
        <v>0.13650000000000001</v>
      </c>
    </row>
    <row r="69" spans="2:6" ht="12" thickBot="1" x14ac:dyDescent="0.25">
      <c r="B69" s="21"/>
      <c r="C69" s="37" t="s">
        <v>34</v>
      </c>
      <c r="D69" s="38"/>
      <c r="E69" s="39"/>
      <c r="F69" s="44">
        <f>+F68/F63</f>
        <v>0.64084507042253525</v>
      </c>
    </row>
    <row r="70" spans="2:6" ht="12" thickBot="1" x14ac:dyDescent="0.25"/>
    <row r="71" spans="2:6" ht="12" thickBot="1" x14ac:dyDescent="0.25">
      <c r="B71" s="58" t="s">
        <v>50</v>
      </c>
      <c r="C71" s="59"/>
      <c r="D71" s="59"/>
      <c r="E71" s="60"/>
    </row>
    <row r="72" spans="2:6" x14ac:dyDescent="0.2">
      <c r="B72" s="18"/>
      <c r="C72" s="19" t="s">
        <v>26</v>
      </c>
      <c r="D72" s="19"/>
      <c r="E72" s="20"/>
      <c r="F72" s="32">
        <f>+F12</f>
        <v>0.2</v>
      </c>
    </row>
    <row r="73" spans="2:6" x14ac:dyDescent="0.2">
      <c r="B73" s="22"/>
      <c r="C73" s="23" t="s">
        <v>39</v>
      </c>
      <c r="D73" s="23"/>
      <c r="E73" s="24"/>
      <c r="F73" s="36">
        <f>+F25</f>
        <v>0.55000000000000004</v>
      </c>
    </row>
    <row r="74" spans="2:6" x14ac:dyDescent="0.2">
      <c r="B74" s="22"/>
      <c r="C74" s="23" t="s">
        <v>40</v>
      </c>
      <c r="D74" s="23"/>
      <c r="E74" s="24"/>
      <c r="F74" s="36">
        <f>+F52</f>
        <v>0.15</v>
      </c>
    </row>
    <row r="75" spans="2:6" ht="12" thickBot="1" x14ac:dyDescent="0.25">
      <c r="B75" s="22"/>
      <c r="C75" s="23" t="s">
        <v>27</v>
      </c>
      <c r="D75" s="23"/>
      <c r="E75" s="24"/>
      <c r="F75" s="36">
        <f>+F72*F73*F74</f>
        <v>1.6500000000000001E-2</v>
      </c>
    </row>
    <row r="76" spans="2:6" ht="12" thickBot="1" x14ac:dyDescent="0.25">
      <c r="B76" s="21"/>
      <c r="C76" s="37" t="s">
        <v>34</v>
      </c>
      <c r="D76" s="38"/>
      <c r="E76" s="39"/>
      <c r="F76" s="44">
        <f>+F75/F77</f>
        <v>6.043956043956044E-2</v>
      </c>
    </row>
    <row r="77" spans="2:6" ht="12" thickBot="1" x14ac:dyDescent="0.25">
      <c r="C77" s="40" t="s">
        <v>38</v>
      </c>
      <c r="D77" s="41"/>
      <c r="E77" s="42"/>
      <c r="F77" s="43">
        <f>+F75+F82</f>
        <v>0.27300000000000002</v>
      </c>
    </row>
    <row r="78" spans="2:6" ht="12" thickBot="1" x14ac:dyDescent="0.25">
      <c r="B78" s="58" t="s">
        <v>51</v>
      </c>
      <c r="C78" s="59"/>
      <c r="D78" s="59"/>
      <c r="E78" s="60"/>
    </row>
    <row r="79" spans="2:6" x14ac:dyDescent="0.2">
      <c r="B79" s="18"/>
      <c r="C79" s="19" t="s">
        <v>35</v>
      </c>
      <c r="D79" s="19"/>
      <c r="E79" s="20"/>
      <c r="F79" s="32">
        <f>+F13</f>
        <v>0.8</v>
      </c>
    </row>
    <row r="80" spans="2:6" x14ac:dyDescent="0.2">
      <c r="B80" s="22"/>
      <c r="C80" s="23" t="s">
        <v>41</v>
      </c>
      <c r="D80" s="23"/>
      <c r="E80" s="24"/>
      <c r="F80" s="36">
        <f>+F27</f>
        <v>0.47499999999999998</v>
      </c>
    </row>
    <row r="81" spans="2:6" x14ac:dyDescent="0.2">
      <c r="B81" s="22"/>
      <c r="C81" s="23" t="s">
        <v>42</v>
      </c>
      <c r="D81" s="23"/>
      <c r="E81" s="24"/>
      <c r="F81" s="36">
        <f>+F54</f>
        <v>0.67500000000000004</v>
      </c>
    </row>
    <row r="82" spans="2:6" ht="12" thickBot="1" x14ac:dyDescent="0.25">
      <c r="B82" s="22"/>
      <c r="C82" s="23" t="s">
        <v>27</v>
      </c>
      <c r="D82" s="23"/>
      <c r="E82" s="24"/>
      <c r="F82" s="36">
        <f>+F79*F80*F81</f>
        <v>0.25650000000000001</v>
      </c>
    </row>
    <row r="83" spans="2:6" ht="12" thickBot="1" x14ac:dyDescent="0.25">
      <c r="B83" s="21"/>
      <c r="C83" s="37" t="s">
        <v>34</v>
      </c>
      <c r="D83" s="38"/>
      <c r="E83" s="39"/>
      <c r="F83" s="44">
        <f>+F82/F77</f>
        <v>0.93956043956043955</v>
      </c>
    </row>
    <row r="85" spans="2:6" ht="15" x14ac:dyDescent="0.25">
      <c r="B85" s="25" t="s">
        <v>47</v>
      </c>
      <c r="D85" s="10"/>
      <c r="E85" s="10"/>
    </row>
    <row r="86" spans="2:6" ht="12" thickBot="1" x14ac:dyDescent="0.25"/>
    <row r="87" spans="2:6" ht="12" thickBot="1" x14ac:dyDescent="0.25">
      <c r="B87" s="50" t="s">
        <v>43</v>
      </c>
      <c r="C87" s="51"/>
      <c r="D87" s="51"/>
      <c r="E87" s="52"/>
    </row>
    <row r="88" spans="2:6" x14ac:dyDescent="0.2">
      <c r="B88" s="47"/>
      <c r="C88" s="1" t="s">
        <v>44</v>
      </c>
      <c r="D88" s="63">
        <v>40</v>
      </c>
      <c r="E88" s="64"/>
    </row>
    <row r="89" spans="2:6" ht="12" thickBot="1" x14ac:dyDescent="0.25">
      <c r="B89" s="48"/>
      <c r="C89" s="49" t="s">
        <v>45</v>
      </c>
      <c r="D89" s="61">
        <v>6</v>
      </c>
      <c r="E89" s="62"/>
    </row>
    <row r="90" spans="2:6" ht="12" thickBot="1" x14ac:dyDescent="0.25"/>
    <row r="91" spans="2:6" ht="12" thickBot="1" x14ac:dyDescent="0.25">
      <c r="B91" s="50" t="s">
        <v>46</v>
      </c>
      <c r="C91" s="51"/>
      <c r="D91" s="51"/>
      <c r="E91" s="52"/>
    </row>
    <row r="92" spans="2:6" x14ac:dyDescent="0.2">
      <c r="B92" s="47"/>
      <c r="C92" s="1" t="s">
        <v>44</v>
      </c>
      <c r="D92" s="63">
        <v>20</v>
      </c>
      <c r="E92" s="64"/>
    </row>
    <row r="93" spans="2:6" ht="12" thickBot="1" x14ac:dyDescent="0.25">
      <c r="B93" s="48"/>
      <c r="C93" s="49" t="s">
        <v>45</v>
      </c>
      <c r="D93" s="61">
        <v>5</v>
      </c>
      <c r="E93" s="62"/>
    </row>
    <row r="94" spans="2:6" ht="12" thickBot="1" x14ac:dyDescent="0.25"/>
    <row r="95" spans="2:6" ht="12" thickBot="1" x14ac:dyDescent="0.25">
      <c r="B95" s="58" t="s">
        <v>58</v>
      </c>
      <c r="C95" s="59"/>
      <c r="D95" s="59"/>
      <c r="E95" s="60"/>
    </row>
    <row r="96" spans="2:6" ht="12" thickBot="1" x14ac:dyDescent="0.25">
      <c r="B96" s="18"/>
      <c r="C96" s="19" t="s">
        <v>52</v>
      </c>
      <c r="D96" s="65">
        <v>32</v>
      </c>
      <c r="E96" s="66"/>
    </row>
    <row r="97" spans="2:6" x14ac:dyDescent="0.2">
      <c r="B97" s="18"/>
      <c r="C97" s="19" t="s">
        <v>26</v>
      </c>
      <c r="D97" s="19"/>
      <c r="E97" s="20"/>
      <c r="F97" s="32">
        <f>+F12</f>
        <v>0.2</v>
      </c>
    </row>
    <row r="98" spans="2:6" x14ac:dyDescent="0.2">
      <c r="B98" s="22"/>
      <c r="C98" s="23" t="s">
        <v>32</v>
      </c>
      <c r="D98" s="23"/>
      <c r="E98" s="24"/>
      <c r="F98" s="36">
        <f>+F26</f>
        <v>0.45</v>
      </c>
    </row>
    <row r="99" spans="2:6" x14ac:dyDescent="0.2">
      <c r="B99" s="22"/>
      <c r="C99" s="23" t="s">
        <v>33</v>
      </c>
      <c r="D99" s="23"/>
      <c r="E99" s="24"/>
      <c r="F99" s="36">
        <f>+F51</f>
        <v>0.85</v>
      </c>
    </row>
    <row r="100" spans="2:6" x14ac:dyDescent="0.2">
      <c r="B100" s="22"/>
      <c r="C100" s="23" t="s">
        <v>59</v>
      </c>
      <c r="D100" s="23"/>
      <c r="E100" s="24"/>
      <c r="F100" s="53">
        <f>_xlfn.NORM.DIST(D96,D88,D89,)</f>
        <v>2.7335012445998938E-2</v>
      </c>
    </row>
    <row r="101" spans="2:6" ht="12" thickBot="1" x14ac:dyDescent="0.25">
      <c r="B101" s="22"/>
      <c r="C101" s="23" t="s">
        <v>27</v>
      </c>
      <c r="D101" s="23"/>
      <c r="E101" s="24"/>
      <c r="F101" s="53">
        <f>+F97*F98*F99*F100</f>
        <v>2.0911284521189189E-3</v>
      </c>
    </row>
    <row r="102" spans="2:6" ht="12" thickBot="1" x14ac:dyDescent="0.25">
      <c r="B102" s="21"/>
      <c r="C102" s="37" t="s">
        <v>34</v>
      </c>
      <c r="D102" s="38"/>
      <c r="E102" s="39"/>
      <c r="F102" s="44">
        <f>+F101/F103</f>
        <v>0.77377580978632898</v>
      </c>
    </row>
    <row r="103" spans="2:6" ht="12" thickBot="1" x14ac:dyDescent="0.25">
      <c r="C103" s="40" t="s">
        <v>38</v>
      </c>
      <c r="D103" s="41"/>
      <c r="E103" s="42"/>
      <c r="F103" s="54">
        <f>+F101+F109</f>
        <v>2.7024991291681303E-3</v>
      </c>
    </row>
    <row r="104" spans="2:6" ht="12" thickBot="1" x14ac:dyDescent="0.25">
      <c r="B104" s="58" t="s">
        <v>60</v>
      </c>
      <c r="C104" s="59"/>
      <c r="D104" s="59"/>
      <c r="E104" s="60"/>
    </row>
    <row r="105" spans="2:6" x14ac:dyDescent="0.2">
      <c r="B105" s="18"/>
      <c r="C105" s="19" t="s">
        <v>35</v>
      </c>
      <c r="D105" s="19"/>
      <c r="E105" s="20"/>
      <c r="F105" s="32">
        <f>+F13</f>
        <v>0.8</v>
      </c>
    </row>
    <row r="106" spans="2:6" x14ac:dyDescent="0.2">
      <c r="B106" s="22"/>
      <c r="C106" s="23" t="s">
        <v>36</v>
      </c>
      <c r="D106" s="23"/>
      <c r="E106" s="24"/>
      <c r="F106" s="36">
        <f>+F28</f>
        <v>0.52500000000000002</v>
      </c>
    </row>
    <row r="107" spans="2:6" x14ac:dyDescent="0.2">
      <c r="B107" s="22"/>
      <c r="C107" s="23" t="s">
        <v>37</v>
      </c>
      <c r="D107" s="23"/>
      <c r="E107" s="24"/>
      <c r="F107" s="36">
        <f>+F53</f>
        <v>0.32500000000000001</v>
      </c>
    </row>
    <row r="108" spans="2:6" x14ac:dyDescent="0.2">
      <c r="B108" s="22"/>
      <c r="C108" s="23" t="s">
        <v>61</v>
      </c>
      <c r="D108" s="23"/>
      <c r="E108" s="24"/>
      <c r="F108" s="53">
        <f>+_xlfn.NORM.DIST(D96,D92,D93,)</f>
        <v>4.4789060589685804E-3</v>
      </c>
    </row>
    <row r="109" spans="2:6" ht="12" thickBot="1" x14ac:dyDescent="0.25">
      <c r="B109" s="22"/>
      <c r="C109" s="23" t="s">
        <v>27</v>
      </c>
      <c r="D109" s="23"/>
      <c r="E109" s="24"/>
      <c r="F109" s="53">
        <f>+F105*F106*F107*F108</f>
        <v>6.1137067704921126E-4</v>
      </c>
    </row>
    <row r="110" spans="2:6" ht="12" thickBot="1" x14ac:dyDescent="0.25">
      <c r="B110" s="21"/>
      <c r="C110" s="37" t="s">
        <v>34</v>
      </c>
      <c r="D110" s="38"/>
      <c r="E110" s="39"/>
      <c r="F110" s="44">
        <f>+F109/F103</f>
        <v>0.22622419021367096</v>
      </c>
    </row>
    <row r="111" spans="2:6" ht="12" thickBot="1" x14ac:dyDescent="0.25"/>
    <row r="112" spans="2:6" ht="12" thickBot="1" x14ac:dyDescent="0.25">
      <c r="B112" s="58" t="s">
        <v>62</v>
      </c>
      <c r="C112" s="59"/>
      <c r="D112" s="59"/>
      <c r="E112" s="60"/>
    </row>
    <row r="113" spans="2:6" ht="12" thickBot="1" x14ac:dyDescent="0.25">
      <c r="B113" s="18"/>
      <c r="C113" s="19" t="s">
        <v>52</v>
      </c>
      <c r="D113" s="65">
        <v>32</v>
      </c>
      <c r="E113" s="66"/>
    </row>
    <row r="114" spans="2:6" x14ac:dyDescent="0.2">
      <c r="B114" s="18"/>
      <c r="C114" s="19" t="s">
        <v>26</v>
      </c>
      <c r="D114" s="19"/>
      <c r="E114" s="20"/>
      <c r="F114" s="32">
        <f>+F12</f>
        <v>0.2</v>
      </c>
    </row>
    <row r="115" spans="2:6" x14ac:dyDescent="0.2">
      <c r="B115" s="22"/>
      <c r="C115" s="23" t="s">
        <v>39</v>
      </c>
      <c r="D115" s="23"/>
      <c r="E115" s="24"/>
      <c r="F115" s="36">
        <f>+F25</f>
        <v>0.55000000000000004</v>
      </c>
    </row>
    <row r="116" spans="2:6" x14ac:dyDescent="0.2">
      <c r="B116" s="22"/>
      <c r="C116" s="23" t="s">
        <v>40</v>
      </c>
      <c r="D116" s="23"/>
      <c r="E116" s="24"/>
      <c r="F116" s="36">
        <f>+F52</f>
        <v>0.15</v>
      </c>
    </row>
    <row r="117" spans="2:6" x14ac:dyDescent="0.2">
      <c r="B117" s="22"/>
      <c r="C117" s="23" t="s">
        <v>59</v>
      </c>
      <c r="D117" s="23"/>
      <c r="E117" s="24"/>
      <c r="F117" s="53">
        <f>+_xlfn.NORM.DIST(D113,D88,D89,)</f>
        <v>2.7335012445998938E-2</v>
      </c>
    </row>
    <row r="118" spans="2:6" ht="12" thickBot="1" x14ac:dyDescent="0.25">
      <c r="B118" s="22"/>
      <c r="C118" s="23" t="s">
        <v>27</v>
      </c>
      <c r="D118" s="23"/>
      <c r="E118" s="24"/>
      <c r="F118" s="53">
        <f>+F114*F115*F116*F117</f>
        <v>4.5102770535898249E-4</v>
      </c>
    </row>
    <row r="119" spans="2:6" ht="12" thickBot="1" x14ac:dyDescent="0.25">
      <c r="B119" s="21"/>
      <c r="C119" s="37" t="s">
        <v>34</v>
      </c>
      <c r="D119" s="38"/>
      <c r="E119" s="39"/>
      <c r="F119" s="44">
        <f>+F118/F120</f>
        <v>0.28191573080362387</v>
      </c>
    </row>
    <row r="120" spans="2:6" ht="12" thickBot="1" x14ac:dyDescent="0.25">
      <c r="C120" s="40" t="s">
        <v>38</v>
      </c>
      <c r="D120" s="41"/>
      <c r="E120" s="42"/>
      <c r="F120" s="54">
        <f>+F118+F126</f>
        <v>1.5998671094844233E-3</v>
      </c>
    </row>
    <row r="121" spans="2:6" ht="12" thickBot="1" x14ac:dyDescent="0.25">
      <c r="B121" s="58" t="s">
        <v>63</v>
      </c>
      <c r="C121" s="59"/>
      <c r="D121" s="59"/>
      <c r="E121" s="60"/>
    </row>
    <row r="122" spans="2:6" x14ac:dyDescent="0.2">
      <c r="B122" s="18"/>
      <c r="C122" s="19" t="s">
        <v>35</v>
      </c>
      <c r="D122" s="19"/>
      <c r="E122" s="20"/>
      <c r="F122" s="32">
        <f>+F13</f>
        <v>0.8</v>
      </c>
    </row>
    <row r="123" spans="2:6" x14ac:dyDescent="0.2">
      <c r="B123" s="22"/>
      <c r="C123" s="23" t="s">
        <v>41</v>
      </c>
      <c r="D123" s="23"/>
      <c r="E123" s="24"/>
      <c r="F123" s="36">
        <f>+F27</f>
        <v>0.47499999999999998</v>
      </c>
    </row>
    <row r="124" spans="2:6" x14ac:dyDescent="0.2">
      <c r="B124" s="22"/>
      <c r="C124" s="23" t="s">
        <v>42</v>
      </c>
      <c r="D124" s="23"/>
      <c r="E124" s="24"/>
      <c r="F124" s="36">
        <f>+F54</f>
        <v>0.67500000000000004</v>
      </c>
    </row>
    <row r="125" spans="2:6" x14ac:dyDescent="0.2">
      <c r="B125" s="22"/>
      <c r="C125" s="23" t="s">
        <v>61</v>
      </c>
      <c r="D125" s="23"/>
      <c r="E125" s="24"/>
      <c r="F125" s="53">
        <f>+_xlfn.NORM.DIST(D113,D92,D93,)</f>
        <v>4.4789060589685804E-3</v>
      </c>
    </row>
    <row r="126" spans="2:6" ht="12" thickBot="1" x14ac:dyDescent="0.25">
      <c r="B126" s="22"/>
      <c r="C126" s="23" t="s">
        <v>27</v>
      </c>
      <c r="D126" s="23"/>
      <c r="E126" s="24"/>
      <c r="F126" s="53">
        <f>+F122*F123*F124*F125</f>
        <v>1.1488394041254408E-3</v>
      </c>
    </row>
    <row r="127" spans="2:6" ht="12" thickBot="1" x14ac:dyDescent="0.25">
      <c r="B127" s="21"/>
      <c r="C127" s="37" t="s">
        <v>34</v>
      </c>
      <c r="D127" s="38"/>
      <c r="E127" s="39"/>
      <c r="F127" s="44">
        <f>+F126/F120</f>
        <v>0.71808426919637613</v>
      </c>
    </row>
  </sheetData>
  <mergeCells count="48">
    <mergeCell ref="B57:E57"/>
    <mergeCell ref="B64:E64"/>
    <mergeCell ref="B52:E52"/>
    <mergeCell ref="B53:E53"/>
    <mergeCell ref="B54:E54"/>
    <mergeCell ref="B24:E24"/>
    <mergeCell ref="B7:B8"/>
    <mergeCell ref="D5:E5"/>
    <mergeCell ref="D33:E33"/>
    <mergeCell ref="B35:B36"/>
    <mergeCell ref="B12:E12"/>
    <mergeCell ref="B13:E13"/>
    <mergeCell ref="B14:E14"/>
    <mergeCell ref="B15:E15"/>
    <mergeCell ref="B17:E17"/>
    <mergeCell ref="B18:E18"/>
    <mergeCell ref="B19:E19"/>
    <mergeCell ref="B20:E20"/>
    <mergeCell ref="B21:E21"/>
    <mergeCell ref="B22:E22"/>
    <mergeCell ref="B23:E23"/>
    <mergeCell ref="B25:E25"/>
    <mergeCell ref="B26:E26"/>
    <mergeCell ref="B27:E27"/>
    <mergeCell ref="B28:E28"/>
    <mergeCell ref="B51:E51"/>
    <mergeCell ref="B40:E40"/>
    <mergeCell ref="B41:E41"/>
    <mergeCell ref="B43:E43"/>
    <mergeCell ref="B44:E44"/>
    <mergeCell ref="B45:E45"/>
    <mergeCell ref="B46:E46"/>
    <mergeCell ref="B47:E47"/>
    <mergeCell ref="B48:E48"/>
    <mergeCell ref="B49:E49"/>
    <mergeCell ref="B50:E50"/>
    <mergeCell ref="B121:E121"/>
    <mergeCell ref="B71:E71"/>
    <mergeCell ref="B78:E78"/>
    <mergeCell ref="B95:E95"/>
    <mergeCell ref="B104:E104"/>
    <mergeCell ref="B112:E112"/>
    <mergeCell ref="D89:E89"/>
    <mergeCell ref="D92:E92"/>
    <mergeCell ref="D93:E93"/>
    <mergeCell ref="D96:E96"/>
    <mergeCell ref="D113:E113"/>
    <mergeCell ref="D88:E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47A0-062C-433B-8249-31586B84040D}">
  <dimension ref="B1:H127"/>
  <sheetViews>
    <sheetView showGridLines="0" tabSelected="1" topLeftCell="A53" zoomScale="160" zoomScaleNormal="160" workbookViewId="0">
      <selection activeCell="F62" sqref="F62"/>
    </sheetView>
  </sheetViews>
  <sheetFormatPr baseColWidth="10" defaultColWidth="11.42578125" defaultRowHeight="11.25" x14ac:dyDescent="0.2"/>
  <cols>
    <col min="1" max="1" width="11.42578125" style="1"/>
    <col min="2" max="2" width="13.28515625" style="1" customWidth="1"/>
    <col min="3" max="3" width="17.5703125" style="1" customWidth="1"/>
    <col min="4" max="5" width="16.140625" style="1" customWidth="1"/>
    <col min="6" max="6" width="8.85546875" style="1" bestFit="1" customWidth="1"/>
    <col min="7" max="16384" width="11.42578125" style="1"/>
  </cols>
  <sheetData>
    <row r="1" spans="2:7" x14ac:dyDescent="0.2">
      <c r="B1" s="57" t="s">
        <v>72</v>
      </c>
      <c r="C1" s="1" t="s">
        <v>74</v>
      </c>
      <c r="D1" s="1" t="s">
        <v>73</v>
      </c>
    </row>
    <row r="3" spans="2:7" ht="15" x14ac:dyDescent="0.25">
      <c r="B3" s="25"/>
    </row>
    <row r="4" spans="2:7" ht="15.75" thickBot="1" x14ac:dyDescent="0.3">
      <c r="B4" s="25" t="s">
        <v>23</v>
      </c>
    </row>
    <row r="5" spans="2:7" ht="12" thickBot="1" x14ac:dyDescent="0.25">
      <c r="B5" s="2"/>
      <c r="C5" s="2"/>
      <c r="D5" s="87" t="s">
        <v>82</v>
      </c>
      <c r="E5" s="88"/>
    </row>
    <row r="6" spans="2:7" ht="12" thickBot="1" x14ac:dyDescent="0.25">
      <c r="B6" s="2"/>
      <c r="C6" s="2"/>
      <c r="D6" s="3" t="s">
        <v>100</v>
      </c>
      <c r="E6" s="4" t="s">
        <v>91</v>
      </c>
      <c r="F6" s="5" t="s">
        <v>6</v>
      </c>
    </row>
    <row r="7" spans="2:7" x14ac:dyDescent="0.2">
      <c r="B7" s="85" t="s">
        <v>2</v>
      </c>
      <c r="C7" s="6" t="s">
        <v>75</v>
      </c>
      <c r="D7" s="7">
        <v>350</v>
      </c>
      <c r="E7" s="8">
        <v>150</v>
      </c>
      <c r="F7" s="9">
        <f>SUM(D7:E7)</f>
        <v>500</v>
      </c>
      <c r="G7" s="10"/>
    </row>
    <row r="8" spans="2:7" ht="12" thickBot="1" x14ac:dyDescent="0.25">
      <c r="B8" s="86"/>
      <c r="C8" s="11" t="s">
        <v>78</v>
      </c>
      <c r="D8" s="12">
        <v>300</v>
      </c>
      <c r="E8" s="13">
        <v>200</v>
      </c>
      <c r="F8" s="14">
        <f>SUM(D8:E8)</f>
        <v>500</v>
      </c>
      <c r="G8" s="10"/>
    </row>
    <row r="9" spans="2:7" ht="12" thickBot="1" x14ac:dyDescent="0.25">
      <c r="C9" s="5" t="s">
        <v>6</v>
      </c>
      <c r="D9" s="15">
        <f>SUM(D7:D8)</f>
        <v>650</v>
      </c>
      <c r="E9" s="16">
        <f>SUM(E7:E8)</f>
        <v>350</v>
      </c>
      <c r="F9" s="17">
        <f>SUM(F7:F8)</f>
        <v>1000</v>
      </c>
    </row>
    <row r="10" spans="2:7" x14ac:dyDescent="0.2">
      <c r="D10" s="10"/>
      <c r="E10" s="10"/>
    </row>
    <row r="11" spans="2:7" ht="12" thickBot="1" x14ac:dyDescent="0.25">
      <c r="D11" s="10"/>
      <c r="E11" s="10"/>
    </row>
    <row r="12" spans="2:7" ht="12" thickBot="1" x14ac:dyDescent="0.25">
      <c r="B12" s="73" t="s">
        <v>76</v>
      </c>
      <c r="C12" s="74"/>
      <c r="D12" s="74"/>
      <c r="E12" s="75"/>
      <c r="F12" s="45">
        <f>+F7/F9</f>
        <v>0.5</v>
      </c>
    </row>
    <row r="13" spans="2:7" ht="12" thickBot="1" x14ac:dyDescent="0.25">
      <c r="B13" s="76" t="s">
        <v>11</v>
      </c>
      <c r="C13" s="77"/>
      <c r="D13" s="77"/>
      <c r="E13" s="78"/>
      <c r="F13" s="45">
        <f>+F8/F9</f>
        <v>0.5</v>
      </c>
    </row>
    <row r="14" spans="2:7" ht="12" thickBot="1" x14ac:dyDescent="0.25">
      <c r="B14" s="73" t="s">
        <v>83</v>
      </c>
      <c r="C14" s="74"/>
      <c r="D14" s="74"/>
      <c r="E14" s="75"/>
      <c r="F14" s="45">
        <f>+D9/F9</f>
        <v>0.65</v>
      </c>
    </row>
    <row r="15" spans="2:7" ht="12" thickBot="1" x14ac:dyDescent="0.25">
      <c r="B15" s="76" t="s">
        <v>92</v>
      </c>
      <c r="C15" s="77"/>
      <c r="D15" s="77"/>
      <c r="E15" s="78"/>
      <c r="F15" s="45">
        <f>+E9/F9</f>
        <v>0.35</v>
      </c>
    </row>
    <row r="16" spans="2:7" ht="12" thickBot="1" x14ac:dyDescent="0.25"/>
    <row r="17" spans="2:6" x14ac:dyDescent="0.2">
      <c r="B17" s="73" t="s">
        <v>84</v>
      </c>
      <c r="C17" s="74"/>
      <c r="D17" s="74"/>
      <c r="E17" s="75"/>
      <c r="F17" s="33">
        <f>+D7/F9</f>
        <v>0.35</v>
      </c>
    </row>
    <row r="18" spans="2:6" x14ac:dyDescent="0.2">
      <c r="B18" s="79" t="s">
        <v>93</v>
      </c>
      <c r="C18" s="80"/>
      <c r="D18" s="80"/>
      <c r="E18" s="81"/>
      <c r="F18" s="34">
        <f>+E7/F9</f>
        <v>0.15</v>
      </c>
    </row>
    <row r="19" spans="2:6" x14ac:dyDescent="0.2">
      <c r="B19" s="79" t="s">
        <v>85</v>
      </c>
      <c r="C19" s="80"/>
      <c r="D19" s="80"/>
      <c r="E19" s="81"/>
      <c r="F19" s="34">
        <f>+D8/F9</f>
        <v>0.3</v>
      </c>
    </row>
    <row r="20" spans="2:6" ht="12" thickBot="1" x14ac:dyDescent="0.25">
      <c r="B20" s="76" t="s">
        <v>94</v>
      </c>
      <c r="C20" s="77"/>
      <c r="D20" s="77"/>
      <c r="E20" s="78"/>
      <c r="F20" s="35">
        <f>+E8/F9</f>
        <v>0.2</v>
      </c>
    </row>
    <row r="21" spans="2:6" x14ac:dyDescent="0.2">
      <c r="B21" s="67" t="s">
        <v>86</v>
      </c>
      <c r="C21" s="68"/>
      <c r="D21" s="68"/>
      <c r="E21" s="69"/>
      <c r="F21" s="29">
        <f>+D7/D9</f>
        <v>0.53846153846153844</v>
      </c>
    </row>
    <row r="22" spans="2:6" ht="12" thickBot="1" x14ac:dyDescent="0.25">
      <c r="B22" s="82" t="s">
        <v>87</v>
      </c>
      <c r="C22" s="83"/>
      <c r="D22" s="83"/>
      <c r="E22" s="84"/>
      <c r="F22" s="30">
        <f>+D8/D9</f>
        <v>0.46153846153846156</v>
      </c>
    </row>
    <row r="23" spans="2:6" x14ac:dyDescent="0.2">
      <c r="B23" s="67" t="s">
        <v>95</v>
      </c>
      <c r="C23" s="68"/>
      <c r="D23" s="68"/>
      <c r="E23" s="69"/>
      <c r="F23" s="29">
        <f>+E7/E9</f>
        <v>0.42857142857142855</v>
      </c>
    </row>
    <row r="24" spans="2:6" ht="12" thickBot="1" x14ac:dyDescent="0.25">
      <c r="B24" s="70" t="s">
        <v>96</v>
      </c>
      <c r="C24" s="71"/>
      <c r="D24" s="71"/>
      <c r="E24" s="72"/>
      <c r="F24" s="31">
        <f>+E8/E9</f>
        <v>0.5714285714285714</v>
      </c>
    </row>
    <row r="25" spans="2:6" x14ac:dyDescent="0.2">
      <c r="B25" s="67" t="s">
        <v>88</v>
      </c>
      <c r="C25" s="68"/>
      <c r="D25" s="68"/>
      <c r="E25" s="69"/>
      <c r="F25" s="26">
        <f>+D7/F7</f>
        <v>0.7</v>
      </c>
    </row>
    <row r="26" spans="2:6" ht="12" customHeight="1" thickBot="1" x14ac:dyDescent="0.25">
      <c r="B26" s="70" t="s">
        <v>97</v>
      </c>
      <c r="C26" s="71"/>
      <c r="D26" s="71"/>
      <c r="E26" s="72"/>
      <c r="F26" s="27">
        <f>+E7/F7</f>
        <v>0.3</v>
      </c>
    </row>
    <row r="27" spans="2:6" ht="11.25" customHeight="1" x14ac:dyDescent="0.2">
      <c r="B27" s="67" t="s">
        <v>89</v>
      </c>
      <c r="C27" s="68"/>
      <c r="D27" s="68"/>
      <c r="E27" s="69"/>
      <c r="F27" s="26">
        <f>+D8/F8</f>
        <v>0.6</v>
      </c>
    </row>
    <row r="28" spans="2:6" ht="12" customHeight="1" thickBot="1" x14ac:dyDescent="0.25">
      <c r="B28" s="70" t="s">
        <v>98</v>
      </c>
      <c r="C28" s="71"/>
      <c r="D28" s="71"/>
      <c r="E28" s="72"/>
      <c r="F28" s="28">
        <f>+E8/F8</f>
        <v>0.4</v>
      </c>
    </row>
    <row r="29" spans="2:6" x14ac:dyDescent="0.2">
      <c r="B29" s="23"/>
      <c r="C29" s="23"/>
      <c r="D29" s="23"/>
      <c r="E29" s="23"/>
    </row>
    <row r="30" spans="2:6" x14ac:dyDescent="0.2">
      <c r="B30" s="23"/>
      <c r="C30" s="23"/>
      <c r="D30" s="23"/>
      <c r="E30" s="23"/>
    </row>
    <row r="31" spans="2:6" x14ac:dyDescent="0.2">
      <c r="B31" s="23"/>
      <c r="C31" s="23"/>
      <c r="D31" s="23"/>
      <c r="E31" s="23"/>
    </row>
    <row r="32" spans="2:6" ht="15.75" thickBot="1" x14ac:dyDescent="0.3">
      <c r="B32" s="25" t="s">
        <v>24</v>
      </c>
      <c r="C32" s="23"/>
      <c r="D32" s="23"/>
      <c r="E32" s="23"/>
    </row>
    <row r="33" spans="2:7" ht="12" thickBot="1" x14ac:dyDescent="0.25">
      <c r="B33" s="2"/>
      <c r="C33" s="2"/>
      <c r="D33" s="87" t="s">
        <v>101</v>
      </c>
      <c r="E33" s="88"/>
    </row>
    <row r="34" spans="2:7" ht="12" thickBot="1" x14ac:dyDescent="0.25">
      <c r="B34" s="2"/>
      <c r="C34" s="2"/>
      <c r="D34" s="3" t="s">
        <v>126</v>
      </c>
      <c r="E34" s="4" t="s">
        <v>127</v>
      </c>
      <c r="F34" s="5" t="s">
        <v>6</v>
      </c>
    </row>
    <row r="35" spans="2:7" x14ac:dyDescent="0.2">
      <c r="B35" s="85" t="s">
        <v>2</v>
      </c>
      <c r="C35" s="6" t="s">
        <v>75</v>
      </c>
      <c r="D35" s="7">
        <v>450</v>
      </c>
      <c r="E35" s="8">
        <v>50</v>
      </c>
      <c r="F35" s="9">
        <f>SUM(D35:E35)</f>
        <v>500</v>
      </c>
      <c r="G35" s="10"/>
    </row>
    <row r="36" spans="2:7" ht="12" thickBot="1" x14ac:dyDescent="0.25">
      <c r="B36" s="86"/>
      <c r="C36" s="11" t="s">
        <v>78</v>
      </c>
      <c r="D36" s="12">
        <v>350</v>
      </c>
      <c r="E36" s="13">
        <v>150</v>
      </c>
      <c r="F36" s="14">
        <f>SUM(D36:E36)</f>
        <v>500</v>
      </c>
      <c r="G36" s="10"/>
    </row>
    <row r="37" spans="2:7" ht="12" thickBot="1" x14ac:dyDescent="0.25">
      <c r="C37" s="5" t="s">
        <v>6</v>
      </c>
      <c r="D37" s="15">
        <f>SUM(D35:D36)</f>
        <v>800</v>
      </c>
      <c r="E37" s="16">
        <f>SUM(E35:E36)</f>
        <v>200</v>
      </c>
      <c r="F37" s="17">
        <f>SUM(F35:F36)</f>
        <v>1000</v>
      </c>
      <c r="G37" s="55"/>
    </row>
    <row r="38" spans="2:7" x14ac:dyDescent="0.2">
      <c r="D38" s="10"/>
      <c r="E38" s="10"/>
    </row>
    <row r="39" spans="2:7" ht="12" thickBot="1" x14ac:dyDescent="0.25">
      <c r="D39" s="10"/>
      <c r="E39" s="10"/>
    </row>
    <row r="40" spans="2:7" x14ac:dyDescent="0.2">
      <c r="B40" s="73" t="s">
        <v>102</v>
      </c>
      <c r="C40" s="74"/>
      <c r="D40" s="74"/>
      <c r="E40" s="75"/>
      <c r="F40" s="45">
        <f>+D37/F37</f>
        <v>0.8</v>
      </c>
    </row>
    <row r="41" spans="2:7" ht="12" thickBot="1" x14ac:dyDescent="0.25">
      <c r="B41" s="76" t="s">
        <v>115</v>
      </c>
      <c r="C41" s="77"/>
      <c r="D41" s="77"/>
      <c r="E41" s="78"/>
      <c r="F41" s="46">
        <f>+E37/F37</f>
        <v>0.2</v>
      </c>
    </row>
    <row r="42" spans="2:7" ht="12" thickBot="1" x14ac:dyDescent="0.25"/>
    <row r="43" spans="2:7" x14ac:dyDescent="0.2">
      <c r="B43" s="73" t="s">
        <v>103</v>
      </c>
      <c r="C43" s="74"/>
      <c r="D43" s="74"/>
      <c r="E43" s="75"/>
      <c r="F43" s="33">
        <f>+D35/F37</f>
        <v>0.45</v>
      </c>
    </row>
    <row r="44" spans="2:7" x14ac:dyDescent="0.2">
      <c r="B44" s="79" t="s">
        <v>104</v>
      </c>
      <c r="C44" s="80"/>
      <c r="D44" s="80"/>
      <c r="E44" s="81"/>
      <c r="F44" s="34">
        <f>+D36/F37</f>
        <v>0.35</v>
      </c>
    </row>
    <row r="45" spans="2:7" x14ac:dyDescent="0.2">
      <c r="B45" s="79" t="s">
        <v>105</v>
      </c>
      <c r="C45" s="80"/>
      <c r="D45" s="80"/>
      <c r="E45" s="81"/>
      <c r="F45" s="34">
        <f>+E35/F37</f>
        <v>0.05</v>
      </c>
    </row>
    <row r="46" spans="2:7" ht="12" thickBot="1" x14ac:dyDescent="0.25">
      <c r="B46" s="76" t="s">
        <v>116</v>
      </c>
      <c r="C46" s="77"/>
      <c r="D46" s="77"/>
      <c r="E46" s="78"/>
      <c r="F46" s="35">
        <f>+E36/F37</f>
        <v>0.15</v>
      </c>
    </row>
    <row r="47" spans="2:7" x14ac:dyDescent="0.2">
      <c r="B47" s="67" t="s">
        <v>106</v>
      </c>
      <c r="C47" s="68"/>
      <c r="D47" s="68"/>
      <c r="E47" s="69"/>
      <c r="F47" s="29">
        <f>+D35/D37</f>
        <v>0.5625</v>
      </c>
    </row>
    <row r="48" spans="2:7" ht="12" thickBot="1" x14ac:dyDescent="0.25">
      <c r="B48" s="82" t="s">
        <v>107</v>
      </c>
      <c r="C48" s="83"/>
      <c r="D48" s="83"/>
      <c r="E48" s="84"/>
      <c r="F48" s="30">
        <f>+D36/D37</f>
        <v>0.4375</v>
      </c>
    </row>
    <row r="49" spans="2:6" x14ac:dyDescent="0.2">
      <c r="B49" s="67" t="s">
        <v>117</v>
      </c>
      <c r="C49" s="68"/>
      <c r="D49" s="68"/>
      <c r="E49" s="69"/>
      <c r="F49" s="29">
        <f>+E35/E37</f>
        <v>0.25</v>
      </c>
    </row>
    <row r="50" spans="2:6" ht="12" thickBot="1" x14ac:dyDescent="0.25">
      <c r="B50" s="70" t="s">
        <v>118</v>
      </c>
      <c r="C50" s="71"/>
      <c r="D50" s="71"/>
      <c r="E50" s="72"/>
      <c r="F50" s="31">
        <f>+E36/E37</f>
        <v>0.75</v>
      </c>
    </row>
    <row r="51" spans="2:6" x14ac:dyDescent="0.2">
      <c r="B51" s="67" t="s">
        <v>108</v>
      </c>
      <c r="C51" s="68"/>
      <c r="D51" s="68"/>
      <c r="E51" s="69"/>
      <c r="F51" s="26">
        <f>+D35/F35</f>
        <v>0.9</v>
      </c>
    </row>
    <row r="52" spans="2:6" ht="12" thickBot="1" x14ac:dyDescent="0.25">
      <c r="B52" s="70" t="s">
        <v>119</v>
      </c>
      <c r="C52" s="71"/>
      <c r="D52" s="71"/>
      <c r="E52" s="72"/>
      <c r="F52" s="27">
        <f>+E35/F35</f>
        <v>0.1</v>
      </c>
    </row>
    <row r="53" spans="2:6" x14ac:dyDescent="0.2">
      <c r="B53" s="67" t="s">
        <v>109</v>
      </c>
      <c r="C53" s="68"/>
      <c r="D53" s="68"/>
      <c r="E53" s="69"/>
      <c r="F53" s="26">
        <f>+D36/F36</f>
        <v>0.7</v>
      </c>
    </row>
    <row r="54" spans="2:6" ht="12" thickBot="1" x14ac:dyDescent="0.25">
      <c r="B54" s="70" t="s">
        <v>120</v>
      </c>
      <c r="C54" s="71"/>
      <c r="D54" s="71"/>
      <c r="E54" s="72"/>
      <c r="F54" s="28">
        <f>+E36/F36</f>
        <v>0.3</v>
      </c>
    </row>
    <row r="56" spans="2:6" ht="15.75" thickBot="1" x14ac:dyDescent="0.3">
      <c r="B56" s="25" t="s">
        <v>25</v>
      </c>
      <c r="D56" s="10"/>
      <c r="E56" s="10"/>
    </row>
    <row r="57" spans="2:6" ht="12" thickBot="1" x14ac:dyDescent="0.25">
      <c r="B57" s="58" t="s">
        <v>110</v>
      </c>
      <c r="C57" s="59"/>
      <c r="D57" s="59"/>
      <c r="E57" s="60"/>
    </row>
    <row r="58" spans="2:6" x14ac:dyDescent="0.2">
      <c r="B58" s="18"/>
      <c r="C58" s="19" t="s">
        <v>128</v>
      </c>
      <c r="D58" s="19"/>
      <c r="E58" s="20"/>
      <c r="F58" s="32">
        <f>+F12</f>
        <v>0.5</v>
      </c>
    </row>
    <row r="59" spans="2:6" x14ac:dyDescent="0.2">
      <c r="B59" s="22"/>
      <c r="C59" s="23" t="s">
        <v>129</v>
      </c>
      <c r="D59" s="23"/>
      <c r="E59" s="24"/>
      <c r="F59" s="36">
        <f>+E7/F7</f>
        <v>0.3</v>
      </c>
    </row>
    <row r="60" spans="2:6" x14ac:dyDescent="0.2">
      <c r="B60" s="22"/>
      <c r="C60" s="23" t="s">
        <v>130</v>
      </c>
      <c r="D60" s="23"/>
      <c r="E60" s="24"/>
      <c r="F60" s="36">
        <f>+D35/F35</f>
        <v>0.9</v>
      </c>
    </row>
    <row r="61" spans="2:6" ht="12" thickBot="1" x14ac:dyDescent="0.25">
      <c r="B61" s="22"/>
      <c r="C61" s="23" t="s">
        <v>27</v>
      </c>
      <c r="D61" s="23"/>
      <c r="E61" s="24"/>
      <c r="F61" s="56">
        <f>+F58*F59*F60</f>
        <v>0.13500000000000001</v>
      </c>
    </row>
    <row r="62" spans="2:6" ht="12" thickBot="1" x14ac:dyDescent="0.25">
      <c r="B62" s="21"/>
      <c r="C62" s="37" t="s">
        <v>34</v>
      </c>
      <c r="D62" s="38"/>
      <c r="E62" s="39"/>
      <c r="F62" s="90">
        <f>+F61/F63</f>
        <v>0.49090909090909091</v>
      </c>
    </row>
    <row r="63" spans="2:6" ht="12" thickBot="1" x14ac:dyDescent="0.25">
      <c r="C63" s="40" t="s">
        <v>38</v>
      </c>
      <c r="D63" s="41"/>
      <c r="E63" s="42"/>
      <c r="F63" s="89">
        <f>+F61+F68</f>
        <v>0.27500000000000002</v>
      </c>
    </row>
    <row r="64" spans="2:6" ht="12" thickBot="1" x14ac:dyDescent="0.25">
      <c r="B64" s="58" t="s">
        <v>111</v>
      </c>
      <c r="C64" s="59"/>
      <c r="D64" s="59"/>
      <c r="E64" s="60"/>
    </row>
    <row r="65" spans="2:8" x14ac:dyDescent="0.2">
      <c r="B65" s="18"/>
      <c r="C65" s="19" t="s">
        <v>79</v>
      </c>
      <c r="D65" s="19"/>
      <c r="E65" s="20"/>
      <c r="F65" s="32">
        <f>+F13</f>
        <v>0.5</v>
      </c>
    </row>
    <row r="66" spans="2:8" x14ac:dyDescent="0.2">
      <c r="B66" s="22"/>
      <c r="C66" s="23" t="s">
        <v>99</v>
      </c>
      <c r="D66" s="23"/>
      <c r="E66" s="24"/>
      <c r="F66" s="36">
        <f>+F28</f>
        <v>0.4</v>
      </c>
    </row>
    <row r="67" spans="2:8" x14ac:dyDescent="0.2">
      <c r="B67" s="22"/>
      <c r="C67" s="23" t="s">
        <v>112</v>
      </c>
      <c r="D67" s="23"/>
      <c r="E67" s="24"/>
      <c r="F67" s="36">
        <f>+F53</f>
        <v>0.7</v>
      </c>
    </row>
    <row r="68" spans="2:8" ht="12" thickBot="1" x14ac:dyDescent="0.25">
      <c r="B68" s="22"/>
      <c r="C68" s="23" t="s">
        <v>27</v>
      </c>
      <c r="D68" s="23"/>
      <c r="E68" s="24"/>
      <c r="F68" s="56">
        <f>+F65*F66*F67</f>
        <v>0.13999999999999999</v>
      </c>
    </row>
    <row r="69" spans="2:8" ht="12" thickBot="1" x14ac:dyDescent="0.25">
      <c r="B69" s="21"/>
      <c r="C69" s="37" t="s">
        <v>34</v>
      </c>
      <c r="D69" s="38"/>
      <c r="E69" s="39"/>
      <c r="F69" s="44">
        <f>+F68/F63</f>
        <v>0.50909090909090904</v>
      </c>
    </row>
    <row r="70" spans="2:8" ht="12" thickBot="1" x14ac:dyDescent="0.25"/>
    <row r="71" spans="2:8" ht="12" thickBot="1" x14ac:dyDescent="0.25">
      <c r="B71" s="58" t="s">
        <v>121</v>
      </c>
      <c r="C71" s="59"/>
      <c r="D71" s="59"/>
      <c r="E71" s="60"/>
    </row>
    <row r="72" spans="2:8" x14ac:dyDescent="0.2">
      <c r="B72" s="18"/>
      <c r="C72" s="19" t="s">
        <v>128</v>
      </c>
      <c r="D72" s="19"/>
      <c r="E72" s="20"/>
      <c r="F72" s="32">
        <f>+F12</f>
        <v>0.5</v>
      </c>
    </row>
    <row r="73" spans="2:8" x14ac:dyDescent="0.2">
      <c r="B73" s="22"/>
      <c r="C73" s="23" t="s">
        <v>131</v>
      </c>
      <c r="D73" s="23"/>
      <c r="E73" s="24"/>
      <c r="F73" s="36">
        <f>+F25</f>
        <v>0.7</v>
      </c>
    </row>
    <row r="74" spans="2:8" x14ac:dyDescent="0.2">
      <c r="B74" s="22"/>
      <c r="C74" s="23" t="s">
        <v>132</v>
      </c>
      <c r="D74" s="23"/>
      <c r="E74" s="24"/>
      <c r="F74" s="36">
        <f>+F52</f>
        <v>0.1</v>
      </c>
    </row>
    <row r="75" spans="2:8" ht="12" thickBot="1" x14ac:dyDescent="0.25">
      <c r="B75" s="22"/>
      <c r="C75" s="23" t="s">
        <v>27</v>
      </c>
      <c r="D75" s="23"/>
      <c r="E75" s="24"/>
      <c r="F75" s="56">
        <f>+F72*F73*F74</f>
        <v>3.4999999999999996E-2</v>
      </c>
      <c r="H75" s="1">
        <f>500/1000*350/500*50/500</f>
        <v>3.5000000000000003E-2</v>
      </c>
    </row>
    <row r="76" spans="2:8" ht="12" thickBot="1" x14ac:dyDescent="0.25">
      <c r="B76" s="21"/>
      <c r="C76" s="37" t="s">
        <v>34</v>
      </c>
      <c r="D76" s="38"/>
      <c r="E76" s="39"/>
      <c r="F76" s="44">
        <f>+F75/F77</f>
        <v>0.27999999999999997</v>
      </c>
    </row>
    <row r="77" spans="2:8" ht="12" thickBot="1" x14ac:dyDescent="0.25">
      <c r="C77" s="40" t="s">
        <v>38</v>
      </c>
      <c r="D77" s="41"/>
      <c r="E77" s="42"/>
      <c r="F77" s="89">
        <f>+F75+F82</f>
        <v>0.125</v>
      </c>
    </row>
    <row r="78" spans="2:8" ht="12" thickBot="1" x14ac:dyDescent="0.25">
      <c r="B78" s="58" t="s">
        <v>122</v>
      </c>
      <c r="C78" s="59"/>
      <c r="D78" s="59"/>
      <c r="E78" s="60"/>
    </row>
    <row r="79" spans="2:8" x14ac:dyDescent="0.2">
      <c r="B79" s="18"/>
      <c r="C79" s="19" t="s">
        <v>79</v>
      </c>
      <c r="D79" s="19"/>
      <c r="E79" s="20"/>
      <c r="F79" s="32">
        <f>+F13</f>
        <v>0.5</v>
      </c>
    </row>
    <row r="80" spans="2:8" x14ac:dyDescent="0.2">
      <c r="B80" s="22"/>
      <c r="C80" s="23" t="s">
        <v>90</v>
      </c>
      <c r="D80" s="23"/>
      <c r="E80" s="24"/>
      <c r="F80" s="36">
        <f>+F27</f>
        <v>0.6</v>
      </c>
    </row>
    <row r="81" spans="2:8" x14ac:dyDescent="0.2">
      <c r="B81" s="22"/>
      <c r="C81" s="23" t="s">
        <v>123</v>
      </c>
      <c r="D81" s="23"/>
      <c r="E81" s="24"/>
      <c r="F81" s="36">
        <f>+F54</f>
        <v>0.3</v>
      </c>
    </row>
    <row r="82" spans="2:8" ht="12" thickBot="1" x14ac:dyDescent="0.25">
      <c r="B82" s="22"/>
      <c r="C82" s="23" t="s">
        <v>27</v>
      </c>
      <c r="D82" s="23"/>
      <c r="E82" s="24"/>
      <c r="F82" s="53">
        <f>+F79*F80*F81</f>
        <v>0.09</v>
      </c>
      <c r="H82" s="91">
        <f>500/1000*300/500*150/500</f>
        <v>0.09</v>
      </c>
    </row>
    <row r="83" spans="2:8" ht="12" thickBot="1" x14ac:dyDescent="0.25">
      <c r="B83" s="21"/>
      <c r="C83" s="37" t="s">
        <v>34</v>
      </c>
      <c r="D83" s="38"/>
      <c r="E83" s="39"/>
      <c r="F83" s="44">
        <f>+F82/F77</f>
        <v>0.72</v>
      </c>
    </row>
    <row r="85" spans="2:8" ht="15" x14ac:dyDescent="0.25">
      <c r="B85" s="25" t="s">
        <v>47</v>
      </c>
      <c r="D85" s="10"/>
      <c r="E85" s="10"/>
    </row>
    <row r="86" spans="2:8" ht="12" thickBot="1" x14ac:dyDescent="0.25"/>
    <row r="87" spans="2:8" ht="12" thickBot="1" x14ac:dyDescent="0.25">
      <c r="B87" s="50" t="s">
        <v>77</v>
      </c>
      <c r="C87" s="51"/>
      <c r="D87" s="51"/>
      <c r="E87" s="52"/>
    </row>
    <row r="88" spans="2:8" x14ac:dyDescent="0.2">
      <c r="B88" s="47"/>
      <c r="C88" s="1" t="s">
        <v>44</v>
      </c>
      <c r="D88" s="63">
        <v>40</v>
      </c>
      <c r="E88" s="64"/>
    </row>
    <row r="89" spans="2:8" ht="12" thickBot="1" x14ac:dyDescent="0.25">
      <c r="B89" s="48"/>
      <c r="C89" s="49" t="s">
        <v>45</v>
      </c>
      <c r="D89" s="61">
        <v>6</v>
      </c>
      <c r="E89" s="62"/>
    </row>
    <row r="90" spans="2:8" ht="12" thickBot="1" x14ac:dyDescent="0.25"/>
    <row r="91" spans="2:8" ht="12" thickBot="1" x14ac:dyDescent="0.25">
      <c r="B91" s="50" t="s">
        <v>80</v>
      </c>
      <c r="C91" s="51"/>
      <c r="D91" s="51"/>
      <c r="E91" s="52"/>
    </row>
    <row r="92" spans="2:8" x14ac:dyDescent="0.2">
      <c r="B92" s="47"/>
      <c r="C92" s="1" t="s">
        <v>44</v>
      </c>
      <c r="D92" s="63">
        <v>20</v>
      </c>
      <c r="E92" s="64"/>
    </row>
    <row r="93" spans="2:8" ht="12" thickBot="1" x14ac:dyDescent="0.25">
      <c r="B93" s="48"/>
      <c r="C93" s="49" t="s">
        <v>45</v>
      </c>
      <c r="D93" s="61">
        <v>5</v>
      </c>
      <c r="E93" s="62"/>
    </row>
    <row r="94" spans="2:8" ht="12" thickBot="1" x14ac:dyDescent="0.25"/>
    <row r="95" spans="2:8" ht="12" thickBot="1" x14ac:dyDescent="0.25">
      <c r="B95" s="58" t="s">
        <v>113</v>
      </c>
      <c r="C95" s="59"/>
      <c r="D95" s="59"/>
      <c r="E95" s="60"/>
    </row>
    <row r="96" spans="2:8" ht="12" thickBot="1" x14ac:dyDescent="0.25">
      <c r="B96" s="18"/>
      <c r="C96" s="19" t="s">
        <v>52</v>
      </c>
      <c r="D96" s="65">
        <v>32</v>
      </c>
      <c r="E96" s="66"/>
    </row>
    <row r="97" spans="2:6" x14ac:dyDescent="0.2">
      <c r="B97" s="18"/>
      <c r="C97" s="19" t="s">
        <v>128</v>
      </c>
      <c r="D97" s="19"/>
      <c r="E97" s="20"/>
      <c r="F97" s="32">
        <f>+F12</f>
        <v>0.5</v>
      </c>
    </row>
    <row r="98" spans="2:6" x14ac:dyDescent="0.2">
      <c r="B98" s="22"/>
      <c r="C98" s="23" t="s">
        <v>129</v>
      </c>
      <c r="D98" s="23"/>
      <c r="E98" s="24"/>
      <c r="F98" s="36">
        <f>+F26</f>
        <v>0.3</v>
      </c>
    </row>
    <row r="99" spans="2:6" x14ac:dyDescent="0.2">
      <c r="B99" s="22"/>
      <c r="C99" s="23" t="s">
        <v>130</v>
      </c>
      <c r="D99" s="23"/>
      <c r="E99" s="24"/>
      <c r="F99" s="36">
        <f>+F51</f>
        <v>0.9</v>
      </c>
    </row>
    <row r="100" spans="2:6" x14ac:dyDescent="0.2">
      <c r="B100" s="22"/>
      <c r="C100" s="23" t="s">
        <v>133</v>
      </c>
      <c r="D100" s="23"/>
      <c r="E100" s="24"/>
      <c r="F100" s="53">
        <f>_xlfn.NORM.DIST(D96,D88,D89,)</f>
        <v>2.7335012445998938E-2</v>
      </c>
    </row>
    <row r="101" spans="2:6" ht="12" thickBot="1" x14ac:dyDescent="0.25">
      <c r="B101" s="22"/>
      <c r="C101" s="23" t="s">
        <v>27</v>
      </c>
      <c r="D101" s="23"/>
      <c r="E101" s="24"/>
      <c r="F101" s="53">
        <f>+F97*F98*F99*F100</f>
        <v>3.6902266802098568E-3</v>
      </c>
    </row>
    <row r="102" spans="2:6" ht="12" thickBot="1" x14ac:dyDescent="0.25">
      <c r="B102" s="21"/>
      <c r="C102" s="37" t="s">
        <v>34</v>
      </c>
      <c r="D102" s="38"/>
      <c r="E102" s="39"/>
      <c r="F102" s="44">
        <f>+F101/F103</f>
        <v>0.85475860074159349</v>
      </c>
    </row>
    <row r="103" spans="2:6" ht="12" thickBot="1" x14ac:dyDescent="0.25">
      <c r="C103" s="40" t="s">
        <v>38</v>
      </c>
      <c r="D103" s="41"/>
      <c r="E103" s="42"/>
      <c r="F103" s="54">
        <f>+F101+F109</f>
        <v>4.317273528465458E-3</v>
      </c>
    </row>
    <row r="104" spans="2:6" ht="12" thickBot="1" x14ac:dyDescent="0.25">
      <c r="B104" s="58" t="s">
        <v>114</v>
      </c>
      <c r="C104" s="59"/>
      <c r="D104" s="59"/>
      <c r="E104" s="60"/>
    </row>
    <row r="105" spans="2:6" x14ac:dyDescent="0.2">
      <c r="B105" s="18"/>
      <c r="C105" s="19" t="s">
        <v>79</v>
      </c>
      <c r="D105" s="19"/>
      <c r="E105" s="20"/>
      <c r="F105" s="32">
        <f>+F13</f>
        <v>0.5</v>
      </c>
    </row>
    <row r="106" spans="2:6" x14ac:dyDescent="0.2">
      <c r="B106" s="22"/>
      <c r="C106" s="23" t="s">
        <v>99</v>
      </c>
      <c r="D106" s="23"/>
      <c r="E106" s="24"/>
      <c r="F106" s="36">
        <f>+F28</f>
        <v>0.4</v>
      </c>
    </row>
    <row r="107" spans="2:6" x14ac:dyDescent="0.2">
      <c r="B107" s="22"/>
      <c r="C107" s="23" t="s">
        <v>112</v>
      </c>
      <c r="D107" s="23"/>
      <c r="E107" s="24"/>
      <c r="F107" s="36">
        <f>+F53</f>
        <v>0.7</v>
      </c>
    </row>
    <row r="108" spans="2:6" x14ac:dyDescent="0.2">
      <c r="B108" s="22"/>
      <c r="C108" s="23" t="s">
        <v>81</v>
      </c>
      <c r="D108" s="23"/>
      <c r="E108" s="24"/>
      <c r="F108" s="53">
        <f>+_xlfn.NORM.DIST(D96,D92,D93,)</f>
        <v>4.4789060589685804E-3</v>
      </c>
    </row>
    <row r="109" spans="2:6" ht="12" thickBot="1" x14ac:dyDescent="0.25">
      <c r="B109" s="22"/>
      <c r="C109" s="23" t="s">
        <v>27</v>
      </c>
      <c r="D109" s="23"/>
      <c r="E109" s="24"/>
      <c r="F109" s="53">
        <f>+F105*F106*F107*F108</f>
        <v>6.270468482556012E-4</v>
      </c>
    </row>
    <row r="110" spans="2:6" ht="12" thickBot="1" x14ac:dyDescent="0.25">
      <c r="B110" s="21"/>
      <c r="C110" s="37" t="s">
        <v>34</v>
      </c>
      <c r="D110" s="38"/>
      <c r="E110" s="39"/>
      <c r="F110" s="44">
        <f>+F109/F103</f>
        <v>0.14524139925840654</v>
      </c>
    </row>
    <row r="111" spans="2:6" ht="12" thickBot="1" x14ac:dyDescent="0.25"/>
    <row r="112" spans="2:6" ht="12" thickBot="1" x14ac:dyDescent="0.25">
      <c r="B112" s="58" t="s">
        <v>124</v>
      </c>
      <c r="C112" s="59"/>
      <c r="D112" s="59"/>
      <c r="E112" s="60"/>
    </row>
    <row r="113" spans="2:6" ht="12" thickBot="1" x14ac:dyDescent="0.25">
      <c r="B113" s="18"/>
      <c r="C113" s="19" t="s">
        <v>52</v>
      </c>
      <c r="D113" s="65">
        <v>32</v>
      </c>
      <c r="E113" s="66"/>
    </row>
    <row r="114" spans="2:6" x14ac:dyDescent="0.2">
      <c r="B114" s="18"/>
      <c r="C114" s="19" t="s">
        <v>128</v>
      </c>
      <c r="D114" s="19"/>
      <c r="E114" s="20"/>
      <c r="F114" s="32">
        <f>+F12</f>
        <v>0.5</v>
      </c>
    </row>
    <row r="115" spans="2:6" x14ac:dyDescent="0.2">
      <c r="B115" s="22"/>
      <c r="C115" s="23" t="s">
        <v>131</v>
      </c>
      <c r="D115" s="23"/>
      <c r="E115" s="24"/>
      <c r="F115" s="36">
        <f>+F25</f>
        <v>0.7</v>
      </c>
    </row>
    <row r="116" spans="2:6" x14ac:dyDescent="0.2">
      <c r="B116" s="22"/>
      <c r="C116" s="23" t="s">
        <v>132</v>
      </c>
      <c r="D116" s="23"/>
      <c r="E116" s="24"/>
      <c r="F116" s="36">
        <f>+F52</f>
        <v>0.1</v>
      </c>
    </row>
    <row r="117" spans="2:6" x14ac:dyDescent="0.2">
      <c r="B117" s="22"/>
      <c r="C117" s="23" t="s">
        <v>133</v>
      </c>
      <c r="D117" s="23"/>
      <c r="E117" s="24"/>
      <c r="F117" s="53">
        <f>+_xlfn.NORM.DIST(D113,D88,D89,)</f>
        <v>2.7335012445998938E-2</v>
      </c>
    </row>
    <row r="118" spans="2:6" ht="12" thickBot="1" x14ac:dyDescent="0.25">
      <c r="B118" s="22"/>
      <c r="C118" s="23" t="s">
        <v>27</v>
      </c>
      <c r="D118" s="23"/>
      <c r="E118" s="24"/>
      <c r="F118" s="53">
        <f>+F114*F115*F116*F117</f>
        <v>9.5672543560996277E-4</v>
      </c>
    </row>
    <row r="119" spans="2:6" ht="12" thickBot="1" x14ac:dyDescent="0.25">
      <c r="B119" s="21"/>
      <c r="C119" s="37" t="s">
        <v>34</v>
      </c>
      <c r="D119" s="38"/>
      <c r="E119" s="39"/>
      <c r="F119" s="44">
        <f>+F118/F120</f>
        <v>0.70356409237055995</v>
      </c>
    </row>
    <row r="120" spans="2:6" ht="12" thickBot="1" x14ac:dyDescent="0.25">
      <c r="C120" s="40" t="s">
        <v>38</v>
      </c>
      <c r="D120" s="41"/>
      <c r="E120" s="42"/>
      <c r="F120" s="54">
        <f>+F118+F126</f>
        <v>1.359826980917135E-3</v>
      </c>
    </row>
    <row r="121" spans="2:6" ht="12" thickBot="1" x14ac:dyDescent="0.25">
      <c r="B121" s="58" t="s">
        <v>125</v>
      </c>
      <c r="C121" s="59"/>
      <c r="D121" s="59"/>
      <c r="E121" s="60"/>
    </row>
    <row r="122" spans="2:6" x14ac:dyDescent="0.2">
      <c r="B122" s="18"/>
      <c r="C122" s="19" t="s">
        <v>79</v>
      </c>
      <c r="D122" s="19"/>
      <c r="E122" s="20"/>
      <c r="F122" s="32">
        <f>+F13</f>
        <v>0.5</v>
      </c>
    </row>
    <row r="123" spans="2:6" x14ac:dyDescent="0.2">
      <c r="B123" s="22"/>
      <c r="C123" s="23" t="s">
        <v>90</v>
      </c>
      <c r="D123" s="23"/>
      <c r="E123" s="24"/>
      <c r="F123" s="36">
        <f>+F27</f>
        <v>0.6</v>
      </c>
    </row>
    <row r="124" spans="2:6" x14ac:dyDescent="0.2">
      <c r="B124" s="22"/>
      <c r="C124" s="23" t="s">
        <v>123</v>
      </c>
      <c r="D124" s="23"/>
      <c r="E124" s="24"/>
      <c r="F124" s="36">
        <f>+F54</f>
        <v>0.3</v>
      </c>
    </row>
    <row r="125" spans="2:6" x14ac:dyDescent="0.2">
      <c r="B125" s="22"/>
      <c r="C125" s="23" t="s">
        <v>81</v>
      </c>
      <c r="D125" s="23"/>
      <c r="E125" s="24"/>
      <c r="F125" s="53">
        <f>+_xlfn.NORM.DIST(D113,D92,D93,)</f>
        <v>4.4789060589685804E-3</v>
      </c>
    </row>
    <row r="126" spans="2:6" ht="12" thickBot="1" x14ac:dyDescent="0.25">
      <c r="B126" s="22"/>
      <c r="C126" s="23" t="s">
        <v>27</v>
      </c>
      <c r="D126" s="23"/>
      <c r="E126" s="24"/>
      <c r="F126" s="53">
        <f>+F122*F123*F124*F125</f>
        <v>4.0310154530717219E-4</v>
      </c>
    </row>
    <row r="127" spans="2:6" ht="12" thickBot="1" x14ac:dyDescent="0.25">
      <c r="B127" s="21"/>
      <c r="C127" s="37" t="s">
        <v>34</v>
      </c>
      <c r="D127" s="38"/>
      <c r="E127" s="39"/>
      <c r="F127" s="44">
        <f>+F126/F120</f>
        <v>0.29643590762944005</v>
      </c>
    </row>
  </sheetData>
  <mergeCells count="48">
    <mergeCell ref="B95:E95"/>
    <mergeCell ref="D96:E96"/>
    <mergeCell ref="B104:E104"/>
    <mergeCell ref="B112:E112"/>
    <mergeCell ref="D113:E113"/>
    <mergeCell ref="B121:E121"/>
    <mergeCell ref="B71:E71"/>
    <mergeCell ref="B78:E78"/>
    <mergeCell ref="D88:E88"/>
    <mergeCell ref="D89:E89"/>
    <mergeCell ref="D92:E92"/>
    <mergeCell ref="D93:E93"/>
    <mergeCell ref="B51:E51"/>
    <mergeCell ref="B52:E52"/>
    <mergeCell ref="B53:E53"/>
    <mergeCell ref="B54:E54"/>
    <mergeCell ref="B57:E57"/>
    <mergeCell ref="B64:E64"/>
    <mergeCell ref="B45:E45"/>
    <mergeCell ref="B46:E46"/>
    <mergeCell ref="B47:E47"/>
    <mergeCell ref="B48:E48"/>
    <mergeCell ref="B49:E49"/>
    <mergeCell ref="B50:E50"/>
    <mergeCell ref="D33:E33"/>
    <mergeCell ref="B35:B36"/>
    <mergeCell ref="B40:E40"/>
    <mergeCell ref="B41:E41"/>
    <mergeCell ref="B43:E43"/>
    <mergeCell ref="B44:E44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D5:E5"/>
    <mergeCell ref="B7:B8"/>
    <mergeCell ref="B12:E12"/>
    <mergeCell ref="B13:E13"/>
    <mergeCell ref="B14:E14"/>
    <mergeCell ref="B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Juan Sebastián Guzmán Giraldo</cp:lastModifiedBy>
  <dcterms:created xsi:type="dcterms:W3CDTF">2017-05-10T13:09:22Z</dcterms:created>
  <dcterms:modified xsi:type="dcterms:W3CDTF">2024-04-27T01:37:45Z</dcterms:modified>
</cp:coreProperties>
</file>