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noquimicas-my.sharepoint.com/personal/jsguzman_tecnoquimicas_com/Documents/99. PERSONAL/Formación/Maestria/Semestre 1/Fundamentos de Analitica I/"/>
    </mc:Choice>
  </mc:AlternateContent>
  <xr:revisionPtr revIDLastSave="80" documentId="8_{7A140958-C4BF-4A1A-8FA4-6F58A03F7279}" xr6:coauthVersionLast="47" xr6:coauthVersionMax="47" xr10:uidLastSave="{25B3E31C-1C8D-49E5-BF84-C6C658000C97}"/>
  <bookViews>
    <workbookView xWindow="-120" yWindow="-120" windowWidth="29040" windowHeight="15720" xr2:uid="{8FD55D89-529F-1246-9135-1BDE23699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6" i="1"/>
  <c r="P8" i="1"/>
  <c r="D40" i="1"/>
  <c r="D33" i="1"/>
  <c r="D34" i="1" s="1"/>
  <c r="D26" i="1"/>
  <c r="D27" i="1" s="1"/>
  <c r="E27" i="1" s="1"/>
  <c r="D19" i="1"/>
  <c r="D20" i="1" s="1"/>
  <c r="C40" i="1"/>
  <c r="C41" i="1" s="1"/>
  <c r="D39" i="1"/>
  <c r="C33" i="1"/>
  <c r="C34" i="1" s="1"/>
  <c r="D32" i="1"/>
  <c r="C26" i="1"/>
  <c r="D25" i="1"/>
  <c r="J25" i="1" s="1"/>
  <c r="D18" i="1"/>
  <c r="P7" i="1"/>
  <c r="J32" i="1"/>
  <c r="J18" i="1"/>
  <c r="J20" i="1" s="1"/>
  <c r="J31" i="1"/>
  <c r="J24" i="1"/>
  <c r="J17" i="1"/>
  <c r="C27" i="1"/>
  <c r="C20" i="1"/>
  <c r="E32" i="1"/>
  <c r="E25" i="1"/>
  <c r="E18" i="1"/>
  <c r="C39" i="1"/>
  <c r="C32" i="1"/>
  <c r="C25" i="1"/>
  <c r="C18" i="1"/>
  <c r="D41" i="1" l="1"/>
  <c r="E34" i="1"/>
  <c r="J26" i="1"/>
  <c r="E26" i="1"/>
  <c r="J19" i="1"/>
  <c r="E19" i="1"/>
  <c r="J38" i="1"/>
  <c r="J40" i="1"/>
  <c r="E40" i="1"/>
  <c r="E39" i="1"/>
  <c r="J39" i="1"/>
  <c r="J41" i="1" s="1"/>
  <c r="E41" i="1"/>
  <c r="E33" i="1"/>
  <c r="J34" i="1"/>
  <c r="J33" i="1"/>
  <c r="J27" i="1"/>
  <c r="E20" i="1"/>
</calcChain>
</file>

<file path=xl/sharedStrings.xml><?xml version="1.0" encoding="utf-8"?>
<sst xmlns="http://schemas.openxmlformats.org/spreadsheetml/2006/main" count="92" uniqueCount="36">
  <si>
    <t>Predicción</t>
  </si>
  <si>
    <t>REAL</t>
  </si>
  <si>
    <t>Esporadico</t>
  </si>
  <si>
    <t>Fiel</t>
  </si>
  <si>
    <t>Parcial</t>
  </si>
  <si>
    <t>Promocional</t>
  </si>
  <si>
    <t>Total</t>
  </si>
  <si>
    <t>Esporádico</t>
  </si>
  <si>
    <t>Prediccion</t>
  </si>
  <si>
    <t>No esporadico</t>
  </si>
  <si>
    <t xml:space="preserve"> </t>
  </si>
  <si>
    <t>Precisión</t>
  </si>
  <si>
    <t>VP/(VP+FP)</t>
  </si>
  <si>
    <t>Recall</t>
  </si>
  <si>
    <t>VP/(VP+FN)</t>
  </si>
  <si>
    <t>Especificidad</t>
  </si>
  <si>
    <t>VN/(VN+FP)</t>
  </si>
  <si>
    <t>F-Mesure</t>
  </si>
  <si>
    <t>2*(Pr*Re)/(Pr+Re)</t>
  </si>
  <si>
    <t>No Fiel</t>
  </si>
  <si>
    <t>Precision</t>
  </si>
  <si>
    <t>No Parcial</t>
  </si>
  <si>
    <t>No Promocional</t>
  </si>
  <si>
    <t>Medidas Generales</t>
  </si>
  <si>
    <t>Error</t>
  </si>
  <si>
    <t>Todos menos la diagonal</t>
  </si>
  <si>
    <t>Accuracy</t>
  </si>
  <si>
    <t>La diagonal</t>
  </si>
  <si>
    <t>Kappa</t>
  </si>
  <si>
    <t>(OA - AC)/ (1 - AC)</t>
  </si>
  <si>
    <t>OA</t>
  </si>
  <si>
    <t>AC</t>
  </si>
  <si>
    <t>Accuracy (OA)</t>
  </si>
  <si>
    <t>Baseline (agreement by chance)</t>
  </si>
  <si>
    <t>(FP+FN)/Total</t>
  </si>
  <si>
    <t>(VP+VN)/Total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</si>
</sst>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4" fontId="0" fillId="4" borderId="3" xfId="1" applyNumberFormat="1" applyFont="1" applyFill="1" applyBorder="1"/>
    <xf numFmtId="0" fontId="0" fillId="4" borderId="3" xfId="0" applyFill="1" applyBorder="1"/>
    <xf numFmtId="0" fontId="2" fillId="4" borderId="3" xfId="0" applyFont="1" applyFill="1" applyBorder="1"/>
    <xf numFmtId="164" fontId="4" fillId="4" borderId="3" xfId="1" applyNumberFormat="1" applyFont="1" applyFill="1" applyBorder="1"/>
    <xf numFmtId="0" fontId="3" fillId="4" borderId="3" xfId="0" applyFont="1" applyFill="1" applyBorder="1"/>
    <xf numFmtId="0" fontId="2" fillId="0" borderId="0" xfId="0" applyFont="1"/>
    <xf numFmtId="2" fontId="2" fillId="0" borderId="0" xfId="0" applyNumberFormat="1" applyFont="1"/>
    <xf numFmtId="0" fontId="0" fillId="0" borderId="2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10" fontId="0" fillId="0" borderId="2" xfId="1" applyNumberFormat="1" applyFont="1" applyBorder="1"/>
    <xf numFmtId="2" fontId="0" fillId="0" borderId="2" xfId="0" applyNumberFormat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6CB1-2F2A-6D45-B432-CF625B5D5F23}">
  <dimension ref="B4:P41"/>
  <sheetViews>
    <sheetView tabSelected="1" topLeftCell="A3" zoomScaleNormal="100" workbookViewId="0">
      <selection activeCell="P8" sqref="P8"/>
    </sheetView>
  </sheetViews>
  <sheetFormatPr baseColWidth="10" defaultColWidth="11.25" defaultRowHeight="15.75" x14ac:dyDescent="0.25"/>
  <cols>
    <col min="2" max="2" width="17.375" customWidth="1"/>
    <col min="3" max="3" width="14.5" customWidth="1"/>
    <col min="4" max="4" width="13.5" customWidth="1"/>
    <col min="9" max="9" width="16" customWidth="1"/>
    <col min="10" max="10" width="11.625" customWidth="1"/>
    <col min="12" max="12" width="10.875" customWidth="1"/>
    <col min="13" max="13" width="11.75" bestFit="1" customWidth="1"/>
    <col min="14" max="14" width="16.625" customWidth="1"/>
    <col min="15" max="15" width="31.125" customWidth="1"/>
  </cols>
  <sheetData>
    <row r="4" spans="2:16" x14ac:dyDescent="0.25">
      <c r="D4" s="1"/>
      <c r="E4" s="24" t="s">
        <v>0</v>
      </c>
      <c r="F4" s="25"/>
      <c r="G4" s="25"/>
      <c r="H4" s="25"/>
      <c r="I4" s="26"/>
      <c r="M4" s="21" t="s">
        <v>23</v>
      </c>
      <c r="N4" s="22"/>
      <c r="O4" s="22"/>
      <c r="P4" s="23"/>
    </row>
    <row r="5" spans="2:16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2" t="s">
        <v>6</v>
      </c>
      <c r="M5" s="14"/>
      <c r="N5" s="14"/>
      <c r="O5" s="14"/>
      <c r="P5" s="14"/>
    </row>
    <row r="6" spans="2:16" ht="21" customHeight="1" x14ac:dyDescent="0.25">
      <c r="D6" s="1" t="s">
        <v>7</v>
      </c>
      <c r="E6" s="19">
        <v>61</v>
      </c>
      <c r="F6" s="1">
        <v>8</v>
      </c>
      <c r="G6" s="1">
        <v>1</v>
      </c>
      <c r="H6" s="1">
        <v>0</v>
      </c>
      <c r="I6" s="1">
        <v>70</v>
      </c>
      <c r="M6" s="15" t="s">
        <v>24</v>
      </c>
      <c r="N6" s="14" t="s">
        <v>34</v>
      </c>
      <c r="O6" s="16" t="s">
        <v>25</v>
      </c>
      <c r="P6" s="17">
        <f>(SUM(E7:E9,F8:F9,G9,F6:H6,G7:H7,H8)/I10)</f>
        <v>0.14285714285714285</v>
      </c>
    </row>
    <row r="7" spans="2:16" x14ac:dyDescent="0.25">
      <c r="D7" s="1" t="s">
        <v>3</v>
      </c>
      <c r="E7" s="1">
        <v>0</v>
      </c>
      <c r="F7" s="19">
        <v>56</v>
      </c>
      <c r="G7" s="1">
        <v>17</v>
      </c>
      <c r="H7" s="1">
        <v>0</v>
      </c>
      <c r="I7" s="1">
        <v>73</v>
      </c>
      <c r="M7" s="15" t="s">
        <v>32</v>
      </c>
      <c r="N7" s="14" t="s">
        <v>35</v>
      </c>
      <c r="O7" s="14" t="s">
        <v>27</v>
      </c>
      <c r="P7" s="17">
        <f>(SUM(E6,F7,G8,H9)/I10)</f>
        <v>0.8571428571428571</v>
      </c>
    </row>
    <row r="8" spans="2:16" x14ac:dyDescent="0.25">
      <c r="D8" s="1" t="s">
        <v>4</v>
      </c>
      <c r="E8" s="1">
        <v>0</v>
      </c>
      <c r="F8" s="1">
        <v>0</v>
      </c>
      <c r="G8" s="19">
        <v>15</v>
      </c>
      <c r="H8" s="1">
        <v>0</v>
      </c>
      <c r="I8" s="1">
        <v>15</v>
      </c>
      <c r="M8" s="15" t="s">
        <v>28</v>
      </c>
      <c r="N8" s="14" t="s">
        <v>29</v>
      </c>
      <c r="O8" s="14"/>
      <c r="P8" s="17">
        <f>(P7-P10)/(1-P10)</f>
        <v>0.7952490156202674</v>
      </c>
    </row>
    <row r="9" spans="2:16" x14ac:dyDescent="0.25">
      <c r="D9" s="1" t="s">
        <v>5</v>
      </c>
      <c r="E9" s="1">
        <v>0</v>
      </c>
      <c r="F9" s="1">
        <v>0</v>
      </c>
      <c r="G9" s="1">
        <v>0</v>
      </c>
      <c r="H9" s="19">
        <v>24</v>
      </c>
      <c r="I9" s="1">
        <v>24</v>
      </c>
      <c r="M9" s="14"/>
      <c r="N9" s="14" t="s">
        <v>30</v>
      </c>
      <c r="O9" s="18" t="s">
        <v>26</v>
      </c>
      <c r="P9" s="17"/>
    </row>
    <row r="10" spans="2:16" x14ac:dyDescent="0.25">
      <c r="D10" s="1" t="s">
        <v>6</v>
      </c>
      <c r="E10" s="1">
        <v>61</v>
      </c>
      <c r="F10" s="1">
        <v>64</v>
      </c>
      <c r="G10" s="1">
        <v>33</v>
      </c>
      <c r="H10" s="1">
        <v>24</v>
      </c>
      <c r="I10" s="1">
        <v>182</v>
      </c>
      <c r="M10" s="14"/>
      <c r="N10" s="14" t="s">
        <v>31</v>
      </c>
      <c r="O10" s="18" t="s">
        <v>33</v>
      </c>
      <c r="P10" s="17">
        <f>E10/I10*I6/I10+F10/I10*I7/I10+G10/I10*I8/I10+H10/I10*I9/I10</f>
        <v>0.30228837096968963</v>
      </c>
    </row>
    <row r="16" spans="2:16" x14ac:dyDescent="0.25">
      <c r="B16" s="3"/>
      <c r="C16" s="20" t="s">
        <v>8</v>
      </c>
      <c r="D16" s="20"/>
      <c r="E16" s="20"/>
    </row>
    <row r="17" spans="2:10" x14ac:dyDescent="0.25">
      <c r="B17" s="3" t="s">
        <v>1</v>
      </c>
      <c r="C17" s="3" t="s">
        <v>2</v>
      </c>
      <c r="D17" s="3" t="s">
        <v>9</v>
      </c>
      <c r="E17" s="3" t="s">
        <v>6</v>
      </c>
      <c r="G17" s="4" t="s">
        <v>10</v>
      </c>
      <c r="H17" s="5" t="s">
        <v>11</v>
      </c>
      <c r="I17" s="6" t="s">
        <v>12</v>
      </c>
      <c r="J17" s="7">
        <f>C18/(C18+C19)</f>
        <v>1</v>
      </c>
    </row>
    <row r="18" spans="2:10" x14ac:dyDescent="0.25">
      <c r="B18" s="3" t="s">
        <v>2</v>
      </c>
      <c r="C18" s="3">
        <f>E6</f>
        <v>61</v>
      </c>
      <c r="D18" s="3">
        <f>F6+G6+H6</f>
        <v>9</v>
      </c>
      <c r="E18" s="3">
        <f>SUM(C18:D18)</f>
        <v>70</v>
      </c>
      <c r="H18" s="5" t="s">
        <v>13</v>
      </c>
      <c r="I18" s="8" t="s">
        <v>14</v>
      </c>
      <c r="J18" s="7">
        <f>C18/(C18+D18)</f>
        <v>0.87142857142857144</v>
      </c>
    </row>
    <row r="19" spans="2:10" x14ac:dyDescent="0.25">
      <c r="B19" s="3" t="s">
        <v>9</v>
      </c>
      <c r="C19" s="3">
        <v>0</v>
      </c>
      <c r="D19" s="3">
        <f>SUM(F7:H9)</f>
        <v>112</v>
      </c>
      <c r="E19" s="3">
        <f t="shared" ref="E19:E20" si="0">SUM(C19:D19)</f>
        <v>112</v>
      </c>
      <c r="H19" s="5" t="s">
        <v>15</v>
      </c>
      <c r="I19" s="8" t="s">
        <v>16</v>
      </c>
      <c r="J19" s="7">
        <f>D19/(D19+C19)</f>
        <v>1</v>
      </c>
    </row>
    <row r="20" spans="2:10" x14ac:dyDescent="0.25">
      <c r="B20" s="3" t="s">
        <v>6</v>
      </c>
      <c r="C20" s="3">
        <f>SUM(C18:C19)</f>
        <v>61</v>
      </c>
      <c r="D20" s="3">
        <f>SUM(D18:D19)</f>
        <v>121</v>
      </c>
      <c r="E20" s="3">
        <f t="shared" si="0"/>
        <v>182</v>
      </c>
      <c r="H20" s="5" t="s">
        <v>17</v>
      </c>
      <c r="I20" s="9" t="s">
        <v>18</v>
      </c>
      <c r="J20" s="7">
        <f>2*(J17*J18)/(J17+J18)</f>
        <v>0.93129770992366412</v>
      </c>
    </row>
    <row r="23" spans="2:10" x14ac:dyDescent="0.25">
      <c r="B23" s="3"/>
      <c r="C23" s="20" t="s">
        <v>8</v>
      </c>
      <c r="D23" s="20"/>
      <c r="E23" s="20"/>
    </row>
    <row r="24" spans="2:10" x14ac:dyDescent="0.25">
      <c r="B24" s="3" t="s">
        <v>1</v>
      </c>
      <c r="C24" s="3" t="s">
        <v>3</v>
      </c>
      <c r="D24" s="3" t="s">
        <v>19</v>
      </c>
      <c r="E24" s="3" t="s">
        <v>6</v>
      </c>
      <c r="H24" s="5" t="s">
        <v>20</v>
      </c>
      <c r="I24" s="6" t="s">
        <v>12</v>
      </c>
      <c r="J24" s="10">
        <f>C25/(C25+C26)</f>
        <v>0.875</v>
      </c>
    </row>
    <row r="25" spans="2:10" x14ac:dyDescent="0.25">
      <c r="B25" s="3" t="s">
        <v>3</v>
      </c>
      <c r="C25" s="3">
        <f>F7</f>
        <v>56</v>
      </c>
      <c r="D25" s="3">
        <f>E7+G7+H7</f>
        <v>17</v>
      </c>
      <c r="E25" s="3">
        <f t="shared" ref="E25:E27" si="1">SUM(C25:D25)</f>
        <v>73</v>
      </c>
      <c r="H25" s="11" t="s">
        <v>13</v>
      </c>
      <c r="I25" s="8" t="s">
        <v>14</v>
      </c>
      <c r="J25" s="7">
        <f>C25/(C25+D25)</f>
        <v>0.76712328767123283</v>
      </c>
    </row>
    <row r="26" spans="2:10" x14ac:dyDescent="0.25">
      <c r="B26" s="3" t="s">
        <v>19</v>
      </c>
      <c r="C26" s="3">
        <f>F6+F8+F9</f>
        <v>8</v>
      </c>
      <c r="D26" s="3">
        <f>SUM(E6,G6:H6,E8:E9,G8:H9)</f>
        <v>101</v>
      </c>
      <c r="E26" s="3">
        <f t="shared" si="1"/>
        <v>109</v>
      </c>
      <c r="H26" s="11" t="s">
        <v>15</v>
      </c>
      <c r="I26" s="8" t="s">
        <v>16</v>
      </c>
      <c r="J26" s="10">
        <f>D26/(D26+C26)</f>
        <v>0.92660550458715596</v>
      </c>
    </row>
    <row r="27" spans="2:10" x14ac:dyDescent="0.25">
      <c r="B27" s="3" t="s">
        <v>6</v>
      </c>
      <c r="C27" s="3">
        <f t="shared" ref="C27:D27" si="2">SUM(C25:C26)</f>
        <v>64</v>
      </c>
      <c r="D27" s="3">
        <f t="shared" si="2"/>
        <v>118</v>
      </c>
      <c r="E27" s="3">
        <f t="shared" si="1"/>
        <v>182</v>
      </c>
      <c r="H27" s="11" t="s">
        <v>17</v>
      </c>
      <c r="I27" s="9" t="s">
        <v>18</v>
      </c>
      <c r="J27" s="10">
        <f>2*(J24*J25)/(J24+J25)</f>
        <v>0.81751824817518248</v>
      </c>
    </row>
    <row r="28" spans="2:10" x14ac:dyDescent="0.25">
      <c r="D28" s="12"/>
      <c r="J28" s="13"/>
    </row>
    <row r="30" spans="2:10" x14ac:dyDescent="0.25">
      <c r="B30" s="3"/>
      <c r="C30" s="20" t="s">
        <v>8</v>
      </c>
      <c r="D30" s="20"/>
      <c r="E30" s="20"/>
      <c r="F30" s="12"/>
    </row>
    <row r="31" spans="2:10" x14ac:dyDescent="0.25">
      <c r="B31" s="3" t="s">
        <v>1</v>
      </c>
      <c r="C31" s="3" t="s">
        <v>4</v>
      </c>
      <c r="D31" s="3" t="s">
        <v>21</v>
      </c>
      <c r="E31" s="3" t="s">
        <v>6</v>
      </c>
      <c r="G31" s="4" t="s">
        <v>10</v>
      </c>
      <c r="H31" s="5" t="s">
        <v>11</v>
      </c>
      <c r="I31" s="6" t="s">
        <v>12</v>
      </c>
      <c r="J31" s="7">
        <f>C32/(C32+C33)</f>
        <v>0.45454545454545453</v>
      </c>
    </row>
    <row r="32" spans="2:10" x14ac:dyDescent="0.25">
      <c r="B32" s="3" t="s">
        <v>4</v>
      </c>
      <c r="C32" s="3">
        <f>G8</f>
        <v>15</v>
      </c>
      <c r="D32" s="3">
        <f>E8+F8+H8</f>
        <v>0</v>
      </c>
      <c r="E32" s="3">
        <f t="shared" ref="E32:E34" si="3">SUM(C32:D32)</f>
        <v>15</v>
      </c>
      <c r="H32" s="5" t="s">
        <v>13</v>
      </c>
      <c r="I32" s="8" t="s">
        <v>14</v>
      </c>
      <c r="J32" s="7">
        <f>C32/(C32+D32)</f>
        <v>1</v>
      </c>
    </row>
    <row r="33" spans="2:10" x14ac:dyDescent="0.25">
      <c r="B33" s="3" t="s">
        <v>21</v>
      </c>
      <c r="C33" s="3">
        <f>G6+G7+G9</f>
        <v>18</v>
      </c>
      <c r="D33" s="3">
        <f>SUM(E6:F7,E9:F9,H6:H7,H9)</f>
        <v>149</v>
      </c>
      <c r="E33" s="3">
        <f t="shared" si="3"/>
        <v>167</v>
      </c>
      <c r="H33" s="5" t="s">
        <v>15</v>
      </c>
      <c r="I33" s="8" t="s">
        <v>16</v>
      </c>
      <c r="J33" s="7">
        <f>D33/(D33+C33)</f>
        <v>0.89221556886227549</v>
      </c>
    </row>
    <row r="34" spans="2:10" x14ac:dyDescent="0.25">
      <c r="B34" s="3" t="s">
        <v>6</v>
      </c>
      <c r="C34" s="3">
        <f t="shared" ref="C34:D34" si="4">SUM(C32:C33)</f>
        <v>33</v>
      </c>
      <c r="D34" s="3">
        <f t="shared" si="4"/>
        <v>149</v>
      </c>
      <c r="E34" s="3">
        <f t="shared" si="3"/>
        <v>182</v>
      </c>
      <c r="H34" s="5" t="s">
        <v>17</v>
      </c>
      <c r="I34" s="9" t="s">
        <v>18</v>
      </c>
      <c r="J34" s="7">
        <f>2*(J31*J32)/(J31+J32)</f>
        <v>0.625</v>
      </c>
    </row>
    <row r="37" spans="2:10" x14ac:dyDescent="0.25">
      <c r="B37" s="3"/>
      <c r="C37" s="20" t="s">
        <v>8</v>
      </c>
      <c r="D37" s="20"/>
      <c r="E37" s="20"/>
      <c r="F37" s="12"/>
    </row>
    <row r="38" spans="2:10" x14ac:dyDescent="0.25">
      <c r="B38" s="3" t="s">
        <v>1</v>
      </c>
      <c r="C38" s="3" t="s">
        <v>5</v>
      </c>
      <c r="D38" s="3" t="s">
        <v>22</v>
      </c>
      <c r="E38" s="3" t="s">
        <v>6</v>
      </c>
      <c r="G38" s="4" t="s">
        <v>10</v>
      </c>
      <c r="H38" s="5" t="s">
        <v>11</v>
      </c>
      <c r="I38" s="6" t="s">
        <v>12</v>
      </c>
      <c r="J38" s="7">
        <f>C39/(C39+C40)</f>
        <v>1</v>
      </c>
    </row>
    <row r="39" spans="2:10" x14ac:dyDescent="0.25">
      <c r="B39" s="3" t="s">
        <v>5</v>
      </c>
      <c r="C39" s="3">
        <f>H9</f>
        <v>24</v>
      </c>
      <c r="D39" s="3">
        <f>E9+F9+G9</f>
        <v>0</v>
      </c>
      <c r="E39" s="3">
        <f t="shared" ref="E39:E40" si="5">SUM(C39:D39)</f>
        <v>24</v>
      </c>
      <c r="H39" s="5" t="s">
        <v>13</v>
      </c>
      <c r="I39" s="8" t="s">
        <v>14</v>
      </c>
      <c r="J39" s="7">
        <f>C39/(C39+D39)</f>
        <v>1</v>
      </c>
    </row>
    <row r="40" spans="2:10" x14ac:dyDescent="0.25">
      <c r="B40" s="3" t="s">
        <v>22</v>
      </c>
      <c r="C40" s="3">
        <f>H6+H7+H8</f>
        <v>0</v>
      </c>
      <c r="D40" s="3">
        <f>SUM(E6:G8)</f>
        <v>158</v>
      </c>
      <c r="E40" s="3">
        <f t="shared" si="5"/>
        <v>158</v>
      </c>
      <c r="H40" s="5" t="s">
        <v>15</v>
      </c>
      <c r="I40" s="8" t="s">
        <v>16</v>
      </c>
      <c r="J40" s="7">
        <f>D40/(D40+C40)</f>
        <v>1</v>
      </c>
    </row>
    <row r="41" spans="2:10" x14ac:dyDescent="0.25">
      <c r="B41" s="3" t="s">
        <v>6</v>
      </c>
      <c r="C41" s="3">
        <f t="shared" ref="C41:D41" si="6">SUM(C39:C40)</f>
        <v>24</v>
      </c>
      <c r="D41" s="3">
        <f t="shared" si="6"/>
        <v>158</v>
      </c>
      <c r="E41" s="3">
        <f>SUM(C41:D41)</f>
        <v>182</v>
      </c>
      <c r="H41" s="5" t="s">
        <v>17</v>
      </c>
      <c r="I41" s="9" t="s">
        <v>18</v>
      </c>
      <c r="J41" s="7">
        <f>2*(J38*J39)/(J38+J39)</f>
        <v>1</v>
      </c>
    </row>
  </sheetData>
  <mergeCells count="6">
    <mergeCell ref="C37:E37"/>
    <mergeCell ref="M4:P4"/>
    <mergeCell ref="E4:I4"/>
    <mergeCell ref="C16:E16"/>
    <mergeCell ref="C23:E23"/>
    <mergeCell ref="C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Alberto Aristizabal Pinzon</dc:creator>
  <cp:lastModifiedBy>Juan Sebastián Guzmán Giraldo</cp:lastModifiedBy>
  <dcterms:created xsi:type="dcterms:W3CDTF">2021-03-05T00:48:26Z</dcterms:created>
  <dcterms:modified xsi:type="dcterms:W3CDTF">2024-04-18T03:01:55Z</dcterms:modified>
</cp:coreProperties>
</file>