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5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6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7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P\Desktop\Classfolder\Analysis Projects\Starter_Code\Starter_Code\"/>
    </mc:Choice>
  </mc:AlternateContent>
  <xr:revisionPtr revIDLastSave="0" documentId="13_ncr:1_{603B68CE-F712-415E-A477-BB6CC33B8D73}" xr6:coauthVersionLast="47" xr6:coauthVersionMax="47" xr10:uidLastSave="{00000000-0000-0000-0000-000000000000}"/>
  <bookViews>
    <workbookView xWindow="-120" yWindow="-120" windowWidth="20730" windowHeight="11040" firstSheet="5" activeTab="8" xr2:uid="{00000000-000D-0000-FFFF-FFFF00000000}"/>
  </bookViews>
  <sheets>
    <sheet name="Sheet2" sheetId="2" r:id="rId1"/>
    <sheet name="Sheet3" sheetId="3" r:id="rId2"/>
    <sheet name="Sheet1" sheetId="4" r:id="rId3"/>
    <sheet name="OUTCOME_PER_CATEGORY" sheetId="5" r:id="rId4"/>
    <sheet name="PIVOTCHART" sheetId="6" r:id="rId5"/>
    <sheet name="BONUS" sheetId="12" r:id="rId6"/>
    <sheet name="PIVOTCATEGORY AND YEARS" sheetId="11" r:id="rId7"/>
    <sheet name="SUCCESSFUL1000-4999" sheetId="14" r:id="rId8"/>
    <sheet name="Sheet8" sheetId="15" r:id="rId9"/>
    <sheet name="au STATS QUESTION_BONUS" sheetId="17" r:id="rId10"/>
    <sheet name="CA stats bonus question" sheetId="18" r:id="rId11"/>
    <sheet name="ch stats question" sheetId="19" r:id="rId12"/>
    <sheet name="DKstats question" sheetId="20" r:id="rId13"/>
    <sheet name="GBstats question" sheetId="21" r:id="rId14"/>
    <sheet name="ITstats question" sheetId="22" r:id="rId15"/>
    <sheet name="US stats question" sheetId="23" r:id="rId16"/>
    <sheet name="Crowdfunding" sheetId="1" r:id="rId17"/>
    <sheet name="Sheet17" sheetId="24" r:id="rId18"/>
    <sheet name="cumulative stats answer" sheetId="16" r:id="rId19"/>
  </sheets>
  <definedNames>
    <definedName name="_xlnm._FilterDatabase" localSheetId="16" hidden="1">Crowdfunding!$A$1:$T$1001</definedName>
    <definedName name="_xlnm._FilterDatabase" localSheetId="17" hidden="1">Sheet17!$A$1:$M$1001</definedName>
  </definedNames>
  <calcPr calcId="191029"/>
  <pivotCaches>
    <pivotCache cacheId="0" r:id="rId20"/>
    <pivotCache cacheId="1" r:id="rId21"/>
    <pivotCache cacheId="14" r:id="rId22"/>
    <pivotCache cacheId="22" r:id="rId23"/>
    <pivotCache cacheId="10" r:id="rId2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24" l="1"/>
  <c r="L3" i="24"/>
  <c r="K3" i="24"/>
  <c r="J3" i="24"/>
  <c r="I3" i="24"/>
  <c r="H3" i="24"/>
  <c r="G3" i="24"/>
  <c r="F3" i="24"/>
  <c r="M2" i="24"/>
  <c r="L2" i="24"/>
  <c r="K2" i="24"/>
  <c r="J2" i="24"/>
  <c r="I2" i="24"/>
  <c r="H2" i="24"/>
  <c r="G2" i="24"/>
  <c r="F2" i="24"/>
  <c r="B220" i="23"/>
  <c r="B219" i="23"/>
  <c r="B218" i="23"/>
  <c r="B217" i="23"/>
  <c r="B210" i="23"/>
  <c r="B213" i="23"/>
  <c r="B212" i="23"/>
  <c r="B211" i="23"/>
  <c r="B28" i="22"/>
  <c r="B27" i="22"/>
  <c r="B26" i="22"/>
  <c r="B29" i="22"/>
  <c r="B33" i="22"/>
  <c r="B36" i="22"/>
  <c r="B35" i="22"/>
  <c r="B34" i="22"/>
  <c r="B27" i="21"/>
  <c r="B26" i="21"/>
  <c r="B25" i="21"/>
  <c r="B24" i="21"/>
  <c r="B31" i="21"/>
  <c r="B34" i="21"/>
  <c r="B33" i="21"/>
  <c r="B32" i="21"/>
  <c r="B22" i="20"/>
  <c r="B21" i="20"/>
  <c r="B20" i="20"/>
  <c r="B19" i="20"/>
  <c r="B29" i="20"/>
  <c r="B28" i="20"/>
  <c r="B27" i="20"/>
  <c r="B26" i="20"/>
  <c r="B16" i="19"/>
  <c r="B15" i="19"/>
  <c r="B14" i="19"/>
  <c r="B13" i="19"/>
  <c r="B23" i="19"/>
  <c r="B22" i="19"/>
  <c r="B21" i="19"/>
  <c r="B20" i="19"/>
  <c r="B28" i="18"/>
  <c r="B38" i="18"/>
  <c r="B37" i="18"/>
  <c r="B36" i="18"/>
  <c r="B30" i="18"/>
  <c r="B35" i="18"/>
  <c r="B31" i="18"/>
  <c r="B29" i="18"/>
  <c r="B22" i="17"/>
  <c r="B23" i="17"/>
  <c r="B24" i="17"/>
  <c r="B25" i="17"/>
  <c r="A31" i="17"/>
  <c r="B32" i="17"/>
  <c r="B33" i="17"/>
  <c r="B34" i="17"/>
  <c r="B452" i="15"/>
  <c r="G13" i="12"/>
  <c r="H13" i="12"/>
  <c r="I13" i="12"/>
  <c r="I12" i="12"/>
  <c r="H12" i="12"/>
  <c r="G12" i="12"/>
  <c r="G11" i="12"/>
  <c r="I11" i="12"/>
  <c r="H11" i="12"/>
  <c r="G10" i="12"/>
  <c r="I10" i="12"/>
  <c r="H10" i="12"/>
  <c r="G9" i="12"/>
  <c r="I9" i="12"/>
  <c r="H9" i="12"/>
  <c r="G8" i="12"/>
  <c r="I8" i="12"/>
  <c r="H8" i="12"/>
  <c r="H7" i="12"/>
  <c r="I7" i="12"/>
  <c r="I5" i="12"/>
  <c r="I6" i="12"/>
  <c r="H6" i="12"/>
  <c r="H5" i="12"/>
  <c r="G5" i="12"/>
  <c r="I4" i="12"/>
  <c r="I3" i="12"/>
  <c r="I2" i="12"/>
  <c r="H3" i="12"/>
  <c r="H4" i="12"/>
  <c r="H2" i="12"/>
  <c r="G4" i="12"/>
  <c r="G3" i="12"/>
  <c r="G2" i="12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2" i="1"/>
  <c r="L2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9" i="1"/>
  <c r="L10" i="1"/>
  <c r="L11" i="1"/>
  <c r="L12" i="1"/>
  <c r="L13" i="1"/>
  <c r="L14" i="1"/>
  <c r="L15" i="1"/>
  <c r="L3" i="1"/>
  <c r="L4" i="1"/>
  <c r="L5" i="1"/>
  <c r="L6" i="1"/>
  <c r="L7" i="1"/>
  <c r="L8" i="1"/>
  <c r="S774" i="1"/>
  <c r="T771" i="1"/>
  <c r="T772" i="1"/>
  <c r="T774" i="1"/>
  <c r="T762" i="1"/>
  <c r="T171" i="1"/>
  <c r="S157" i="1"/>
  <c r="T999" i="1"/>
  <c r="T998" i="1"/>
  <c r="T986" i="1"/>
  <c r="T981" i="1"/>
  <c r="T978" i="1"/>
  <c r="T977" i="1"/>
  <c r="T975" i="1"/>
  <c r="T972" i="1"/>
  <c r="T971" i="1"/>
  <c r="T968" i="1"/>
  <c r="T966" i="1"/>
  <c r="T959" i="1"/>
  <c r="T957" i="1"/>
  <c r="T952" i="1"/>
  <c r="T949" i="1"/>
  <c r="T948" i="1"/>
  <c r="T944" i="1"/>
  <c r="T943" i="1"/>
  <c r="T938" i="1"/>
  <c r="T937" i="1"/>
  <c r="T936" i="1"/>
  <c r="T935" i="1"/>
  <c r="T933" i="1"/>
  <c r="T932" i="1"/>
  <c r="T931" i="1"/>
  <c r="T929" i="1"/>
  <c r="T927" i="1"/>
  <c r="T926" i="1"/>
  <c r="T925" i="1"/>
  <c r="T921" i="1"/>
  <c r="T916" i="1"/>
  <c r="T912" i="1"/>
  <c r="T911" i="1"/>
  <c r="T909" i="1"/>
  <c r="T907" i="1"/>
  <c r="T899" i="1"/>
  <c r="T897" i="1"/>
  <c r="T890" i="1"/>
  <c r="T889" i="1"/>
  <c r="T887" i="1"/>
  <c r="T886" i="1"/>
  <c r="T884" i="1"/>
  <c r="T883" i="1"/>
  <c r="T873" i="1"/>
  <c r="T872" i="1"/>
  <c r="T870" i="1"/>
  <c r="T867" i="1"/>
  <c r="T864" i="1"/>
  <c r="T863" i="1"/>
  <c r="T861" i="1"/>
  <c r="T857" i="1"/>
  <c r="T842" i="1"/>
  <c r="T840" i="1"/>
  <c r="T836" i="1"/>
  <c r="T832" i="1"/>
  <c r="T831" i="1"/>
  <c r="T830" i="1"/>
  <c r="T828" i="1"/>
  <c r="T820" i="1"/>
  <c r="T818" i="1"/>
  <c r="T812" i="1"/>
  <c r="T809" i="1"/>
  <c r="T805" i="1"/>
  <c r="T801" i="1"/>
  <c r="T800" i="1"/>
  <c r="T794" i="1"/>
  <c r="T792" i="1"/>
  <c r="T791" i="1"/>
  <c r="T783" i="1"/>
  <c r="T781" i="1"/>
  <c r="T779" i="1"/>
  <c r="T778" i="1"/>
  <c r="T775" i="1"/>
  <c r="T773" i="1"/>
  <c r="T770" i="1"/>
  <c r="T765" i="1"/>
  <c r="T758" i="1"/>
  <c r="T757" i="1"/>
  <c r="T756" i="1"/>
  <c r="T754" i="1"/>
  <c r="T749" i="1"/>
  <c r="T746" i="1"/>
  <c r="T745" i="1"/>
  <c r="T743" i="1"/>
  <c r="T742" i="1"/>
  <c r="T740" i="1"/>
  <c r="T736" i="1"/>
  <c r="T730" i="1"/>
  <c r="T728" i="1"/>
  <c r="T726" i="1"/>
  <c r="T725" i="1"/>
  <c r="T722" i="1"/>
  <c r="T718" i="1"/>
  <c r="T714" i="1"/>
  <c r="T713" i="1"/>
  <c r="T712" i="1"/>
  <c r="T711" i="1"/>
  <c r="T710" i="1"/>
  <c r="T703" i="1"/>
  <c r="T698" i="1"/>
  <c r="T696" i="1"/>
  <c r="T695" i="1"/>
  <c r="T689" i="1"/>
  <c r="T687" i="1"/>
  <c r="T685" i="1"/>
  <c r="T684" i="1"/>
  <c r="T683" i="1"/>
  <c r="T674" i="1"/>
  <c r="T673" i="1"/>
  <c r="T671" i="1"/>
  <c r="T670" i="1"/>
  <c r="T668" i="1"/>
  <c r="T665" i="1"/>
  <c r="T664" i="1"/>
  <c r="T662" i="1"/>
  <c r="T651" i="1"/>
  <c r="T646" i="1"/>
  <c r="T645" i="1"/>
  <c r="T643" i="1"/>
  <c r="T642" i="1"/>
  <c r="T640" i="1"/>
  <c r="T639" i="1"/>
  <c r="T634" i="1"/>
  <c r="T633" i="1"/>
  <c r="T632" i="1"/>
  <c r="T631" i="1"/>
  <c r="T628" i="1"/>
  <c r="T627" i="1"/>
  <c r="T625" i="1"/>
  <c r="T623" i="1"/>
  <c r="T621" i="1"/>
  <c r="T619" i="1"/>
  <c r="T617" i="1"/>
  <c r="T616" i="1"/>
  <c r="T615" i="1"/>
  <c r="T613" i="1"/>
  <c r="T612" i="1"/>
  <c r="T606" i="1"/>
  <c r="T605" i="1"/>
  <c r="T604" i="1"/>
  <c r="T599" i="1"/>
  <c r="T597" i="1"/>
  <c r="T596" i="1"/>
  <c r="T594" i="1"/>
  <c r="T590" i="1"/>
  <c r="T582" i="1"/>
  <c r="T578" i="1"/>
  <c r="T577" i="1"/>
  <c r="T570" i="1"/>
  <c r="T567" i="1"/>
  <c r="T566" i="1"/>
  <c r="T563" i="1"/>
  <c r="T561" i="1"/>
  <c r="T560" i="1"/>
  <c r="T554" i="1"/>
  <c r="T550" i="1"/>
  <c r="T548" i="1"/>
  <c r="T547" i="1"/>
  <c r="T537" i="1"/>
  <c r="T534" i="1"/>
  <c r="T528" i="1"/>
  <c r="T526" i="1"/>
  <c r="T522" i="1"/>
  <c r="T517" i="1"/>
  <c r="T513" i="1"/>
  <c r="T511" i="1"/>
  <c r="T510" i="1"/>
  <c r="T508" i="1"/>
  <c r="T502" i="1"/>
  <c r="T497" i="1"/>
  <c r="T490" i="1"/>
  <c r="T489" i="1"/>
  <c r="T487" i="1"/>
  <c r="T485" i="1"/>
  <c r="T483" i="1"/>
  <c r="T470" i="1"/>
  <c r="T466" i="1"/>
  <c r="T462" i="1"/>
  <c r="T460" i="1"/>
  <c r="T459" i="1"/>
  <c r="T457" i="1"/>
  <c r="T447" i="1"/>
  <c r="T445" i="1"/>
  <c r="T444" i="1"/>
  <c r="T440" i="1"/>
  <c r="T437" i="1"/>
  <c r="T436" i="1"/>
  <c r="T434" i="1"/>
  <c r="T433" i="1"/>
  <c r="T432" i="1"/>
  <c r="T429" i="1"/>
  <c r="T428" i="1"/>
  <c r="T424" i="1"/>
  <c r="T422" i="1"/>
  <c r="T419" i="1"/>
  <c r="T417" i="1"/>
  <c r="T413" i="1"/>
  <c r="T409" i="1"/>
  <c r="T407" i="1"/>
  <c r="T406" i="1"/>
  <c r="T405" i="1"/>
  <c r="T403" i="1"/>
  <c r="T397" i="1"/>
  <c r="T391" i="1"/>
  <c r="T388" i="1"/>
  <c r="T383" i="1"/>
  <c r="T382" i="1"/>
  <c r="T381" i="1"/>
  <c r="T379" i="1"/>
  <c r="T375" i="1"/>
  <c r="T373" i="1"/>
  <c r="T372" i="1"/>
  <c r="T369" i="1"/>
  <c r="T368" i="1"/>
  <c r="T367" i="1"/>
  <c r="T363" i="1"/>
  <c r="T362" i="1"/>
  <c r="T358" i="1"/>
  <c r="T355" i="1"/>
  <c r="T354" i="1"/>
  <c r="T351" i="1"/>
  <c r="T345" i="1"/>
  <c r="T344" i="1"/>
  <c r="T341" i="1"/>
  <c r="T340" i="1"/>
  <c r="T339" i="1"/>
  <c r="T335" i="1"/>
  <c r="T329" i="1"/>
  <c r="T327" i="1"/>
  <c r="T326" i="1"/>
  <c r="T324" i="1"/>
  <c r="T319" i="1"/>
  <c r="T317" i="1"/>
  <c r="T314" i="1"/>
  <c r="T313" i="1"/>
  <c r="T310" i="1"/>
  <c r="T308" i="1"/>
  <c r="T307" i="1"/>
  <c r="T304" i="1"/>
  <c r="T299" i="1"/>
  <c r="T298" i="1"/>
  <c r="T297" i="1"/>
  <c r="T296" i="1"/>
  <c r="T295" i="1"/>
  <c r="T291" i="1"/>
  <c r="T288" i="1"/>
  <c r="T287" i="1"/>
  <c r="T283" i="1"/>
  <c r="T281" i="1"/>
  <c r="T279" i="1"/>
  <c r="T276" i="1"/>
  <c r="T275" i="1"/>
  <c r="T274" i="1"/>
  <c r="T269" i="1"/>
  <c r="T267" i="1"/>
  <c r="T266" i="1"/>
  <c r="T260" i="1"/>
  <c r="T259" i="1"/>
  <c r="T254" i="1"/>
  <c r="T253" i="1"/>
  <c r="T247" i="1"/>
  <c r="T246" i="1"/>
  <c r="T245" i="1"/>
  <c r="T242" i="1"/>
  <c r="T240" i="1"/>
  <c r="T234" i="1"/>
  <c r="T233" i="1"/>
  <c r="T225" i="1"/>
  <c r="T222" i="1"/>
  <c r="T218" i="1"/>
  <c r="T217" i="1"/>
  <c r="T214" i="1"/>
  <c r="T213" i="1"/>
  <c r="T207" i="1"/>
  <c r="T205" i="1"/>
  <c r="T202" i="1"/>
  <c r="T193" i="1"/>
  <c r="T192" i="1"/>
  <c r="T191" i="1"/>
  <c r="T190" i="1"/>
  <c r="T188" i="1"/>
  <c r="T186" i="1"/>
  <c r="T184" i="1"/>
  <c r="T181" i="1"/>
  <c r="T179" i="1"/>
  <c r="T178" i="1"/>
  <c r="T177" i="1"/>
  <c r="T175" i="1"/>
  <c r="T169" i="1"/>
  <c r="T166" i="1"/>
  <c r="T161" i="1"/>
  <c r="T157" i="1"/>
  <c r="T155" i="1"/>
  <c r="T149" i="1"/>
  <c r="T148" i="1"/>
  <c r="T146" i="1"/>
  <c r="T137" i="1"/>
  <c r="T134" i="1"/>
  <c r="T129" i="1"/>
  <c r="T128" i="1"/>
  <c r="T127" i="1"/>
  <c r="T125" i="1"/>
  <c r="T118" i="1"/>
  <c r="T109" i="1"/>
  <c r="T108" i="1"/>
  <c r="T102" i="1"/>
  <c r="T101" i="1"/>
  <c r="T98" i="1"/>
  <c r="T95" i="1"/>
  <c r="T92" i="1"/>
  <c r="T91" i="1"/>
  <c r="T88" i="1"/>
  <c r="T81" i="1"/>
  <c r="T78" i="1"/>
  <c r="T73" i="1"/>
  <c r="T72" i="1"/>
  <c r="T71" i="1"/>
  <c r="T70" i="1"/>
  <c r="T68" i="1"/>
  <c r="T67" i="1"/>
  <c r="T65" i="1"/>
  <c r="T63" i="1"/>
  <c r="T62" i="1"/>
  <c r="T61" i="1"/>
  <c r="T60" i="1"/>
  <c r="T54" i="1"/>
  <c r="T50" i="1"/>
  <c r="T49" i="1"/>
  <c r="T47" i="1"/>
  <c r="T41" i="1"/>
  <c r="T38" i="1"/>
  <c r="T35" i="1"/>
  <c r="T30" i="1"/>
  <c r="T28" i="1"/>
  <c r="T24" i="1"/>
  <c r="T23" i="1"/>
  <c r="T21" i="1"/>
  <c r="T20" i="1"/>
  <c r="T13" i="1"/>
  <c r="T10" i="1"/>
  <c r="T9" i="1"/>
  <c r="T7" i="1"/>
  <c r="T6" i="1"/>
  <c r="S999" i="1"/>
  <c r="S998" i="1"/>
  <c r="S986" i="1"/>
  <c r="S981" i="1"/>
  <c r="S978" i="1"/>
  <c r="S977" i="1"/>
  <c r="S975" i="1"/>
  <c r="S972" i="1"/>
  <c r="S971" i="1"/>
  <c r="S968" i="1"/>
  <c r="S966" i="1"/>
  <c r="S959" i="1"/>
  <c r="S957" i="1"/>
  <c r="S952" i="1"/>
  <c r="S949" i="1"/>
  <c r="S948" i="1"/>
  <c r="S944" i="1"/>
  <c r="S943" i="1"/>
  <c r="S938" i="1"/>
  <c r="S937" i="1"/>
  <c r="S936" i="1"/>
  <c r="S935" i="1"/>
  <c r="S933" i="1"/>
  <c r="S932" i="1"/>
  <c r="S931" i="1"/>
  <c r="S929" i="1"/>
  <c r="S927" i="1"/>
  <c r="S926" i="1"/>
  <c r="S925" i="1"/>
  <c r="S921" i="1"/>
  <c r="S916" i="1"/>
  <c r="S912" i="1"/>
  <c r="S911" i="1"/>
  <c r="S909" i="1"/>
  <c r="S907" i="1"/>
  <c r="S899" i="1"/>
  <c r="S897" i="1"/>
  <c r="S890" i="1"/>
  <c r="S889" i="1"/>
  <c r="S887" i="1"/>
  <c r="S886" i="1"/>
  <c r="S884" i="1"/>
  <c r="S883" i="1"/>
  <c r="S873" i="1"/>
  <c r="S872" i="1"/>
  <c r="S870" i="1"/>
  <c r="S867" i="1"/>
  <c r="S864" i="1"/>
  <c r="S863" i="1"/>
  <c r="S861" i="1"/>
  <c r="S857" i="1"/>
  <c r="S842" i="1"/>
  <c r="S840" i="1"/>
  <c r="S836" i="1"/>
  <c r="S832" i="1"/>
  <c r="S831" i="1"/>
  <c r="S830" i="1"/>
  <c r="S828" i="1"/>
  <c r="S820" i="1"/>
  <c r="S818" i="1"/>
  <c r="S812" i="1"/>
  <c r="S809" i="1"/>
  <c r="S805" i="1"/>
  <c r="S801" i="1"/>
  <c r="S800" i="1"/>
  <c r="S794" i="1"/>
  <c r="S792" i="1"/>
  <c r="S791" i="1"/>
  <c r="S783" i="1"/>
  <c r="S781" i="1"/>
  <c r="S779" i="1"/>
  <c r="S778" i="1"/>
  <c r="S775" i="1"/>
  <c r="S773" i="1"/>
  <c r="S772" i="1"/>
  <c r="S770" i="1"/>
  <c r="S765" i="1"/>
  <c r="S758" i="1"/>
  <c r="S757" i="1"/>
  <c r="S756" i="1"/>
  <c r="S754" i="1"/>
  <c r="S749" i="1"/>
  <c r="S746" i="1"/>
  <c r="S745" i="1"/>
  <c r="S743" i="1"/>
  <c r="S742" i="1"/>
  <c r="S740" i="1"/>
  <c r="S736" i="1"/>
  <c r="S730" i="1"/>
  <c r="S728" i="1"/>
  <c r="S726" i="1"/>
  <c r="S725" i="1"/>
  <c r="S722" i="1"/>
  <c r="S718" i="1"/>
  <c r="S714" i="1"/>
  <c r="S713" i="1"/>
  <c r="S712" i="1"/>
  <c r="S711" i="1"/>
  <c r="S710" i="1"/>
  <c r="S703" i="1"/>
  <c r="S698" i="1"/>
  <c r="S696" i="1"/>
  <c r="S695" i="1"/>
  <c r="S689" i="1"/>
  <c r="S687" i="1"/>
  <c r="S685" i="1"/>
  <c r="S684" i="1"/>
  <c r="S683" i="1"/>
  <c r="S674" i="1"/>
  <c r="S673" i="1"/>
  <c r="S671" i="1"/>
  <c r="S670" i="1"/>
  <c r="S668" i="1"/>
  <c r="S665" i="1"/>
  <c r="S664" i="1"/>
  <c r="S662" i="1"/>
  <c r="S651" i="1"/>
  <c r="S646" i="1"/>
  <c r="S645" i="1"/>
  <c r="S643" i="1"/>
  <c r="S642" i="1"/>
  <c r="S640" i="1"/>
  <c r="S639" i="1"/>
  <c r="S634" i="1"/>
  <c r="S633" i="1"/>
  <c r="S632" i="1"/>
  <c r="S631" i="1"/>
  <c r="S628" i="1"/>
  <c r="S627" i="1"/>
  <c r="S625" i="1"/>
  <c r="S623" i="1"/>
  <c r="S621" i="1"/>
  <c r="S619" i="1"/>
  <c r="S617" i="1"/>
  <c r="S616" i="1"/>
  <c r="S615" i="1"/>
  <c r="S613" i="1"/>
  <c r="S612" i="1"/>
  <c r="S606" i="1"/>
  <c r="S605" i="1"/>
  <c r="S604" i="1"/>
  <c r="S599" i="1"/>
  <c r="S597" i="1"/>
  <c r="S596" i="1"/>
  <c r="S594" i="1"/>
  <c r="S590" i="1"/>
  <c r="S582" i="1"/>
  <c r="S578" i="1"/>
  <c r="S577" i="1"/>
  <c r="S570" i="1"/>
  <c r="S567" i="1"/>
  <c r="S566" i="1"/>
  <c r="S563" i="1"/>
  <c r="S561" i="1"/>
  <c r="S560" i="1"/>
  <c r="S554" i="1"/>
  <c r="S550" i="1"/>
  <c r="S548" i="1"/>
  <c r="S547" i="1"/>
  <c r="S537" i="1"/>
  <c r="S534" i="1"/>
  <c r="S528" i="1"/>
  <c r="S526" i="1"/>
  <c r="S522" i="1"/>
  <c r="S517" i="1"/>
  <c r="S513" i="1"/>
  <c r="S511" i="1"/>
  <c r="S510" i="1"/>
  <c r="S508" i="1"/>
  <c r="S502" i="1"/>
  <c r="S497" i="1"/>
  <c r="S490" i="1"/>
  <c r="S489" i="1"/>
  <c r="S487" i="1"/>
  <c r="S485" i="1"/>
  <c r="S483" i="1"/>
  <c r="S470" i="1"/>
  <c r="S466" i="1"/>
  <c r="S462" i="1"/>
  <c r="S460" i="1"/>
  <c r="S459" i="1"/>
  <c r="S457" i="1"/>
  <c r="S447" i="1"/>
  <c r="S445" i="1"/>
  <c r="S444" i="1"/>
  <c r="S440" i="1"/>
  <c r="S437" i="1"/>
  <c r="S436" i="1"/>
  <c r="S434" i="1"/>
  <c r="S433" i="1"/>
  <c r="S432" i="1"/>
  <c r="S429" i="1"/>
  <c r="S428" i="1"/>
  <c r="S424" i="1"/>
  <c r="S422" i="1"/>
  <c r="S419" i="1"/>
  <c r="S417" i="1"/>
  <c r="S413" i="1"/>
  <c r="S409" i="1"/>
  <c r="S407" i="1"/>
  <c r="S406" i="1"/>
  <c r="S405" i="1"/>
  <c r="S403" i="1"/>
  <c r="S397" i="1"/>
  <c r="S391" i="1"/>
  <c r="S388" i="1"/>
  <c r="S383" i="1"/>
  <c r="S382" i="1"/>
  <c r="S381" i="1"/>
  <c r="S379" i="1"/>
  <c r="S375" i="1"/>
  <c r="S373" i="1"/>
  <c r="S372" i="1"/>
  <c r="S369" i="1"/>
  <c r="S368" i="1"/>
  <c r="S367" i="1"/>
  <c r="S363" i="1"/>
  <c r="S362" i="1"/>
  <c r="S358" i="1"/>
  <c r="S355" i="1"/>
  <c r="S354" i="1"/>
  <c r="S351" i="1"/>
  <c r="S345" i="1"/>
  <c r="S344" i="1"/>
  <c r="S341" i="1"/>
  <c r="S340" i="1"/>
  <c r="S339" i="1"/>
  <c r="S335" i="1"/>
  <c r="S329" i="1"/>
  <c r="S327" i="1"/>
  <c r="S326" i="1"/>
  <c r="S324" i="1"/>
  <c r="S319" i="1"/>
  <c r="S317" i="1"/>
  <c r="S314" i="1"/>
  <c r="S313" i="1"/>
  <c r="S310" i="1"/>
  <c r="S308" i="1"/>
  <c r="S307" i="1"/>
  <c r="S304" i="1"/>
  <c r="S299" i="1"/>
  <c r="S298" i="1"/>
  <c r="S297" i="1"/>
  <c r="S296" i="1"/>
  <c r="S295" i="1"/>
  <c r="S291" i="1"/>
  <c r="S288" i="1"/>
  <c r="S287" i="1"/>
  <c r="S283" i="1"/>
  <c r="S281" i="1"/>
  <c r="S279" i="1"/>
  <c r="S276" i="1"/>
  <c r="S275" i="1"/>
  <c r="S274" i="1"/>
  <c r="S269" i="1"/>
  <c r="S267" i="1"/>
  <c r="S266" i="1"/>
  <c r="S260" i="1"/>
  <c r="S259" i="1"/>
  <c r="S254" i="1"/>
  <c r="S253" i="1"/>
  <c r="S247" i="1"/>
  <c r="S246" i="1"/>
  <c r="S245" i="1"/>
  <c r="S242" i="1"/>
  <c r="S240" i="1"/>
  <c r="S234" i="1"/>
  <c r="S233" i="1"/>
  <c r="S225" i="1"/>
  <c r="S222" i="1"/>
  <c r="S218" i="1"/>
  <c r="S217" i="1"/>
  <c r="S214" i="1"/>
  <c r="S213" i="1"/>
  <c r="S207" i="1"/>
  <c r="S205" i="1"/>
  <c r="S202" i="1"/>
  <c r="S193" i="1"/>
  <c r="S192" i="1"/>
  <c r="S191" i="1"/>
  <c r="S190" i="1"/>
  <c r="S188" i="1"/>
  <c r="S186" i="1"/>
  <c r="S184" i="1"/>
  <c r="S181" i="1"/>
  <c r="S179" i="1"/>
  <c r="S178" i="1"/>
  <c r="S177" i="1"/>
  <c r="S175" i="1"/>
  <c r="S169" i="1"/>
  <c r="S166" i="1"/>
  <c r="S161" i="1"/>
  <c r="S155" i="1"/>
  <c r="S149" i="1"/>
  <c r="S148" i="1"/>
  <c r="S146" i="1"/>
  <c r="S137" i="1"/>
  <c r="S134" i="1"/>
  <c r="S129" i="1"/>
  <c r="S128" i="1"/>
  <c r="S127" i="1"/>
  <c r="S125" i="1"/>
  <c r="S118" i="1"/>
  <c r="S109" i="1"/>
  <c r="S108" i="1"/>
  <c r="S102" i="1"/>
  <c r="S101" i="1"/>
  <c r="S98" i="1"/>
  <c r="S95" i="1"/>
  <c r="S92" i="1"/>
  <c r="S91" i="1"/>
  <c r="S88" i="1"/>
  <c r="S81" i="1"/>
  <c r="S78" i="1"/>
  <c r="S73" i="1"/>
  <c r="S72" i="1"/>
  <c r="S71" i="1"/>
  <c r="S70" i="1"/>
  <c r="S68" i="1"/>
  <c r="S67" i="1"/>
  <c r="S65" i="1"/>
  <c r="S63" i="1"/>
  <c r="S62" i="1"/>
  <c r="S61" i="1"/>
  <c r="S60" i="1"/>
  <c r="S54" i="1"/>
  <c r="S50" i="1"/>
  <c r="S49" i="1"/>
  <c r="S47" i="1"/>
  <c r="S41" i="1"/>
  <c r="S38" i="1"/>
  <c r="S35" i="1"/>
  <c r="S30" i="1"/>
  <c r="S28" i="1"/>
  <c r="S24" i="1"/>
  <c r="S23" i="1"/>
  <c r="S21" i="1"/>
  <c r="S20" i="1"/>
  <c r="S13" i="1"/>
  <c r="S10" i="1"/>
  <c r="S9" i="1"/>
  <c r="S7" i="1"/>
  <c r="S6" i="1"/>
  <c r="T983" i="1"/>
  <c r="T974" i="1"/>
  <c r="T962" i="1"/>
  <c r="T956" i="1"/>
  <c r="T951" i="1"/>
  <c r="T942" i="1"/>
  <c r="T930" i="1"/>
  <c r="T923" i="1"/>
  <c r="T913" i="1"/>
  <c r="T904" i="1"/>
  <c r="T902" i="1"/>
  <c r="T862" i="1"/>
  <c r="T848" i="1"/>
  <c r="T847" i="1"/>
  <c r="T844" i="1"/>
  <c r="T843" i="1"/>
  <c r="T837" i="1"/>
  <c r="T799" i="1"/>
  <c r="T786" i="1"/>
  <c r="T776" i="1"/>
  <c r="T751" i="1"/>
  <c r="T748" i="1"/>
  <c r="T747" i="1"/>
  <c r="T733" i="1"/>
  <c r="T732" i="1"/>
  <c r="T729" i="1"/>
  <c r="T720" i="1"/>
  <c r="T708" i="1"/>
  <c r="T704" i="1"/>
  <c r="T702" i="1"/>
  <c r="T700" i="1"/>
  <c r="T691" i="1"/>
  <c r="T688" i="1"/>
  <c r="T655" i="1"/>
  <c r="T654" i="1"/>
  <c r="T644" i="1"/>
  <c r="T603" i="1"/>
  <c r="T586" i="1"/>
  <c r="T583" i="1"/>
  <c r="T553" i="1"/>
  <c r="T551" i="1"/>
  <c r="T527" i="1"/>
  <c r="T509" i="1"/>
  <c r="T500" i="1"/>
  <c r="T499" i="1"/>
  <c r="T496" i="1"/>
  <c r="T491" i="1"/>
  <c r="T480" i="1"/>
  <c r="T472" i="1"/>
  <c r="T469" i="1"/>
  <c r="T468" i="1"/>
  <c r="T448" i="1"/>
  <c r="T443" i="1"/>
  <c r="T423" i="1"/>
  <c r="T421" i="1"/>
  <c r="T394" i="1"/>
  <c r="T389" i="1"/>
  <c r="T357" i="1"/>
  <c r="T349" i="1"/>
  <c r="T334" i="1"/>
  <c r="T321" i="1"/>
  <c r="T293" i="1"/>
  <c r="T286" i="1"/>
  <c r="T280" i="1"/>
  <c r="T248" i="1"/>
  <c r="T241" i="1"/>
  <c r="T203" i="1"/>
  <c r="T198" i="1"/>
  <c r="T183" i="1"/>
  <c r="T182" i="1"/>
  <c r="T176" i="1"/>
  <c r="T167" i="1"/>
  <c r="T163" i="1"/>
  <c r="T162" i="1"/>
  <c r="T150" i="1"/>
  <c r="T147" i="1"/>
  <c r="T144" i="1"/>
  <c r="T143" i="1"/>
  <c r="T141" i="1"/>
  <c r="T133" i="1"/>
  <c r="T116" i="1"/>
  <c r="T114" i="1"/>
  <c r="T107" i="1"/>
  <c r="T104" i="1"/>
  <c r="T96" i="1"/>
  <c r="T86" i="1"/>
  <c r="T69" i="1"/>
  <c r="T66" i="1"/>
  <c r="T64" i="1"/>
  <c r="T58" i="1"/>
  <c r="T56" i="1"/>
  <c r="T53" i="1"/>
  <c r="T42" i="1"/>
  <c r="T26" i="1"/>
  <c r="T17" i="1"/>
  <c r="T4" i="1"/>
  <c r="S983" i="1"/>
  <c r="S974" i="1"/>
  <c r="S962" i="1"/>
  <c r="S956" i="1"/>
  <c r="S951" i="1"/>
  <c r="S942" i="1"/>
  <c r="S930" i="1"/>
  <c r="S923" i="1"/>
  <c r="S913" i="1"/>
  <c r="S904" i="1"/>
  <c r="S902" i="1"/>
  <c r="S862" i="1"/>
  <c r="S848" i="1"/>
  <c r="S847" i="1"/>
  <c r="S844" i="1"/>
  <c r="S843" i="1"/>
  <c r="S837" i="1"/>
  <c r="S799" i="1"/>
  <c r="S786" i="1"/>
  <c r="S776" i="1"/>
  <c r="S751" i="1"/>
  <c r="S748" i="1"/>
  <c r="S747" i="1"/>
  <c r="S733" i="1"/>
  <c r="S732" i="1"/>
  <c r="S729" i="1"/>
  <c r="S720" i="1"/>
  <c r="S708" i="1"/>
  <c r="S704" i="1"/>
  <c r="S702" i="1"/>
  <c r="S700" i="1"/>
  <c r="S691" i="1"/>
  <c r="S688" i="1"/>
  <c r="S655" i="1"/>
  <c r="S654" i="1"/>
  <c r="S644" i="1"/>
  <c r="S603" i="1"/>
  <c r="S586" i="1"/>
  <c r="S583" i="1"/>
  <c r="S553" i="1"/>
  <c r="S551" i="1"/>
  <c r="S527" i="1"/>
  <c r="S509" i="1"/>
  <c r="S500" i="1"/>
  <c r="S499" i="1"/>
  <c r="S496" i="1"/>
  <c r="S491" i="1"/>
  <c r="S480" i="1"/>
  <c r="S472" i="1"/>
  <c r="S469" i="1"/>
  <c r="S468" i="1"/>
  <c r="S448" i="1"/>
  <c r="S443" i="1"/>
  <c r="S423" i="1"/>
  <c r="S421" i="1"/>
  <c r="S394" i="1"/>
  <c r="S389" i="1"/>
  <c r="S357" i="1"/>
  <c r="S349" i="1"/>
  <c r="S334" i="1"/>
  <c r="S321" i="1"/>
  <c r="S293" i="1"/>
  <c r="S286" i="1"/>
  <c r="S280" i="1"/>
  <c r="S248" i="1"/>
  <c r="S241" i="1"/>
  <c r="S203" i="1"/>
  <c r="S198" i="1"/>
  <c r="S183" i="1"/>
  <c r="S182" i="1"/>
  <c r="S176" i="1"/>
  <c r="S167" i="1"/>
  <c r="S163" i="1"/>
  <c r="S162" i="1"/>
  <c r="S150" i="1"/>
  <c r="S147" i="1"/>
  <c r="S144" i="1"/>
  <c r="S143" i="1"/>
  <c r="S141" i="1"/>
  <c r="S133" i="1"/>
  <c r="S116" i="1"/>
  <c r="S114" i="1"/>
  <c r="S107" i="1"/>
  <c r="S104" i="1"/>
  <c r="S96" i="1"/>
  <c r="S86" i="1"/>
  <c r="S69" i="1"/>
  <c r="S66" i="1"/>
  <c r="S64" i="1"/>
  <c r="S58" i="1"/>
  <c r="S56" i="1"/>
  <c r="S53" i="1"/>
  <c r="S42" i="1"/>
  <c r="S26" i="1"/>
  <c r="S17" i="1"/>
  <c r="S4" i="1"/>
  <c r="T996" i="1"/>
  <c r="T991" i="1"/>
  <c r="T990" i="1"/>
  <c r="T982" i="1"/>
  <c r="T963" i="1"/>
  <c r="T961" i="1"/>
  <c r="T940" i="1"/>
  <c r="T920" i="1"/>
  <c r="T906" i="1"/>
  <c r="T905" i="1"/>
  <c r="T894" i="1"/>
  <c r="T881" i="1"/>
  <c r="T856" i="1"/>
  <c r="T835" i="1"/>
  <c r="T834" i="1"/>
  <c r="T826" i="1"/>
  <c r="T819" i="1"/>
  <c r="T814" i="1"/>
  <c r="T795" i="1"/>
  <c r="T769" i="1"/>
  <c r="T753" i="1"/>
  <c r="T738" i="1"/>
  <c r="T721" i="1"/>
  <c r="T715" i="1"/>
  <c r="T707" i="1"/>
  <c r="T705" i="1"/>
  <c r="T686" i="1"/>
  <c r="T679" i="1"/>
  <c r="T649" i="1"/>
  <c r="T620" i="1"/>
  <c r="T607" i="1"/>
  <c r="T592" i="1"/>
  <c r="T587" i="1"/>
  <c r="T558" i="1"/>
  <c r="T538" i="1"/>
  <c r="T532" i="1"/>
  <c r="T518" i="1"/>
  <c r="T507" i="1"/>
  <c r="T488" i="1"/>
  <c r="T484" i="1"/>
  <c r="T478" i="1"/>
  <c r="T477" i="1"/>
  <c r="T467" i="1"/>
  <c r="T414" i="1"/>
  <c r="T393" i="1"/>
  <c r="T387" i="1"/>
  <c r="T322" i="1"/>
  <c r="T309" i="1"/>
  <c r="T302" i="1"/>
  <c r="T277" i="1"/>
  <c r="T256" i="1"/>
  <c r="T251" i="1"/>
  <c r="T249" i="1"/>
  <c r="T243" i="1"/>
  <c r="T208" i="1"/>
  <c r="T173" i="1"/>
  <c r="T139" i="1"/>
  <c r="T124" i="1"/>
  <c r="T117" i="1"/>
  <c r="T113" i="1"/>
  <c r="T93" i="1"/>
  <c r="T90" i="1"/>
  <c r="T80" i="1"/>
  <c r="T46" i="1"/>
  <c r="T45" i="1"/>
  <c r="T39" i="1"/>
  <c r="T18" i="1"/>
  <c r="S996" i="1"/>
  <c r="S991" i="1"/>
  <c r="S990" i="1"/>
  <c r="S982" i="1"/>
  <c r="S963" i="1"/>
  <c r="S961" i="1"/>
  <c r="S940" i="1"/>
  <c r="S920" i="1"/>
  <c r="S906" i="1"/>
  <c r="S905" i="1"/>
  <c r="S894" i="1"/>
  <c r="S881" i="1"/>
  <c r="S856" i="1"/>
  <c r="S835" i="1"/>
  <c r="S834" i="1"/>
  <c r="S826" i="1"/>
  <c r="S819" i="1"/>
  <c r="S814" i="1"/>
  <c r="S795" i="1"/>
  <c r="S769" i="1"/>
  <c r="S753" i="1"/>
  <c r="S738" i="1"/>
  <c r="S721" i="1"/>
  <c r="S715" i="1"/>
  <c r="S707" i="1"/>
  <c r="S705" i="1"/>
  <c r="S686" i="1"/>
  <c r="S679" i="1"/>
  <c r="S649" i="1"/>
  <c r="S620" i="1"/>
  <c r="S607" i="1"/>
  <c r="S592" i="1"/>
  <c r="S587" i="1"/>
  <c r="S558" i="1"/>
  <c r="S538" i="1"/>
  <c r="S532" i="1"/>
  <c r="S518" i="1"/>
  <c r="S507" i="1"/>
  <c r="S488" i="1"/>
  <c r="S484" i="1"/>
  <c r="S478" i="1"/>
  <c r="S477" i="1"/>
  <c r="S467" i="1"/>
  <c r="S414" i="1"/>
  <c r="S393" i="1"/>
  <c r="S387" i="1"/>
  <c r="S322" i="1"/>
  <c r="S309" i="1"/>
  <c r="S302" i="1"/>
  <c r="S277" i="1"/>
  <c r="S256" i="1"/>
  <c r="S251" i="1"/>
  <c r="S249" i="1"/>
  <c r="S243" i="1"/>
  <c r="S208" i="1"/>
  <c r="S173" i="1"/>
  <c r="S139" i="1"/>
  <c r="S124" i="1"/>
  <c r="S117" i="1"/>
  <c r="S113" i="1"/>
  <c r="S93" i="1"/>
  <c r="S90" i="1"/>
  <c r="S80" i="1"/>
  <c r="S46" i="1"/>
  <c r="S45" i="1"/>
  <c r="S39" i="1"/>
  <c r="S18" i="1"/>
  <c r="T995" i="1"/>
  <c r="T965" i="1"/>
  <c r="T947" i="1"/>
  <c r="T946" i="1"/>
  <c r="T918" i="1"/>
  <c r="T878" i="1"/>
  <c r="T876" i="1"/>
  <c r="T875" i="1"/>
  <c r="T868" i="1"/>
  <c r="T845" i="1"/>
  <c r="T833" i="1"/>
  <c r="T804" i="1"/>
  <c r="T803" i="1"/>
  <c r="T755" i="1"/>
  <c r="T737" i="1"/>
  <c r="T678" i="1"/>
  <c r="T676" i="1"/>
  <c r="T657" i="1"/>
  <c r="T626" i="1"/>
  <c r="T622" i="1"/>
  <c r="T542" i="1"/>
  <c r="T495" i="1"/>
  <c r="T482" i="1"/>
  <c r="T431" i="1"/>
  <c r="T427" i="1"/>
  <c r="T402" i="1"/>
  <c r="T392" i="1"/>
  <c r="T384" i="1"/>
  <c r="T360" i="1"/>
  <c r="T342" i="1"/>
  <c r="T273" i="1"/>
  <c r="T265" i="1"/>
  <c r="T261" i="1"/>
  <c r="T228" i="1"/>
  <c r="T224" i="1"/>
  <c r="T168" i="1"/>
  <c r="T165" i="1"/>
  <c r="T159" i="1"/>
  <c r="T126" i="1"/>
  <c r="T120" i="1"/>
  <c r="T77" i="1"/>
  <c r="T40" i="1"/>
  <c r="S995" i="1"/>
  <c r="S965" i="1"/>
  <c r="S947" i="1"/>
  <c r="S946" i="1"/>
  <c r="S918" i="1"/>
  <c r="S878" i="1"/>
  <c r="S876" i="1"/>
  <c r="S875" i="1"/>
  <c r="S868" i="1"/>
  <c r="S845" i="1"/>
  <c r="S833" i="1"/>
  <c r="S804" i="1"/>
  <c r="S803" i="1"/>
  <c r="S755" i="1"/>
  <c r="S737" i="1"/>
  <c r="S678" i="1"/>
  <c r="S676" i="1"/>
  <c r="S657" i="1"/>
  <c r="S626" i="1"/>
  <c r="S622" i="1"/>
  <c r="S542" i="1"/>
  <c r="S495" i="1"/>
  <c r="S482" i="1"/>
  <c r="S431" i="1"/>
  <c r="S427" i="1"/>
  <c r="S402" i="1"/>
  <c r="S392" i="1"/>
  <c r="S384" i="1"/>
  <c r="S360" i="1"/>
  <c r="S342" i="1"/>
  <c r="S273" i="1"/>
  <c r="S265" i="1"/>
  <c r="S261" i="1"/>
  <c r="S228" i="1"/>
  <c r="S224" i="1"/>
  <c r="S168" i="1"/>
  <c r="S165" i="1"/>
  <c r="S159" i="1"/>
  <c r="S126" i="1"/>
  <c r="S120" i="1"/>
  <c r="S77" i="1"/>
  <c r="S40" i="1"/>
  <c r="T1000" i="1"/>
  <c r="T993" i="1"/>
  <c r="T988" i="1"/>
  <c r="T987" i="1"/>
  <c r="T976" i="1"/>
  <c r="T969" i="1"/>
  <c r="T967" i="1"/>
  <c r="T953" i="1"/>
  <c r="T934" i="1"/>
  <c r="T924" i="1"/>
  <c r="T903" i="1"/>
  <c r="T901" i="1"/>
  <c r="T892" i="1"/>
  <c r="T891" i="1"/>
  <c r="T888" i="1"/>
  <c r="T882" i="1"/>
  <c r="T880" i="1"/>
  <c r="T877" i="1"/>
  <c r="T855" i="1"/>
  <c r="T853" i="1"/>
  <c r="T852" i="1"/>
  <c r="T851" i="1"/>
  <c r="T839" i="1"/>
  <c r="T838" i="1"/>
  <c r="T825" i="1"/>
  <c r="T824" i="1"/>
  <c r="T822" i="1"/>
  <c r="T817" i="1"/>
  <c r="T816" i="1"/>
  <c r="T806" i="1"/>
  <c r="T802" i="1"/>
  <c r="T796" i="1"/>
  <c r="T789" i="1"/>
  <c r="T788" i="1"/>
  <c r="T785" i="1"/>
  <c r="T777" i="1"/>
  <c r="T767" i="1"/>
  <c r="T766" i="1"/>
  <c r="T764" i="1"/>
  <c r="T763" i="1"/>
  <c r="T761" i="1"/>
  <c r="T760" i="1"/>
  <c r="T752" i="1"/>
  <c r="T744" i="1"/>
  <c r="T741" i="1"/>
  <c r="T739" i="1"/>
  <c r="T735" i="1"/>
  <c r="T734" i="1"/>
  <c r="T723" i="1"/>
  <c r="T716" i="1"/>
  <c r="T699" i="1"/>
  <c r="T697" i="1"/>
  <c r="T694" i="1"/>
  <c r="T675" i="1"/>
  <c r="T672" i="1"/>
  <c r="T666" i="1"/>
  <c r="T663" i="1"/>
  <c r="T660" i="1"/>
  <c r="T656" i="1"/>
  <c r="T652" i="1"/>
  <c r="T647" i="1"/>
  <c r="T630" i="1"/>
  <c r="T624" i="1"/>
  <c r="T618" i="1"/>
  <c r="T614" i="1"/>
  <c r="T610" i="1"/>
  <c r="T608" i="1"/>
  <c r="T600" i="1"/>
  <c r="T588" i="1"/>
  <c r="T581" i="1"/>
  <c r="T579" i="1"/>
  <c r="T574" i="1"/>
  <c r="T572" i="1"/>
  <c r="T569" i="1"/>
  <c r="T568" i="1"/>
  <c r="T564" i="1"/>
  <c r="T557" i="1"/>
  <c r="T556" i="1"/>
  <c r="T555" i="1"/>
  <c r="T552" i="1"/>
  <c r="T546" i="1"/>
  <c r="T544" i="1"/>
  <c r="T535" i="1"/>
  <c r="T530" i="1"/>
  <c r="T521" i="1"/>
  <c r="T516" i="1"/>
  <c r="T506" i="1"/>
  <c r="T475" i="1"/>
  <c r="T474" i="1"/>
  <c r="T458" i="1"/>
  <c r="T453" i="1"/>
  <c r="T446" i="1"/>
  <c r="T438" i="1"/>
  <c r="T426" i="1"/>
  <c r="T411" i="1"/>
  <c r="T401" i="1"/>
  <c r="T399" i="1"/>
  <c r="T395" i="1"/>
  <c r="T390" i="1"/>
  <c r="T378" i="1"/>
  <c r="T377" i="1"/>
  <c r="T366" i="1"/>
  <c r="T365" i="1"/>
  <c r="T364" i="1"/>
  <c r="T353" i="1"/>
  <c r="T352" i="1"/>
  <c r="T348" i="1"/>
  <c r="T343" i="1"/>
  <c r="T338" i="1"/>
  <c r="T337" i="1"/>
  <c r="T336" i="1"/>
  <c r="T330" i="1"/>
  <c r="T320" i="1"/>
  <c r="T315" i="1"/>
  <c r="T311" i="1"/>
  <c r="T305" i="1"/>
  <c r="T300" i="1"/>
  <c r="T290" i="1"/>
  <c r="T289" i="1"/>
  <c r="T285" i="1"/>
  <c r="T268" i="1"/>
  <c r="T264" i="1"/>
  <c r="T263" i="1"/>
  <c r="T262" i="1"/>
  <c r="T258" i="1"/>
  <c r="T257" i="1"/>
  <c r="T252" i="1"/>
  <c r="T244" i="1"/>
  <c r="T238" i="1"/>
  <c r="T227" i="1"/>
  <c r="T216" i="1"/>
  <c r="T215" i="1"/>
  <c r="T209" i="1"/>
  <c r="T206" i="1"/>
  <c r="T201" i="1"/>
  <c r="T200" i="1"/>
  <c r="T197" i="1"/>
  <c r="T196" i="1"/>
  <c r="T195" i="1"/>
  <c r="T194" i="1"/>
  <c r="T185" i="1"/>
  <c r="T172" i="1"/>
  <c r="T170" i="1"/>
  <c r="T164" i="1"/>
  <c r="T160" i="1"/>
  <c r="T158" i="1"/>
  <c r="T156" i="1"/>
  <c r="T154" i="1"/>
  <c r="T153" i="1"/>
  <c r="T152" i="1"/>
  <c r="T151" i="1"/>
  <c r="T145" i="1"/>
  <c r="T135" i="1"/>
  <c r="T130" i="1"/>
  <c r="T106" i="1"/>
  <c r="T105" i="1"/>
  <c r="T103" i="1"/>
  <c r="T89" i="1"/>
  <c r="T87" i="1"/>
  <c r="T85" i="1"/>
  <c r="T83" i="1"/>
  <c r="T76" i="1"/>
  <c r="T75" i="1"/>
  <c r="T57" i="1"/>
  <c r="T52" i="1"/>
  <c r="T51" i="1"/>
  <c r="T48" i="1"/>
  <c r="T43" i="1"/>
  <c r="T29" i="1"/>
  <c r="T16" i="1"/>
  <c r="T15" i="1"/>
  <c r="S1000" i="1"/>
  <c r="S993" i="1"/>
  <c r="S988" i="1"/>
  <c r="S987" i="1"/>
  <c r="S976" i="1"/>
  <c r="S969" i="1"/>
  <c r="S967" i="1"/>
  <c r="S953" i="1"/>
  <c r="S934" i="1"/>
  <c r="S924" i="1"/>
  <c r="S903" i="1"/>
  <c r="S901" i="1"/>
  <c r="S892" i="1"/>
  <c r="S891" i="1"/>
  <c r="S888" i="1"/>
  <c r="S882" i="1"/>
  <c r="S880" i="1"/>
  <c r="S877" i="1"/>
  <c r="S855" i="1"/>
  <c r="S853" i="1"/>
  <c r="S852" i="1"/>
  <c r="S851" i="1"/>
  <c r="S839" i="1"/>
  <c r="S838" i="1"/>
  <c r="S825" i="1"/>
  <c r="S824" i="1"/>
  <c r="S822" i="1"/>
  <c r="S817" i="1"/>
  <c r="S816" i="1"/>
  <c r="S806" i="1"/>
  <c r="S802" i="1"/>
  <c r="S796" i="1"/>
  <c r="S789" i="1"/>
  <c r="S788" i="1"/>
  <c r="S785" i="1"/>
  <c r="S777" i="1"/>
  <c r="S767" i="1"/>
  <c r="S766" i="1"/>
  <c r="S764" i="1"/>
  <c r="S763" i="1"/>
  <c r="S761" i="1"/>
  <c r="S760" i="1"/>
  <c r="S752" i="1"/>
  <c r="S744" i="1"/>
  <c r="S741" i="1"/>
  <c r="S739" i="1"/>
  <c r="S735" i="1"/>
  <c r="S734" i="1"/>
  <c r="S723" i="1"/>
  <c r="S716" i="1"/>
  <c r="S699" i="1"/>
  <c r="S697" i="1"/>
  <c r="S694" i="1"/>
  <c r="S675" i="1"/>
  <c r="S672" i="1"/>
  <c r="S666" i="1"/>
  <c r="S663" i="1"/>
  <c r="S660" i="1"/>
  <c r="S656" i="1"/>
  <c r="S652" i="1"/>
  <c r="S647" i="1"/>
  <c r="S630" i="1"/>
  <c r="S624" i="1"/>
  <c r="S618" i="1"/>
  <c r="S614" i="1"/>
  <c r="S610" i="1"/>
  <c r="S608" i="1"/>
  <c r="S600" i="1"/>
  <c r="S588" i="1"/>
  <c r="S581" i="1"/>
  <c r="S579" i="1"/>
  <c r="S574" i="1"/>
  <c r="S572" i="1"/>
  <c r="S569" i="1"/>
  <c r="S568" i="1"/>
  <c r="S564" i="1"/>
  <c r="S557" i="1"/>
  <c r="S556" i="1"/>
  <c r="S555" i="1"/>
  <c r="S552" i="1"/>
  <c r="S546" i="1"/>
  <c r="S544" i="1"/>
  <c r="S535" i="1"/>
  <c r="S530" i="1"/>
  <c r="S521" i="1"/>
  <c r="S516" i="1"/>
  <c r="S506" i="1"/>
  <c r="S475" i="1"/>
  <c r="S474" i="1"/>
  <c r="S458" i="1"/>
  <c r="S453" i="1"/>
  <c r="S446" i="1"/>
  <c r="S438" i="1"/>
  <c r="S426" i="1"/>
  <c r="S411" i="1"/>
  <c r="S401" i="1"/>
  <c r="S399" i="1"/>
  <c r="S395" i="1"/>
  <c r="S390" i="1"/>
  <c r="S378" i="1"/>
  <c r="S377" i="1"/>
  <c r="S366" i="1"/>
  <c r="S365" i="1"/>
  <c r="S364" i="1"/>
  <c r="S353" i="1"/>
  <c r="S352" i="1"/>
  <c r="S348" i="1"/>
  <c r="S343" i="1"/>
  <c r="S338" i="1"/>
  <c r="S337" i="1"/>
  <c r="S336" i="1"/>
  <c r="S330" i="1"/>
  <c r="S320" i="1"/>
  <c r="S315" i="1"/>
  <c r="S311" i="1"/>
  <c r="S305" i="1"/>
  <c r="S300" i="1"/>
  <c r="S290" i="1"/>
  <c r="S289" i="1"/>
  <c r="S285" i="1"/>
  <c r="S268" i="1"/>
  <c r="S264" i="1"/>
  <c r="S263" i="1"/>
  <c r="S262" i="1"/>
  <c r="S258" i="1"/>
  <c r="S257" i="1"/>
  <c r="S252" i="1"/>
  <c r="S244" i="1"/>
  <c r="S238" i="1"/>
  <c r="S227" i="1"/>
  <c r="S216" i="1"/>
  <c r="S215" i="1"/>
  <c r="S209" i="1"/>
  <c r="S206" i="1"/>
  <c r="S201" i="1"/>
  <c r="S200" i="1"/>
  <c r="S197" i="1"/>
  <c r="S196" i="1"/>
  <c r="S195" i="1"/>
  <c r="S194" i="1"/>
  <c r="S185" i="1"/>
  <c r="S172" i="1"/>
  <c r="S170" i="1"/>
  <c r="S164" i="1"/>
  <c r="S160" i="1"/>
  <c r="S158" i="1"/>
  <c r="S156" i="1"/>
  <c r="S154" i="1"/>
  <c r="S153" i="1"/>
  <c r="S152" i="1"/>
  <c r="S151" i="1"/>
  <c r="S145" i="1"/>
  <c r="S135" i="1"/>
  <c r="S130" i="1"/>
  <c r="S106" i="1"/>
  <c r="S105" i="1"/>
  <c r="S103" i="1"/>
  <c r="S89" i="1"/>
  <c r="S87" i="1"/>
  <c r="S85" i="1"/>
  <c r="S83" i="1"/>
  <c r="S76" i="1"/>
  <c r="S75" i="1"/>
  <c r="S57" i="1"/>
  <c r="S52" i="1"/>
  <c r="S51" i="1"/>
  <c r="S48" i="1"/>
  <c r="S43" i="1"/>
  <c r="S29" i="1"/>
  <c r="S16" i="1"/>
  <c r="S15" i="1"/>
  <c r="S11" i="1"/>
  <c r="S5" i="1"/>
  <c r="T11" i="1"/>
  <c r="T5" i="1"/>
  <c r="T3" i="1"/>
  <c r="S3" i="1"/>
  <c r="T677" i="1"/>
  <c r="T669" i="1"/>
  <c r="T575" i="1"/>
  <c r="T492" i="1"/>
  <c r="S677" i="1"/>
  <c r="S669" i="1"/>
  <c r="S575" i="1"/>
  <c r="S492" i="1"/>
  <c r="S464" i="1"/>
  <c r="T504" i="1"/>
  <c r="T464" i="1"/>
  <c r="T980" i="1"/>
  <c r="T941" i="1"/>
  <c r="T910" i="1"/>
  <c r="T854" i="1"/>
  <c r="T821" i="1"/>
  <c r="T815" i="1"/>
  <c r="T813" i="1"/>
  <c r="T798" i="1"/>
  <c r="T727" i="1"/>
  <c r="T717" i="1"/>
  <c r="T682" i="1"/>
  <c r="T648" i="1"/>
  <c r="T593" i="1"/>
  <c r="T584" i="1"/>
  <c r="T545" i="1"/>
  <c r="T543" i="1"/>
  <c r="T540" i="1"/>
  <c r="T533" i="1"/>
  <c r="T531" i="1"/>
  <c r="T514" i="1"/>
  <c r="T451" i="1"/>
  <c r="T450" i="1"/>
  <c r="T412" i="1"/>
  <c r="T359" i="1"/>
  <c r="T346" i="1"/>
  <c r="T331" i="1"/>
  <c r="T312" i="1"/>
  <c r="T33" i="1"/>
  <c r="T236" i="1"/>
  <c r="T278" i="1"/>
  <c r="T272" i="1"/>
  <c r="T250" i="1"/>
  <c r="T232" i="1"/>
  <c r="T231" i="1"/>
  <c r="T229" i="1"/>
  <c r="T140" i="1"/>
  <c r="T123" i="1"/>
  <c r="T122" i="1"/>
  <c r="T100" i="1"/>
  <c r="T94" i="1"/>
  <c r="T84" i="1"/>
  <c r="T82" i="1"/>
  <c r="T59" i="1"/>
  <c r="T27" i="1"/>
  <c r="S980" i="1"/>
  <c r="S941" i="1"/>
  <c r="S910" i="1"/>
  <c r="S854" i="1"/>
  <c r="S821" i="1"/>
  <c r="S815" i="1"/>
  <c r="S813" i="1"/>
  <c r="S798" i="1"/>
  <c r="S771" i="1"/>
  <c r="S762" i="1"/>
  <c r="S727" i="1"/>
  <c r="S717" i="1"/>
  <c r="S682" i="1"/>
  <c r="S648" i="1"/>
  <c r="S593" i="1"/>
  <c r="S584" i="1"/>
  <c r="S545" i="1"/>
  <c r="S543" i="1"/>
  <c r="S540" i="1"/>
  <c r="S533" i="1"/>
  <c r="S531" i="1"/>
  <c r="S514" i="1"/>
  <c r="S451" i="1"/>
  <c r="S450" i="1"/>
  <c r="S412" i="1"/>
  <c r="S359" i="1"/>
  <c r="S346" i="1"/>
  <c r="S331" i="1"/>
  <c r="S312" i="1"/>
  <c r="S278" i="1"/>
  <c r="S272" i="1"/>
  <c r="S250" i="1"/>
  <c r="S236" i="1"/>
  <c r="S232" i="1"/>
  <c r="S231" i="1"/>
  <c r="S229" i="1"/>
  <c r="S140" i="1"/>
  <c r="S123" i="1"/>
  <c r="S122" i="1"/>
  <c r="S100" i="1"/>
  <c r="S94" i="1"/>
  <c r="S84" i="1"/>
  <c r="S82" i="1"/>
  <c r="S59" i="1"/>
  <c r="S33" i="1"/>
  <c r="S27" i="1"/>
  <c r="T1001" i="1"/>
  <c r="T997" i="1"/>
  <c r="T979" i="1"/>
  <c r="T970" i="1"/>
  <c r="T964" i="1"/>
  <c r="T945" i="1"/>
  <c r="T928" i="1"/>
  <c r="T898" i="1"/>
  <c r="T879" i="1"/>
  <c r="T869" i="1"/>
  <c r="T860" i="1"/>
  <c r="T858" i="1"/>
  <c r="T849" i="1"/>
  <c r="T810" i="1"/>
  <c r="T793" i="1"/>
  <c r="T681" i="1"/>
  <c r="T658" i="1"/>
  <c r="T650" i="1"/>
  <c r="T629" i="1"/>
  <c r="T609" i="1"/>
  <c r="T602" i="1"/>
  <c r="T589" i="1"/>
  <c r="T576" i="1"/>
  <c r="T541" i="1"/>
  <c r="T519" i="1"/>
  <c r="T493" i="1"/>
  <c r="T486" i="1"/>
  <c r="T481" i="1"/>
  <c r="T473" i="1"/>
  <c r="T425" i="1"/>
  <c r="T416" i="1"/>
  <c r="T385" i="1"/>
  <c r="T350" i="1"/>
  <c r="T333" i="1"/>
  <c r="T318" i="1"/>
  <c r="T301" i="1"/>
  <c r="T294" i="1"/>
  <c r="T223" i="1"/>
  <c r="T204" i="1"/>
  <c r="T180" i="1"/>
  <c r="T131" i="1"/>
  <c r="T115" i="1"/>
  <c r="T112" i="1"/>
  <c r="T99" i="1"/>
  <c r="T44" i="1"/>
  <c r="S1001" i="1"/>
  <c r="S997" i="1"/>
  <c r="S979" i="1"/>
  <c r="S970" i="1"/>
  <c r="S964" i="1"/>
  <c r="S945" i="1"/>
  <c r="S928" i="1"/>
  <c r="S898" i="1"/>
  <c r="S879" i="1"/>
  <c r="S869" i="1"/>
  <c r="S860" i="1"/>
  <c r="S858" i="1"/>
  <c r="S849" i="1"/>
  <c r="S810" i="1"/>
  <c r="S793" i="1"/>
  <c r="S681" i="1"/>
  <c r="S658" i="1"/>
  <c r="S650" i="1"/>
  <c r="S629" i="1"/>
  <c r="S609" i="1"/>
  <c r="S602" i="1"/>
  <c r="S589" i="1"/>
  <c r="S576" i="1"/>
  <c r="S541" i="1"/>
  <c r="S519" i="1"/>
  <c r="S493" i="1"/>
  <c r="S486" i="1"/>
  <c r="S481" i="1"/>
  <c r="S473" i="1"/>
  <c r="S425" i="1"/>
  <c r="S416" i="1"/>
  <c r="S385" i="1"/>
  <c r="S350" i="1"/>
  <c r="S333" i="1"/>
  <c r="S318" i="1"/>
  <c r="S301" i="1"/>
  <c r="S294" i="1"/>
  <c r="S223" i="1"/>
  <c r="S204" i="1"/>
  <c r="S180" i="1"/>
  <c r="S131" i="1"/>
  <c r="S115" i="1"/>
  <c r="S112" i="1"/>
  <c r="S99" i="1"/>
  <c r="S44" i="1"/>
  <c r="T2" i="1"/>
  <c r="S2" i="1"/>
  <c r="T994" i="1"/>
  <c r="T992" i="1"/>
  <c r="T989" i="1"/>
  <c r="T985" i="1"/>
  <c r="T984" i="1"/>
  <c r="T973" i="1"/>
  <c r="T960" i="1"/>
  <c r="T958" i="1"/>
  <c r="T955" i="1"/>
  <c r="T954" i="1"/>
  <c r="T950" i="1"/>
  <c r="T939" i="1"/>
  <c r="T922" i="1"/>
  <c r="T919" i="1"/>
  <c r="T917" i="1"/>
  <c r="T915" i="1"/>
  <c r="T914" i="1"/>
  <c r="T908" i="1"/>
  <c r="T900" i="1"/>
  <c r="T896" i="1"/>
  <c r="T895" i="1"/>
  <c r="T893" i="1"/>
  <c r="T885" i="1"/>
  <c r="T874" i="1"/>
  <c r="T871" i="1"/>
  <c r="T866" i="1"/>
  <c r="T865" i="1"/>
  <c r="T859" i="1"/>
  <c r="T850" i="1"/>
  <c r="T846" i="1"/>
  <c r="T841" i="1"/>
  <c r="T829" i="1"/>
  <c r="T827" i="1"/>
  <c r="T823" i="1"/>
  <c r="T811" i="1"/>
  <c r="T808" i="1"/>
  <c r="T807" i="1"/>
  <c r="T797" i="1"/>
  <c r="T790" i="1"/>
  <c r="T787" i="1"/>
  <c r="T784" i="1"/>
  <c r="T782" i="1"/>
  <c r="T780" i="1"/>
  <c r="T768" i="1"/>
  <c r="T759" i="1"/>
  <c r="T750" i="1"/>
  <c r="T731" i="1"/>
  <c r="T724" i="1"/>
  <c r="T719" i="1"/>
  <c r="T709" i="1"/>
  <c r="T706" i="1"/>
  <c r="T701" i="1"/>
  <c r="T693" i="1"/>
  <c r="T692" i="1"/>
  <c r="T690" i="1"/>
  <c r="T680" i="1"/>
  <c r="T667" i="1"/>
  <c r="T661" i="1"/>
  <c r="T659" i="1"/>
  <c r="T653" i="1"/>
  <c r="T641" i="1"/>
  <c r="T638" i="1"/>
  <c r="T637" i="1"/>
  <c r="T636" i="1"/>
  <c r="T635" i="1"/>
  <c r="T611" i="1"/>
  <c r="T601" i="1"/>
  <c r="T598" i="1"/>
  <c r="T595" i="1"/>
  <c r="T591" i="1"/>
  <c r="T585" i="1"/>
  <c r="T580" i="1"/>
  <c r="T573" i="1"/>
  <c r="T571" i="1"/>
  <c r="T565" i="1"/>
  <c r="T562" i="1"/>
  <c r="T559" i="1"/>
  <c r="T549" i="1"/>
  <c r="T539" i="1"/>
  <c r="T536" i="1"/>
  <c r="T529" i="1"/>
  <c r="T525" i="1"/>
  <c r="T524" i="1"/>
  <c r="T523" i="1"/>
  <c r="T520" i="1"/>
  <c r="T515" i="1"/>
  <c r="T512" i="1"/>
  <c r="T505" i="1"/>
  <c r="T503" i="1"/>
  <c r="T501" i="1"/>
  <c r="T498" i="1"/>
  <c r="T494" i="1"/>
  <c r="T479" i="1"/>
  <c r="T476" i="1"/>
  <c r="T471" i="1"/>
  <c r="T465" i="1"/>
  <c r="T463" i="1"/>
  <c r="T461" i="1"/>
  <c r="T456" i="1"/>
  <c r="T455" i="1"/>
  <c r="T454" i="1"/>
  <c r="T452" i="1"/>
  <c r="T449" i="1"/>
  <c r="T442" i="1"/>
  <c r="T441" i="1"/>
  <c r="T439" i="1"/>
  <c r="T435" i="1"/>
  <c r="T430" i="1"/>
  <c r="T420" i="1"/>
  <c r="T418" i="1"/>
  <c r="T415" i="1"/>
  <c r="T410" i="1"/>
  <c r="T408" i="1"/>
  <c r="T404" i="1"/>
  <c r="T400" i="1"/>
  <c r="T398" i="1"/>
  <c r="T396" i="1"/>
  <c r="T386" i="1"/>
  <c r="T380" i="1"/>
  <c r="T376" i="1"/>
  <c r="T374" i="1"/>
  <c r="T371" i="1"/>
  <c r="T370" i="1"/>
  <c r="T361" i="1"/>
  <c r="T356" i="1"/>
  <c r="T347" i="1"/>
  <c r="T332" i="1"/>
  <c r="T328" i="1"/>
  <c r="T325" i="1"/>
  <c r="T323" i="1"/>
  <c r="T316" i="1"/>
  <c r="T306" i="1"/>
  <c r="T303" i="1"/>
  <c r="T292" i="1"/>
  <c r="T284" i="1"/>
  <c r="T282" i="1"/>
  <c r="T271" i="1"/>
  <c r="T270" i="1"/>
  <c r="T255" i="1"/>
  <c r="T239" i="1"/>
  <c r="T237" i="1"/>
  <c r="T235" i="1"/>
  <c r="T230" i="1"/>
  <c r="T226" i="1"/>
  <c r="T221" i="1"/>
  <c r="T220" i="1"/>
  <c r="T219" i="1"/>
  <c r="T212" i="1"/>
  <c r="T211" i="1"/>
  <c r="T210" i="1"/>
  <c r="T199" i="1"/>
  <c r="T189" i="1"/>
  <c r="T187" i="1"/>
  <c r="T174" i="1"/>
  <c r="T142" i="1"/>
  <c r="T138" i="1"/>
  <c r="T136" i="1"/>
  <c r="T132" i="1"/>
  <c r="T121" i="1"/>
  <c r="T119" i="1"/>
  <c r="T111" i="1"/>
  <c r="T110" i="1"/>
  <c r="T97" i="1"/>
  <c r="T79" i="1"/>
  <c r="T74" i="1"/>
  <c r="T55" i="1"/>
  <c r="T37" i="1"/>
  <c r="T36" i="1"/>
  <c r="T34" i="1"/>
  <c r="T32" i="1"/>
  <c r="T31" i="1"/>
  <c r="T25" i="1"/>
  <c r="T22" i="1"/>
  <c r="T19" i="1"/>
  <c r="T14" i="1"/>
  <c r="T12" i="1"/>
  <c r="S994" i="1"/>
  <c r="S992" i="1"/>
  <c r="S989" i="1"/>
  <c r="S985" i="1"/>
  <c r="S984" i="1"/>
  <c r="S973" i="1"/>
  <c r="S960" i="1"/>
  <c r="S958" i="1"/>
  <c r="S955" i="1"/>
  <c r="S954" i="1"/>
  <c r="S950" i="1"/>
  <c r="S939" i="1"/>
  <c r="S922" i="1"/>
  <c r="S919" i="1"/>
  <c r="S917" i="1"/>
  <c r="S915" i="1"/>
  <c r="S914" i="1"/>
  <c r="S908" i="1"/>
  <c r="S900" i="1"/>
  <c r="S896" i="1"/>
  <c r="S895" i="1"/>
  <c r="S893" i="1"/>
  <c r="S885" i="1"/>
  <c r="S874" i="1"/>
  <c r="S871" i="1"/>
  <c r="S866" i="1"/>
  <c r="S865" i="1"/>
  <c r="S859" i="1"/>
  <c r="S850" i="1"/>
  <c r="S846" i="1"/>
  <c r="S841" i="1"/>
  <c r="S829" i="1"/>
  <c r="S827" i="1"/>
  <c r="S823" i="1"/>
  <c r="S811" i="1"/>
  <c r="S808" i="1"/>
  <c r="S807" i="1"/>
  <c r="S797" i="1"/>
  <c r="S790" i="1"/>
  <c r="S787" i="1"/>
  <c r="S784" i="1"/>
  <c r="S782" i="1"/>
  <c r="S780" i="1"/>
  <c r="S768" i="1"/>
  <c r="S759" i="1"/>
  <c r="S750" i="1"/>
  <c r="S731" i="1"/>
  <c r="S724" i="1"/>
  <c r="S719" i="1"/>
  <c r="S709" i="1"/>
  <c r="S706" i="1"/>
  <c r="S701" i="1"/>
  <c r="S693" i="1"/>
  <c r="S692" i="1"/>
  <c r="S690" i="1"/>
  <c r="S680" i="1"/>
  <c r="S667" i="1"/>
  <c r="S661" i="1"/>
  <c r="S659" i="1"/>
  <c r="S653" i="1"/>
  <c r="S641" i="1"/>
  <c r="S638" i="1"/>
  <c r="S637" i="1"/>
  <c r="S636" i="1"/>
  <c r="S635" i="1"/>
  <c r="S611" i="1"/>
  <c r="S601" i="1"/>
  <c r="S598" i="1"/>
  <c r="S595" i="1"/>
  <c r="S591" i="1"/>
  <c r="S585" i="1"/>
  <c r="S580" i="1"/>
  <c r="S573" i="1"/>
  <c r="S571" i="1"/>
  <c r="S565" i="1"/>
  <c r="S562" i="1"/>
  <c r="S559" i="1"/>
  <c r="S549" i="1"/>
  <c r="S539" i="1"/>
  <c r="S536" i="1"/>
  <c r="S529" i="1"/>
  <c r="S525" i="1"/>
  <c r="S524" i="1"/>
  <c r="S523" i="1"/>
  <c r="S520" i="1"/>
  <c r="S515" i="1"/>
  <c r="S512" i="1"/>
  <c r="S505" i="1"/>
  <c r="S503" i="1"/>
  <c r="S501" i="1"/>
  <c r="S498" i="1"/>
  <c r="S494" i="1"/>
  <c r="S479" i="1"/>
  <c r="S476" i="1"/>
  <c r="S471" i="1"/>
  <c r="S465" i="1"/>
  <c r="S463" i="1"/>
  <c r="S461" i="1"/>
  <c r="S456" i="1"/>
  <c r="S455" i="1"/>
  <c r="S454" i="1"/>
  <c r="S452" i="1"/>
  <c r="S449" i="1"/>
  <c r="S442" i="1"/>
  <c r="S441" i="1"/>
  <c r="S439" i="1"/>
  <c r="S435" i="1"/>
  <c r="S430" i="1"/>
  <c r="S420" i="1"/>
  <c r="S418" i="1"/>
  <c r="S415" i="1"/>
  <c r="S410" i="1"/>
  <c r="S408" i="1"/>
  <c r="S404" i="1"/>
  <c r="S400" i="1"/>
  <c r="S398" i="1"/>
  <c r="S396" i="1"/>
  <c r="S386" i="1"/>
  <c r="S380" i="1"/>
  <c r="S376" i="1"/>
  <c r="S374" i="1"/>
  <c r="S371" i="1"/>
  <c r="S370" i="1"/>
  <c r="S361" i="1"/>
  <c r="S356" i="1"/>
  <c r="S347" i="1"/>
  <c r="S332" i="1"/>
  <c r="S328" i="1"/>
  <c r="S325" i="1"/>
  <c r="S323" i="1"/>
  <c r="S316" i="1"/>
  <c r="S306" i="1"/>
  <c r="S303" i="1"/>
  <c r="S292" i="1"/>
  <c r="S284" i="1"/>
  <c r="S282" i="1"/>
  <c r="S271" i="1"/>
  <c r="S270" i="1"/>
  <c r="S255" i="1"/>
  <c r="S239" i="1"/>
  <c r="S237" i="1"/>
  <c r="S235" i="1"/>
  <c r="S230" i="1"/>
  <c r="S226" i="1"/>
  <c r="S221" i="1"/>
  <c r="S220" i="1"/>
  <c r="S219" i="1"/>
  <c r="S212" i="1"/>
  <c r="S211" i="1"/>
  <c r="S210" i="1"/>
  <c r="S199" i="1"/>
  <c r="S189" i="1"/>
  <c r="S187" i="1"/>
  <c r="S174" i="1"/>
  <c r="S171" i="1"/>
  <c r="S142" i="1"/>
  <c r="S138" i="1"/>
  <c r="S136" i="1"/>
  <c r="S132" i="1"/>
  <c r="S121" i="1"/>
  <c r="S119" i="1"/>
  <c r="S111" i="1"/>
  <c r="S110" i="1"/>
  <c r="S97" i="1"/>
  <c r="S79" i="1"/>
  <c r="S74" i="1"/>
  <c r="S55" i="1"/>
  <c r="S37" i="1"/>
  <c r="S36" i="1"/>
  <c r="S34" i="1"/>
  <c r="S32" i="1"/>
  <c r="S31" i="1"/>
  <c r="S25" i="1"/>
  <c r="S22" i="1"/>
  <c r="S19" i="1"/>
  <c r="S14" i="1"/>
  <c r="S12" i="1"/>
  <c r="T8" i="1"/>
  <c r="S8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" i="1"/>
  <c r="R14" i="1"/>
  <c r="R15" i="1"/>
  <c r="R16" i="1"/>
  <c r="R17" i="1"/>
  <c r="R18" i="1"/>
  <c r="R19" i="1"/>
  <c r="R20" i="1"/>
  <c r="R21" i="1"/>
  <c r="R22" i="1"/>
  <c r="R23" i="1"/>
  <c r="R24" i="1"/>
  <c r="R12" i="1"/>
  <c r="R11" i="1"/>
  <c r="R10" i="1"/>
  <c r="R9" i="1"/>
  <c r="R8" i="1"/>
  <c r="R7" i="1"/>
  <c r="R6" i="1"/>
  <c r="R5" i="1"/>
  <c r="R4" i="1"/>
  <c r="R3" i="1"/>
  <c r="Q1001" i="1"/>
  <c r="Q1000" i="1"/>
  <c r="Q999" i="1"/>
  <c r="Q998" i="1"/>
  <c r="Q997" i="1"/>
  <c r="Q996" i="1"/>
  <c r="Q995" i="1"/>
  <c r="Q994" i="1"/>
  <c r="Q993" i="1"/>
  <c r="Q992" i="1"/>
  <c r="Q991" i="1"/>
  <c r="Q990" i="1"/>
  <c r="Q989" i="1"/>
  <c r="Q988" i="1"/>
  <c r="Q987" i="1"/>
  <c r="Q986" i="1"/>
  <c r="Q985" i="1"/>
  <c r="Q984" i="1"/>
  <c r="Q983" i="1"/>
  <c r="Q982" i="1"/>
  <c r="Q981" i="1"/>
  <c r="Q980" i="1"/>
  <c r="Q979" i="1"/>
  <c r="Q978" i="1"/>
  <c r="Q977" i="1"/>
  <c r="Q976" i="1"/>
  <c r="Q975" i="1"/>
  <c r="Q974" i="1"/>
  <c r="Q973" i="1"/>
  <c r="Q972" i="1"/>
  <c r="Q971" i="1"/>
  <c r="Q970" i="1"/>
  <c r="Q969" i="1"/>
  <c r="Q968" i="1"/>
  <c r="Q967" i="1"/>
  <c r="Q966" i="1"/>
  <c r="Q965" i="1"/>
  <c r="Q964" i="1"/>
  <c r="Q963" i="1"/>
  <c r="Q962" i="1"/>
  <c r="Q961" i="1"/>
  <c r="Q960" i="1"/>
  <c r="Q959" i="1"/>
  <c r="Q958" i="1"/>
  <c r="Q957" i="1"/>
  <c r="Q956" i="1"/>
  <c r="Q955" i="1"/>
  <c r="Q954" i="1"/>
  <c r="Q953" i="1"/>
  <c r="Q952" i="1"/>
  <c r="Q951" i="1"/>
  <c r="Q950" i="1"/>
  <c r="Q949" i="1"/>
  <c r="Q948" i="1"/>
  <c r="Q947" i="1"/>
  <c r="Q946" i="1"/>
  <c r="Q945" i="1"/>
  <c r="Q944" i="1"/>
  <c r="Q943" i="1"/>
  <c r="Q942" i="1"/>
  <c r="Q941" i="1"/>
  <c r="Q940" i="1"/>
  <c r="Q939" i="1"/>
  <c r="Q938" i="1"/>
  <c r="Q937" i="1"/>
  <c r="Q936" i="1"/>
  <c r="Q935" i="1"/>
  <c r="Q934" i="1"/>
  <c r="Q933" i="1"/>
  <c r="Q932" i="1"/>
  <c r="Q931" i="1"/>
  <c r="Q930" i="1"/>
  <c r="Q929" i="1"/>
  <c r="Q928" i="1"/>
  <c r="Q927" i="1"/>
  <c r="Q926" i="1"/>
  <c r="Q925" i="1"/>
  <c r="Q924" i="1"/>
  <c r="Q923" i="1"/>
  <c r="Q922" i="1"/>
  <c r="Q921" i="1"/>
  <c r="Q920" i="1"/>
  <c r="Q919" i="1"/>
  <c r="Q918" i="1"/>
  <c r="Q917" i="1"/>
  <c r="Q916" i="1"/>
  <c r="Q915" i="1"/>
  <c r="Q914" i="1"/>
  <c r="Q913" i="1"/>
  <c r="Q912" i="1"/>
  <c r="Q911" i="1"/>
  <c r="Q910" i="1"/>
  <c r="Q909" i="1"/>
  <c r="Q908" i="1"/>
  <c r="Q907" i="1"/>
  <c r="Q906" i="1"/>
  <c r="Q905" i="1"/>
  <c r="Q904" i="1"/>
  <c r="Q903" i="1"/>
  <c r="Q902" i="1"/>
  <c r="Q901" i="1"/>
  <c r="Q900" i="1"/>
  <c r="Q899" i="1"/>
  <c r="Q898" i="1"/>
  <c r="Q897" i="1"/>
  <c r="Q896" i="1"/>
  <c r="Q895" i="1"/>
  <c r="Q894" i="1"/>
  <c r="Q893" i="1"/>
  <c r="Q892" i="1"/>
  <c r="Q891" i="1"/>
  <c r="Q890" i="1"/>
  <c r="Q889" i="1"/>
  <c r="Q888" i="1"/>
  <c r="Q887" i="1"/>
  <c r="Q886" i="1"/>
  <c r="Q885" i="1"/>
  <c r="Q884" i="1"/>
  <c r="Q883" i="1"/>
  <c r="Q882" i="1"/>
  <c r="Q881" i="1"/>
  <c r="Q880" i="1"/>
  <c r="Q879" i="1"/>
  <c r="Q878" i="1"/>
  <c r="Q877" i="1"/>
  <c r="Q876" i="1"/>
  <c r="Q875" i="1"/>
  <c r="Q874" i="1"/>
  <c r="Q873" i="1"/>
  <c r="Q872" i="1"/>
  <c r="Q871" i="1"/>
  <c r="Q870" i="1"/>
  <c r="Q869" i="1"/>
  <c r="Q868" i="1"/>
  <c r="Q867" i="1"/>
  <c r="Q866" i="1"/>
  <c r="Q865" i="1"/>
  <c r="Q864" i="1"/>
  <c r="Q863" i="1"/>
  <c r="Q862" i="1"/>
  <c r="Q861" i="1"/>
  <c r="Q860" i="1"/>
  <c r="Q859" i="1"/>
  <c r="Q858" i="1"/>
  <c r="Q857" i="1"/>
  <c r="Q856" i="1"/>
  <c r="Q855" i="1"/>
  <c r="Q854" i="1"/>
  <c r="Q853" i="1"/>
  <c r="Q852" i="1"/>
  <c r="Q851" i="1"/>
  <c r="Q850" i="1"/>
  <c r="Q849" i="1"/>
  <c r="Q848" i="1"/>
  <c r="Q847" i="1"/>
  <c r="Q846" i="1"/>
  <c r="Q845" i="1"/>
  <c r="Q844" i="1"/>
  <c r="Q843" i="1"/>
  <c r="Q842" i="1"/>
  <c r="Q841" i="1"/>
  <c r="Q840" i="1"/>
  <c r="Q839" i="1"/>
  <c r="Q838" i="1"/>
  <c r="Q837" i="1"/>
  <c r="Q836" i="1"/>
  <c r="Q835" i="1"/>
  <c r="Q834" i="1"/>
  <c r="Q833" i="1"/>
  <c r="Q832" i="1"/>
  <c r="Q831" i="1"/>
  <c r="Q830" i="1"/>
  <c r="Q829" i="1"/>
  <c r="Q828" i="1"/>
  <c r="Q827" i="1"/>
  <c r="Q826" i="1"/>
  <c r="Q825" i="1"/>
  <c r="Q824" i="1"/>
  <c r="Q823" i="1"/>
  <c r="Q822" i="1"/>
  <c r="Q821" i="1"/>
  <c r="Q820" i="1"/>
  <c r="Q819" i="1"/>
  <c r="Q818" i="1"/>
  <c r="Q817" i="1"/>
  <c r="Q816" i="1"/>
  <c r="Q815" i="1"/>
  <c r="Q814" i="1"/>
  <c r="Q813" i="1"/>
  <c r="Q812" i="1"/>
  <c r="Q811" i="1"/>
  <c r="Q810" i="1"/>
  <c r="Q809" i="1"/>
  <c r="Q808" i="1"/>
  <c r="Q807" i="1"/>
  <c r="Q806" i="1"/>
  <c r="Q805" i="1"/>
  <c r="Q804" i="1"/>
  <c r="Q803" i="1"/>
  <c r="Q802" i="1"/>
  <c r="Q801" i="1"/>
  <c r="Q800" i="1"/>
  <c r="Q799" i="1"/>
  <c r="Q798" i="1"/>
  <c r="Q797" i="1"/>
  <c r="Q796" i="1"/>
  <c r="Q795" i="1"/>
  <c r="Q794" i="1"/>
  <c r="Q793" i="1"/>
  <c r="Q792" i="1"/>
  <c r="Q791" i="1"/>
  <c r="Q790" i="1"/>
  <c r="Q789" i="1"/>
  <c r="Q788" i="1"/>
  <c r="Q787" i="1"/>
  <c r="Q786" i="1"/>
  <c r="Q785" i="1"/>
  <c r="Q784" i="1"/>
  <c r="Q783" i="1"/>
  <c r="Q782" i="1"/>
  <c r="Q781" i="1"/>
  <c r="Q780" i="1"/>
  <c r="Q779" i="1"/>
  <c r="Q778" i="1"/>
  <c r="Q777" i="1"/>
  <c r="Q776" i="1"/>
  <c r="Q775" i="1"/>
  <c r="Q774" i="1"/>
  <c r="Q773" i="1"/>
  <c r="Q772" i="1"/>
  <c r="Q771" i="1"/>
  <c r="Q770" i="1"/>
  <c r="Q769" i="1"/>
  <c r="Q768" i="1"/>
  <c r="Q767" i="1"/>
  <c r="Q766" i="1"/>
  <c r="Q765" i="1"/>
  <c r="Q764" i="1"/>
  <c r="Q763" i="1"/>
  <c r="Q762" i="1"/>
  <c r="Q761" i="1"/>
  <c r="Q760" i="1"/>
  <c r="Q759" i="1"/>
  <c r="Q758" i="1"/>
  <c r="Q757" i="1"/>
  <c r="Q756" i="1"/>
  <c r="Q755" i="1"/>
  <c r="Q754" i="1"/>
  <c r="Q753" i="1"/>
  <c r="Q752" i="1"/>
  <c r="Q751" i="1"/>
  <c r="Q750" i="1"/>
  <c r="Q749" i="1"/>
  <c r="Q748" i="1"/>
  <c r="Q747" i="1"/>
  <c r="Q746" i="1"/>
  <c r="Q745" i="1"/>
  <c r="Q744" i="1"/>
  <c r="Q743" i="1"/>
  <c r="Q742" i="1"/>
  <c r="Q741" i="1"/>
  <c r="Q740" i="1"/>
  <c r="Q739" i="1"/>
  <c r="Q738" i="1"/>
  <c r="Q737" i="1"/>
  <c r="Q736" i="1"/>
  <c r="Q735" i="1"/>
  <c r="Q734" i="1"/>
  <c r="Q733" i="1"/>
  <c r="Q732" i="1"/>
  <c r="Q731" i="1"/>
  <c r="Q730" i="1"/>
  <c r="Q729" i="1"/>
  <c r="Q728" i="1"/>
  <c r="Q727" i="1"/>
  <c r="Q726" i="1"/>
  <c r="Q725" i="1"/>
  <c r="Q724" i="1"/>
  <c r="Q723" i="1"/>
  <c r="Q722" i="1"/>
  <c r="Q721" i="1"/>
  <c r="Q720" i="1"/>
  <c r="Q719" i="1"/>
  <c r="Q718" i="1"/>
  <c r="Q717" i="1"/>
  <c r="Q716" i="1"/>
  <c r="Q715" i="1"/>
  <c r="Q714" i="1"/>
  <c r="Q713" i="1"/>
  <c r="Q712" i="1"/>
  <c r="Q711" i="1"/>
  <c r="Q710" i="1"/>
  <c r="Q709" i="1"/>
  <c r="Q708" i="1"/>
  <c r="Q707" i="1"/>
  <c r="Q706" i="1"/>
  <c r="Q705" i="1"/>
  <c r="Q704" i="1"/>
  <c r="Q703" i="1"/>
  <c r="Q702" i="1"/>
  <c r="Q701" i="1"/>
  <c r="Q700" i="1"/>
  <c r="Q699" i="1"/>
  <c r="Q698" i="1"/>
  <c r="Q697" i="1"/>
  <c r="Q696" i="1"/>
  <c r="Q695" i="1"/>
  <c r="Q694" i="1"/>
  <c r="Q693" i="1"/>
  <c r="Q692" i="1"/>
  <c r="Q691" i="1"/>
  <c r="Q690" i="1"/>
  <c r="Q689" i="1"/>
  <c r="Q688" i="1"/>
  <c r="Q687" i="1"/>
  <c r="Q686" i="1"/>
  <c r="Q685" i="1"/>
  <c r="Q684" i="1"/>
  <c r="Q683" i="1"/>
  <c r="Q682" i="1"/>
  <c r="Q681" i="1"/>
  <c r="Q680" i="1"/>
  <c r="Q679" i="1"/>
  <c r="Q678" i="1"/>
  <c r="Q677" i="1"/>
  <c r="Q676" i="1"/>
  <c r="Q675" i="1"/>
  <c r="Q674" i="1"/>
  <c r="Q673" i="1"/>
  <c r="Q672" i="1"/>
  <c r="Q671" i="1"/>
  <c r="Q670" i="1"/>
  <c r="Q669" i="1"/>
  <c r="Q668" i="1"/>
  <c r="Q667" i="1"/>
  <c r="Q666" i="1"/>
  <c r="Q665" i="1"/>
  <c r="Q664" i="1"/>
  <c r="Q663" i="1"/>
  <c r="Q662" i="1"/>
  <c r="Q661" i="1"/>
  <c r="Q660" i="1"/>
  <c r="Q659" i="1"/>
  <c r="Q658" i="1"/>
  <c r="Q657" i="1"/>
  <c r="Q656" i="1"/>
  <c r="Q655" i="1"/>
  <c r="Q654" i="1"/>
  <c r="Q653" i="1"/>
  <c r="Q652" i="1"/>
  <c r="Q651" i="1"/>
  <c r="Q650" i="1"/>
  <c r="Q649" i="1"/>
  <c r="Q648" i="1"/>
  <c r="Q647" i="1"/>
  <c r="Q646" i="1"/>
  <c r="Q645" i="1"/>
  <c r="Q644" i="1"/>
  <c r="Q643" i="1"/>
  <c r="Q642" i="1"/>
  <c r="Q641" i="1"/>
  <c r="Q640" i="1"/>
  <c r="Q639" i="1"/>
  <c r="Q638" i="1"/>
  <c r="Q637" i="1"/>
  <c r="Q636" i="1"/>
  <c r="Q635" i="1"/>
  <c r="Q634" i="1"/>
  <c r="Q633" i="1"/>
  <c r="Q632" i="1"/>
  <c r="Q631" i="1"/>
  <c r="Q630" i="1"/>
  <c r="Q629" i="1"/>
  <c r="Q628" i="1"/>
  <c r="Q627" i="1"/>
  <c r="Q626" i="1"/>
  <c r="Q625" i="1"/>
  <c r="Q624" i="1"/>
  <c r="Q623" i="1"/>
  <c r="Q622" i="1"/>
  <c r="Q621" i="1"/>
  <c r="Q620" i="1"/>
  <c r="Q619" i="1"/>
  <c r="Q618" i="1"/>
  <c r="Q617" i="1"/>
  <c r="Q616" i="1"/>
  <c r="Q615" i="1"/>
  <c r="Q614" i="1"/>
  <c r="Q613" i="1"/>
  <c r="Q612" i="1"/>
  <c r="Q611" i="1"/>
  <c r="Q610" i="1"/>
  <c r="Q609" i="1"/>
  <c r="Q608" i="1"/>
  <c r="Q607" i="1"/>
  <c r="Q606" i="1"/>
  <c r="Q605" i="1"/>
  <c r="Q604" i="1"/>
  <c r="Q603" i="1"/>
  <c r="Q602" i="1"/>
  <c r="Q601" i="1"/>
  <c r="Q600" i="1"/>
  <c r="Q599" i="1"/>
  <c r="Q598" i="1"/>
  <c r="Q597" i="1"/>
  <c r="Q596" i="1"/>
  <c r="Q595" i="1"/>
  <c r="Q594" i="1"/>
  <c r="Q593" i="1"/>
  <c r="Q592" i="1"/>
  <c r="Q591" i="1"/>
  <c r="Q590" i="1"/>
  <c r="Q589" i="1"/>
  <c r="Q588" i="1"/>
  <c r="Q587" i="1"/>
  <c r="Q586" i="1"/>
  <c r="Q585" i="1"/>
  <c r="Q584" i="1"/>
  <c r="Q583" i="1"/>
  <c r="Q582" i="1"/>
  <c r="Q581" i="1"/>
  <c r="Q580" i="1"/>
  <c r="Q579" i="1"/>
  <c r="Q578" i="1"/>
  <c r="Q577" i="1"/>
  <c r="Q576" i="1"/>
  <c r="Q575" i="1"/>
  <c r="Q574" i="1"/>
  <c r="Q573" i="1"/>
  <c r="Q572" i="1"/>
  <c r="Q571" i="1"/>
  <c r="Q570" i="1"/>
  <c r="Q569" i="1"/>
  <c r="Q568" i="1"/>
  <c r="Q567" i="1"/>
  <c r="Q566" i="1"/>
  <c r="Q565" i="1"/>
  <c r="Q564" i="1"/>
  <c r="Q563" i="1"/>
  <c r="Q562" i="1"/>
  <c r="Q561" i="1"/>
  <c r="Q560" i="1"/>
  <c r="Q559" i="1"/>
  <c r="Q558" i="1"/>
  <c r="Q557" i="1"/>
  <c r="Q556" i="1"/>
  <c r="Q555" i="1"/>
  <c r="Q554" i="1"/>
  <c r="Q553" i="1"/>
  <c r="Q552" i="1"/>
  <c r="Q551" i="1"/>
  <c r="Q550" i="1"/>
  <c r="Q549" i="1"/>
  <c r="Q548" i="1"/>
  <c r="Q547" i="1"/>
  <c r="Q546" i="1"/>
  <c r="Q545" i="1"/>
  <c r="Q544" i="1"/>
  <c r="Q543" i="1"/>
  <c r="Q542" i="1"/>
  <c r="Q541" i="1"/>
  <c r="Q540" i="1"/>
  <c r="Q539" i="1"/>
  <c r="Q538" i="1"/>
  <c r="Q537" i="1"/>
  <c r="Q536" i="1"/>
  <c r="Q535" i="1"/>
  <c r="Q534" i="1"/>
  <c r="Q533" i="1"/>
  <c r="Q532" i="1"/>
  <c r="Q531" i="1"/>
  <c r="Q530" i="1"/>
  <c r="Q529" i="1"/>
  <c r="Q528" i="1"/>
  <c r="Q527" i="1"/>
  <c r="Q526" i="1"/>
  <c r="Q525" i="1"/>
  <c r="Q524" i="1"/>
  <c r="Q523" i="1"/>
  <c r="Q522" i="1"/>
  <c r="Q521" i="1"/>
  <c r="Q520" i="1"/>
  <c r="Q519" i="1"/>
  <c r="Q518" i="1"/>
  <c r="Q517" i="1"/>
  <c r="Q516" i="1"/>
  <c r="Q515" i="1"/>
  <c r="Q514" i="1"/>
  <c r="Q513" i="1"/>
  <c r="Q512" i="1"/>
  <c r="Q511" i="1"/>
  <c r="Q510" i="1"/>
  <c r="Q509" i="1"/>
  <c r="Q508" i="1"/>
  <c r="Q507" i="1"/>
  <c r="Q506" i="1"/>
  <c r="Q505" i="1"/>
  <c r="Q504" i="1"/>
  <c r="Q503" i="1"/>
  <c r="Q502" i="1"/>
  <c r="Q501" i="1"/>
  <c r="Q500" i="1"/>
  <c r="Q499" i="1"/>
  <c r="Q498" i="1"/>
  <c r="Q497" i="1"/>
  <c r="Q496" i="1"/>
  <c r="Q495" i="1"/>
  <c r="Q494" i="1"/>
  <c r="Q493" i="1"/>
  <c r="Q492" i="1"/>
  <c r="Q491" i="1"/>
  <c r="Q490" i="1"/>
  <c r="Q489" i="1"/>
  <c r="Q488" i="1"/>
  <c r="Q487" i="1"/>
  <c r="Q486" i="1"/>
  <c r="Q485" i="1"/>
  <c r="Q484" i="1"/>
  <c r="Q483" i="1"/>
  <c r="Q482" i="1"/>
  <c r="Q481" i="1"/>
  <c r="Q480" i="1"/>
  <c r="Q479" i="1"/>
  <c r="Q478" i="1"/>
  <c r="Q477" i="1"/>
  <c r="Q476" i="1"/>
  <c r="Q475" i="1"/>
  <c r="Q474" i="1"/>
  <c r="Q473" i="1"/>
  <c r="Q472" i="1"/>
  <c r="Q471" i="1"/>
  <c r="Q470" i="1"/>
  <c r="Q469" i="1"/>
  <c r="Q468" i="1"/>
  <c r="Q467" i="1"/>
  <c r="Q466" i="1"/>
  <c r="Q465" i="1"/>
  <c r="Q464" i="1"/>
  <c r="Q463" i="1"/>
  <c r="Q462" i="1"/>
  <c r="Q461" i="1"/>
  <c r="Q460" i="1"/>
  <c r="Q459" i="1"/>
  <c r="Q458" i="1"/>
  <c r="Q457" i="1"/>
  <c r="Q456" i="1"/>
  <c r="Q455" i="1"/>
  <c r="Q454" i="1"/>
  <c r="Q453" i="1"/>
  <c r="Q452" i="1"/>
  <c r="Q451" i="1"/>
  <c r="Q450" i="1"/>
  <c r="Q449" i="1"/>
  <c r="Q448" i="1"/>
  <c r="Q447" i="1"/>
  <c r="Q446" i="1"/>
  <c r="Q445" i="1"/>
  <c r="Q444" i="1"/>
  <c r="Q443" i="1"/>
  <c r="Q442" i="1"/>
  <c r="Q441" i="1"/>
  <c r="Q440" i="1"/>
  <c r="Q439" i="1"/>
  <c r="Q438" i="1"/>
  <c r="Q437" i="1"/>
  <c r="Q436" i="1"/>
  <c r="Q435" i="1"/>
  <c r="Q434" i="1"/>
  <c r="Q433" i="1"/>
  <c r="Q432" i="1"/>
  <c r="Q431" i="1"/>
  <c r="Q430" i="1"/>
  <c r="Q429" i="1"/>
  <c r="Q428" i="1"/>
  <c r="Q427" i="1"/>
  <c r="Q426" i="1"/>
  <c r="Q425" i="1"/>
  <c r="Q424" i="1"/>
  <c r="Q423" i="1"/>
  <c r="Q422" i="1"/>
  <c r="Q421" i="1"/>
  <c r="Q420" i="1"/>
  <c r="Q419" i="1"/>
  <c r="Q418" i="1"/>
  <c r="Q417" i="1"/>
  <c r="Q416" i="1"/>
  <c r="Q415" i="1"/>
  <c r="Q414" i="1"/>
  <c r="Q413" i="1"/>
  <c r="Q412" i="1"/>
  <c r="Q411" i="1"/>
  <c r="Q410" i="1"/>
  <c r="Q409" i="1"/>
  <c r="Q408" i="1"/>
  <c r="Q407" i="1"/>
  <c r="Q406" i="1"/>
  <c r="Q405" i="1"/>
  <c r="Q404" i="1"/>
  <c r="Q403" i="1"/>
  <c r="Q402" i="1"/>
  <c r="Q401" i="1"/>
  <c r="Q400" i="1"/>
  <c r="Q399" i="1"/>
  <c r="Q398" i="1"/>
  <c r="Q397" i="1"/>
  <c r="Q396" i="1"/>
  <c r="Q395" i="1"/>
  <c r="Q394" i="1"/>
  <c r="Q393" i="1"/>
  <c r="Q392" i="1"/>
  <c r="Q391" i="1"/>
  <c r="Q390" i="1"/>
  <c r="Q389" i="1"/>
  <c r="Q388" i="1"/>
  <c r="Q387" i="1"/>
  <c r="Q386" i="1"/>
  <c r="Q385" i="1"/>
  <c r="Q384" i="1"/>
  <c r="Q383" i="1"/>
  <c r="Q382" i="1"/>
  <c r="Q381" i="1"/>
  <c r="Q380" i="1"/>
  <c r="Q379" i="1"/>
  <c r="Q378" i="1"/>
  <c r="Q377" i="1"/>
  <c r="Q376" i="1"/>
  <c r="Q375" i="1"/>
  <c r="Q374" i="1"/>
  <c r="Q373" i="1"/>
  <c r="Q372" i="1"/>
  <c r="Q371" i="1"/>
  <c r="Q370" i="1"/>
  <c r="Q369" i="1"/>
  <c r="Q368" i="1"/>
  <c r="Q367" i="1"/>
  <c r="Q366" i="1"/>
  <c r="Q365" i="1"/>
  <c r="Q364" i="1"/>
  <c r="Q363" i="1"/>
  <c r="Q362" i="1"/>
  <c r="Q361" i="1"/>
  <c r="Q360" i="1"/>
  <c r="Q359" i="1"/>
  <c r="Q358" i="1"/>
  <c r="Q357" i="1"/>
  <c r="Q356" i="1"/>
  <c r="Q355" i="1"/>
  <c r="Q354" i="1"/>
  <c r="Q353" i="1"/>
  <c r="Q352" i="1"/>
  <c r="Q351" i="1"/>
  <c r="Q350" i="1"/>
  <c r="Q349" i="1"/>
  <c r="Q348" i="1"/>
  <c r="Q347" i="1"/>
  <c r="Q346" i="1"/>
  <c r="Q345" i="1"/>
  <c r="Q344" i="1"/>
  <c r="Q343" i="1"/>
  <c r="Q342" i="1"/>
  <c r="Q341" i="1"/>
  <c r="Q340" i="1"/>
  <c r="Q339" i="1"/>
  <c r="Q338" i="1"/>
  <c r="Q337" i="1"/>
  <c r="Q336" i="1"/>
  <c r="Q335" i="1"/>
  <c r="Q334" i="1"/>
  <c r="Q333" i="1"/>
  <c r="Q332" i="1"/>
  <c r="Q331" i="1"/>
  <c r="Q330" i="1"/>
  <c r="Q329" i="1"/>
  <c r="Q328" i="1"/>
  <c r="Q327" i="1"/>
  <c r="Q326" i="1"/>
  <c r="Q325" i="1"/>
  <c r="Q324" i="1"/>
  <c r="Q323" i="1"/>
  <c r="Q322" i="1"/>
  <c r="Q321" i="1"/>
  <c r="Q320" i="1"/>
  <c r="Q319" i="1"/>
  <c r="Q318" i="1"/>
  <c r="Q317" i="1"/>
  <c r="Q316" i="1"/>
  <c r="Q315" i="1"/>
  <c r="Q314" i="1"/>
  <c r="Q313" i="1"/>
  <c r="Q312" i="1"/>
  <c r="Q311" i="1"/>
  <c r="Q310" i="1"/>
  <c r="Q309" i="1"/>
  <c r="Q308" i="1"/>
  <c r="Q307" i="1"/>
  <c r="Q306" i="1"/>
  <c r="Q305" i="1"/>
  <c r="Q304" i="1"/>
  <c r="Q303" i="1"/>
  <c r="Q302" i="1"/>
  <c r="Q301" i="1"/>
  <c r="Q300" i="1"/>
  <c r="Q299" i="1"/>
  <c r="Q298" i="1"/>
  <c r="Q297" i="1"/>
  <c r="Q296" i="1"/>
  <c r="Q295" i="1"/>
  <c r="Q294" i="1"/>
  <c r="Q293" i="1"/>
  <c r="Q292" i="1"/>
  <c r="Q291" i="1"/>
  <c r="Q290" i="1"/>
  <c r="Q289" i="1"/>
  <c r="Q288" i="1"/>
  <c r="Q287" i="1"/>
  <c r="Q286" i="1"/>
  <c r="Q285" i="1"/>
  <c r="Q284" i="1"/>
  <c r="Q283" i="1"/>
  <c r="Q282" i="1"/>
  <c r="Q281" i="1"/>
  <c r="Q280" i="1"/>
  <c r="Q279" i="1"/>
  <c r="Q278" i="1"/>
  <c r="Q277" i="1"/>
  <c r="Q276" i="1"/>
  <c r="Q275" i="1"/>
  <c r="Q274" i="1"/>
  <c r="Q273" i="1"/>
  <c r="Q272" i="1"/>
  <c r="Q271" i="1"/>
  <c r="Q270" i="1"/>
  <c r="Q269" i="1"/>
  <c r="Q268" i="1"/>
  <c r="Q267" i="1"/>
  <c r="Q266" i="1"/>
  <c r="Q265" i="1"/>
  <c r="Q264" i="1"/>
  <c r="Q263" i="1"/>
  <c r="Q262" i="1"/>
  <c r="Q261" i="1"/>
  <c r="Q260" i="1"/>
  <c r="Q259" i="1"/>
  <c r="Q258" i="1"/>
  <c r="Q257" i="1"/>
  <c r="Q256" i="1"/>
  <c r="Q255" i="1"/>
  <c r="Q254" i="1"/>
  <c r="Q253" i="1"/>
  <c r="Q252" i="1"/>
  <c r="Q251" i="1"/>
  <c r="Q250" i="1"/>
  <c r="Q249" i="1"/>
  <c r="Q248" i="1"/>
  <c r="Q247" i="1"/>
  <c r="Q246" i="1"/>
  <c r="Q245" i="1"/>
  <c r="Q244" i="1"/>
  <c r="Q243" i="1"/>
  <c r="Q242" i="1"/>
  <c r="Q241" i="1"/>
  <c r="Q240" i="1"/>
  <c r="Q239" i="1"/>
  <c r="Q238" i="1"/>
  <c r="Q237" i="1"/>
  <c r="Q236" i="1"/>
  <c r="Q235" i="1"/>
  <c r="Q234" i="1"/>
  <c r="Q233" i="1"/>
  <c r="Q232" i="1"/>
  <c r="Q231" i="1"/>
  <c r="Q230" i="1"/>
  <c r="Q229" i="1"/>
  <c r="Q228" i="1"/>
  <c r="Q227" i="1"/>
  <c r="Q226" i="1"/>
  <c r="Q225" i="1"/>
  <c r="Q224" i="1"/>
  <c r="Q223" i="1"/>
  <c r="Q222" i="1"/>
  <c r="Q221" i="1"/>
  <c r="Q220" i="1"/>
  <c r="Q219" i="1"/>
  <c r="Q218" i="1"/>
  <c r="Q217" i="1"/>
  <c r="Q216" i="1"/>
  <c r="Q215" i="1"/>
  <c r="Q214" i="1"/>
  <c r="Q213" i="1"/>
  <c r="Q212" i="1"/>
  <c r="Q211" i="1"/>
  <c r="Q210" i="1"/>
  <c r="Q209" i="1"/>
  <c r="Q208" i="1"/>
  <c r="Q207" i="1"/>
  <c r="Q206" i="1"/>
  <c r="Q205" i="1"/>
  <c r="Q204" i="1"/>
  <c r="Q203" i="1"/>
  <c r="Q202" i="1"/>
  <c r="Q201" i="1"/>
  <c r="Q200" i="1"/>
  <c r="Q199" i="1"/>
  <c r="Q198" i="1"/>
  <c r="Q197" i="1"/>
  <c r="Q196" i="1"/>
  <c r="Q195" i="1"/>
  <c r="Q194" i="1"/>
  <c r="Q193" i="1"/>
  <c r="Q192" i="1"/>
  <c r="Q191" i="1"/>
  <c r="Q190" i="1"/>
  <c r="Q189" i="1"/>
  <c r="Q188" i="1"/>
  <c r="Q187" i="1"/>
  <c r="Q186" i="1"/>
  <c r="Q185" i="1"/>
  <c r="Q184" i="1"/>
  <c r="Q183" i="1"/>
  <c r="Q182" i="1"/>
  <c r="Q181" i="1"/>
  <c r="Q180" i="1"/>
  <c r="Q179" i="1"/>
  <c r="Q178" i="1"/>
  <c r="Q177" i="1"/>
  <c r="Q176" i="1"/>
  <c r="Q175" i="1"/>
  <c r="Q174" i="1"/>
  <c r="Q173" i="1"/>
  <c r="Q172" i="1"/>
  <c r="Q171" i="1"/>
  <c r="Q170" i="1"/>
  <c r="Q169" i="1"/>
  <c r="Q168" i="1"/>
  <c r="Q167" i="1"/>
  <c r="Q166" i="1"/>
  <c r="Q165" i="1"/>
  <c r="Q164" i="1"/>
  <c r="Q163" i="1"/>
  <c r="Q162" i="1"/>
  <c r="Q161" i="1"/>
  <c r="Q160" i="1"/>
  <c r="Q159" i="1"/>
  <c r="Q158" i="1"/>
  <c r="Q157" i="1"/>
  <c r="Q156" i="1"/>
  <c r="Q155" i="1"/>
  <c r="Q154" i="1"/>
  <c r="Q153" i="1"/>
  <c r="Q152" i="1"/>
  <c r="Q151" i="1"/>
  <c r="Q150" i="1"/>
  <c r="Q149" i="1"/>
  <c r="Q148" i="1"/>
  <c r="Q147" i="1"/>
  <c r="Q146" i="1"/>
  <c r="Q145" i="1"/>
  <c r="Q144" i="1"/>
  <c r="Q143" i="1"/>
  <c r="Q142" i="1"/>
  <c r="Q141" i="1"/>
  <c r="Q140" i="1"/>
  <c r="Q139" i="1"/>
  <c r="Q138" i="1"/>
  <c r="Q137" i="1"/>
  <c r="Q136" i="1"/>
  <c r="Q135" i="1"/>
  <c r="Q134" i="1"/>
  <c r="Q133" i="1"/>
  <c r="Q132" i="1"/>
  <c r="Q131" i="1"/>
  <c r="Q130" i="1"/>
  <c r="Q129" i="1"/>
  <c r="Q128" i="1"/>
  <c r="Q127" i="1"/>
  <c r="Q126" i="1"/>
  <c r="Q125" i="1"/>
  <c r="Q124" i="1"/>
  <c r="Q123" i="1"/>
  <c r="Q122" i="1"/>
  <c r="Q121" i="1"/>
  <c r="Q120" i="1"/>
  <c r="Q119" i="1"/>
  <c r="Q118" i="1"/>
  <c r="Q117" i="1"/>
  <c r="Q116" i="1"/>
  <c r="Q115" i="1"/>
  <c r="Q114" i="1"/>
  <c r="Q113" i="1"/>
  <c r="Q112" i="1"/>
  <c r="Q111" i="1"/>
  <c r="Q110" i="1"/>
  <c r="Q109" i="1"/>
  <c r="Q108" i="1"/>
  <c r="Q107" i="1"/>
  <c r="Q106" i="1"/>
  <c r="Q105" i="1"/>
  <c r="Q104" i="1"/>
  <c r="Q103" i="1"/>
  <c r="Q102" i="1"/>
  <c r="Q101" i="1"/>
  <c r="Q100" i="1"/>
  <c r="Q99" i="1"/>
  <c r="Q98" i="1"/>
  <c r="Q97" i="1"/>
  <c r="Q96" i="1"/>
  <c r="Q95" i="1"/>
  <c r="Q94" i="1"/>
  <c r="Q93" i="1"/>
  <c r="Q92" i="1"/>
  <c r="Q91" i="1"/>
  <c r="Q90" i="1"/>
  <c r="Q89" i="1"/>
  <c r="Q88" i="1"/>
  <c r="Q87" i="1"/>
  <c r="Q86" i="1"/>
  <c r="Q85" i="1"/>
  <c r="Q84" i="1"/>
  <c r="Q83" i="1"/>
  <c r="Q82" i="1"/>
  <c r="Q81" i="1"/>
  <c r="Q80" i="1"/>
  <c r="Q79" i="1"/>
  <c r="Q78" i="1"/>
  <c r="Q77" i="1"/>
  <c r="Q76" i="1"/>
  <c r="Q75" i="1"/>
  <c r="Q74" i="1"/>
  <c r="Q73" i="1"/>
  <c r="Q72" i="1"/>
  <c r="Q71" i="1"/>
  <c r="Q70" i="1"/>
  <c r="Q69" i="1"/>
  <c r="Q68" i="1"/>
  <c r="Q67" i="1"/>
  <c r="Q66" i="1"/>
  <c r="Q65" i="1"/>
  <c r="Q64" i="1"/>
  <c r="Q63" i="1"/>
  <c r="Q62" i="1"/>
  <c r="Q61" i="1"/>
  <c r="Q60" i="1"/>
  <c r="Q59" i="1"/>
  <c r="Q58" i="1"/>
  <c r="Q57" i="1"/>
  <c r="Q56" i="1"/>
  <c r="Q55" i="1"/>
  <c r="Q54" i="1"/>
  <c r="Q53" i="1"/>
  <c r="Q52" i="1"/>
  <c r="Q51" i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Q34" i="1"/>
  <c r="Q33" i="1"/>
  <c r="Q32" i="1"/>
  <c r="Q31" i="1"/>
  <c r="Q30" i="1"/>
  <c r="Q29" i="1"/>
  <c r="Q28" i="1"/>
  <c r="Q27" i="1"/>
  <c r="Q26" i="1"/>
  <c r="Q25" i="1"/>
  <c r="Q24" i="1"/>
  <c r="Q23" i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Q4" i="1"/>
  <c r="Q3" i="1"/>
  <c r="Q2" i="1"/>
</calcChain>
</file>

<file path=xl/sharedStrings.xml><?xml version="1.0" encoding="utf-8"?>
<sst xmlns="http://schemas.openxmlformats.org/spreadsheetml/2006/main" count="13330" uniqueCount="2148">
  <si>
    <t>name</t>
  </si>
  <si>
    <t>blurb</t>
  </si>
  <si>
    <t>outcome</t>
  </si>
  <si>
    <t>Sum of backers_count</t>
  </si>
  <si>
    <t>Acevedo-Huffman</t>
  </si>
  <si>
    <t>Pre-emptive impactful model</t>
  </si>
  <si>
    <t>Acosta PLC</t>
  </si>
  <si>
    <t>Extended eco-centric function</t>
  </si>
  <si>
    <t>successful</t>
  </si>
  <si>
    <t>Acosta, Mullins and Morris</t>
  </si>
  <si>
    <t>Pre-emptive interactive model</t>
  </si>
  <si>
    <t>failed</t>
  </si>
  <si>
    <t>Adams Group</t>
  </si>
  <si>
    <t>Reverse-engineered bandwidth-monitored contingency</t>
  </si>
  <si>
    <t>Adams, Walker and Wong</t>
  </si>
  <si>
    <t>Seamless background framework</t>
  </si>
  <si>
    <t>Adams, Willis and Sanchez</t>
  </si>
  <si>
    <t>Expanded hybrid hardware</t>
  </si>
  <si>
    <t>Adams-Rollins</t>
  </si>
  <si>
    <t>Integrated demand-driven info-mediaries</t>
  </si>
  <si>
    <t>Alexander-Williams</t>
  </si>
  <si>
    <t>Triple-buffered cohesive structure</t>
  </si>
  <si>
    <t>Allen Inc</t>
  </si>
  <si>
    <t>Horizontal optimizing model</t>
  </si>
  <si>
    <t>Total dedicated benchmark</t>
  </si>
  <si>
    <t>Allen-Curtis</t>
  </si>
  <si>
    <t>Phased human-resource core</t>
  </si>
  <si>
    <t>canceled</t>
  </si>
  <si>
    <t>Allen-Jones</t>
  </si>
  <si>
    <t>Centralized modular initiative</t>
  </si>
  <si>
    <t>Alvarez-Andrews</t>
  </si>
  <si>
    <t>Extended impactful secured line</t>
  </si>
  <si>
    <t>Alvarez-Bauer</t>
  </si>
  <si>
    <t>Front-line intermediate moderator</t>
  </si>
  <si>
    <t>Anderson and Sons</t>
  </si>
  <si>
    <t>Quality-focused reciprocal structure</t>
  </si>
  <si>
    <t>Anderson Group</t>
  </si>
  <si>
    <t>Organic maximized database</t>
  </si>
  <si>
    <t>Anderson LLC</t>
  </si>
  <si>
    <t>Customizable full-range artificial intelligence</t>
  </si>
  <si>
    <t>Anderson, Parks and Estrada</t>
  </si>
  <si>
    <t>Realigned discrete structure</t>
  </si>
  <si>
    <t>Anderson, Williams and Cox</t>
  </si>
  <si>
    <t>Streamlined national benchmark</t>
  </si>
  <si>
    <t>Anderson-Pearson</t>
  </si>
  <si>
    <t>Intuitive demand-driven Local Area Network</t>
  </si>
  <si>
    <t>Anderson-Perez</t>
  </si>
  <si>
    <t>Expanded 3rdgeneration strategy</t>
  </si>
  <si>
    <t>Anderson-Pham</t>
  </si>
  <si>
    <t>Intuitive needs-based monitoring</t>
  </si>
  <si>
    <t>Anthony-Shaw</t>
  </si>
  <si>
    <t>Switchable contextually-based access</t>
  </si>
  <si>
    <t>Arias, Allen and Miller</t>
  </si>
  <si>
    <t>Seamless transitional portal</t>
  </si>
  <si>
    <t>Austin, Baker and Kelley</t>
  </si>
  <si>
    <t>Fundamental grid-enabled strategy</t>
  </si>
  <si>
    <t>Avery, Brown and Parker</t>
  </si>
  <si>
    <t>Exclusive intangible extranet</t>
  </si>
  <si>
    <t>Avila, Ford and Welch</t>
  </si>
  <si>
    <t>Focused leadingedge matrix</t>
  </si>
  <si>
    <t>Avila-Jones</t>
  </si>
  <si>
    <t>Implemented discrete secured line</t>
  </si>
  <si>
    <t>Avila-Nelson</t>
  </si>
  <si>
    <t>Up-sized intermediate website</t>
  </si>
  <si>
    <t>Ayala Group</t>
  </si>
  <si>
    <t>Right-sized maximized migration</t>
  </si>
  <si>
    <t>Ayala, Crawford and Taylor</t>
  </si>
  <si>
    <t>Realigned 5thgeneration knowledge user</t>
  </si>
  <si>
    <t>Bailey and Sons</t>
  </si>
  <si>
    <t>Grass-roots dynamic emulation</t>
  </si>
  <si>
    <t>Bailey PLC</t>
  </si>
  <si>
    <t>Innovative actuating conglomeration</t>
  </si>
  <si>
    <t>Bailey, Nguyen and Martinez</t>
  </si>
  <si>
    <t>Fundamental user-facing productivity</t>
  </si>
  <si>
    <t>Bailey-Boyer</t>
  </si>
  <si>
    <t>Visionary exuding Internet solution</t>
  </si>
  <si>
    <t>Baker Ltd</t>
  </si>
  <si>
    <t>Progressive intangible flexibility</t>
  </si>
  <si>
    <t>Baker, Collins and Smith</t>
  </si>
  <si>
    <t>Reactive real-time software</t>
  </si>
  <si>
    <t>Baker, Morgan and Brown</t>
  </si>
  <si>
    <t>Assimilated didactic open system</t>
  </si>
  <si>
    <t>Baker-Higgins</t>
  </si>
  <si>
    <t>Vision-oriented scalable portal</t>
  </si>
  <si>
    <t>Baker-Morris</t>
  </si>
  <si>
    <t>Fully-configurable motivating approach</t>
  </si>
  <si>
    <t>Baldwin, Riley and Jackson</t>
  </si>
  <si>
    <t>Pre-emptive tertiary standardization</t>
  </si>
  <si>
    <t>Ball LLC</t>
  </si>
  <si>
    <t>Right-sized full-range throughput</t>
  </si>
  <si>
    <t>Ball-Fisher</t>
  </si>
  <si>
    <t>Multi-layered intangible instruction set</t>
  </si>
  <si>
    <t>Barker Inc</t>
  </si>
  <si>
    <t>Re-engineered 24/7 task-force</t>
  </si>
  <si>
    <t>Barnes, Wilcox and Riley</t>
  </si>
  <si>
    <t>Reverse-engineered well-modulated ability</t>
  </si>
  <si>
    <t>Barnes-Williams</t>
  </si>
  <si>
    <t>Upgradable explicit forecast</t>
  </si>
  <si>
    <t>live</t>
  </si>
  <si>
    <t>Barnett and Sons</t>
  </si>
  <si>
    <t>Business-focused dynamic info-mediaries</t>
  </si>
  <si>
    <t>Barrett Inc</t>
  </si>
  <si>
    <t>Organic cohesive neural-net</t>
  </si>
  <si>
    <t>Barrett PLC</t>
  </si>
  <si>
    <t>Team-oriented clear-thinking capacity</t>
  </si>
  <si>
    <t>Barry Group</t>
  </si>
  <si>
    <t>De-engineered static Local Area Network</t>
  </si>
  <si>
    <t>Bautista-Cross</t>
  </si>
  <si>
    <t>Fully-configurable coherent Internet solution</t>
  </si>
  <si>
    <t>Beck, Thompson and Martinez</t>
  </si>
  <si>
    <t>Down-sized maximized function</t>
  </si>
  <si>
    <t>Becker, Rice and White</t>
  </si>
  <si>
    <t>Reduced dedicated capability</t>
  </si>
  <si>
    <t>Becker-Scott</t>
  </si>
  <si>
    <t>Managed optimizing archive</t>
  </si>
  <si>
    <t>Beck-Knight</t>
  </si>
  <si>
    <t>Exclusive fresh-thinking model</t>
  </si>
  <si>
    <t>Beck-Weber</t>
  </si>
  <si>
    <t>Business-focused full-range core</t>
  </si>
  <si>
    <t>Bell PLC</t>
  </si>
  <si>
    <t>Ergonomic eco-centric open architecture</t>
  </si>
  <si>
    <t>Bell, Edwards and Andersen</t>
  </si>
  <si>
    <t>Centralized clear-thinking solution</t>
  </si>
  <si>
    <t>Bell, Grimes and Kerr</t>
  </si>
  <si>
    <t>Self-enabling uniform complexity</t>
  </si>
  <si>
    <t>Benjamin, Paul and Ferguson</t>
  </si>
  <si>
    <t>Cloned global Graphical User Interface</t>
  </si>
  <si>
    <t>Bennett and Sons</t>
  </si>
  <si>
    <t>Function-based multi-state software</t>
  </si>
  <si>
    <t>Berger, Johnson and Marshall</t>
  </si>
  <si>
    <t>Devolved exuding emulation</t>
  </si>
  <si>
    <t>Berry-Boyer</t>
  </si>
  <si>
    <t>Mandatory incremental projection</t>
  </si>
  <si>
    <t>Berry-Cannon</t>
  </si>
  <si>
    <t>Organized discrete encoding</t>
  </si>
  <si>
    <t>Berry-Richardson</t>
  </si>
  <si>
    <t>Automated zero tolerance implementation</t>
  </si>
  <si>
    <t>Best, Carr and Williams</t>
  </si>
  <si>
    <t>Diverse transitional migration</t>
  </si>
  <si>
    <t>Best, Miller and Thomas</t>
  </si>
  <si>
    <t>Re-engineered mobile task-force</t>
  </si>
  <si>
    <t>Best-Young</t>
  </si>
  <si>
    <t>Implemented multimedia time-frame</t>
  </si>
  <si>
    <t>Black, Armstrong and Anderson</t>
  </si>
  <si>
    <t>Profound attitude-oriented functionalities</t>
  </si>
  <si>
    <t>Black-Graham</t>
  </si>
  <si>
    <t>Operative hybrid utilization</t>
  </si>
  <si>
    <t>Blair Group</t>
  </si>
  <si>
    <t>Public-key 3rdgeneration budgetary management</t>
  </si>
  <si>
    <t>Blair Inc</t>
  </si>
  <si>
    <t>Configurable bandwidth-monitored throughput</t>
  </si>
  <si>
    <t>Blair, Collins and Carter</t>
  </si>
  <si>
    <t>Exclusive interactive approach</t>
  </si>
  <si>
    <t>Blair, Reyes and Woods</t>
  </si>
  <si>
    <t>Cross-platform interactive synergy</t>
  </si>
  <si>
    <t>Bolton, Sanchez and Carrillo</t>
  </si>
  <si>
    <t>Distributed systemic adapter</t>
  </si>
  <si>
    <t>Bowen, Davies and Burns</t>
  </si>
  <si>
    <t>Devolved client-server monitoring</t>
  </si>
  <si>
    <t>Bowen, Mcdonald and Hall</t>
  </si>
  <si>
    <t>User-centric fault-tolerant task-force</t>
  </si>
  <si>
    <t>Boyle Ltd</t>
  </si>
  <si>
    <t>Streamlined fault-tolerant conglomeration</t>
  </si>
  <si>
    <t>Bradford-Silva</t>
  </si>
  <si>
    <t>Reverse-engineered composite hierarchy</t>
  </si>
  <si>
    <t>Bradley, Beck and Mayo</t>
  </si>
  <si>
    <t>Synergized fault-tolerant hierarchy</t>
  </si>
  <si>
    <t>Bradshaw, Gill and Donovan</t>
  </si>
  <si>
    <t>Inverse secondary infrastructure</t>
  </si>
  <si>
    <t>Bradshaw, Smith and Ryan</t>
  </si>
  <si>
    <t>Upgradable 24/7 emulation</t>
  </si>
  <si>
    <t>Brady Ltd</t>
  </si>
  <si>
    <t>Open-source reciprocal standardization</t>
  </si>
  <si>
    <t>Brady, Cortez and Rodriguez</t>
  </si>
  <si>
    <t>Multi-lateral maximized core</t>
  </si>
  <si>
    <t>Brandt, Carter and Wood</t>
  </si>
  <si>
    <t>Ameliorated clear-thinking circuit</t>
  </si>
  <si>
    <t>Braun PLC</t>
  </si>
  <si>
    <t>Function-based high-level infrastructure</t>
  </si>
  <si>
    <t>Bridges, Freeman and Kim</t>
  </si>
  <si>
    <t>Cross-group multi-state task-force</t>
  </si>
  <si>
    <t>Briggs PLC</t>
  </si>
  <si>
    <t>Distributed context-sensitive flexibility</t>
  </si>
  <si>
    <t>Bright and Sons</t>
  </si>
  <si>
    <t>Object-based needs-based info-mediaries</t>
  </si>
  <si>
    <t>Brooks, Jones and Ingram</t>
  </si>
  <si>
    <t>Triple-buffered explicit methodology</t>
  </si>
  <si>
    <t>Brooks-Rodriguez</t>
  </si>
  <si>
    <t>Implemented intangible instruction set</t>
  </si>
  <si>
    <t>Brown and Sons</t>
  </si>
  <si>
    <t>Programmable leadingedge budgetary management</t>
  </si>
  <si>
    <t>Brown Group</t>
  </si>
  <si>
    <t>Profit-focused transitional capability</t>
  </si>
  <si>
    <t>Brown Inc</t>
  </si>
  <si>
    <t>Object-based bandwidth-monitored concept</t>
  </si>
  <si>
    <t>Brown Ltd</t>
  </si>
  <si>
    <t>Enhanced composite contingency</t>
  </si>
  <si>
    <t>Quality-focused system-worthy support</t>
  </si>
  <si>
    <t>Brown, Davies and Pacheco</t>
  </si>
  <si>
    <t>Reverse-engineered regional knowledge user</t>
  </si>
  <si>
    <t>Brown, Estrada and Jensen</t>
  </si>
  <si>
    <t>Exclusive systematic productivity</t>
  </si>
  <si>
    <t>Brown, Herring and Bass</t>
  </si>
  <si>
    <t>Organized client-driven capacity</t>
  </si>
  <si>
    <t>Brown, Palmer and Pace</t>
  </si>
  <si>
    <t>Networked stable workforce</t>
  </si>
  <si>
    <t>Brown-Brown</t>
  </si>
  <si>
    <t>Multi-lateral homogeneous success</t>
  </si>
  <si>
    <t>Brown-George</t>
  </si>
  <si>
    <t>Cross-platform tertiary array</t>
  </si>
  <si>
    <t>Brown-Mckee</t>
  </si>
  <si>
    <t>Networked optimal productivity</t>
  </si>
  <si>
    <t>Brown-Oliver</t>
  </si>
  <si>
    <t>Synchronized cohesive encoding</t>
  </si>
  <si>
    <t>Brown-Parker</t>
  </si>
  <si>
    <t>Down-sized coherent toolset</t>
  </si>
  <si>
    <t>Brown-Pena</t>
  </si>
  <si>
    <t>Front-line client-server secured line</t>
  </si>
  <si>
    <t>Brown-Vang</t>
  </si>
  <si>
    <t>Robust heuristic artificial intelligence</t>
  </si>
  <si>
    <t>Brown-Williams</t>
  </si>
  <si>
    <t>Multi-channeled responsive product</t>
  </si>
  <si>
    <t>Bruce Group</t>
  </si>
  <si>
    <t>Cross-platform methodical process improvement</t>
  </si>
  <si>
    <t>Bryant-Pope</t>
  </si>
  <si>
    <t>Networked intangible help-desk</t>
  </si>
  <si>
    <t>Buck-Khan</t>
  </si>
  <si>
    <t>Integrated bandwidth-monitored alliance</t>
  </si>
  <si>
    <t>Buckley Group</t>
  </si>
  <si>
    <t>Diverse high-level attitude</t>
  </si>
  <si>
    <t>Burnett-Mora</t>
  </si>
  <si>
    <t>Quality-focused 24/7 superstructure</t>
  </si>
  <si>
    <t>Burns-Burnett</t>
  </si>
  <si>
    <t>Front-line scalable definition</t>
  </si>
  <si>
    <t>Burton-Watkins</t>
  </si>
  <si>
    <t>Extended reciprocal circuit</t>
  </si>
  <si>
    <t>Butler LLC</t>
  </si>
  <si>
    <t>Future-proofed upward-trending migration</t>
  </si>
  <si>
    <t>Butler, Henry and Espinoza</t>
  </si>
  <si>
    <t>Switchable didactic matrices</t>
  </si>
  <si>
    <t>Butler-Barr</t>
  </si>
  <si>
    <t>User-friendly next generation core</t>
  </si>
  <si>
    <t>Byrd Group</t>
  </si>
  <si>
    <t>Profound fault-tolerant model</t>
  </si>
  <si>
    <t>Calderon, Bradford and Dean</t>
  </si>
  <si>
    <t>Devolved system-worthy framework</t>
  </si>
  <si>
    <t>Caldwell LLC</t>
  </si>
  <si>
    <t>Secured executive concept</t>
  </si>
  <si>
    <t>Caldwell PLC</t>
  </si>
  <si>
    <t>Grass-roots zero administration alliance</t>
  </si>
  <si>
    <t>Caldwell, Velazquez and Wilson</t>
  </si>
  <si>
    <t>Monitored impactful analyzer</t>
  </si>
  <si>
    <t>Calhoun, Rogers and Long</t>
  </si>
  <si>
    <t>Progressive discrete hub</t>
  </si>
  <si>
    <t>Callahan-Gilbert</t>
  </si>
  <si>
    <t>Profit-focused motivating function</t>
  </si>
  <si>
    <t>Campbell, Brown and Powell</t>
  </si>
  <si>
    <t>Synchronized global task-force</t>
  </si>
  <si>
    <t>Campbell, Thomas and Obrien</t>
  </si>
  <si>
    <t>Multi-channeled secondary middleware</t>
  </si>
  <si>
    <t>Cardenas, Thompson and Carey</t>
  </si>
  <si>
    <t>Configurable full-range emulation</t>
  </si>
  <si>
    <t>Carlson Inc</t>
  </si>
  <si>
    <t>Ergonomic fresh-thinking installation</t>
  </si>
  <si>
    <t>Carlson, Dixon and Jones</t>
  </si>
  <si>
    <t>Persistent well-modulated synergy</t>
  </si>
  <si>
    <t>Carlson-Hernandez</t>
  </si>
  <si>
    <t>Quality-focused real-time solution</t>
  </si>
  <si>
    <t>Carney-Anderson</t>
  </si>
  <si>
    <t>Digitized 5thgeneration knowledgebase</t>
  </si>
  <si>
    <t>Carson PLC</t>
  </si>
  <si>
    <t>Visionary system-worthy attitude</t>
  </si>
  <si>
    <t>Carter, Cole and Curtis</t>
  </si>
  <si>
    <t>Cloned responsive standardization</t>
  </si>
  <si>
    <t>Carter-Guzman</t>
  </si>
  <si>
    <t>Centralized cohesive challenge</t>
  </si>
  <si>
    <t>Case LLC</t>
  </si>
  <si>
    <t>Ameliorated foreground methodology</t>
  </si>
  <si>
    <t>Casey-Kelly</t>
  </si>
  <si>
    <t>Sharable holistic interface</t>
  </si>
  <si>
    <t>Castillo-Carey</t>
  </si>
  <si>
    <t>Cross-platform solution-oriented process improvement</t>
  </si>
  <si>
    <t>Chan, Washington and Callahan</t>
  </si>
  <si>
    <t>Optional zero administration neural-net</t>
  </si>
  <si>
    <t>Chaney-Dennis</t>
  </si>
  <si>
    <t>Business-focused 24hour groupware</t>
  </si>
  <si>
    <t>Charles Inc</t>
  </si>
  <si>
    <t>Implemented object-oriented synergy</t>
  </si>
  <si>
    <t>Charles-Johnson</t>
  </si>
  <si>
    <t>Total fresh-thinking system engine</t>
  </si>
  <si>
    <t>Chase, Garcia and Johnson</t>
  </si>
  <si>
    <t>Adaptive intangible database</t>
  </si>
  <si>
    <t>Chavez, Garcia and Cantu</t>
  </si>
  <si>
    <t>Synergistic explicit capability</t>
  </si>
  <si>
    <t>Chen, Pollard and Clarke</t>
  </si>
  <si>
    <t>Stand-alone multi-state project</t>
  </si>
  <si>
    <t>Christian, Kim and Jimenez</t>
  </si>
  <si>
    <t>Devolved foreground throughput</t>
  </si>
  <si>
    <t>Christian, Yates and Greer</t>
  </si>
  <si>
    <t>Vision-oriented 5thgeneration array</t>
  </si>
  <si>
    <t>Chung-Nguyen</t>
  </si>
  <si>
    <t>Managed discrete parallelism</t>
  </si>
  <si>
    <t>Cisneros Ltd</t>
  </si>
  <si>
    <t>Vision-oriented regional hub</t>
  </si>
  <si>
    <t>Cisneros-Burton</t>
  </si>
  <si>
    <t>Public-key zero tolerance orchestration</t>
  </si>
  <si>
    <t>Clark and Sons</t>
  </si>
  <si>
    <t>Reverse-engineered full-range Internet solution</t>
  </si>
  <si>
    <t>Clark Group</t>
  </si>
  <si>
    <t>Grass-roots fault-tolerant policy</t>
  </si>
  <si>
    <t>Clark Inc</t>
  </si>
  <si>
    <t>Down-sized mobile time-frame</t>
  </si>
  <si>
    <t>Clark, Mccormick and Mendoza</t>
  </si>
  <si>
    <t>Self-enabling didactic orchestration</t>
  </si>
  <si>
    <t>Clark-Bowman</t>
  </si>
  <si>
    <t>Stand-alone user-facing service-desk</t>
  </si>
  <si>
    <t>Clark-Conrad</t>
  </si>
  <si>
    <t>Exclusive bandwidth-monitored orchestration</t>
  </si>
  <si>
    <t>Clark-Cooke</t>
  </si>
  <si>
    <t>Down-sized analyzing challenge</t>
  </si>
  <si>
    <t>Clarke, Anderson and Lee</t>
  </si>
  <si>
    <t>Robust explicit hardware</t>
  </si>
  <si>
    <t>Clements Group</t>
  </si>
  <si>
    <t>Assimilated actuating policy</t>
  </si>
  <si>
    <t>Clements Ltd</t>
  </si>
  <si>
    <t>Persistent bandwidth-monitored framework</t>
  </si>
  <si>
    <t>Cline, Peterson and Lowery</t>
  </si>
  <si>
    <t>Innovative static budgetary management</t>
  </si>
  <si>
    <t>Cochran Ltd</t>
  </si>
  <si>
    <t>Re-engineered attitude-oriented frame</t>
  </si>
  <si>
    <t>Cochran-Nguyen</t>
  </si>
  <si>
    <t>Seamless 4thgeneration methodology</t>
  </si>
  <si>
    <t>Cole LLC</t>
  </si>
  <si>
    <t>Proactive responsive emulation</t>
  </si>
  <si>
    <t>Cole, Hernandez and Rodriguez</t>
  </si>
  <si>
    <t>Cross-platform logistical circuit</t>
  </si>
  <si>
    <t>Cole, Petty and Cameron</t>
  </si>
  <si>
    <t>Realigned zero administration paradigm</t>
  </si>
  <si>
    <t>Cole, Salazar and Moreno</t>
  </si>
  <si>
    <t>Robust motivating orchestration</t>
  </si>
  <si>
    <t>Cole, Smith and Wood</t>
  </si>
  <si>
    <t>Integrated zero-defect help-desk</t>
  </si>
  <si>
    <t>Collier Inc</t>
  </si>
  <si>
    <t>Enhanced dynamic definition</t>
  </si>
  <si>
    <t>Collier LLC</t>
  </si>
  <si>
    <t>Secured well-modulated projection</t>
  </si>
  <si>
    <t>Collins LLC</t>
  </si>
  <si>
    <t>Decentralized 4thgeneration time-frame</t>
  </si>
  <si>
    <t>Collins-Goodman</t>
  </si>
  <si>
    <t>Cross-platform even-keeled initiative</t>
  </si>
  <si>
    <t>Collins-Martinez</t>
  </si>
  <si>
    <t>Progressive grid-enabled website</t>
  </si>
  <si>
    <t>Cook LLC</t>
  </si>
  <si>
    <t>Up-sized dynamic throughput</t>
  </si>
  <si>
    <t>Cooke PLC</t>
  </si>
  <si>
    <t>Focused executive core</t>
  </si>
  <si>
    <t>Cook-Ortiz</t>
  </si>
  <si>
    <t>Right-sized dedicated standardization</t>
  </si>
  <si>
    <t>Cooper Inc</t>
  </si>
  <si>
    <t>Polarized discrete product</t>
  </si>
  <si>
    <t>Cooper LLC</t>
  </si>
  <si>
    <t>Multi-layered systematic knowledgebase</t>
  </si>
  <si>
    <t>Cooper, Stanley and Bryant</t>
  </si>
  <si>
    <t>Phased empowering success</t>
  </si>
  <si>
    <t>Cordova Ltd</t>
  </si>
  <si>
    <t>Synergized radical product</t>
  </si>
  <si>
    <t>Cordova, Shaw and Wang</t>
  </si>
  <si>
    <t>Virtual secondary open architecture</t>
  </si>
  <si>
    <t>Cordova-Torres</t>
  </si>
  <si>
    <t>Pre-emptive grid-enabled contingency</t>
  </si>
  <si>
    <t>Cox Group</t>
  </si>
  <si>
    <t>Synergized analyzing process improvement</t>
  </si>
  <si>
    <t>Cox LLC</t>
  </si>
  <si>
    <t>Phased 24hour flexibility</t>
  </si>
  <si>
    <t>Craig, Ellis and Miller</t>
  </si>
  <si>
    <t>Persevering 5thgeneration throughput</t>
  </si>
  <si>
    <t>Crawford-Peters</t>
  </si>
  <si>
    <t>User-centric regional database</t>
  </si>
  <si>
    <t>Cruz Ltd</t>
  </si>
  <si>
    <t>Exclusive dynamic adapter</t>
  </si>
  <si>
    <t>Cruz, Hall and Mason</t>
  </si>
  <si>
    <t>Synergized content-based hierarchy</t>
  </si>
  <si>
    <t>Cruz-Ward</t>
  </si>
  <si>
    <t>Robust content-based emulation</t>
  </si>
  <si>
    <t>Cuevas-Morales</t>
  </si>
  <si>
    <t>Public-key coherent ability</t>
  </si>
  <si>
    <t>Cummings Inc</t>
  </si>
  <si>
    <t>Digitized transitional monitoring</t>
  </si>
  <si>
    <t>Cummings-Hayes</t>
  </si>
  <si>
    <t>Virtual multi-tasking core</t>
  </si>
  <si>
    <t>Curtis-Curtis</t>
  </si>
  <si>
    <t>User-friendly reciprocal initiative</t>
  </si>
  <si>
    <t>Daniel-Luna</t>
  </si>
  <si>
    <t>Mandatory multimedia leverage</t>
  </si>
  <si>
    <t>Daniels, Rose and Tyler</t>
  </si>
  <si>
    <t>Centralized global approach</t>
  </si>
  <si>
    <t>David-Clark</t>
  </si>
  <si>
    <t>De-engineered motivating standardization</t>
  </si>
  <si>
    <t>Davidson, Wilcox and Lewis</t>
  </si>
  <si>
    <t>Optional clear-thinking process improvement</t>
  </si>
  <si>
    <t>Davis and Sons</t>
  </si>
  <si>
    <t>Innovative human-resource migration</t>
  </si>
  <si>
    <t>Seamless solution-oriented capacity</t>
  </si>
  <si>
    <t>Davis LLC</t>
  </si>
  <si>
    <t>Compatible logistical paradigm</t>
  </si>
  <si>
    <t>Davis Ltd</t>
  </si>
  <si>
    <t>Grass-roots optimizing projection</t>
  </si>
  <si>
    <t>Synchronized motivating solution</t>
  </si>
  <si>
    <t>Upgradable uniform service-desk</t>
  </si>
  <si>
    <t>Davis, Cox and Fox</t>
  </si>
  <si>
    <t>Compatible exuding Graphical User Interface</t>
  </si>
  <si>
    <t>Davis, Crawford and Lopez</t>
  </si>
  <si>
    <t>Reactive radical framework</t>
  </si>
  <si>
    <t>Davis-Allen</t>
  </si>
  <si>
    <t>Digitized eco-centric core</t>
  </si>
  <si>
    <t>Davis-Gardner</t>
  </si>
  <si>
    <t>Synergistic dynamic utilization</t>
  </si>
  <si>
    <t>Davis-Gonzalez</t>
  </si>
  <si>
    <t>Balanced regional flexibility</t>
  </si>
  <si>
    <t>Davis-Johnson</t>
  </si>
  <si>
    <t>Automated reciprocal protocol</t>
  </si>
  <si>
    <t>Davis-Michael</t>
  </si>
  <si>
    <t>Progressive tertiary framework</t>
  </si>
  <si>
    <t>Davis-Rodriguez</t>
  </si>
  <si>
    <t>Progressive secondary portal</t>
  </si>
  <si>
    <t>Davis-Smith</t>
  </si>
  <si>
    <t>Organic motivating firmware</t>
  </si>
  <si>
    <t>Dawson Group</t>
  </si>
  <si>
    <t>Triple-buffered bi-directional model</t>
  </si>
  <si>
    <t>Dawson, Brady and Gilbert</t>
  </si>
  <si>
    <t>Front-line optimizing emulation</t>
  </si>
  <si>
    <t>Dawson-Tyler</t>
  </si>
  <si>
    <t>Optional 6thgeneration access</t>
  </si>
  <si>
    <t>Dean, Fox and Phillips</t>
  </si>
  <si>
    <t>Extended context-sensitive forecast</t>
  </si>
  <si>
    <t>Decker Inc</t>
  </si>
  <si>
    <t>Universal encompassing implementation</t>
  </si>
  <si>
    <t>Deleon and Sons</t>
  </si>
  <si>
    <t>Organized value-added access</t>
  </si>
  <si>
    <t>Delgado-Hatfield</t>
  </si>
  <si>
    <t>Up-sized composite success</t>
  </si>
  <si>
    <t>Diaz-Garcia</t>
  </si>
  <si>
    <t>Profit-focused 3rdgeneration circuit</t>
  </si>
  <si>
    <t>Diaz-Little</t>
  </si>
  <si>
    <t>Grass-roots executive synergy</t>
  </si>
  <si>
    <t>Dixon, Perez and Banks</t>
  </si>
  <si>
    <t>Re-engineered encompassing definition</t>
  </si>
  <si>
    <t>Dominguez-Owens</t>
  </si>
  <si>
    <t>Open-architected systematic intranet</t>
  </si>
  <si>
    <t>Dougherty, Austin and Mills</t>
  </si>
  <si>
    <t>De-engineered 5thgeneration contingency</t>
  </si>
  <si>
    <t>Douglas LLC</t>
  </si>
  <si>
    <t>Reduced heuristic moratorium</t>
  </si>
  <si>
    <t>Drake PLC</t>
  </si>
  <si>
    <t>Profound object-oriented paradigm</t>
  </si>
  <si>
    <t>Duncan, Mcdonald and Miller</t>
  </si>
  <si>
    <t>Assimilated coherent hardware</t>
  </si>
  <si>
    <t>Dunn, Moreno and Green</t>
  </si>
  <si>
    <t>Intuitive object-oriented task-force</t>
  </si>
  <si>
    <t>Dyer Inc</t>
  </si>
  <si>
    <t>Secured well-modulated system engine</t>
  </si>
  <si>
    <t>Edwards LLC</t>
  </si>
  <si>
    <t>Automated system-worthy structure</t>
  </si>
  <si>
    <t>Edwards-Kane</t>
  </si>
  <si>
    <t>Virtual leadingedge framework</t>
  </si>
  <si>
    <t>Edwards-Lewis</t>
  </si>
  <si>
    <t>Enhanced scalable concept</t>
  </si>
  <si>
    <t>Ellis, Smith and Armstrong</t>
  </si>
  <si>
    <t>Horizontal attitude-oriented help-desk</t>
  </si>
  <si>
    <t>Ellison PLC</t>
  </si>
  <si>
    <t>Re-contextualized tangible open architecture</t>
  </si>
  <si>
    <t>English-Mccullough</t>
  </si>
  <si>
    <t>Business-focused discrete software</t>
  </si>
  <si>
    <t>Erickson-Rogers</t>
  </si>
  <si>
    <t>De-engineered even-keeled definition</t>
  </si>
  <si>
    <t>Espinoza Group</t>
  </si>
  <si>
    <t>Implemented tangible support</t>
  </si>
  <si>
    <t>Estrada Group</t>
  </si>
  <si>
    <t>Multi-lateral uniform collaboration</t>
  </si>
  <si>
    <t>Evans Group</t>
  </si>
  <si>
    <t>Stand-alone actuating support</t>
  </si>
  <si>
    <t>Evans-Jones</t>
  </si>
  <si>
    <t>Switchable methodical superstructure</t>
  </si>
  <si>
    <t>Everett-Wolfe</t>
  </si>
  <si>
    <t>Total optimizing software</t>
  </si>
  <si>
    <t>Farrell and Sons</t>
  </si>
  <si>
    <t>Synergized 4thgeneration conglomeration</t>
  </si>
  <si>
    <t>Ferguson PLC</t>
  </si>
  <si>
    <t>Public-key intangible superstructure</t>
  </si>
  <si>
    <t>Ferguson, Collins and Mata</t>
  </si>
  <si>
    <t>Customizable bi-directional hardware</t>
  </si>
  <si>
    <t>Ferguson, Murphy and Bright</t>
  </si>
  <si>
    <t>Multi-lateral heuristic throughput</t>
  </si>
  <si>
    <t>Fields Ltd</t>
  </si>
  <si>
    <t>Front-line foreground project</t>
  </si>
  <si>
    <t>Fields-Moore</t>
  </si>
  <si>
    <t>Secured reciprocal array</t>
  </si>
  <si>
    <t>Figueroa Ltd</t>
  </si>
  <si>
    <t>Expanded solution-oriented benchmark</t>
  </si>
  <si>
    <t>Fischer, Fowler and Arnold</t>
  </si>
  <si>
    <t>Extended multi-tasking definition</t>
  </si>
  <si>
    <t>Fischer, Torres and Walker</t>
  </si>
  <si>
    <t>Expanded even-keeled portal</t>
  </si>
  <si>
    <t>Fitzgerald Group</t>
  </si>
  <si>
    <t>Intuitive exuding initiative</t>
  </si>
  <si>
    <t>Fitzgerald PLC</t>
  </si>
  <si>
    <t>Realigned user-facing concept</t>
  </si>
  <si>
    <t>Fleming, Zhang and Henderson</t>
  </si>
  <si>
    <t>Distributed 5thgeneration implementation</t>
  </si>
  <si>
    <t>Fleming-Oliver</t>
  </si>
  <si>
    <t>Managed stable function</t>
  </si>
  <si>
    <t>Flores PLC</t>
  </si>
  <si>
    <t>Focused real-time help-desk</t>
  </si>
  <si>
    <t>Flores, Miller and Johnson</t>
  </si>
  <si>
    <t>Horizontal context-sensitive knowledge user</t>
  </si>
  <si>
    <t>Flores-Lambert</t>
  </si>
  <si>
    <t>Triple-buffered logistical frame</t>
  </si>
  <si>
    <t>Flowers and Sons</t>
  </si>
  <si>
    <t>Virtual static core</t>
  </si>
  <si>
    <t>Floyd-Sims</t>
  </si>
  <si>
    <t>Cloned transitional hierarchy</t>
  </si>
  <si>
    <t>Foley-Cox</t>
  </si>
  <si>
    <t>Progressive zero administration leverage</t>
  </si>
  <si>
    <t>Ford LLC</t>
  </si>
  <si>
    <t>Centralized tangible success</t>
  </si>
  <si>
    <t>Fowler-Smith</t>
  </si>
  <si>
    <t>Down-sized logistical adapter</t>
  </si>
  <si>
    <t>Fox Group</t>
  </si>
  <si>
    <t>Horizontal transitional paradigm</t>
  </si>
  <si>
    <t>Fox Ltd</t>
  </si>
  <si>
    <t>Extended multimedia firmware</t>
  </si>
  <si>
    <t>Fox-Quinn</t>
  </si>
  <si>
    <t>Enterprise-wide reciprocal success</t>
  </si>
  <si>
    <t>Fox-Williams</t>
  </si>
  <si>
    <t>Profound system-worthy functionalities</t>
  </si>
  <si>
    <t>Franklin Inc</t>
  </si>
  <si>
    <t>Focused multimedia knowledgebase</t>
  </si>
  <si>
    <t>Frazier, Patrick and Smith</t>
  </si>
  <si>
    <t>Enhanced systemic analyzer</t>
  </si>
  <si>
    <t>Frederick, Jenkins and Collins</t>
  </si>
  <si>
    <t>Organic radical collaboration</t>
  </si>
  <si>
    <t>Freeman-Ferguson</t>
  </si>
  <si>
    <t>Profound full-range open system</t>
  </si>
  <si>
    <t>Freeman-French</t>
  </si>
  <si>
    <t>Multi-layered optimal application</t>
  </si>
  <si>
    <t>Frye, Hunt and Powell</t>
  </si>
  <si>
    <t>Polarized incremental emulation</t>
  </si>
  <si>
    <t>Fuentes LLC</t>
  </si>
  <si>
    <t>Universal zero-defect concept</t>
  </si>
  <si>
    <t>Gallegos Inc</t>
  </si>
  <si>
    <t>Seamless logistical encryption</t>
  </si>
  <si>
    <t>Gallegos, Wagner and Gaines</t>
  </si>
  <si>
    <t>Expanded fault-tolerant emulation</t>
  </si>
  <si>
    <t>Gallegos-Cobb</t>
  </si>
  <si>
    <t>Object-based directional function</t>
  </si>
  <si>
    <t>Garcia Group</t>
  </si>
  <si>
    <t>Extended zero administration software</t>
  </si>
  <si>
    <t>Persevering interactive matrix</t>
  </si>
  <si>
    <t>Garcia Inc</t>
  </si>
  <si>
    <t>Front-line web-enabled model</t>
  </si>
  <si>
    <t>Progressive neutral middleware</t>
  </si>
  <si>
    <t>Garcia Ltd</t>
  </si>
  <si>
    <t>Balanced mobile alliance</t>
  </si>
  <si>
    <t>Secured global success</t>
  </si>
  <si>
    <t>Garcia PLC</t>
  </si>
  <si>
    <t>Customer-focused attitude-oriented function</t>
  </si>
  <si>
    <t>Garcia, Dunn and Richardson</t>
  </si>
  <si>
    <t>Automated even-keeled emulation</t>
  </si>
  <si>
    <t>Garcia, Garcia and Lopez</t>
  </si>
  <si>
    <t>Reduced stable middleware</t>
  </si>
  <si>
    <t>Gardner Group</t>
  </si>
  <si>
    <t>Progressive 5thgeneration customer loyalty</t>
  </si>
  <si>
    <t>Gardner Inc</t>
  </si>
  <si>
    <t>Function-based systematic Graphical User Interface</t>
  </si>
  <si>
    <t>Gardner, Ryan and Gutierrez</t>
  </si>
  <si>
    <t>Triple-buffered multi-tasking matrices</t>
  </si>
  <si>
    <t>Garner and Sons</t>
  </si>
  <si>
    <t>Versatile neutral workforce</t>
  </si>
  <si>
    <t>Garrison LLC</t>
  </si>
  <si>
    <t>Profit-focused 24/7 data-warehouse</t>
  </si>
  <si>
    <t>Garza-Bryant</t>
  </si>
  <si>
    <t>Programmable leadingedge contingency</t>
  </si>
  <si>
    <t>Gates PLC</t>
  </si>
  <si>
    <t>Secured content-based product</t>
  </si>
  <si>
    <t>Gates, Li and Thompson</t>
  </si>
  <si>
    <t>Synchronized attitude-oriented frame</t>
  </si>
  <si>
    <t>Gibson-Hernandez</t>
  </si>
  <si>
    <t>Visionary foreground middleware</t>
  </si>
  <si>
    <t>Giles-Smith</t>
  </si>
  <si>
    <t>Right-sized web-enabled intranet</t>
  </si>
  <si>
    <t>Gilmore LLC</t>
  </si>
  <si>
    <t>Optimized systemic algorithm</t>
  </si>
  <si>
    <t>Glass, Baker and Jones</t>
  </si>
  <si>
    <t>Business-focused 24hour access</t>
  </si>
  <si>
    <t>Glass, Nunez and Mcdonald</t>
  </si>
  <si>
    <t>Open-source systematic protocol</t>
  </si>
  <si>
    <t>Glover-Nelson</t>
  </si>
  <si>
    <t>Inverse context-sensitive info-mediaries</t>
  </si>
  <si>
    <t>Gomez LLC</t>
  </si>
  <si>
    <t>Pre-emptive mission-critical hardware</t>
  </si>
  <si>
    <t>Gomez, Bailey and Flores</t>
  </si>
  <si>
    <t>User-friendly static contingency</t>
  </si>
  <si>
    <t>Gonzalez, Williams and Benson</t>
  </si>
  <si>
    <t>Multi-layered bottom-line encryption</t>
  </si>
  <si>
    <t>Gonzalez-Burton</t>
  </si>
  <si>
    <t>Decentralized intangible encoding</t>
  </si>
  <si>
    <t>Gonzalez-Martinez</t>
  </si>
  <si>
    <t>Vision-oriented actuating open system</t>
  </si>
  <si>
    <t>Gonzalez-Robbins</t>
  </si>
  <si>
    <t>Up-sized responsive protocol</t>
  </si>
  <si>
    <t>Gonzalez-Snow</t>
  </si>
  <si>
    <t>Polarized user-facing interface</t>
  </si>
  <si>
    <t>Gonzalez-White</t>
  </si>
  <si>
    <t>Open-architected disintermediate budgetary management</t>
  </si>
  <si>
    <t>Gordon PLC</t>
  </si>
  <si>
    <t>Virtual reciprocal policy</t>
  </si>
  <si>
    <t>Gordon, Mendez and Johnson</t>
  </si>
  <si>
    <t>Fundamental needs-based frame</t>
  </si>
  <si>
    <t>Gray-Davis</t>
  </si>
  <si>
    <t>Re-contextualized local initiative</t>
  </si>
  <si>
    <t>Gray-Jenkins</t>
  </si>
  <si>
    <t>Devolved next generation adapter</t>
  </si>
  <si>
    <t>Green Ltd</t>
  </si>
  <si>
    <t>Monitored empowering installation</t>
  </si>
  <si>
    <t>Green, Murphy and Webb</t>
  </si>
  <si>
    <t>Versatile directional project</t>
  </si>
  <si>
    <t>Green, Robinson and Ho</t>
  </si>
  <si>
    <t>De-engineered zero-defect open system</t>
  </si>
  <si>
    <t>Green-Carr</t>
  </si>
  <si>
    <t>Pre-emptive bifurcated artificial intelligence</t>
  </si>
  <si>
    <t>Greene, Lloyd and Sims</t>
  </si>
  <si>
    <t>Balanced leadingedge data-warehouse</t>
  </si>
  <si>
    <t>Greer and Sons</t>
  </si>
  <si>
    <t>Secured clear-thinking intranet</t>
  </si>
  <si>
    <t>Grimes, Holland and Sloan</t>
  </si>
  <si>
    <t>Extended dedicated archive</t>
  </si>
  <si>
    <t>Gross PLC</t>
  </si>
  <si>
    <t>Proactive methodical benchmark</t>
  </si>
  <si>
    <t>Guerrero, Flores and Jenkins</t>
  </si>
  <si>
    <t>Networked optimal architecture</t>
  </si>
  <si>
    <t>Guerrero-Griffin</t>
  </si>
  <si>
    <t>Networked web-enabled product</t>
  </si>
  <si>
    <t>Guzman Group</t>
  </si>
  <si>
    <t>Ameliorated disintermediate utilization</t>
  </si>
  <si>
    <t>Hale, Pearson and Jenkins</t>
  </si>
  <si>
    <t>Upgradable attitude-oriented project</t>
  </si>
  <si>
    <t>Hale-Hayes</t>
  </si>
  <si>
    <t>Ameliorated client-driven open system</t>
  </si>
  <si>
    <t>Hall and Sons</t>
  </si>
  <si>
    <t>Pre-emptive radical architecture</t>
  </si>
  <si>
    <t>Hall, Buchanan and Benton</t>
  </si>
  <si>
    <t>Configurable fault-tolerant structure</t>
  </si>
  <si>
    <t>Hall, Holmes and Walker</t>
  </si>
  <si>
    <t>Public-key bandwidth-monitored intranet</t>
  </si>
  <si>
    <t>Hall-Schaefer</t>
  </si>
  <si>
    <t>Distributed eco-centric methodology</t>
  </si>
  <si>
    <t>Hamilton, Wright and Chavez</t>
  </si>
  <si>
    <t>Down-sized empowering protocol</t>
  </si>
  <si>
    <t>Hampton, Lewis and Ray</t>
  </si>
  <si>
    <t>Seamless coherent parallelism</t>
  </si>
  <si>
    <t>Hansen Group</t>
  </si>
  <si>
    <t>Centralized regional interface</t>
  </si>
  <si>
    <t>Hansen-Austin</t>
  </si>
  <si>
    <t>Adaptive demand-driven encryption</t>
  </si>
  <si>
    <t>Hanson Inc</t>
  </si>
  <si>
    <t>Grass-roots web-enabled contingency</t>
  </si>
  <si>
    <t>Hardin-Dixon</t>
  </si>
  <si>
    <t>Focused solution-oriented matrix</t>
  </si>
  <si>
    <t>Hardin-Foley</t>
  </si>
  <si>
    <t>Synergized zero tolerance help-desk</t>
  </si>
  <si>
    <t>Harmon-Madden</t>
  </si>
  <si>
    <t>Adaptive holistic hub</t>
  </si>
  <si>
    <t>Harper-Bryan</t>
  </si>
  <si>
    <t>Re-contextualized dedicated hardware</t>
  </si>
  <si>
    <t>Harper-Davis</t>
  </si>
  <si>
    <t>Robust heuristic encoding</t>
  </si>
  <si>
    <t>Harrington-Harper</t>
  </si>
  <si>
    <t>Self-enabling next generation algorithm</t>
  </si>
  <si>
    <t>Harris Group</t>
  </si>
  <si>
    <t>Open-source optimizing database</t>
  </si>
  <si>
    <t>Harris Inc</t>
  </si>
  <si>
    <t>Future-proofed modular groupware</t>
  </si>
  <si>
    <t>Harris, Hall and Harris</t>
  </si>
  <si>
    <t>Inverse analyzing matrices</t>
  </si>
  <si>
    <t>Harris, Medina and Mitchell</t>
  </si>
  <si>
    <t>Enhanced regional flexibility</t>
  </si>
  <si>
    <t>Harris, Russell and Mitchell</t>
  </si>
  <si>
    <t>User-centric cohesive policy</t>
  </si>
  <si>
    <t>Harris-Golden</t>
  </si>
  <si>
    <t>Optional bandwidth-monitored middleware</t>
  </si>
  <si>
    <t>Harris-Jennings</t>
  </si>
  <si>
    <t>Customizable intermediate data-warehouse</t>
  </si>
  <si>
    <t>Harrison, Blackwell and Mendez</t>
  </si>
  <si>
    <t>Synchronized 6thgeneration adapter</t>
  </si>
  <si>
    <t>Harrison-Bridges</t>
  </si>
  <si>
    <t>Profit-focused exuding moderator</t>
  </si>
  <si>
    <t>Harris-Perry</t>
  </si>
  <si>
    <t>User-centric 6thgeneration attitude</t>
  </si>
  <si>
    <t>Hart-Briggs</t>
  </si>
  <si>
    <t>Re-engineered user-facing approach</t>
  </si>
  <si>
    <t>Hayden Ltd</t>
  </si>
  <si>
    <t>Innovative didactic analyzer</t>
  </si>
  <si>
    <t>Hayden, Shannon and Stein</t>
  </si>
  <si>
    <t>Customer-focused client-server service-desk</t>
  </si>
  <si>
    <t>Hayes Group</t>
  </si>
  <si>
    <t>Implemented even-keeled standardization</t>
  </si>
  <si>
    <t>Haynes PLC</t>
  </si>
  <si>
    <t>Re-engineered clear-thinking project</t>
  </si>
  <si>
    <t>Haynes-Williams</t>
  </si>
  <si>
    <t>Seamless clear-thinking artificial intelligence</t>
  </si>
  <si>
    <t>Hebert Group</t>
  </si>
  <si>
    <t>Visionary asymmetric Graphical User Interface</t>
  </si>
  <si>
    <t>Henderson Ltd</t>
  </si>
  <si>
    <t>Open-architected stable algorithm</t>
  </si>
  <si>
    <t>Henderson, Parker and Diaz</t>
  </si>
  <si>
    <t>Enterprise-wide client-driven policy</t>
  </si>
  <si>
    <t>Hensley Ltd</t>
  </si>
  <si>
    <t>Versatile cohesive open system</t>
  </si>
  <si>
    <t>Versatile global attitude</t>
  </si>
  <si>
    <t>Henson PLC</t>
  </si>
  <si>
    <t>Universal contextually-based knowledgebase</t>
  </si>
  <si>
    <t>Hernandez Group</t>
  </si>
  <si>
    <t>Ergonomic uniform open system</t>
  </si>
  <si>
    <t>Hernandez Inc</t>
  </si>
  <si>
    <t>Versatile dedicated migration</t>
  </si>
  <si>
    <t>Hernandez, Norton and Kelley</t>
  </si>
  <si>
    <t>Expanded eco-centric policy</t>
  </si>
  <si>
    <t>Hernandez, Rodriguez and Clark</t>
  </si>
  <si>
    <t>Organic foreground leverage</t>
  </si>
  <si>
    <t>Hernandez-Grimes</t>
  </si>
  <si>
    <t>Profit-focused zero administration forecast</t>
  </si>
  <si>
    <t>Hernandez-Macdonald</t>
  </si>
  <si>
    <t>Organic high-level implementation</t>
  </si>
  <si>
    <t>Herrera, Bennett and Silva</t>
  </si>
  <si>
    <t>Programmable multi-state algorithm</t>
  </si>
  <si>
    <t>Herrera-Wilson</t>
  </si>
  <si>
    <t>Organized bandwidth-monitored core</t>
  </si>
  <si>
    <t>Herring-Bailey</t>
  </si>
  <si>
    <t>Reverse-engineered system-worthy extranet</t>
  </si>
  <si>
    <t>Hicks, Wall and Webb</t>
  </si>
  <si>
    <t>Managed discrete framework</t>
  </si>
  <si>
    <t>Higgins, Davis and Salazar</t>
  </si>
  <si>
    <t>Distributed multi-tasking strategy</t>
  </si>
  <si>
    <t>Hill, Lawson and Wilkinson</t>
  </si>
  <si>
    <t>Multi-tiered eco-centric architecture</t>
  </si>
  <si>
    <t>Hill, Martin and Garcia</t>
  </si>
  <si>
    <t>Sharable scalable core</t>
  </si>
  <si>
    <t>Hill, Mccann and Moore</t>
  </si>
  <si>
    <t>Streamlined needs-based knowledge user</t>
  </si>
  <si>
    <t>Hines Inc</t>
  </si>
  <si>
    <t>Cross-platform systemic adapter</t>
  </si>
  <si>
    <t>Ho Ltd</t>
  </si>
  <si>
    <t>Enhanced client-driven capacity</t>
  </si>
  <si>
    <t>Hobbs, Brown and Lee</t>
  </si>
  <si>
    <t>Vision-oriented systematic Graphical User Interface</t>
  </si>
  <si>
    <t>Hodges, Smith and Kelly</t>
  </si>
  <si>
    <t>Future-proofed 24hour model</t>
  </si>
  <si>
    <t>Hoffman-Howard</t>
  </si>
  <si>
    <t>Extended encompassing application</t>
  </si>
  <si>
    <t>Hogan Group</t>
  </si>
  <si>
    <t>Versatile bottom-line definition</t>
  </si>
  <si>
    <t>Hogan Ltd</t>
  </si>
  <si>
    <t>Stand-alone mission-critical moratorium</t>
  </si>
  <si>
    <t>Hogan, Porter and Rivera</t>
  </si>
  <si>
    <t>Organic object-oriented core</t>
  </si>
  <si>
    <t>Ho-Harris</t>
  </si>
  <si>
    <t>Versatile cohesive encoding</t>
  </si>
  <si>
    <t>Holder, Caldwell and Vance</t>
  </si>
  <si>
    <t>Polarized systemic Internet solution</t>
  </si>
  <si>
    <t>Holmes PLC</t>
  </si>
  <si>
    <t>Digitized local info-mediaries</t>
  </si>
  <si>
    <t>Holt, Bernard and Johnson</t>
  </si>
  <si>
    <t>Multi-lateral didactic encoding</t>
  </si>
  <si>
    <t>Hood, Perez and Meadows</t>
  </si>
  <si>
    <t>Cross-group upward-trending hierarchy</t>
  </si>
  <si>
    <t>Hopkins-Browning</t>
  </si>
  <si>
    <t>Balanced upward-trending productivity</t>
  </si>
  <si>
    <t>Horton, Morrison and Clark</t>
  </si>
  <si>
    <t>Networked radical neural-net</t>
  </si>
  <si>
    <t>Houston, Moore and Rogers</t>
  </si>
  <si>
    <t>Optional tangible utilization</t>
  </si>
  <si>
    <t>Howard Ltd</t>
  </si>
  <si>
    <t>Down-sized systematic policy</t>
  </si>
  <si>
    <t>Howard, Carter and Griffith</t>
  </si>
  <si>
    <t>Adaptive asynchronous emulation</t>
  </si>
  <si>
    <t>Howard-Douglas</t>
  </si>
  <si>
    <t>Organized human-resource attitude</t>
  </si>
  <si>
    <t>Howell and Sons</t>
  </si>
  <si>
    <t>Enhanced regional moderator</t>
  </si>
  <si>
    <t>Howell, Myers and Olson</t>
  </si>
  <si>
    <t>Self-enabling mission-critical success</t>
  </si>
  <si>
    <t>Huang-Henderson</t>
  </si>
  <si>
    <t>Stand-alone mobile customer loyalty</t>
  </si>
  <si>
    <t>Hudson-Nguyen</t>
  </si>
  <si>
    <t>Down-sized disintermediate support</t>
  </si>
  <si>
    <t>Huerta, Roberts and Dickerson</t>
  </si>
  <si>
    <t>Self-enabling value-added artificial intelligence</t>
  </si>
  <si>
    <t>Huff LLC</t>
  </si>
  <si>
    <t>Face-to-face clear-thinking Local Area Network</t>
  </si>
  <si>
    <t>Huff-Johnson</t>
  </si>
  <si>
    <t>Universal fault-tolerant orchestration</t>
  </si>
  <si>
    <t>Hughes Inc</t>
  </si>
  <si>
    <t>Streamlined neutral analyzer</t>
  </si>
  <si>
    <t>Hughes, Mendez and Patterson</t>
  </si>
  <si>
    <t>Stand-alone multi-state data-warehouse</t>
  </si>
  <si>
    <t>Hull, Baker and Martinez</t>
  </si>
  <si>
    <t>Digitized reciprocal infrastructure</t>
  </si>
  <si>
    <t>Hunt Group</t>
  </si>
  <si>
    <t>Reverse-engineered executive emulation</t>
  </si>
  <si>
    <t>Hunt LLC</t>
  </si>
  <si>
    <t>Re-engineered radical policy</t>
  </si>
  <si>
    <t>Hunt, Barker and Baker</t>
  </si>
  <si>
    <t>Business-focused leadingedge instruction set</t>
  </si>
  <si>
    <t>Hunter-Logan</t>
  </si>
  <si>
    <t>Down-sized needs-based task-force</t>
  </si>
  <si>
    <t>Huynh, Gallegos and Mills</t>
  </si>
  <si>
    <t>Reduced next generation info-mediaries</t>
  </si>
  <si>
    <t>Jackson Inc</t>
  </si>
  <si>
    <t>Mandatory multi-tasking encryption</t>
  </si>
  <si>
    <t>Jackson LLC</t>
  </si>
  <si>
    <t>Distributed motivating algorithm</t>
  </si>
  <si>
    <t>Jackson PLC</t>
  </si>
  <si>
    <t>Ergonomic 6thgeneration success</t>
  </si>
  <si>
    <t>Quality-focused client-server core</t>
  </si>
  <si>
    <t>Jackson, Martinez and Ray</t>
  </si>
  <si>
    <t>Multi-tiered executive toolset</t>
  </si>
  <si>
    <t>Jackson-Brown</t>
  </si>
  <si>
    <t>Versatile 5thgeneration matrices</t>
  </si>
  <si>
    <t>Jackson-Lewis</t>
  </si>
  <si>
    <t>Monitored multi-state encryption</t>
  </si>
  <si>
    <t>Jarvis and Sons</t>
  </si>
  <si>
    <t>Business-focused intermediate system engine</t>
  </si>
  <si>
    <t>Jensen LLC</t>
  </si>
  <si>
    <t>Realigned dedicated system engine</t>
  </si>
  <si>
    <t>Jensen-Brown</t>
  </si>
  <si>
    <t>Fundamental disintermediate matrix</t>
  </si>
  <si>
    <t>Jensen-Vargas</t>
  </si>
  <si>
    <t>Ameliorated explicit parallelism</t>
  </si>
  <si>
    <t>Johns PLC</t>
  </si>
  <si>
    <t>Distributed high-level open architecture</t>
  </si>
  <si>
    <t>Johnson Group</t>
  </si>
  <si>
    <t>Compatible full-range leverage</t>
  </si>
  <si>
    <t>Vision-oriented interactive solution</t>
  </si>
  <si>
    <t>Johnson Inc</t>
  </si>
  <si>
    <t>Profound next generation infrastructure</t>
  </si>
  <si>
    <t>Reduced context-sensitive complexity</t>
  </si>
  <si>
    <t>Johnson LLC</t>
  </si>
  <si>
    <t>Cross-group cohesive circuit</t>
  </si>
  <si>
    <t>Johnson, Dixon and Zimmerman</t>
  </si>
  <si>
    <t>Organic dynamic algorithm</t>
  </si>
  <si>
    <t>Johnson, Murphy and Peterson</t>
  </si>
  <si>
    <t>Cross-group high-level moderator</t>
  </si>
  <si>
    <t>Johnson, Parker and Haynes</t>
  </si>
  <si>
    <t>Focused 6thgeneration forecast</t>
  </si>
  <si>
    <t>Johnson, Patterson and Montoya</t>
  </si>
  <si>
    <t>Triple-buffered fresh-thinking frame</t>
  </si>
  <si>
    <t>Johnson, Turner and Carroll</t>
  </si>
  <si>
    <t>Persevering zero administration knowledge user</t>
  </si>
  <si>
    <t>Johnson-Contreras</t>
  </si>
  <si>
    <t>Diverse scalable superstructure</t>
  </si>
  <si>
    <t>Johnson-Gould</t>
  </si>
  <si>
    <t>Exclusive needs-based adapter</t>
  </si>
  <si>
    <t>Johnson-Lee</t>
  </si>
  <si>
    <t>Intuitive exuding process improvement</t>
  </si>
  <si>
    <t>Johnson-Morales</t>
  </si>
  <si>
    <t>Devolved 24hour forecast</t>
  </si>
  <si>
    <t>Johnson-Pace</t>
  </si>
  <si>
    <t>Persistent 3rdgeneration moratorium</t>
  </si>
  <si>
    <t>Johns-Thomas</t>
  </si>
  <si>
    <t>Realigned web-enabled functionalities</t>
  </si>
  <si>
    <t>Jones PLC</t>
  </si>
  <si>
    <t>Virtual systemic intranet</t>
  </si>
  <si>
    <t>Jones, Casey and Jones</t>
  </si>
  <si>
    <t>Ergonomic mission-critical moratorium</t>
  </si>
  <si>
    <t>Jones, Contreras and Burnett</t>
  </si>
  <si>
    <t>Sharable intangible migration</t>
  </si>
  <si>
    <t>Jones, Taylor and Moore</t>
  </si>
  <si>
    <t>Down-sized system-worthy secured line</t>
  </si>
  <si>
    <t>Jones, Wiley and Robbins</t>
  </si>
  <si>
    <t>Front-line cohesive extranet</t>
  </si>
  <si>
    <t>Jones-Gonzalez</t>
  </si>
  <si>
    <t>Seamless dynamic website</t>
  </si>
  <si>
    <t>Jones-Martin</t>
  </si>
  <si>
    <t>Virtual systematic monitoring</t>
  </si>
  <si>
    <t>Jones-Meyer</t>
  </si>
  <si>
    <t>Re-engineered client-driven hub</t>
  </si>
  <si>
    <t>Jones-Riddle</t>
  </si>
  <si>
    <t>Self-enabling real-time definition</t>
  </si>
  <si>
    <t>Jones-Ryan</t>
  </si>
  <si>
    <t>Vision-oriented uniform instruction set</t>
  </si>
  <si>
    <t>Jones-Watson</t>
  </si>
  <si>
    <t>Switchable disintermediate moderator</t>
  </si>
  <si>
    <t>Jordan, Schneider and Hall</t>
  </si>
  <si>
    <t>Reduced 6thgeneration intranet</t>
  </si>
  <si>
    <t>Jordan-Acosta</t>
  </si>
  <si>
    <t>Operative uniform hub</t>
  </si>
  <si>
    <t>Jordan-Fischer</t>
  </si>
  <si>
    <t>Vision-oriented high-level extranet</t>
  </si>
  <si>
    <t>Jordan-Wolfe</t>
  </si>
  <si>
    <t>Inverse multimedia Graphic Interface</t>
  </si>
  <si>
    <t>Joseph LLC</t>
  </si>
  <si>
    <t>Decentralized logistical collaboration</t>
  </si>
  <si>
    <t>Joyce PLC</t>
  </si>
  <si>
    <t>Synchronized directional capability</t>
  </si>
  <si>
    <t>Kane, Pruitt and Rivera</t>
  </si>
  <si>
    <t>Cross-platform next generation service-desk</t>
  </si>
  <si>
    <t>Keith, Alvarez and Potter</t>
  </si>
  <si>
    <t>Extended bottom-line open architecture</t>
  </si>
  <si>
    <t>Kelley, Stanton and Sanchez</t>
  </si>
  <si>
    <t>Optional tangible pricing structure</t>
  </si>
  <si>
    <t>Kelly PLC</t>
  </si>
  <si>
    <t>Decentralized context-sensitive superstructure</t>
  </si>
  <si>
    <t>Kelly-Colon</t>
  </si>
  <si>
    <t>Stand-alone grid-enabled leverage</t>
  </si>
  <si>
    <t>Kennedy-Miller</t>
  </si>
  <si>
    <t>Cross-platform composite migration</t>
  </si>
  <si>
    <t>Kim Ltd</t>
  </si>
  <si>
    <t>Assimilated hybrid intranet</t>
  </si>
  <si>
    <t>Kim-Rice</t>
  </si>
  <si>
    <t>Organized bi-directional function</t>
  </si>
  <si>
    <t>King Inc</t>
  </si>
  <si>
    <t>Ergonomic dedicated focus group</t>
  </si>
  <si>
    <t>Organic bandwidth-monitored frame</t>
  </si>
  <si>
    <t>King LLC</t>
  </si>
  <si>
    <t>Multi-channeled local intranet</t>
  </si>
  <si>
    <t>King Ltd</t>
  </si>
  <si>
    <t>Visionary systemic process improvement</t>
  </si>
  <si>
    <t>King-Morris</t>
  </si>
  <si>
    <t>Proactive incremental architecture</t>
  </si>
  <si>
    <t>King-Nguyen</t>
  </si>
  <si>
    <t>Open-source incremental throughput</t>
  </si>
  <si>
    <t>Klein, Stark and Livingston</t>
  </si>
  <si>
    <t>Phased methodical initiative</t>
  </si>
  <si>
    <t>Knox-Garner</t>
  </si>
  <si>
    <t>Automated systemic hierarchy</t>
  </si>
  <si>
    <t>Kramer Group</t>
  </si>
  <si>
    <t>Synergistic explicit parallelism</t>
  </si>
  <si>
    <t>Lamb Inc</t>
  </si>
  <si>
    <t>Optimized leadingedge concept</t>
  </si>
  <si>
    <t>Lamb-Sanders</t>
  </si>
  <si>
    <t>Stand-alone reciprocal frame</t>
  </si>
  <si>
    <t>Lam-Hamilton</t>
  </si>
  <si>
    <t>Team-oriented global strategy</t>
  </si>
  <si>
    <t>Landry Group</t>
  </si>
  <si>
    <t>Expanded value-added hardware</t>
  </si>
  <si>
    <t>Landry Inc</t>
  </si>
  <si>
    <t>Synergistic cohesive adapter</t>
  </si>
  <si>
    <t>Lane, Ryan and Chapman</t>
  </si>
  <si>
    <t>Switchable demand-driven help-desk</t>
  </si>
  <si>
    <t>Lane-Barber</t>
  </si>
  <si>
    <t>Universal value-added moderator</t>
  </si>
  <si>
    <t>Larsen-Chung</t>
  </si>
  <si>
    <t>Right-sized zero tolerance migration</t>
  </si>
  <si>
    <t>Larson-Little</t>
  </si>
  <si>
    <t>Proactive foreground core</t>
  </si>
  <si>
    <t>Lawrence Group</t>
  </si>
  <si>
    <t>Automated actuating conglomeration</t>
  </si>
  <si>
    <t>Lawson and Sons</t>
  </si>
  <si>
    <t>Reverse-engineered multi-tasking product</t>
  </si>
  <si>
    <t>Le, Burton and Evans</t>
  </si>
  <si>
    <t>Balanced zero-defect software</t>
  </si>
  <si>
    <t>Leach, Rich and Price</t>
  </si>
  <si>
    <t>Implemented bi-directional flexibility</t>
  </si>
  <si>
    <t>Leblanc-Pineda</t>
  </si>
  <si>
    <t>Future-proofed upward-trending contingency</t>
  </si>
  <si>
    <t>Lee and Sons</t>
  </si>
  <si>
    <t>Persevering interactive emulation</t>
  </si>
  <si>
    <t>Lee LLC</t>
  </si>
  <si>
    <t>Synchronized secondary analyzer</t>
  </si>
  <si>
    <t>Lee PLC</t>
  </si>
  <si>
    <t>Re-contextualized leadingedge firmware</t>
  </si>
  <si>
    <t>Lee, Ali and Guzman</t>
  </si>
  <si>
    <t>Polarized upward-trending Local Area Network</t>
  </si>
  <si>
    <t>Lee, Gibson and Morgan</t>
  </si>
  <si>
    <t>Digitized solution-oriented product</t>
  </si>
  <si>
    <t>Lee-Cobb</t>
  </si>
  <si>
    <t>Customizable homogeneous firmware</t>
  </si>
  <si>
    <t>Leonard-Mcclain</t>
  </si>
  <si>
    <t>Virtual foreground throughput</t>
  </si>
  <si>
    <t>Lester-Moore</t>
  </si>
  <si>
    <t>Diverse analyzing definition</t>
  </si>
  <si>
    <t>Levine, Martin and Hernandez</t>
  </si>
  <si>
    <t>Expanded asynchronous groupware</t>
  </si>
  <si>
    <t>Lewis and Sons</t>
  </si>
  <si>
    <t>Profound disintermediate open system</t>
  </si>
  <si>
    <t>Lewis, Taylor and Rivers</t>
  </si>
  <si>
    <t>Front-line transitional algorithm</t>
  </si>
  <si>
    <t>Lewis-Jacobson</t>
  </si>
  <si>
    <t>Exclusive system-worthy Graphic Interface</t>
  </si>
  <si>
    <t>Little Ltd</t>
  </si>
  <si>
    <t>Decentralized bandwidth-monitored ability</t>
  </si>
  <si>
    <t>Little-Marsh</t>
  </si>
  <si>
    <t>Virtual attitude-oriented migration</t>
  </si>
  <si>
    <t>Lloyd, Kennedy and Davis</t>
  </si>
  <si>
    <t>Compatible multimedia hub</t>
  </si>
  <si>
    <t>Logan-Curtis</t>
  </si>
  <si>
    <t>Enhanced optimal ability</t>
  </si>
  <si>
    <t>Logan-Miranda</t>
  </si>
  <si>
    <t>Proactive systemic firmware</t>
  </si>
  <si>
    <t>Long, Morgan and Mitchell</t>
  </si>
  <si>
    <t>Upgradable 4thgeneration productivity</t>
  </si>
  <si>
    <t>Long-Greene</t>
  </si>
  <si>
    <t>Future-proofed heuristic encryption</t>
  </si>
  <si>
    <t>Lopez and Sons</t>
  </si>
  <si>
    <t>Polarized human-resource protocol</t>
  </si>
  <si>
    <t>Lopez Inc</t>
  </si>
  <si>
    <t>Team-oriented 6thgeneration middleware</t>
  </si>
  <si>
    <t>Lopez, Adams and Johnson</t>
  </si>
  <si>
    <t>Open-source interactive knowledge user</t>
  </si>
  <si>
    <t>Lopez, Reid and Johnson</t>
  </si>
  <si>
    <t>Total real-time hardware</t>
  </si>
  <si>
    <t>Lopez-King</t>
  </si>
  <si>
    <t>Multi-lateral radical solution</t>
  </si>
  <si>
    <t>Lowery Group</t>
  </si>
  <si>
    <t>Sharable motivating emulation</t>
  </si>
  <si>
    <t>Lowery, Hayden and Cruz</t>
  </si>
  <si>
    <t>Digitized 24/7 budgetary management</t>
  </si>
  <si>
    <t>Lucas, Hall and Bonilla</t>
  </si>
  <si>
    <t>Networked bottom-line initiative</t>
  </si>
  <si>
    <t>Lucas-Mullins</t>
  </si>
  <si>
    <t>Business-focused dynamic instruction set</t>
  </si>
  <si>
    <t>Lucero Group</t>
  </si>
  <si>
    <t>Intuitive actuating benchmark</t>
  </si>
  <si>
    <t>Luna, Anderson and Fox</t>
  </si>
  <si>
    <t>Secured directional encryption</t>
  </si>
  <si>
    <t>Luna-Horne</t>
  </si>
  <si>
    <t>Profound exuding pricing structure</t>
  </si>
  <si>
    <t>Lutz Group</t>
  </si>
  <si>
    <t>Enterprise-wide foreground paradigm</t>
  </si>
  <si>
    <t>Lynch Ltd</t>
  </si>
  <si>
    <t>Virtual analyzing collaboration</t>
  </si>
  <si>
    <t>Lyons Inc</t>
  </si>
  <si>
    <t>Balanced attitude-oriented parallelism</t>
  </si>
  <si>
    <t>Lyons LLC</t>
  </si>
  <si>
    <t>Balanced impactful circuit</t>
  </si>
  <si>
    <t>Macias Inc</t>
  </si>
  <si>
    <t>Optimized didactic intranet</t>
  </si>
  <si>
    <t>Mack Ltd</t>
  </si>
  <si>
    <t>Reactive regional access</t>
  </si>
  <si>
    <t>Mahoney, Adams and Lucas</t>
  </si>
  <si>
    <t>Cloned leadingedge utilization</t>
  </si>
  <si>
    <t>Maldonado and Sons</t>
  </si>
  <si>
    <t>Reverse-engineered asynchronous archive</t>
  </si>
  <si>
    <t>Maldonado-Gonzalez</t>
  </si>
  <si>
    <t>Digitized client-driven database</t>
  </si>
  <si>
    <t>Manning-Hamilton</t>
  </si>
  <si>
    <t>Vision-oriented scalable definition</t>
  </si>
  <si>
    <t>Marks Ltd</t>
  </si>
  <si>
    <t>Realigned human-resource orchestration</t>
  </si>
  <si>
    <t>Marquez-Kerr</t>
  </si>
  <si>
    <t>Automated hybrid orchestration</t>
  </si>
  <si>
    <t>Marshall Inc</t>
  </si>
  <si>
    <t>Open-source multi-tasking data-warehouse</t>
  </si>
  <si>
    <t>Marsh-Coleman</t>
  </si>
  <si>
    <t>Exclusive asymmetric analyzer</t>
  </si>
  <si>
    <t>Martin, Conway and Larsen</t>
  </si>
  <si>
    <t>Horizontal next generation function</t>
  </si>
  <si>
    <t>Martin, Gates and Holt</t>
  </si>
  <si>
    <t>Distributed holistic neural-net</t>
  </si>
  <si>
    <t>Martin, Lee and Armstrong</t>
  </si>
  <si>
    <t>Open-architected incremental ability</t>
  </si>
  <si>
    <t>Martin, Lopez and Hunter</t>
  </si>
  <si>
    <t>Multi-lateral actuating installation</t>
  </si>
  <si>
    <t>Martin, Martin and Solis</t>
  </si>
  <si>
    <t>Assimilated uniform methodology</t>
  </si>
  <si>
    <t>Martin, Russell and Baker</t>
  </si>
  <si>
    <t>Focused solution-oriented instruction set</t>
  </si>
  <si>
    <t>Martinez Inc</t>
  </si>
  <si>
    <t>Organic upward-trending Graphical User Interface</t>
  </si>
  <si>
    <t>Martinez LLC</t>
  </si>
  <si>
    <t>Automated local secured line</t>
  </si>
  <si>
    <t>Robust impactful approach</t>
  </si>
  <si>
    <t>Martinez Ltd</t>
  </si>
  <si>
    <t>Multi-layered upward-trending groupware</t>
  </si>
  <si>
    <t>Martinez PLC</t>
  </si>
  <si>
    <t>Cloned actuating architecture</t>
  </si>
  <si>
    <t>Martinez, Garza and Young</t>
  </si>
  <si>
    <t>Up-sized web-enabled info-mediaries</t>
  </si>
  <si>
    <t>Martinez, Gomez and Dalton</t>
  </si>
  <si>
    <t>Team-oriented 6thgeneration matrix</t>
  </si>
  <si>
    <t>Martinez-Johnson</t>
  </si>
  <si>
    <t>Sharable radical toolset</t>
  </si>
  <si>
    <t>Martinez-Juarez</t>
  </si>
  <si>
    <t>Realigned uniform knowledge user</t>
  </si>
  <si>
    <t>Martin-James</t>
  </si>
  <si>
    <t>Streamlined upward-trending analyzer</t>
  </si>
  <si>
    <t>Martin-Marshall</t>
  </si>
  <si>
    <t>Configurable demand-driven matrix</t>
  </si>
  <si>
    <t>Mason, Case and May</t>
  </si>
  <si>
    <t>Optimized content-based collaboration</t>
  </si>
  <si>
    <t>Mason-Sanders</t>
  </si>
  <si>
    <t>Networked web-enabled instruction set</t>
  </si>
  <si>
    <t>Mason-Smith</t>
  </si>
  <si>
    <t>Reverse-engineered cohesive migration</t>
  </si>
  <si>
    <t>Mathis, Hall and Hansen</t>
  </si>
  <si>
    <t>Streamlined web-enabled knowledgebase</t>
  </si>
  <si>
    <t>Mathis-Rodriguez</t>
  </si>
  <si>
    <t>User-centric attitude-oriented intranet</t>
  </si>
  <si>
    <t>Matthews LLC</t>
  </si>
  <si>
    <t>Advanced transitional help-desk</t>
  </si>
  <si>
    <t>Mayer-Richmond</t>
  </si>
  <si>
    <t>Progressive zero-defect capability</t>
  </si>
  <si>
    <t>Mays LLC</t>
  </si>
  <si>
    <t>Multi-layered global groupware</t>
  </si>
  <si>
    <t>Mcbride PLC</t>
  </si>
  <si>
    <t>Upgradable leadingedge Local Area Network</t>
  </si>
  <si>
    <t>Mccann-Le</t>
  </si>
  <si>
    <t>Focused coherent methodology</t>
  </si>
  <si>
    <t>Mcclain LLC</t>
  </si>
  <si>
    <t>Open-source multi-tasking methodology</t>
  </si>
  <si>
    <t>Mcclure LLC</t>
  </si>
  <si>
    <t>Sharable discrete budgetary management</t>
  </si>
  <si>
    <t>Mccoy Ltd</t>
  </si>
  <si>
    <t>Business-focused encompassing intranet</t>
  </si>
  <si>
    <t>Mcdonald, Gonzalez and Ross</t>
  </si>
  <si>
    <t>Vision-oriented fresh-thinking conglomeration</t>
  </si>
  <si>
    <t>Mcgee Group</t>
  </si>
  <si>
    <t>Assimilated discrete algorithm</t>
  </si>
  <si>
    <t>Mckee-Hill</t>
  </si>
  <si>
    <t>Cross-platform upward-trending parallelism</t>
  </si>
  <si>
    <t>Mcknight-Freeman</t>
  </si>
  <si>
    <t>Upgradable scalable methodology</t>
  </si>
  <si>
    <t>Mcmillan Group</t>
  </si>
  <si>
    <t>Advanced cohesive Graphic Interface</t>
  </si>
  <si>
    <t>Melton, Robinson and Fritz</t>
  </si>
  <si>
    <t>Function-based leadingedge pricing structure</t>
  </si>
  <si>
    <t>Mendoza-Parker</t>
  </si>
  <si>
    <t>Enterprise-wide motivating matrices</t>
  </si>
  <si>
    <t>Mercer, Solomon and Singleton</t>
  </si>
  <si>
    <t>Distributed human-resource policy</t>
  </si>
  <si>
    <t>Meyer-Avila</t>
  </si>
  <si>
    <t>Multi-tiered discrete support</t>
  </si>
  <si>
    <t>Meza, Kirby and Patel</t>
  </si>
  <si>
    <t>Cross-platform empowering project</t>
  </si>
  <si>
    <t>Meza-Rogers</t>
  </si>
  <si>
    <t>Streamlined encompassing encryption</t>
  </si>
  <si>
    <t>Michael, Anderson and Vincent</t>
  </si>
  <si>
    <t>Cross-group global moratorium</t>
  </si>
  <si>
    <t>Miles and Sons</t>
  </si>
  <si>
    <t>Persistent attitude-oriented approach</t>
  </si>
  <si>
    <t>Miller Ltd</t>
  </si>
  <si>
    <t>Open-architected mobile emulation</t>
  </si>
  <si>
    <t>Miller, Glenn and Adams</t>
  </si>
  <si>
    <t>Distributed actuating project</t>
  </si>
  <si>
    <t>Miller-Hubbard</t>
  </si>
  <si>
    <t>Digitized 6thgeneration Local Area Network</t>
  </si>
  <si>
    <t>Miller-Irwin</t>
  </si>
  <si>
    <t>Secured maximized policy</t>
  </si>
  <si>
    <t>Miller-Patel</t>
  </si>
  <si>
    <t>Mandatory uniform strategy</t>
  </si>
  <si>
    <t>Miller-Poole</t>
  </si>
  <si>
    <t>Networked optimal adapter</t>
  </si>
  <si>
    <t>Mills Group</t>
  </si>
  <si>
    <t>Advanced empowering matrix</t>
  </si>
  <si>
    <t>Mills, Frazier and Perez</t>
  </si>
  <si>
    <t>Proactive attitude-oriented knowledge user</t>
  </si>
  <si>
    <t>Mills-Roy</t>
  </si>
  <si>
    <t>Profit-focused multi-tasking access</t>
  </si>
  <si>
    <t>Miranda, Gray and Hale</t>
  </si>
  <si>
    <t>Programmable disintermediate matrices</t>
  </si>
  <si>
    <t>Miranda, Hall and Mcgrath</t>
  </si>
  <si>
    <t>Progressive value-added ability</t>
  </si>
  <si>
    <t>Miranda, Martinez and Lowery</t>
  </si>
  <si>
    <t>Innovative actuating artificial intelligence</t>
  </si>
  <si>
    <t>Mitchell and Sons</t>
  </si>
  <si>
    <t>Synergized intangible challenge</t>
  </si>
  <si>
    <t>Mitchell-Lee</t>
  </si>
  <si>
    <t>Customizable leadingedge model</t>
  </si>
  <si>
    <t>Montgomery, Larson and Spencer</t>
  </si>
  <si>
    <t>User-centric bifurcated knowledge user</t>
  </si>
  <si>
    <t>Montgomery-Castro</t>
  </si>
  <si>
    <t>De-engineered disintermediate encryption</t>
  </si>
  <si>
    <t>Moore Group</t>
  </si>
  <si>
    <t>Multi-lateral object-oriented open system</t>
  </si>
  <si>
    <t>Moore, Cook and Wright</t>
  </si>
  <si>
    <t>Visionary maximized Local Area Network</t>
  </si>
  <si>
    <t>Moore, Dudley and Navarro</t>
  </si>
  <si>
    <t>Organic multi-tasking focus group</t>
  </si>
  <si>
    <t>Mora, Miller and Harper</t>
  </si>
  <si>
    <t>Stand-alone zero tolerance algorithm</t>
  </si>
  <si>
    <t>Mora-Bradley</t>
  </si>
  <si>
    <t>Programmable tangible ability</t>
  </si>
  <si>
    <t>Morales Group</t>
  </si>
  <si>
    <t>Optimized bi-directional extranet</t>
  </si>
  <si>
    <t>Morales-Odonnell</t>
  </si>
  <si>
    <t>Exclusive 5thgeneration structure</t>
  </si>
  <si>
    <t>Moran and Sons</t>
  </si>
  <si>
    <t>Object-based bottom-line superstructure</t>
  </si>
  <si>
    <t>Moreno Ltd</t>
  </si>
  <si>
    <t>Customer-focused multimedia methodology</t>
  </si>
  <si>
    <t>Moreno-Turner</t>
  </si>
  <si>
    <t>Inverse multi-tasking installation</t>
  </si>
  <si>
    <t>Morgan-Jenkins</t>
  </si>
  <si>
    <t>Fully-configurable background algorithm</t>
  </si>
  <si>
    <t>Morgan-Martinez</t>
  </si>
  <si>
    <t>Mandatory tertiary implementation</t>
  </si>
  <si>
    <t>Morgan-Warren</t>
  </si>
  <si>
    <t>Face-to-face encompassing info-mediaries</t>
  </si>
  <si>
    <t>Morris Group</t>
  </si>
  <si>
    <t>Realigned impactful artificial intelligence</t>
  </si>
  <si>
    <t>Morrison-Henderson</t>
  </si>
  <si>
    <t>De-engineered disintermediate encoding</t>
  </si>
  <si>
    <t>Morrow Inc</t>
  </si>
  <si>
    <t>Networked global migration</t>
  </si>
  <si>
    <t>Morrow, Santiago and Soto</t>
  </si>
  <si>
    <t>Stand-alone human-resource workforce</t>
  </si>
  <si>
    <t>Moses-Terry</t>
  </si>
  <si>
    <t>Horizontal clear-thinking framework</t>
  </si>
  <si>
    <t>Mosley-Gilbert</t>
  </si>
  <si>
    <t>Vision-oriented logistical intranet</t>
  </si>
  <si>
    <t>Moss, Norman and Dunlap</t>
  </si>
  <si>
    <t>Upgradable upward-trending workforce</t>
  </si>
  <si>
    <t>Moss-Guzman</t>
  </si>
  <si>
    <t>Cross-platform optimizing website</t>
  </si>
  <si>
    <t>Moss-Obrien</t>
  </si>
  <si>
    <t>Function-based next generation emulation</t>
  </si>
  <si>
    <t>Mueller-Harmon</t>
  </si>
  <si>
    <t>Implemented tangible approach</t>
  </si>
  <si>
    <t>Munoz, Cherry and Bell</t>
  </si>
  <si>
    <t>Cross-platform reciprocal budgetary management</t>
  </si>
  <si>
    <t>Murillo-Mcfarland</t>
  </si>
  <si>
    <t>Synchronized client-driven projection</t>
  </si>
  <si>
    <t>Murphy LLC</t>
  </si>
  <si>
    <t>Customer-focused non-volatile framework</t>
  </si>
  <si>
    <t>Murphy PLC</t>
  </si>
  <si>
    <t>Optional solution-oriented instruction set</t>
  </si>
  <si>
    <t>Murphy-Farrell</t>
  </si>
  <si>
    <t>Implemented exuding software</t>
  </si>
  <si>
    <t>Murphy-Fox</t>
  </si>
  <si>
    <t>Organic system-worthy orchestration</t>
  </si>
  <si>
    <t>Murray Ltd</t>
  </si>
  <si>
    <t>Decentralized 4thgeneration challenge</t>
  </si>
  <si>
    <t>Myers LLC</t>
  </si>
  <si>
    <t>Reactive bottom-line open architecture</t>
  </si>
  <si>
    <t>Navarro and Sons</t>
  </si>
  <si>
    <t>Multi-layered bottom-line frame</t>
  </si>
  <si>
    <t>Nelson, Smith and Graham</t>
  </si>
  <si>
    <t>Phased system-worthy conglomeration</t>
  </si>
  <si>
    <t>Nelson-Valdez</t>
  </si>
  <si>
    <t>Open-source 4thgeneration open system</t>
  </si>
  <si>
    <t>Nguyen and Sons</t>
  </si>
  <si>
    <t>Compatible 5thgeneration concept</t>
  </si>
  <si>
    <t>Nguyen Inc</t>
  </si>
  <si>
    <t>Seamless directional capacity</t>
  </si>
  <si>
    <t>Nichols Ltd</t>
  </si>
  <si>
    <t>Function-based attitude-oriented groupware</t>
  </si>
  <si>
    <t>Nixon Inc</t>
  </si>
  <si>
    <t>Centralized national firmware</t>
  </si>
  <si>
    <t>Noble-Bailey</t>
  </si>
  <si>
    <t>Customizable dynamic info-mediaries</t>
  </si>
  <si>
    <t>Nolan, Smith and Sanchez</t>
  </si>
  <si>
    <t>Multi-channeled logistical matrices</t>
  </si>
  <si>
    <t>Nunez Inc</t>
  </si>
  <si>
    <t>Customizable intangible capability</t>
  </si>
  <si>
    <t>Nunez-King</t>
  </si>
  <si>
    <t>Phased clear-thinking policy</t>
  </si>
  <si>
    <t>Nunez-Richards</t>
  </si>
  <si>
    <t>De-engineered cohesive system engine</t>
  </si>
  <si>
    <t>Exclusive attitude-oriented intranet</t>
  </si>
  <si>
    <t>Obrien and Sons</t>
  </si>
  <si>
    <t>Pre-emptive transitional frame</t>
  </si>
  <si>
    <t>Obrien-Aguirre</t>
  </si>
  <si>
    <t>Devolved uniform complexity</t>
  </si>
  <si>
    <t>Odom Inc</t>
  </si>
  <si>
    <t>Managed bottom-line architecture</t>
  </si>
  <si>
    <t>Olsen, Edwards and Reid</t>
  </si>
  <si>
    <t>Optional clear-thinking software</t>
  </si>
  <si>
    <t>Olsen-Ryan</t>
  </si>
  <si>
    <t>Assimilated neutral utilization</t>
  </si>
  <si>
    <t>Olson-Bishop</t>
  </si>
  <si>
    <t>User-friendly high-level initiative</t>
  </si>
  <si>
    <t>Ortega LLC</t>
  </si>
  <si>
    <t>Secured bifurcated intranet</t>
  </si>
  <si>
    <t>Ortiz Inc</t>
  </si>
  <si>
    <t>Stand-alone incremental parallelism</t>
  </si>
  <si>
    <t>Ortiz, Coleman and Mitchell</t>
  </si>
  <si>
    <t>Operative upward-trending algorithm</t>
  </si>
  <si>
    <t>Ortiz, Valenzuela and Collins</t>
  </si>
  <si>
    <t>Profound solution-oriented matrix</t>
  </si>
  <si>
    <t>Ortiz-Roberts</t>
  </si>
  <si>
    <t>Devolved foreground customer loyalty</t>
  </si>
  <si>
    <t>Osborne, Perkins and Knox</t>
  </si>
  <si>
    <t>Cross-platform bi-directional workforce</t>
  </si>
  <si>
    <t>Owens, Hall and Gonzalez</t>
  </si>
  <si>
    <t>De-engineered static orchestration</t>
  </si>
  <si>
    <t>Owens-Le</t>
  </si>
  <si>
    <t>Focused composite approach</t>
  </si>
  <si>
    <t>Pace, Simpson and Watkins</t>
  </si>
  <si>
    <t>Down-sized uniform ability</t>
  </si>
  <si>
    <t>Pacheco, Johnson and Torres</t>
  </si>
  <si>
    <t>Optional bandwidth-monitored definition</t>
  </si>
  <si>
    <t>Padilla-Porter</t>
  </si>
  <si>
    <t>Innovative exuding matrix</t>
  </si>
  <si>
    <t>Page, Holt and Mack</t>
  </si>
  <si>
    <t>Fundamental methodical emulation</t>
  </si>
  <si>
    <t>Palmer Inc</t>
  </si>
  <si>
    <t>Universal multi-state capability</t>
  </si>
  <si>
    <t>Palmer Ltd</t>
  </si>
  <si>
    <t>Reverse-engineered uniform knowledge user</t>
  </si>
  <si>
    <t>Parker Group</t>
  </si>
  <si>
    <t>Grass-roots foreground policy</t>
  </si>
  <si>
    <t>Parker LLC</t>
  </si>
  <si>
    <t>Customizable intermediate extranet</t>
  </si>
  <si>
    <t>Parker PLC</t>
  </si>
  <si>
    <t>Reduced interactive matrix</t>
  </si>
  <si>
    <t>Parker, Haley and Foster</t>
  </si>
  <si>
    <t>Adaptive local task-force</t>
  </si>
  <si>
    <t>Parker-Morris</t>
  </si>
  <si>
    <t>Assimilated next generation instruction set</t>
  </si>
  <si>
    <t>Park-Goodman</t>
  </si>
  <si>
    <t>Customer-focused impactful extranet</t>
  </si>
  <si>
    <t>Patterson, Salinas and Lucas</t>
  </si>
  <si>
    <t>Digitized 3rdgeneration encoding</t>
  </si>
  <si>
    <t>Patterson-Johnson</t>
  </si>
  <si>
    <t>Grass-roots directional workforce</t>
  </si>
  <si>
    <t>Payne, Garrett and Thomas</t>
  </si>
  <si>
    <t>Upgradable bi-directional concept</t>
  </si>
  <si>
    <t>Payne, Oliver and Burch</t>
  </si>
  <si>
    <t>Managed fresh-thinking flexibility</t>
  </si>
  <si>
    <t>Peck, Higgins and Smith</t>
  </si>
  <si>
    <t>Devolved disintermediate encryption</t>
  </si>
  <si>
    <t>Perez Group</t>
  </si>
  <si>
    <t>Cross-platform tertiary hub</t>
  </si>
  <si>
    <t>Perez PLC</t>
  </si>
  <si>
    <t>Operative bandwidth-monitored interface</t>
  </si>
  <si>
    <t>Seamless 6thgeneration extranet</t>
  </si>
  <si>
    <t>Perez, Brown and Meyers</t>
  </si>
  <si>
    <t>Stand-alone background customer loyalty</t>
  </si>
  <si>
    <t>Perez, Davis and Wilson</t>
  </si>
  <si>
    <t>Implemented tangible algorithm</t>
  </si>
  <si>
    <t>Perez, Johnson and Gardner</t>
  </si>
  <si>
    <t>Grass-roots zero administration system engine</t>
  </si>
  <si>
    <t>Perez, Reed and Lee</t>
  </si>
  <si>
    <t>Advanced dedicated encoding</t>
  </si>
  <si>
    <t>Perez-Hess</t>
  </si>
  <si>
    <t>Down-sized cohesive archive</t>
  </si>
  <si>
    <t>Perry and Sons</t>
  </si>
  <si>
    <t>Business-focused logistical framework</t>
  </si>
  <si>
    <t>Configurable static help-desk</t>
  </si>
  <si>
    <t>Perry PLC</t>
  </si>
  <si>
    <t>Mandatory uniform matrix</t>
  </si>
  <si>
    <t>Petersen and Sons</t>
  </si>
  <si>
    <t>Open-source full-range portal</t>
  </si>
  <si>
    <t>Petersen-Rodriguez</t>
  </si>
  <si>
    <t>Digitized clear-thinking installation</t>
  </si>
  <si>
    <t>Peters-Nelson</t>
  </si>
  <si>
    <t>Distributed real-time algorithm</t>
  </si>
  <si>
    <t>Peterson Ltd</t>
  </si>
  <si>
    <t>Re-engineered 24hour matrix</t>
  </si>
  <si>
    <t>Peterson PLC</t>
  </si>
  <si>
    <t>User-friendly discrete benchmark</t>
  </si>
  <si>
    <t>Peterson, Fletcher and Sanchez</t>
  </si>
  <si>
    <t>Multi-channeled bi-directional moratorium</t>
  </si>
  <si>
    <t>Peterson, Gonzalez and Spencer</t>
  </si>
  <si>
    <t>Synchronized fault-tolerant algorithm</t>
  </si>
  <si>
    <t>Pham, Avila and Nash</t>
  </si>
  <si>
    <t>Multi-channeled next generation architecture</t>
  </si>
  <si>
    <t>Pierce-Ramirez</t>
  </si>
  <si>
    <t>Organized scalable initiative</t>
  </si>
  <si>
    <t>Pineda Group</t>
  </si>
  <si>
    <t>Exclusive real-time protocol</t>
  </si>
  <si>
    <t>Pineda Ltd</t>
  </si>
  <si>
    <t>Cross-group global system engine</t>
  </si>
  <si>
    <t>Pitts-Reed</t>
  </si>
  <si>
    <t>Vision-oriented dynamic service-desk</t>
  </si>
  <si>
    <t>Porter-George</t>
  </si>
  <si>
    <t>Reactive content-based framework</t>
  </si>
  <si>
    <t>Porter-Hicks</t>
  </si>
  <si>
    <t>De-engineered next generation parallelism</t>
  </si>
  <si>
    <t>Potter, Harper and Everett</t>
  </si>
  <si>
    <t>Decentralized composite paradigm</t>
  </si>
  <si>
    <t>Powell and Sons</t>
  </si>
  <si>
    <t>Centralized clear-thinking conglomeration</t>
  </si>
  <si>
    <t>Powers, Smith and Deleon</t>
  </si>
  <si>
    <t>Enhanced uniform service-desk</t>
  </si>
  <si>
    <t>Pratt LLC</t>
  </si>
  <si>
    <t>Stand-alone web-enabled moderator</t>
  </si>
  <si>
    <t>Price and Sons</t>
  </si>
  <si>
    <t>Object-based demand-driven strategy</t>
  </si>
  <si>
    <t>Price-Rodriguez</t>
  </si>
  <si>
    <t>Adaptive logistical initiative</t>
  </si>
  <si>
    <t>Pugh LLC</t>
  </si>
  <si>
    <t>Reactive analyzing function</t>
  </si>
  <si>
    <t>Quinn, Cruz and Schmidt</t>
  </si>
  <si>
    <t>Enterprise-wide multimedia software</t>
  </si>
  <si>
    <t>Ramirez Group</t>
  </si>
  <si>
    <t>Open-architected uniform instruction set</t>
  </si>
  <si>
    <t>Ramirez LLC</t>
  </si>
  <si>
    <t>Multi-tiered maximized orchestration</t>
  </si>
  <si>
    <t>Reduced reciprocal focus group</t>
  </si>
  <si>
    <t>Ramirez, Padilla and Barrera</t>
  </si>
  <si>
    <t>Diverse client-driven conglomeration</t>
  </si>
  <si>
    <t>Ramirez-Calderon</t>
  </si>
  <si>
    <t>Fundamental zero tolerance alliance</t>
  </si>
  <si>
    <t>Ramirez-Myers</t>
  </si>
  <si>
    <t>Switchable intangible definition</t>
  </si>
  <si>
    <t>Ramos and Sons</t>
  </si>
  <si>
    <t>Extended responsive Internet solution</t>
  </si>
  <si>
    <t>Ramos, Moreno and Lewis</t>
  </si>
  <si>
    <t>Extended multi-state knowledge user</t>
  </si>
  <si>
    <t>Ramos-Mitchell</t>
  </si>
  <si>
    <t>Persevering system-worthy info-mediaries</t>
  </si>
  <si>
    <t>Ramsey and Sons</t>
  </si>
  <si>
    <t>Grass-roots contextually-based algorithm</t>
  </si>
  <si>
    <t>Rangel, Holt and Jones</t>
  </si>
  <si>
    <t>Open-source fresh-thinking model</t>
  </si>
  <si>
    <t>Ray, Li and Li</t>
  </si>
  <si>
    <t>Front-line disintermediate hub</t>
  </si>
  <si>
    <t>Reeves, Thompson and Richardson</t>
  </si>
  <si>
    <t>Proactive composite alliance</t>
  </si>
  <si>
    <t>Reid, Rivera and Perry</t>
  </si>
  <si>
    <t>Multi-lateral national adapter</t>
  </si>
  <si>
    <t>Reid-Day</t>
  </si>
  <si>
    <t>Devolved tertiary time-frame</t>
  </si>
  <si>
    <t>Reid-Mccullough</t>
  </si>
  <si>
    <t>Visionary real-time groupware</t>
  </si>
  <si>
    <t>Reilly, Aguirre and Johnson</t>
  </si>
  <si>
    <t>Realigned clear-thinking migration</t>
  </si>
  <si>
    <t>Reyes PLC</t>
  </si>
  <si>
    <t>Expanded optimal pricing structure</t>
  </si>
  <si>
    <t>Rice-Parker</t>
  </si>
  <si>
    <t>Down-sized actuating infrastructure</t>
  </si>
  <si>
    <t>Rich, Alvarez and King</t>
  </si>
  <si>
    <t>Business-focused static ability</t>
  </si>
  <si>
    <t>Richards, Stevens and Fleming</t>
  </si>
  <si>
    <t>Object-based full-range knowledge user</t>
  </si>
  <si>
    <t>Richards-Davis</t>
  </si>
  <si>
    <t>Quality-focused mission-critical structure</t>
  </si>
  <si>
    <t>Richardson Inc</t>
  </si>
  <si>
    <t>Assimilated fault-tolerant capacity</t>
  </si>
  <si>
    <t>Richardson, Woodward and Hansen</t>
  </si>
  <si>
    <t>Pre-emptive context-sensitive support</t>
  </si>
  <si>
    <t>Riggs Group</t>
  </si>
  <si>
    <t>Configurable upward-trending solution</t>
  </si>
  <si>
    <t>Riley, Cohen and Goodman</t>
  </si>
  <si>
    <t>Profound mission-critical function</t>
  </si>
  <si>
    <t>Ritter PLC</t>
  </si>
  <si>
    <t>Multi-channeled upward-trending application</t>
  </si>
  <si>
    <t>Rivera-Pearson</t>
  </si>
  <si>
    <t>Re-engineered asymmetric challenge</t>
  </si>
  <si>
    <t>Robbins and Sons</t>
  </si>
  <si>
    <t>Future-proofed directional synergy</t>
  </si>
  <si>
    <t>Robbins Group</t>
  </si>
  <si>
    <t>Function-based interactive matrix</t>
  </si>
  <si>
    <t>Roberts and Sons</t>
  </si>
  <si>
    <t>Streamlined holistic knowledgebase</t>
  </si>
  <si>
    <t>Roberts Group</t>
  </si>
  <si>
    <t>Up-sized radical pricing structure</t>
  </si>
  <si>
    <t>Roberts, Hinton and Williams</t>
  </si>
  <si>
    <t>Programmable static middleware</t>
  </si>
  <si>
    <t>Robinson Group</t>
  </si>
  <si>
    <t>Re-contextualized homogeneous flexibility</t>
  </si>
  <si>
    <t>Switchable reciprocal middleware</t>
  </si>
  <si>
    <t>Robinson, Lopez and Christensen</t>
  </si>
  <si>
    <t>Organic next generation protocol</t>
  </si>
  <si>
    <t>Robinson-Kelly</t>
  </si>
  <si>
    <t>Monitored bi-directional standardization</t>
  </si>
  <si>
    <t>Robles Ltd</t>
  </si>
  <si>
    <t>Right-sized demand-driven adapter</t>
  </si>
  <si>
    <t>Robles, Bell and Gonzalez</t>
  </si>
  <si>
    <t>Customizable background monitoring</t>
  </si>
  <si>
    <t>Robles-Hudson</t>
  </si>
  <si>
    <t>Balanced bifurcated leverage</t>
  </si>
  <si>
    <t>Rodriguez PLC</t>
  </si>
  <si>
    <t>Grass-roots upward-trending installation</t>
  </si>
  <si>
    <t>Rodriguez, Anderson and Porter</t>
  </si>
  <si>
    <t>Reverse-engineered zero-defect infrastructure</t>
  </si>
  <si>
    <t>Rodriguez, Cox and Rodriguez</t>
  </si>
  <si>
    <t>Networked disintermediate leverage</t>
  </si>
  <si>
    <t>Rodriguez, Johnson and Jackson</t>
  </si>
  <si>
    <t>Digitized foreground array</t>
  </si>
  <si>
    <t>Rodriguez, Rose and Stewart</t>
  </si>
  <si>
    <t>Cloned directional synergy</t>
  </si>
  <si>
    <t>Rodriguez-Brown</t>
  </si>
  <si>
    <t>Devolved foreground benchmark</t>
  </si>
  <si>
    <t>Rodriguez-Hansen</t>
  </si>
  <si>
    <t>Intuitive cohesive groupware</t>
  </si>
  <si>
    <t>Rodriguez-Patterson</t>
  </si>
  <si>
    <t>Inverse static standardization</t>
  </si>
  <si>
    <t>Rodriguez-Robinson</t>
  </si>
  <si>
    <t>Ergonomic methodical hub</t>
  </si>
  <si>
    <t>Rodriguez-Scott</t>
  </si>
  <si>
    <t>Realigned zero tolerance software</t>
  </si>
  <si>
    <t>Rodriguez-West</t>
  </si>
  <si>
    <t>Automated optimal function</t>
  </si>
  <si>
    <t>Rogers, Huerta and Medina</t>
  </si>
  <si>
    <t>Pre-emptive bandwidth-monitored instruction set</t>
  </si>
  <si>
    <t>Rogers, Jacobs and Jackson</t>
  </si>
  <si>
    <t>Upgradable multi-state instruction set</t>
  </si>
  <si>
    <t>Romero and Sons</t>
  </si>
  <si>
    <t>Object-based client-server application</t>
  </si>
  <si>
    <t>Romero-Hoffman</t>
  </si>
  <si>
    <t>Open-source zero administration complexity</t>
  </si>
  <si>
    <t>Rosales LLC</t>
  </si>
  <si>
    <t>Compatible multimedia utilization</t>
  </si>
  <si>
    <t>Rosales, Branch and Harmon</t>
  </si>
  <si>
    <t>Upgradable grid-enabled superstructure</t>
  </si>
  <si>
    <t>Rosario-Smith</t>
  </si>
  <si>
    <t>Enterprise-wide intermediate portal</t>
  </si>
  <si>
    <t>Rose-Fuller</t>
  </si>
  <si>
    <t>Upgradable holistic system engine</t>
  </si>
  <si>
    <t>Rose-Silva</t>
  </si>
  <si>
    <t>Intuitive static portal</t>
  </si>
  <si>
    <t>Ross Group</t>
  </si>
  <si>
    <t>Organized executive solution</t>
  </si>
  <si>
    <t>Ross, Kelly and Brown</t>
  </si>
  <si>
    <t>Virtual contextually-based circuit</t>
  </si>
  <si>
    <t>Rowe-Wong</t>
  </si>
  <si>
    <t>Robust hybrid budgetary management</t>
  </si>
  <si>
    <t>Rowland PLC</t>
  </si>
  <si>
    <t>Inverse client-driven product</t>
  </si>
  <si>
    <t>Roy PLC</t>
  </si>
  <si>
    <t>Multi-channeled neutral customer loyalty</t>
  </si>
  <si>
    <t>Ruiz, Richardson and Cole</t>
  </si>
  <si>
    <t>Team-oriented static interface</t>
  </si>
  <si>
    <t>Rush, Reed and Hall</t>
  </si>
  <si>
    <t>Enterprise-wide 3rdgeneration knowledge user</t>
  </si>
  <si>
    <t>Rush-Bowers</t>
  </si>
  <si>
    <t>Persevering analyzing extranet</t>
  </si>
  <si>
    <t>Russell-Gardner</t>
  </si>
  <si>
    <t>Re-engineered systematic monitoring</t>
  </si>
  <si>
    <t>Russo, Kim and Mccoy</t>
  </si>
  <si>
    <t>Balanced optimal hardware</t>
  </si>
  <si>
    <t>Salazar-Dodson</t>
  </si>
  <si>
    <t>Face-to-face zero tolerance moderator</t>
  </si>
  <si>
    <t>Salazar-Moon</t>
  </si>
  <si>
    <t>Compatible needs-based architecture</t>
  </si>
  <si>
    <t>Sanchez LLC</t>
  </si>
  <si>
    <t>Stand-alone system-worthy standardization</t>
  </si>
  <si>
    <t>Sanchez Ltd</t>
  </si>
  <si>
    <t>Up-sized 24hour instruction set</t>
  </si>
  <si>
    <t>Sanchez, Bradley and Flores</t>
  </si>
  <si>
    <t>Centralized motivating capacity</t>
  </si>
  <si>
    <t>Sanchez, Cross and Savage</t>
  </si>
  <si>
    <t>Sharable mobile knowledgebase</t>
  </si>
  <si>
    <t>Sanchez-Morgan</t>
  </si>
  <si>
    <t>Realigned upward-trending strategy</t>
  </si>
  <si>
    <t>Sanchez-Parsons</t>
  </si>
  <si>
    <t>Reduced bifurcated pricing structure</t>
  </si>
  <si>
    <t>Sanders LLC</t>
  </si>
  <si>
    <t>Multi-tiered explicit focus group</t>
  </si>
  <si>
    <t>Sanders, Farley and Huffman</t>
  </si>
  <si>
    <t>Cross-group clear-thinking task-force</t>
  </si>
  <si>
    <t>Sanders-Allen</t>
  </si>
  <si>
    <t>Grass-roots needs-based encryption</t>
  </si>
  <si>
    <t>Sandoval Group</t>
  </si>
  <si>
    <t>Assimilated multi-tasking archive</t>
  </si>
  <si>
    <t>Sandoval-Powell</t>
  </si>
  <si>
    <t>Phased holistic implementation</t>
  </si>
  <si>
    <t>Santana-George</t>
  </si>
  <si>
    <t>Re-engineered client-driven knowledge user</t>
  </si>
  <si>
    <t>Santos Group</t>
  </si>
  <si>
    <t>Secured dynamic capacity</t>
  </si>
  <si>
    <t>Santos, Bell and Lloyd</t>
  </si>
  <si>
    <t>Object-based analyzing knowledge user</t>
  </si>
  <si>
    <t>Santos, Black and Donovan</t>
  </si>
  <si>
    <t>Pre-emptive scalable access</t>
  </si>
  <si>
    <t>Santos, Williams and Brown</t>
  </si>
  <si>
    <t>Reverse-engineered 24/7 methodology</t>
  </si>
  <si>
    <t>Santos-Young</t>
  </si>
  <si>
    <t>Enhanced neutral ability</t>
  </si>
  <si>
    <t>Saunders Group</t>
  </si>
  <si>
    <t>Programmable systemic implementation</t>
  </si>
  <si>
    <t>Saunders Ltd</t>
  </si>
  <si>
    <t>Multi-layered multi-tasking secured line</t>
  </si>
  <si>
    <t>Sawyer, Horton and Williams</t>
  </si>
  <si>
    <t>Triple-buffered 4thgeneration toolset</t>
  </si>
  <si>
    <t>Schmidt-Gomez</t>
  </si>
  <si>
    <t>User-centric impactful projection</t>
  </si>
  <si>
    <t>Schmitt-Mendoza</t>
  </si>
  <si>
    <t>Profound explicit paradigm</t>
  </si>
  <si>
    <t>Schroeder Ltd</t>
  </si>
  <si>
    <t>Progressive needs-based focus group</t>
  </si>
  <si>
    <t>Schultz Inc</t>
  </si>
  <si>
    <t>Synergistic tertiary time-frame</t>
  </si>
  <si>
    <t>Scott, Wilson and Martin</t>
  </si>
  <si>
    <t>Cross-platform intermediate frame</t>
  </si>
  <si>
    <t>Sellers, Roach and Garrison</t>
  </si>
  <si>
    <t>Multi-tiered systematic knowledge user</t>
  </si>
  <si>
    <t>Serrano, Gallagher and Griffith</t>
  </si>
  <si>
    <t>Customizable bi-directional monitoring</t>
  </si>
  <si>
    <t>Shaffer-Mason</t>
  </si>
  <si>
    <t>Managed bandwidth-monitored system engine</t>
  </si>
  <si>
    <t>Shannon Ltd</t>
  </si>
  <si>
    <t>Pre-emptive neutral capacity</t>
  </si>
  <si>
    <t>Shannon-Olson</t>
  </si>
  <si>
    <t>Enhanced methodical middleware</t>
  </si>
  <si>
    <t>Shaw Ltd</t>
  </si>
  <si>
    <t>Profit-focused content-based application</t>
  </si>
  <si>
    <t>Sheppard, Smith and Spence</t>
  </si>
  <si>
    <t>Cloned asymmetric functionalities</t>
  </si>
  <si>
    <t>Silva, Walker and Martin</t>
  </si>
  <si>
    <t>Grass-roots 4thgeneration product</t>
  </si>
  <si>
    <t>Silva-Hawkins</t>
  </si>
  <si>
    <t>Proactive heuristic orchestration</t>
  </si>
  <si>
    <t>Simmons-Reynolds</t>
  </si>
  <si>
    <t>Re-engineered intangible definition</t>
  </si>
  <si>
    <t>Simmons-Villarreal</t>
  </si>
  <si>
    <t>Customer-focused mobile Graphic Interface</t>
  </si>
  <si>
    <t>Sims-Gross</t>
  </si>
  <si>
    <t>Object-based attitude-oriented analyzer</t>
  </si>
  <si>
    <t>Singleton Ltd</t>
  </si>
  <si>
    <t>Enhanced user-facing function</t>
  </si>
  <si>
    <t>Skinner PLC</t>
  </si>
  <si>
    <t>Intuitive well-modulated middleware</t>
  </si>
  <si>
    <t>Small-Fuentes</t>
  </si>
  <si>
    <t>Seamless maximized product</t>
  </si>
  <si>
    <t>Smith and Sons</t>
  </si>
  <si>
    <t>Grass-roots 24/7 attitude</t>
  </si>
  <si>
    <t>Upgradable high-level solution</t>
  </si>
  <si>
    <t>Smith Group</t>
  </si>
  <si>
    <t>Right-sized secondary challenge</t>
  </si>
  <si>
    <t>Smith, Brown and Davis</t>
  </si>
  <si>
    <t>Devolved background project</t>
  </si>
  <si>
    <t>Smith, Jackson and Herrera</t>
  </si>
  <si>
    <t>Enterprise-wide intermediate middleware</t>
  </si>
  <si>
    <t>Smith, Love and Smith</t>
  </si>
  <si>
    <t>Grass-roots mission-critical capability</t>
  </si>
  <si>
    <t>Smith, Mack and Williams</t>
  </si>
  <si>
    <t>Self-enabling 5thgeneration paradigm</t>
  </si>
  <si>
    <t>Smith, Scott and Rodriguez</t>
  </si>
  <si>
    <t>Organic actuating protocol</t>
  </si>
  <si>
    <t>Smith, Wells and Nguyen</t>
  </si>
  <si>
    <t>Self-enabling grid-enabled initiative</t>
  </si>
  <si>
    <t>Smith-Brown</t>
  </si>
  <si>
    <t>Object-based content-based ability</t>
  </si>
  <si>
    <t>Smith-Gonzalez</t>
  </si>
  <si>
    <t>Polarized needs-based approach</t>
  </si>
  <si>
    <t>Smith-Hess</t>
  </si>
  <si>
    <t>Grass-roots real-time Local Area Network</t>
  </si>
  <si>
    <t>Smith-Hill</t>
  </si>
  <si>
    <t>Integrated holistic paradigm</t>
  </si>
  <si>
    <t>Smith-Jenkins</t>
  </si>
  <si>
    <t>Vision-oriented methodical application</t>
  </si>
  <si>
    <t>Smith-Jones</t>
  </si>
  <si>
    <t>Reverse-engineered static concept</t>
  </si>
  <si>
    <t>Smith-Kennedy</t>
  </si>
  <si>
    <t>Virtual heuristic hub</t>
  </si>
  <si>
    <t>Smith-Miller</t>
  </si>
  <si>
    <t>De-engineered cohesive moderator</t>
  </si>
  <si>
    <t>Smith-Mullins</t>
  </si>
  <si>
    <t>User-centric intangible neural-net</t>
  </si>
  <si>
    <t>Smith-Nguyen</t>
  </si>
  <si>
    <t>Advanced intermediate Graphic Interface</t>
  </si>
  <si>
    <t>Smith-Powell</t>
  </si>
  <si>
    <t>Upgradable clear-thinking hardware</t>
  </si>
  <si>
    <t>Smith-Ramos</t>
  </si>
  <si>
    <t>Persevering optimizing Graphical User Interface</t>
  </si>
  <si>
    <t>Smith-Reid</t>
  </si>
  <si>
    <t>Optimized actuating toolset</t>
  </si>
  <si>
    <t>Smith-Schmidt</t>
  </si>
  <si>
    <t>Inverse radical hierarchy</t>
  </si>
  <si>
    <t>Smith-Smith</t>
  </si>
  <si>
    <t>Total leadingedge neural-net</t>
  </si>
  <si>
    <t>Smith-Sparks</t>
  </si>
  <si>
    <t>Digitized bandwidth-monitored open architecture</t>
  </si>
  <si>
    <t>Smith-Wallace</t>
  </si>
  <si>
    <t>Monitored 24/7 time-frame</t>
  </si>
  <si>
    <t>Solomon PLC</t>
  </si>
  <si>
    <t>Open-architected 24/7 infrastructure</t>
  </si>
  <si>
    <t>Soto LLC</t>
  </si>
  <si>
    <t>Triple-buffered reciprocal project</t>
  </si>
  <si>
    <t>Soto-Anthony</t>
  </si>
  <si>
    <t>Ameliorated logistical capability</t>
  </si>
  <si>
    <t>Sparks-West</t>
  </si>
  <si>
    <t>Organized incremental standardization</t>
  </si>
  <si>
    <t>Spence, Jackson and Kelly</t>
  </si>
  <si>
    <t>Advanced discrete leverage</t>
  </si>
  <si>
    <t>Spencer-Bates</t>
  </si>
  <si>
    <t>Optional responsive customer loyalty</t>
  </si>
  <si>
    <t>Spencer-Weber</t>
  </si>
  <si>
    <t>Optional zero-defect task-force</t>
  </si>
  <si>
    <t>Stafford, Hess and Raymond</t>
  </si>
  <si>
    <t>Optional web-enabled extranet</t>
  </si>
  <si>
    <t>Stanton, Neal and Rodriguez</t>
  </si>
  <si>
    <t>Polarized uniform software</t>
  </si>
  <si>
    <t>Stevens Inc</t>
  </si>
  <si>
    <t>Adaptive 24hour projection</t>
  </si>
  <si>
    <t>Stevenson PLC</t>
  </si>
  <si>
    <t>Profound directional knowledge user</t>
  </si>
  <si>
    <t>Stevenson-Thompson</t>
  </si>
  <si>
    <t>Automated static workforce</t>
  </si>
  <si>
    <t>Stewart and Sons</t>
  </si>
  <si>
    <t>Distributed optimizing protocol</t>
  </si>
  <si>
    <t>Stewart Inc</t>
  </si>
  <si>
    <t>Versatile mission-critical knowledgebase</t>
  </si>
  <si>
    <t>Stewart LLC</t>
  </si>
  <si>
    <t>Cloned bi-directional architecture</t>
  </si>
  <si>
    <t>Secured asymmetric projection</t>
  </si>
  <si>
    <t>Stewart-Coleman</t>
  </si>
  <si>
    <t>Customer-focused disintermediate toolset</t>
  </si>
  <si>
    <t>Stone PLC</t>
  </si>
  <si>
    <t>Exclusive 5thgeneration leverage</t>
  </si>
  <si>
    <t>Stone-Orozco</t>
  </si>
  <si>
    <t>Proactive scalable Graphical User Interface</t>
  </si>
  <si>
    <t>Strickland Group</t>
  </si>
  <si>
    <t>Horizontal secondary interface</t>
  </si>
  <si>
    <t>Sullivan Group</t>
  </si>
  <si>
    <t>Open-source fresh-thinking policy</t>
  </si>
  <si>
    <t>Sullivan, Davis and Booth</t>
  </si>
  <si>
    <t>Vision-oriented actuating hardware</t>
  </si>
  <si>
    <t>Summers PLC</t>
  </si>
  <si>
    <t>Cross-group coherent hierarchy</t>
  </si>
  <si>
    <t>Summers, Gallegos and Stein</t>
  </si>
  <si>
    <t>Mandatory mobile product</t>
  </si>
  <si>
    <t>Sutton PLC</t>
  </si>
  <si>
    <t>Mandatory reciprocal superstructure</t>
  </si>
  <si>
    <t>Sutton, Barrett and Tucker</t>
  </si>
  <si>
    <t>Cross-platform needs-based approach</t>
  </si>
  <si>
    <t>Swanson, Wilson and Baker</t>
  </si>
  <si>
    <t>Synergized well-modulated project</t>
  </si>
  <si>
    <t>Tapia, Kramer and Hicks</t>
  </si>
  <si>
    <t>Advanced modular moderator</t>
  </si>
  <si>
    <t>Tapia, Sandoval and Hurley</t>
  </si>
  <si>
    <t>Cloned fresh-thinking model</t>
  </si>
  <si>
    <t>Tate, Bass and House</t>
  </si>
  <si>
    <t>Organic object-oriented budgetary management</t>
  </si>
  <si>
    <t>Taylor Inc</t>
  </si>
  <si>
    <t>Public-key 3rdgeneration system engine</t>
  </si>
  <si>
    <t>Taylor PLC</t>
  </si>
  <si>
    <t>Enhanced incremental budgetary management</t>
  </si>
  <si>
    <t>Seamless zero-defect solution</t>
  </si>
  <si>
    <t>Taylor, Cisneros and Romero</t>
  </si>
  <si>
    <t>Open-source neutral task-force</t>
  </si>
  <si>
    <t>Taylor, Johnson and Hernandez</t>
  </si>
  <si>
    <t>Polarized incremental portal</t>
  </si>
  <si>
    <t>Taylor, Santiago and Flores</t>
  </si>
  <si>
    <t>Polarized composite customer loyalty</t>
  </si>
  <si>
    <t>Taylor, Wood and Taylor</t>
  </si>
  <si>
    <t>Cloned hybrid focus group</t>
  </si>
  <si>
    <t>Taylor-Rowe</t>
  </si>
  <si>
    <t>Synchronized multimedia frame</t>
  </si>
  <si>
    <t>Terry-Salinas</t>
  </si>
  <si>
    <t>Networked secondary structure</t>
  </si>
  <si>
    <t>Thomas and Sons</t>
  </si>
  <si>
    <t>Re-engineered heuristic forecast</t>
  </si>
  <si>
    <t>Thomas Ltd</t>
  </si>
  <si>
    <t>Cross-group interactive architecture</t>
  </si>
  <si>
    <t>Thomas, Clay and Mendoza</t>
  </si>
  <si>
    <t>Multi-channeled reciprocal interface</t>
  </si>
  <si>
    <t>Thomas, Welch and Santana</t>
  </si>
  <si>
    <t>Assimilated exuding toolset</t>
  </si>
  <si>
    <t>Thomas-Lopez</t>
  </si>
  <si>
    <t>User-centric fault-tolerant archive</t>
  </si>
  <si>
    <t>Thomas-Simmons</t>
  </si>
  <si>
    <t>Proactive 24hour frame</t>
  </si>
  <si>
    <t>Thompson LLC</t>
  </si>
  <si>
    <t>Customer-focused impactful benchmark</t>
  </si>
  <si>
    <t>Thompson-Bates</t>
  </si>
  <si>
    <t>Expanded encompassing open architecture</t>
  </si>
  <si>
    <t>Thompson-Moreno</t>
  </si>
  <si>
    <t>Expanded needs-based orchestration</t>
  </si>
  <si>
    <t>Todd, Freeman and Henry</t>
  </si>
  <si>
    <t>Diverse systematic projection</t>
  </si>
  <si>
    <t>Townsend Ltd</t>
  </si>
  <si>
    <t>Grass-roots actuating policy</t>
  </si>
  <si>
    <t>Tran LLC</t>
  </si>
  <si>
    <t>Ameliorated fresh-thinking protocol</t>
  </si>
  <si>
    <t>Tran, Steele and Wilson</t>
  </si>
  <si>
    <t>Profit-focused modular product</t>
  </si>
  <si>
    <t>Tucker, Fox and Green</t>
  </si>
  <si>
    <t>Upgradable fault-tolerant approach</t>
  </si>
  <si>
    <t>Tucker, Mccoy and Marquez</t>
  </si>
  <si>
    <t>Synergistic tertiary budgetary management</t>
  </si>
  <si>
    <t>Tucker, Schmidt and Reid</t>
  </si>
  <si>
    <t>Multi-layered encompassing installation</t>
  </si>
  <si>
    <t>Turner, Miller and Francis</t>
  </si>
  <si>
    <t>Compatible well-modulated budgetary management</t>
  </si>
  <si>
    <t>Turner, Scott and Gentry</t>
  </si>
  <si>
    <t>Assimilated regional groupware</t>
  </si>
  <si>
    <t>Turner, Young and Collins</t>
  </si>
  <si>
    <t>Self-enabling clear-thinking framework</t>
  </si>
  <si>
    <t>Turner-Davis</t>
  </si>
  <si>
    <t>Automated local emulation</t>
  </si>
  <si>
    <t>Turner-Terrell</t>
  </si>
  <si>
    <t>Polarized tertiary function</t>
  </si>
  <si>
    <t>Underwood, James and Jones</t>
  </si>
  <si>
    <t>Triple-buffered holistic ability</t>
  </si>
  <si>
    <t>Valdez Ltd</t>
  </si>
  <si>
    <t>Team-oriented clear-thinking matrix</t>
  </si>
  <si>
    <t>Valdez, Williams and Meyer</t>
  </si>
  <si>
    <t>Cross-group heuristic forecast</t>
  </si>
  <si>
    <t>Valencia PLC</t>
  </si>
  <si>
    <t>Extended asynchronous initiative</t>
  </si>
  <si>
    <t>Valenzuela, Davidson and Castro</t>
  </si>
  <si>
    <t>Multi-layered upward-trending conglomeration</t>
  </si>
  <si>
    <t>Valenzuela-Cook</t>
  </si>
  <si>
    <t>Total incremental productivity</t>
  </si>
  <si>
    <t>Vance-Glover</t>
  </si>
  <si>
    <t>Progressive coherent secured line</t>
  </si>
  <si>
    <t>Vargas, Banks and Palmer</t>
  </si>
  <si>
    <t>Extended 24/7 implementation</t>
  </si>
  <si>
    <t>Vargas-Cox</t>
  </si>
  <si>
    <t>Vision-oriented local contingency</t>
  </si>
  <si>
    <t>Vasquez Inc</t>
  </si>
  <si>
    <t>Stand-alone asynchronous functionalities</t>
  </si>
  <si>
    <t>Vaughn, Hunt and Caldwell</t>
  </si>
  <si>
    <t>Virtual grid-enabled task-force</t>
  </si>
  <si>
    <t>Vazquez, Ochoa and Clark</t>
  </si>
  <si>
    <t>Intuitive value-added installation</t>
  </si>
  <si>
    <t>Vega Group</t>
  </si>
  <si>
    <t>Synchronized regional synergy</t>
  </si>
  <si>
    <t>Vega, Chan and Carney</t>
  </si>
  <si>
    <t>Down-sized systematic utilization</t>
  </si>
  <si>
    <t>Velazquez, Hunt and Ortiz</t>
  </si>
  <si>
    <t>Switchable zero tolerance website</t>
  </si>
  <si>
    <t>Villanueva, Wright and Richardson</t>
  </si>
  <si>
    <t>Profit-focused global product</t>
  </si>
  <si>
    <t>Vincent PLC</t>
  </si>
  <si>
    <t>Visionary 24hour analyzer</t>
  </si>
  <si>
    <t>Walker Ltd</t>
  </si>
  <si>
    <t>Organic eco-centric success</t>
  </si>
  <si>
    <t>Walker, Jones and Rodriguez</t>
  </si>
  <si>
    <t>Networked didactic info-mediaries</t>
  </si>
  <si>
    <t>Walker, Taylor and Coleman</t>
  </si>
  <si>
    <t>Multi-tiered directional open architecture</t>
  </si>
  <si>
    <t>Walker-Taylor</t>
  </si>
  <si>
    <t>Automated uniform concept</t>
  </si>
  <si>
    <t>Wallace LLC</t>
  </si>
  <si>
    <t>Centralized regional function</t>
  </si>
  <si>
    <t>Walsh-Watts</t>
  </si>
  <si>
    <t>Polarized actuating implementation</t>
  </si>
  <si>
    <t>Walter Inc</t>
  </si>
  <si>
    <t>Streamlined 5thgeneration intranet</t>
  </si>
  <si>
    <t>Walters-Carter</t>
  </si>
  <si>
    <t>Seamless value-added standardization</t>
  </si>
  <si>
    <t>Wang, Koch and Weaver</t>
  </si>
  <si>
    <t>Digitized analyzing capacity</t>
  </si>
  <si>
    <t>Wang, Nguyen and Horton</t>
  </si>
  <si>
    <t>Innovative holistic hub</t>
  </si>
  <si>
    <t>Wang, Silva and Byrd</t>
  </si>
  <si>
    <t>Integrated bifurcated software</t>
  </si>
  <si>
    <t>Wang-Rodriguez</t>
  </si>
  <si>
    <t>Total multimedia website</t>
  </si>
  <si>
    <t>Ward PLC</t>
  </si>
  <si>
    <t>Front-line bottom-line Graphic Interface</t>
  </si>
  <si>
    <t>Ward, Sanchez and Kemp</t>
  </si>
  <si>
    <t>Stand-alone discrete Graphical User Interface</t>
  </si>
  <si>
    <t>Ware-Arias</t>
  </si>
  <si>
    <t>Upgradable maximized protocol</t>
  </si>
  <si>
    <t>Warren Ltd</t>
  </si>
  <si>
    <t>Distributed system-worthy application</t>
  </si>
  <si>
    <t>Warren-Harrison</t>
  </si>
  <si>
    <t>Programmable incremental knowledge user</t>
  </si>
  <si>
    <t>Waters and Sons</t>
  </si>
  <si>
    <t>Inverse neutral structure</t>
  </si>
  <si>
    <t>Watkins Ltd</t>
  </si>
  <si>
    <t>Multi-channeled responsive implementation</t>
  </si>
  <si>
    <t>Watson-Douglas</t>
  </si>
  <si>
    <t>Centralized bandwidth-monitored leverage</t>
  </si>
  <si>
    <t>Watts Group</t>
  </si>
  <si>
    <t>Universal 5thgeneration neural-net</t>
  </si>
  <si>
    <t>Weaver Ltd</t>
  </si>
  <si>
    <t>Monitored 24/7 approach</t>
  </si>
  <si>
    <t>Weaver-Marquez</t>
  </si>
  <si>
    <t>Focused analyzing circuit</t>
  </si>
  <si>
    <t>Webb Group</t>
  </si>
  <si>
    <t>Public-key actuating projection</t>
  </si>
  <si>
    <t>Webb-Smith</t>
  </si>
  <si>
    <t>Advanced content-based installation</t>
  </si>
  <si>
    <t>Weber Inc</t>
  </si>
  <si>
    <t>Up-sized discrete firmware</t>
  </si>
  <si>
    <t>Welch Inc</t>
  </si>
  <si>
    <t>Optional optimal website</t>
  </si>
  <si>
    <t>Werner-Bryant</t>
  </si>
  <si>
    <t>Virtual uniform frame</t>
  </si>
  <si>
    <t>West-Stevens</t>
  </si>
  <si>
    <t>Reactive solution-oriented groupware</t>
  </si>
  <si>
    <t>Whitaker, Wallace and Daniels</t>
  </si>
  <si>
    <t>Reactive directional capacity</t>
  </si>
  <si>
    <t>White LLC</t>
  </si>
  <si>
    <t>Cross-group 4thgeneration middleware</t>
  </si>
  <si>
    <t>Robust zero-defect project</t>
  </si>
  <si>
    <t>White, Larson and Wright</t>
  </si>
  <si>
    <t>Upgradable hybrid capability</t>
  </si>
  <si>
    <t>White, Pena and Calhoun</t>
  </si>
  <si>
    <t>Quality-focused asymmetric adapter</t>
  </si>
  <si>
    <t>White, Robertson and Roberts</t>
  </si>
  <si>
    <t>Down-sized national software</t>
  </si>
  <si>
    <t>White, Singleton and Zimmerman</t>
  </si>
  <si>
    <t>Monitored scalable knowledgebase</t>
  </si>
  <si>
    <t>White, Torres and Bishop</t>
  </si>
  <si>
    <t>Multi-layered dynamic protocol</t>
  </si>
  <si>
    <t>Whitehead, Bell and Hughes</t>
  </si>
  <si>
    <t>Multi-tiered radical definition</t>
  </si>
  <si>
    <t>White-Obrien</t>
  </si>
  <si>
    <t>Operative local pricing structure</t>
  </si>
  <si>
    <t>White-Rosario</t>
  </si>
  <si>
    <t>Balanced demand-driven definition</t>
  </si>
  <si>
    <t>Wiggins Ltd</t>
  </si>
  <si>
    <t>Upgradable analyzing core</t>
  </si>
  <si>
    <t>Williams and Sons</t>
  </si>
  <si>
    <t>Centralized asymmetric framework</t>
  </si>
  <si>
    <t>Profound composite core</t>
  </si>
  <si>
    <t>Public-key bottom-line algorithm</t>
  </si>
  <si>
    <t>Williams Inc</t>
  </si>
  <si>
    <t>Decentralized exuding strategy</t>
  </si>
  <si>
    <t>Williams LLC</t>
  </si>
  <si>
    <t>Up-sized high-level access</t>
  </si>
  <si>
    <t>Williams, Carter and Gonzalez</t>
  </si>
  <si>
    <t>Cross-platform uniform hardware</t>
  </si>
  <si>
    <t>Williams, Johnson and Campbell</t>
  </si>
  <si>
    <t>Streamlined human-resource Graphic Interface</t>
  </si>
  <si>
    <t>Williams, Martin and Meyer</t>
  </si>
  <si>
    <t>Innovative well-modulated capability</t>
  </si>
  <si>
    <t>Williams, Orozco and Gomez</t>
  </si>
  <si>
    <t>Persistent content-based methodology</t>
  </si>
  <si>
    <t>Williams, Perez and Villegas</t>
  </si>
  <si>
    <t>Robust directional system engine</t>
  </si>
  <si>
    <t>Williams, Price and Hurley</t>
  </si>
  <si>
    <t>Synchronized demand-driven infrastructure</t>
  </si>
  <si>
    <t>Williams-Jones</t>
  </si>
  <si>
    <t>Monitored incremental info-mediaries</t>
  </si>
  <si>
    <t>Williams-Ramirez</t>
  </si>
  <si>
    <t>Open-architected 24/7 throughput</t>
  </si>
  <si>
    <t>Williams-Santos</t>
  </si>
  <si>
    <t>Open-source analyzing monitoring</t>
  </si>
  <si>
    <t>Williams-Walsh</t>
  </si>
  <si>
    <t>Organized explicit core</t>
  </si>
  <si>
    <t>Willis and Sons</t>
  </si>
  <si>
    <t>Fundamental incremental database</t>
  </si>
  <si>
    <t>Wilson and Sons</t>
  </si>
  <si>
    <t>Monitored grid-enabled model</t>
  </si>
  <si>
    <t>Wilson Group</t>
  </si>
  <si>
    <t>Ameliorated foreground focus group</t>
  </si>
  <si>
    <t>Wilson Ltd</t>
  </si>
  <si>
    <t>Wilson, Brooks and Clark</t>
  </si>
  <si>
    <t>Operative well-modulated data-warehouse</t>
  </si>
  <si>
    <t>Wilson, Hall and Osborne</t>
  </si>
  <si>
    <t>Advanced global data-warehouse</t>
  </si>
  <si>
    <t>Wilson, Jefferson and Anderson</t>
  </si>
  <si>
    <t>Profit-focused empowering system engine</t>
  </si>
  <si>
    <t>Wilson, Wilson and Mathis</t>
  </si>
  <si>
    <t>Optional asymmetric success</t>
  </si>
  <si>
    <t>Wise and Sons</t>
  </si>
  <si>
    <t>Sharable discrete definition</t>
  </si>
  <si>
    <t>Wise, Thompson and Allen</t>
  </si>
  <si>
    <t>Pre-emptive neutral portal</t>
  </si>
  <si>
    <t>Wong-Walker</t>
  </si>
  <si>
    <t>Multi-channeled disintermediate policy</t>
  </si>
  <si>
    <t>Wood Inc</t>
  </si>
  <si>
    <t>Re-engineered composite focus group</t>
  </si>
  <si>
    <t>Wood, Buckley and Meza</t>
  </si>
  <si>
    <t>Front-line web-enabled installation</t>
  </si>
  <si>
    <t>Woods Inc</t>
  </si>
  <si>
    <t>Upgradable upward-trending portal</t>
  </si>
  <si>
    <t>Woods-Clark</t>
  </si>
  <si>
    <t>Networked tertiary Graphical User Interface</t>
  </si>
  <si>
    <t>Wright LLC</t>
  </si>
  <si>
    <t>Seamless clear-thinking conglomeration</t>
  </si>
  <si>
    <t>Wright, Brooks and Villarreal</t>
  </si>
  <si>
    <t>Reverse-engineered bifurcated strategy</t>
  </si>
  <si>
    <t>Wright, Fox and Marks</t>
  </si>
  <si>
    <t>Assimilated real-time support</t>
  </si>
  <si>
    <t>Wright, Hartman and Yu</t>
  </si>
  <si>
    <t>User-friendly tertiary array</t>
  </si>
  <si>
    <t>Wright, Hunt and Rowe</t>
  </si>
  <si>
    <t>Extended eco-centric pricing structure</t>
  </si>
  <si>
    <t>Wright-Bryant</t>
  </si>
  <si>
    <t>Reverse-engineered client-server extranet</t>
  </si>
  <si>
    <t>Yang and Sons</t>
  </si>
  <si>
    <t>Reactive 6thgeneration hub</t>
  </si>
  <si>
    <t>York, Barr and Grant</t>
  </si>
  <si>
    <t>Cloned bottom-line success</t>
  </si>
  <si>
    <t>York-Pitts</t>
  </si>
  <si>
    <t>Monitored discrete toolset</t>
  </si>
  <si>
    <t>Young and Sons</t>
  </si>
  <si>
    <t>Innovative disintermediate encryption</t>
  </si>
  <si>
    <t>Young LLC</t>
  </si>
  <si>
    <t>Universal maximized methodology</t>
  </si>
  <si>
    <t>Young PLC</t>
  </si>
  <si>
    <t>Innovative well-modulated functionalities</t>
  </si>
  <si>
    <t>Optional maximized attitude</t>
  </si>
  <si>
    <t>Young, Gilbert and Escobar</t>
  </si>
  <si>
    <t>Networked didactic time-frame</t>
  </si>
  <si>
    <t>Young, Hart and Ryan</t>
  </si>
  <si>
    <t>Decentralized demand-driven open system</t>
  </si>
  <si>
    <t>Young, Ramsey and Powell</t>
  </si>
  <si>
    <t>Devolved disintermediate analyzer</t>
  </si>
  <si>
    <t>Yu and Sons</t>
  </si>
  <si>
    <t>Adaptive context-sensitive architecture</t>
  </si>
  <si>
    <t>(blank)</t>
  </si>
  <si>
    <t>Grand Total</t>
  </si>
  <si>
    <t>backers_count</t>
  </si>
  <si>
    <t>pledged</t>
  </si>
  <si>
    <t>Sum of pledged</t>
  </si>
  <si>
    <t>id</t>
  </si>
  <si>
    <t>goal</t>
  </si>
  <si>
    <t>country</t>
  </si>
  <si>
    <t>currency</t>
  </si>
  <si>
    <t>launched_at</t>
  </si>
  <si>
    <t>deadline</t>
  </si>
  <si>
    <t>staff_pick</t>
  </si>
  <si>
    <t>spotlight</t>
  </si>
  <si>
    <t>category &amp; sub-category</t>
  </si>
  <si>
    <t>percent funded</t>
  </si>
  <si>
    <t>Avg Project backer donation</t>
  </si>
  <si>
    <t>CA</t>
  </si>
  <si>
    <t>CAD</t>
  </si>
  <si>
    <t>food/food trucks</t>
  </si>
  <si>
    <t>US</t>
  </si>
  <si>
    <t>USD</t>
  </si>
  <si>
    <t>music/rock</t>
  </si>
  <si>
    <t>AU</t>
  </si>
  <si>
    <t>AUD</t>
  </si>
  <si>
    <t>technology/web</t>
  </si>
  <si>
    <t>theater/plays</t>
  </si>
  <si>
    <t>DK</t>
  </si>
  <si>
    <t>DKK</t>
  </si>
  <si>
    <t>GB</t>
  </si>
  <si>
    <t>GBP</t>
  </si>
  <si>
    <t>film &amp; video/documentary</t>
  </si>
  <si>
    <t>music/electric music</t>
  </si>
  <si>
    <t>film &amp; video/drama</t>
  </si>
  <si>
    <t>music/indie rock</t>
  </si>
  <si>
    <t>technology/wearables</t>
  </si>
  <si>
    <t>publishing/nonfiction</t>
  </si>
  <si>
    <t>film &amp; video/animation</t>
  </si>
  <si>
    <t>games/video games</t>
  </si>
  <si>
    <t>CH</t>
  </si>
  <si>
    <t>CHF</t>
  </si>
  <si>
    <t>film &amp; video/shorts</t>
  </si>
  <si>
    <t>IT</t>
  </si>
  <si>
    <t>EUR</t>
  </si>
  <si>
    <t>publishing/fiction</t>
  </si>
  <si>
    <t>photography/photography books</t>
  </si>
  <si>
    <t>publishing/radio &amp; podcasts</t>
  </si>
  <si>
    <t>music/metal</t>
  </si>
  <si>
    <t>music/jazz</t>
  </si>
  <si>
    <t>publishing/translations</t>
  </si>
  <si>
    <t>film &amp; video/television</t>
  </si>
  <si>
    <t>games/mobile games</t>
  </si>
  <si>
    <t>music/world music</t>
  </si>
  <si>
    <t>film &amp; video/science fiction</t>
  </si>
  <si>
    <t>journalism/audio</t>
  </si>
  <si>
    <t>parent category</t>
  </si>
  <si>
    <t>sub category</t>
  </si>
  <si>
    <t>(All)</t>
  </si>
  <si>
    <t>Row Labels</t>
  </si>
  <si>
    <t>Count of name</t>
  </si>
  <si>
    <t>film &amp; video</t>
  </si>
  <si>
    <t>games</t>
  </si>
  <si>
    <t>photography</t>
  </si>
  <si>
    <t>publishing</t>
  </si>
  <si>
    <t>technology</t>
  </si>
  <si>
    <t>theater</t>
  </si>
  <si>
    <t>food</t>
  </si>
  <si>
    <t>music</t>
  </si>
  <si>
    <t>journalism</t>
  </si>
  <si>
    <t>Column Labels</t>
  </si>
  <si>
    <t>animation</t>
  </si>
  <si>
    <t>documentary</t>
  </si>
  <si>
    <t>drama</t>
  </si>
  <si>
    <t>fiction</t>
  </si>
  <si>
    <t>food trucks</t>
  </si>
  <si>
    <t>indie rock</t>
  </si>
  <si>
    <t>jazz</t>
  </si>
  <si>
    <t>nonfiction</t>
  </si>
  <si>
    <t>photography books</t>
  </si>
  <si>
    <t>plays</t>
  </si>
  <si>
    <t>rock</t>
  </si>
  <si>
    <t>shorts</t>
  </si>
  <si>
    <t>wearables</t>
  </si>
  <si>
    <t>web</t>
  </si>
  <si>
    <t>Date ended conversion</t>
  </si>
  <si>
    <t>Date Created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</si>
  <si>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</si>
  <si>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</si>
  <si>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</si>
  <si>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</si>
  <si>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</si>
  <si>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</si>
  <si>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</si>
  <si>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</si>
  <si>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</si>
  <si>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</si>
  <si>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</si>
  <si>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</si>
  <si>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 (Date Created Conversion)</t>
  </si>
  <si>
    <t>(Multiple Items)</t>
  </si>
  <si>
    <t>Goal</t>
  </si>
  <si>
    <t>Less than 1000</t>
  </si>
  <si>
    <t>1000 to 4999</t>
  </si>
  <si>
    <t>Number successful</t>
  </si>
  <si>
    <t>Number failed</t>
  </si>
  <si>
    <t>Number cancelled</t>
  </si>
  <si>
    <t>Number live</t>
  </si>
  <si>
    <t>total projects</t>
  </si>
  <si>
    <t>Percentage successful</t>
  </si>
  <si>
    <t>percentage failed</t>
  </si>
  <si>
    <t>percentage cancelled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</si>
  <si>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</si>
  <si>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</si>
  <si>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</si>
  <si>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</si>
  <si>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</si>
  <si>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</si>
  <si>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</si>
  <si>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</si>
  <si>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</si>
  <si>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</si>
  <si>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5000-9999</t>
  </si>
  <si>
    <t>10000-14999</t>
  </si>
  <si>
    <t>15000-19999</t>
  </si>
  <si>
    <t>20000-24999</t>
  </si>
  <si>
    <t>25000-29999</t>
  </si>
  <si>
    <t>30000-34999</t>
  </si>
  <si>
    <t>OUTCOME</t>
  </si>
  <si>
    <t>NUMBER OF SUCCESSFUL CAMPAIGNS</t>
  </si>
  <si>
    <t>NUMBER OF UNSUCCESSFUL CAMPAIGNS</t>
  </si>
  <si>
    <t>Sucessful</t>
  </si>
  <si>
    <t>Average of AU backers for SUCCESSFUL campaigns</t>
  </si>
  <si>
    <t>MEDIAN</t>
  </si>
  <si>
    <t>VARIANCE</t>
  </si>
  <si>
    <t>STD DEVIATION</t>
  </si>
  <si>
    <t>MAX NUM OF BACKERS IS 4498</t>
  </si>
  <si>
    <t>MIN NUM OF BACKERS IS 71</t>
  </si>
  <si>
    <t>AVERAGE</t>
  </si>
  <si>
    <t>STD DEV</t>
  </si>
  <si>
    <t>MIN</t>
  </si>
  <si>
    <t xml:space="preserve">MAX </t>
  </si>
  <si>
    <t>FOR FAILED CAMPAIGNS AU</t>
  </si>
  <si>
    <t>Average for au</t>
  </si>
  <si>
    <t>median</t>
  </si>
  <si>
    <t>variance</t>
  </si>
  <si>
    <t>std dev</t>
  </si>
  <si>
    <t>max</t>
  </si>
  <si>
    <t>min</t>
  </si>
  <si>
    <t>avg</t>
  </si>
  <si>
    <t>avg:</t>
  </si>
  <si>
    <t>MAX:</t>
  </si>
  <si>
    <t>FAILED CAMPAIGNS</t>
  </si>
  <si>
    <t>max:</t>
  </si>
  <si>
    <t>successful campaigns</t>
  </si>
  <si>
    <t>ch</t>
  </si>
  <si>
    <t>failed campaigns</t>
  </si>
  <si>
    <t>success campaigns in denmark</t>
  </si>
  <si>
    <t>failed campaigns in denmark</t>
  </si>
  <si>
    <t>failed campaigns in DK</t>
  </si>
  <si>
    <t>success campaigns in gb</t>
  </si>
  <si>
    <t>gb</t>
  </si>
  <si>
    <t>failed campaigns in gb</t>
  </si>
  <si>
    <t>successful campaigns in IT</t>
  </si>
  <si>
    <t>failed campaigns in IT</t>
  </si>
  <si>
    <t>US successful campaign</t>
  </si>
  <si>
    <t>US failed campaigns</t>
  </si>
  <si>
    <t>&lt;1000</t>
  </si>
  <si>
    <t>1000-4999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</si>
</sst>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8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2B2B2B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gray0625">
        <fgColor theme="9" tint="-0.499984740745262"/>
        <bgColor indexed="65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>
      <alignment vertical="center"/>
    </xf>
    <xf numFmtId="0" fontId="3" fillId="4" borderId="0"/>
  </cellStyleXfs>
  <cellXfs count="29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0" borderId="0" xfId="0" applyAlignment="1">
      <alignment horizontal="left" wrapText="1"/>
    </xf>
    <xf numFmtId="0" fontId="1" fillId="0" borderId="0" xfId="0" applyFont="1" applyAlignment="1">
      <alignment horizontal="center" wrapText="1"/>
    </xf>
    <xf numFmtId="9" fontId="1" fillId="0" borderId="0" xfId="1" applyFont="1" applyAlignment="1">
      <alignment horizontal="center"/>
    </xf>
    <xf numFmtId="9" fontId="0" fillId="3" borderId="0" xfId="1" applyFont="1" applyFill="1" applyAlignment="1"/>
    <xf numFmtId="9" fontId="0" fillId="0" borderId="0" xfId="1" applyFont="1" applyFill="1" applyAlignment="1"/>
    <xf numFmtId="9" fontId="0" fillId="0" borderId="0" xfId="1" applyFont="1" applyAlignment="1"/>
    <xf numFmtId="0" fontId="0" fillId="2" borderId="0" xfId="0" applyFill="1" applyAlignment="1">
      <alignment horizontal="left" wrapText="1"/>
    </xf>
    <xf numFmtId="9" fontId="0" fillId="2" borderId="0" xfId="1" applyFont="1" applyFill="1" applyAlignment="1"/>
    <xf numFmtId="0" fontId="0" fillId="0" borderId="0" xfId="0" applyAlignment="1">
      <alignment horizontal="left"/>
    </xf>
    <xf numFmtId="0" fontId="1" fillId="5" borderId="0" xfId="0" applyFont="1" applyFill="1" applyAlignment="1">
      <alignment horizontal="center"/>
    </xf>
    <xf numFmtId="0" fontId="0" fillId="5" borderId="0" xfId="0" applyFill="1"/>
    <xf numFmtId="164" fontId="0" fillId="0" borderId="0" xfId="0" applyNumberFormat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pivotButton="1"/>
    <xf numFmtId="14" fontId="0" fillId="0" borderId="0" xfId="0" applyNumberFormat="1"/>
    <xf numFmtId="0" fontId="0" fillId="0" borderId="0" xfId="0" applyNumberFormat="1"/>
    <xf numFmtId="0" fontId="6" fillId="0" borderId="0" xfId="0" applyFont="1" applyAlignment="1">
      <alignment horizontal="left" vertical="center" wrapText="1" indent="1"/>
    </xf>
    <xf numFmtId="0" fontId="5" fillId="0" borderId="0" xfId="0" applyFont="1"/>
    <xf numFmtId="0" fontId="7" fillId="0" borderId="0" xfId="0" applyFont="1"/>
    <xf numFmtId="9" fontId="5" fillId="0" borderId="0" xfId="1" applyFont="1" applyAlignment="1"/>
    <xf numFmtId="10" fontId="5" fillId="0" borderId="0" xfId="0" applyNumberFormat="1" applyFont="1"/>
    <xf numFmtId="10" fontId="0" fillId="0" borderId="0" xfId="0" applyNumberFormat="1"/>
    <xf numFmtId="0" fontId="7" fillId="0" borderId="0" xfId="0" applyFont="1" applyAlignment="1">
      <alignment horizontal="left"/>
    </xf>
  </cellXfs>
  <cellStyles count="3">
    <cellStyle name="Normal" xfId="0" builtinId="0"/>
    <cellStyle name="Percent" xfId="1" builtinId="5"/>
    <cellStyle name="Style 1" xfId="2" xr:uid="{00000000-0005-0000-0000-000031000000}"/>
  </cellStyles>
  <dxfs count="12">
    <dxf>
      <fill>
        <patternFill>
          <fgColor theme="9" tint="-0.499984740745262"/>
          <bgColor theme="9" tint="-0.499984740745262"/>
        </patternFill>
      </fill>
    </dxf>
    <dxf>
      <fill>
        <patternFill>
          <fgColor theme="5" tint="0.39994506668294322"/>
          <bgColor theme="5" tint="0.39994506668294322"/>
        </patternFill>
      </fill>
    </dxf>
    <dxf>
      <fill>
        <patternFill>
          <fgColor rgb="FF002060"/>
          <bgColor rgb="FF002060"/>
        </patternFill>
      </fill>
    </dxf>
    <dxf>
      <fill>
        <patternFill>
          <fgColor theme="6"/>
          <bgColor theme="6"/>
        </patternFill>
      </fill>
    </dxf>
    <dxf>
      <fill>
        <patternFill>
          <fgColor theme="9" tint="-0.499984740745262"/>
          <bgColor theme="9" tint="-0.499984740745262"/>
        </patternFill>
      </fill>
    </dxf>
    <dxf>
      <fill>
        <patternFill>
          <fgColor theme="5" tint="0.39994506668294322"/>
          <bgColor theme="5" tint="0.39994506668294322"/>
        </patternFill>
      </fill>
    </dxf>
    <dxf>
      <fill>
        <patternFill>
          <fgColor rgb="FF002060"/>
          <bgColor rgb="FF002060"/>
        </patternFill>
      </fill>
    </dxf>
    <dxf>
      <fill>
        <patternFill>
          <fgColor theme="6"/>
          <bgColor theme="6"/>
        </patternFill>
      </fill>
    </dxf>
    <dxf>
      <fill>
        <patternFill>
          <fgColor theme="9" tint="-0.499984740745262"/>
          <bgColor theme="9" tint="-0.499984740745262"/>
        </patternFill>
      </fill>
    </dxf>
    <dxf>
      <fill>
        <patternFill>
          <fgColor theme="5" tint="0.39994506668294322"/>
          <bgColor theme="5" tint="0.39994506668294322"/>
        </patternFill>
      </fill>
    </dxf>
    <dxf>
      <fill>
        <patternFill>
          <fgColor rgb="FF002060"/>
          <bgColor rgb="FF002060"/>
        </patternFill>
      </fill>
    </dxf>
    <dxf>
      <fill>
        <patternFill>
          <fgColor theme="6"/>
          <bgColor theme="6"/>
        </patternFill>
      </fill>
    </dxf>
  </dxfs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4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3.xml"/><Relationship Id="rId27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pivotSource>
    <c:name>[CrowdfundingBook.xlsx]OUTCOME_PER_CATEGORY!PivotTable4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OUTCOMES</a:t>
            </a:r>
            <a:r>
              <a:rPr lang="en-SG" baseline="0"/>
              <a:t> ACROSS PARENT CATEGORY FOR EACH COUNTRY</a:t>
            </a:r>
            <a:endParaRPr lang="en-SG"/>
          </a:p>
        </c:rich>
      </c:tx>
      <c:layout>
        <c:manualLayout>
          <c:xMode val="edge"/>
          <c:yMode val="edge"/>
          <c:x val="0.32565927208434037"/>
          <c:y val="4.58161907843711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6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6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6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6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6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6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6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6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6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6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6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6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6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6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6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6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6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6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6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6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percentStacked"/>
        <c:varyColors val="0"/>
        <c:ser>
          <c:idx val="0"/>
          <c:order val="0"/>
          <c:tx>
            <c:strRef>
              <c:f>OUTCOME_PER_CATEGORY!$B$4:$B$5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6">
                <a:tint val="54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OUTCOME_PER_CATEGORY!$A$6:$A$16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OUTCOME_PER_CATEGORY!$B$6:$B$16</c:f>
              <c:numCache>
                <c:formatCode>General</c:formatCode>
                <c:ptCount val="10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17-47E3-A813-90E4D5E83551}"/>
            </c:ext>
          </c:extLst>
        </c:ser>
        <c:ser>
          <c:idx val="1"/>
          <c:order val="1"/>
          <c:tx>
            <c:strRef>
              <c:f>OUTCOME_PER_CATEGORY!$C$4:$C$5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6">
                <a:tint val="77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OUTCOME_PER_CATEGORY!$A$6:$A$16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OUTCOME_PER_CATEGORY!$C$6:$C$16</c:f>
              <c:numCache>
                <c:formatCode>General</c:formatCode>
                <c:ptCount val="10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7717-47E3-A813-90E4D5E83551}"/>
            </c:ext>
          </c:extLst>
        </c:ser>
        <c:ser>
          <c:idx val="2"/>
          <c:order val="2"/>
          <c:tx>
            <c:strRef>
              <c:f>OUTCOME_PER_CATEGORY!$D$4:$D$5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OUTCOME_PER_CATEGORY!$A$6:$A$16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OUTCOME_PER_CATEGORY!$D$6:$D$16</c:f>
              <c:numCache>
                <c:formatCode>General</c:formatCode>
                <c:ptCount val="10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7717-47E3-A813-90E4D5E83551}"/>
            </c:ext>
          </c:extLst>
        </c:ser>
        <c:ser>
          <c:idx val="3"/>
          <c:order val="3"/>
          <c:tx>
            <c:strRef>
              <c:f>OUTCOME_PER_CATEGORY!$E$4:$E$5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>
                <a:shade val="76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OUTCOME_PER_CATEGORY!$A$6:$A$16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OUTCOME_PER_CATEGORY!$E$6:$E$16</c:f>
              <c:numCache>
                <c:formatCode>General</c:formatCode>
                <c:ptCount val="10"/>
                <c:pt idx="0">
                  <c:v>102</c:v>
                </c:pt>
                <c:pt idx="1">
                  <c:v>22</c:v>
                </c:pt>
                <c:pt idx="2">
                  <c:v>20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7717-47E3-A813-90E4D5E83551}"/>
            </c:ext>
          </c:extLst>
        </c:ser>
        <c:ser>
          <c:idx val="4"/>
          <c:order val="4"/>
          <c:tx>
            <c:strRef>
              <c:f>OUTCOME_PER_CATEGORY!$F$4:$F$5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6">
                <a:shade val="53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OUTCOME_PER_CATEGORY!$A$6:$A$16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OUTCOME_PER_CATEGORY!$F$6:$F$16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18-7717-47E3-A813-90E4D5E8355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367498816"/>
        <c:axId val="266245616"/>
        <c:axId val="0"/>
      </c:bar3DChart>
      <c:catAx>
        <c:axId val="1367498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6245616"/>
        <c:crosses val="autoZero"/>
        <c:auto val="1"/>
        <c:lblAlgn val="ctr"/>
        <c:lblOffset val="100"/>
        <c:noMultiLvlLbl val="0"/>
      </c:catAx>
      <c:valAx>
        <c:axId val="266245616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NUMBER</a:t>
                </a:r>
                <a:r>
                  <a:rPr lang="en-SG" baseline="0"/>
                  <a:t> OF  LABELS </a:t>
                </a:r>
                <a:endParaRPr lang="en-SG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crossAx val="1367498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>
      <a:gsLst>
        <a:gs pos="0">
          <a:schemeClr val="accent1">
            <a:lumMod val="5000"/>
            <a:lumOff val="95000"/>
          </a:schemeClr>
        </a:gs>
        <a:gs pos="74000">
          <a:schemeClr val="accent1">
            <a:lumMod val="45000"/>
            <a:lumOff val="55000"/>
          </a:schemeClr>
        </a:gs>
        <a:gs pos="83000">
          <a:schemeClr val="accent1">
            <a:lumMod val="45000"/>
            <a:lumOff val="55000"/>
          </a:schemeClr>
        </a:gs>
        <a:gs pos="100000">
          <a:schemeClr val="accent1">
            <a:lumMod val="30000"/>
            <a:lumOff val="70000"/>
          </a:schemeClr>
        </a:gs>
      </a:gsLst>
      <a:lin ang="5400000" scaled="1"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[CrowdfundingBook.xlsx]PIVOTCHART!PivotTable5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SG"/>
              <a:t>OUTCOMES</a:t>
            </a:r>
            <a:r>
              <a:rPr lang="en-SG" baseline="0"/>
              <a:t> ACROSS SUBCATEGORY FOR EACH COUNTRY</a:t>
            </a:r>
            <a:endParaRPr lang="en-SG"/>
          </a:p>
        </c:rich>
      </c:tx>
      <c:layout>
        <c:manualLayout>
          <c:xMode val="edge"/>
          <c:yMode val="edge"/>
          <c:x val="0.16419959686013727"/>
          <c:y val="2.94351196862516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PIVOTCHART!$B$3:$B$4</c:f>
              <c:strCache>
                <c:ptCount val="1"/>
                <c:pt idx="0">
                  <c:v>canceled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PIVOTCHART!$A$5:$A$19</c:f>
              <c:strCache>
                <c:ptCount val="14"/>
                <c:pt idx="0">
                  <c:v>animation</c:v>
                </c:pt>
                <c:pt idx="1">
                  <c:v>documentary</c:v>
                </c:pt>
                <c:pt idx="2">
                  <c:v>drama</c:v>
                </c:pt>
                <c:pt idx="3">
                  <c:v>fiction</c:v>
                </c:pt>
                <c:pt idx="4">
                  <c:v>food trucks</c:v>
                </c:pt>
                <c:pt idx="5">
                  <c:v>indie rock</c:v>
                </c:pt>
                <c:pt idx="6">
                  <c:v>jazz</c:v>
                </c:pt>
                <c:pt idx="7">
                  <c:v>nonfiction</c:v>
                </c:pt>
                <c:pt idx="8">
                  <c:v>photography books</c:v>
                </c:pt>
                <c:pt idx="9">
                  <c:v>plays</c:v>
                </c:pt>
                <c:pt idx="10">
                  <c:v>rock</c:v>
                </c:pt>
                <c:pt idx="11">
                  <c:v>shorts</c:v>
                </c:pt>
                <c:pt idx="12">
                  <c:v>wearables</c:v>
                </c:pt>
                <c:pt idx="13">
                  <c:v>web</c:v>
                </c:pt>
              </c:strCache>
            </c:strRef>
          </c:cat>
          <c:val>
            <c:numRef>
              <c:f>PIVOTCHART!$B$5:$B$19</c:f>
              <c:numCache>
                <c:formatCode>General</c:formatCode>
                <c:ptCount val="14"/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8E-44A5-A09F-180498438AF2}"/>
            </c:ext>
          </c:extLst>
        </c:ser>
        <c:ser>
          <c:idx val="1"/>
          <c:order val="1"/>
          <c:tx>
            <c:strRef>
              <c:f>PIVOTCHART!$C$3:$C$4</c:f>
              <c:strCache>
                <c:ptCount val="1"/>
                <c:pt idx="0">
                  <c:v>failed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PIVOTCHART!$A$5:$A$19</c:f>
              <c:strCache>
                <c:ptCount val="14"/>
                <c:pt idx="0">
                  <c:v>animation</c:v>
                </c:pt>
                <c:pt idx="1">
                  <c:v>documentary</c:v>
                </c:pt>
                <c:pt idx="2">
                  <c:v>drama</c:v>
                </c:pt>
                <c:pt idx="3">
                  <c:v>fiction</c:v>
                </c:pt>
                <c:pt idx="4">
                  <c:v>food trucks</c:v>
                </c:pt>
                <c:pt idx="5">
                  <c:v>indie rock</c:v>
                </c:pt>
                <c:pt idx="6">
                  <c:v>jazz</c:v>
                </c:pt>
                <c:pt idx="7">
                  <c:v>nonfiction</c:v>
                </c:pt>
                <c:pt idx="8">
                  <c:v>photography books</c:v>
                </c:pt>
                <c:pt idx="9">
                  <c:v>plays</c:v>
                </c:pt>
                <c:pt idx="10">
                  <c:v>rock</c:v>
                </c:pt>
                <c:pt idx="11">
                  <c:v>shorts</c:v>
                </c:pt>
                <c:pt idx="12">
                  <c:v>wearables</c:v>
                </c:pt>
                <c:pt idx="13">
                  <c:v>web</c:v>
                </c:pt>
              </c:strCache>
            </c:strRef>
          </c:cat>
          <c:val>
            <c:numRef>
              <c:f>PIVOTCHART!$C$5:$C$19</c:f>
              <c:numCache>
                <c:formatCode>General</c:formatCode>
                <c:ptCount val="14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4">
                  <c:v>2</c:v>
                </c:pt>
                <c:pt idx="8">
                  <c:v>2</c:v>
                </c:pt>
                <c:pt idx="9">
                  <c:v>9</c:v>
                </c:pt>
                <c:pt idx="1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C18E-44A5-A09F-180498438AF2}"/>
            </c:ext>
          </c:extLst>
        </c:ser>
        <c:ser>
          <c:idx val="2"/>
          <c:order val="2"/>
          <c:tx>
            <c:strRef>
              <c:f>PIVOTCHART!$D$3:$D$4</c:f>
              <c:strCache>
                <c:ptCount val="1"/>
                <c:pt idx="0">
                  <c:v>live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PIVOTCHART!$A$5:$A$19</c:f>
              <c:strCache>
                <c:ptCount val="14"/>
                <c:pt idx="0">
                  <c:v>animation</c:v>
                </c:pt>
                <c:pt idx="1">
                  <c:v>documentary</c:v>
                </c:pt>
                <c:pt idx="2">
                  <c:v>drama</c:v>
                </c:pt>
                <c:pt idx="3">
                  <c:v>fiction</c:v>
                </c:pt>
                <c:pt idx="4">
                  <c:v>food trucks</c:v>
                </c:pt>
                <c:pt idx="5">
                  <c:v>indie rock</c:v>
                </c:pt>
                <c:pt idx="6">
                  <c:v>jazz</c:v>
                </c:pt>
                <c:pt idx="7">
                  <c:v>nonfiction</c:v>
                </c:pt>
                <c:pt idx="8">
                  <c:v>photography books</c:v>
                </c:pt>
                <c:pt idx="9">
                  <c:v>plays</c:v>
                </c:pt>
                <c:pt idx="10">
                  <c:v>rock</c:v>
                </c:pt>
                <c:pt idx="11">
                  <c:v>shorts</c:v>
                </c:pt>
                <c:pt idx="12">
                  <c:v>wearables</c:v>
                </c:pt>
                <c:pt idx="13">
                  <c:v>web</c:v>
                </c:pt>
              </c:strCache>
            </c:strRef>
          </c:cat>
          <c:val>
            <c:numRef>
              <c:f>PIVOTCHART!$D$5:$D$19</c:f>
              <c:numCache>
                <c:formatCode>General</c:formatCode>
                <c:ptCount val="14"/>
                <c:pt idx="1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C18E-44A5-A09F-180498438AF2}"/>
            </c:ext>
          </c:extLst>
        </c:ser>
        <c:ser>
          <c:idx val="3"/>
          <c:order val="3"/>
          <c:tx>
            <c:strRef>
              <c:f>PIVOTCHART!$E$3:$E$4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PIVOTCHART!$A$5:$A$19</c:f>
              <c:strCache>
                <c:ptCount val="14"/>
                <c:pt idx="0">
                  <c:v>animation</c:v>
                </c:pt>
                <c:pt idx="1">
                  <c:v>documentary</c:v>
                </c:pt>
                <c:pt idx="2">
                  <c:v>drama</c:v>
                </c:pt>
                <c:pt idx="3">
                  <c:v>fiction</c:v>
                </c:pt>
                <c:pt idx="4">
                  <c:v>food trucks</c:v>
                </c:pt>
                <c:pt idx="5">
                  <c:v>indie rock</c:v>
                </c:pt>
                <c:pt idx="6">
                  <c:v>jazz</c:v>
                </c:pt>
                <c:pt idx="7">
                  <c:v>nonfiction</c:v>
                </c:pt>
                <c:pt idx="8">
                  <c:v>photography books</c:v>
                </c:pt>
                <c:pt idx="9">
                  <c:v>plays</c:v>
                </c:pt>
                <c:pt idx="10">
                  <c:v>rock</c:v>
                </c:pt>
                <c:pt idx="11">
                  <c:v>shorts</c:v>
                </c:pt>
                <c:pt idx="12">
                  <c:v>wearables</c:v>
                </c:pt>
                <c:pt idx="13">
                  <c:v>web</c:v>
                </c:pt>
              </c:strCache>
            </c:strRef>
          </c:cat>
          <c:val>
            <c:numRef>
              <c:f>PIVOTCHART!$E$5:$E$19</c:f>
              <c:numCache>
                <c:formatCode>General</c:formatCode>
                <c:ptCount val="14"/>
                <c:pt idx="1">
                  <c:v>2</c:v>
                </c:pt>
                <c:pt idx="3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2</c:v>
                </c:pt>
                <c:pt idx="9">
                  <c:v>7</c:v>
                </c:pt>
                <c:pt idx="10">
                  <c:v>2</c:v>
                </c:pt>
                <c:pt idx="11">
                  <c:v>1</c:v>
                </c:pt>
                <c:pt idx="12">
                  <c:v>3</c:v>
                </c:pt>
                <c:pt idx="1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C18E-44A5-A09F-180498438AF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2397952"/>
        <c:axId val="266251856"/>
      </c:barChart>
      <c:catAx>
        <c:axId val="102397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6251856"/>
        <c:crosses val="autoZero"/>
        <c:auto val="1"/>
        <c:lblAlgn val="ctr"/>
        <c:lblOffset val="100"/>
        <c:noMultiLvlLbl val="0"/>
      </c:catAx>
      <c:valAx>
        <c:axId val="266251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397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percentStacked"/>
        <c:varyColors val="0"/>
        <c:ser>
          <c:idx val="0"/>
          <c:order val="0"/>
          <c:tx>
            <c:strRef>
              <c:f>BONUS!$B$1</c:f>
              <c:strCache>
                <c:ptCount val="1"/>
                <c:pt idx="0">
                  <c:v>Number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BONUS!$A$2:$A$13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BONUS!$B$2:$B$13</c:f>
              <c:numCache>
                <c:formatCode>General</c:formatCode>
                <c:ptCount val="12"/>
                <c:pt idx="0">
                  <c:v>30</c:v>
                </c:pt>
                <c:pt idx="1">
                  <c:v>191</c:v>
                </c:pt>
                <c:pt idx="2">
                  <c:v>164</c:v>
                </c:pt>
                <c:pt idx="3">
                  <c:v>4</c:v>
                </c:pt>
                <c:pt idx="4">
                  <c:v>10</c:v>
                </c:pt>
                <c:pt idx="5">
                  <c:v>7</c:v>
                </c:pt>
                <c:pt idx="6">
                  <c:v>11</c:v>
                </c:pt>
                <c:pt idx="7">
                  <c:v>15</c:v>
                </c:pt>
                <c:pt idx="8">
                  <c:v>8</c:v>
                </c:pt>
                <c:pt idx="9">
                  <c:v>19</c:v>
                </c:pt>
                <c:pt idx="10">
                  <c:v>8</c:v>
                </c:pt>
                <c:pt idx="11">
                  <c:v>114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A4-4249-BFEE-560EC83FAB68}"/>
            </c:ext>
          </c:extLst>
        </c:ser>
        <c:ser>
          <c:idx val="1"/>
          <c:order val="1"/>
          <c:tx>
            <c:strRef>
              <c:f>BONUS!$C$1</c:f>
              <c:strCache>
                <c:ptCount val="1"/>
                <c:pt idx="0">
                  <c:v>Number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BONUS!$A$2:$A$13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BONUS!$C$2:$C$13</c:f>
              <c:numCache>
                <c:formatCode>General</c:formatCode>
                <c:ptCount val="12"/>
                <c:pt idx="0">
                  <c:v>20</c:v>
                </c:pt>
                <c:pt idx="1">
                  <c:v>38</c:v>
                </c:pt>
                <c:pt idx="2">
                  <c:v>126</c:v>
                </c:pt>
                <c:pt idx="3">
                  <c:v>5</c:v>
                </c:pt>
                <c:pt idx="4">
                  <c:v>0</c:v>
                </c:pt>
                <c:pt idx="5">
                  <c:v>0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6</c:v>
                </c:pt>
                <c:pt idx="10">
                  <c:v>3</c:v>
                </c:pt>
                <c:pt idx="11">
                  <c:v>163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3A4-4249-BFEE-560EC83FAB68}"/>
            </c:ext>
          </c:extLst>
        </c:ser>
        <c:ser>
          <c:idx val="2"/>
          <c:order val="2"/>
          <c:tx>
            <c:strRef>
              <c:f>BONUS!$D$1</c:f>
              <c:strCache>
                <c:ptCount val="1"/>
                <c:pt idx="0">
                  <c:v>Number cancelled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BONUS!$A$2:$A$13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BONUS!$D$2:$D$13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25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3A4-4249-BFEE-560EC83FAB68}"/>
            </c:ext>
          </c:extLst>
        </c:ser>
        <c:ser>
          <c:idx val="3"/>
          <c:order val="3"/>
          <c:tx>
            <c:strRef>
              <c:f>BONUS!$E$1</c:f>
              <c:strCache>
                <c:ptCount val="1"/>
                <c:pt idx="0">
                  <c:v>Number live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BONUS!$A$2:$A$13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BONUS!$E$2:$E$13</c:f>
              <c:numCache>
                <c:formatCode>General</c:formatCode>
                <c:ptCount val="12"/>
                <c:pt idx="0">
                  <c:v>0</c:v>
                </c:pt>
                <c:pt idx="1">
                  <c:v>3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3A4-4249-BFEE-560EC83FAB68}"/>
            </c:ext>
          </c:extLst>
        </c:ser>
        <c:ser>
          <c:idx val="4"/>
          <c:order val="4"/>
          <c:tx>
            <c:strRef>
              <c:f>BONUS!$F$1</c:f>
              <c:strCache>
                <c:ptCount val="1"/>
                <c:pt idx="0">
                  <c:v>total projects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BONUS!$A$2:$A$13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BONUS!$F$2:$F$13</c:f>
              <c:numCache>
                <c:formatCode>General</c:formatCode>
                <c:ptCount val="12"/>
                <c:pt idx="0">
                  <c:v>51</c:v>
                </c:pt>
                <c:pt idx="1">
                  <c:v>234</c:v>
                </c:pt>
                <c:pt idx="2">
                  <c:v>317</c:v>
                </c:pt>
                <c:pt idx="3">
                  <c:v>9</c:v>
                </c:pt>
                <c:pt idx="4">
                  <c:v>10</c:v>
                </c:pt>
                <c:pt idx="5">
                  <c:v>7</c:v>
                </c:pt>
                <c:pt idx="6">
                  <c:v>14</c:v>
                </c:pt>
                <c:pt idx="7">
                  <c:v>19</c:v>
                </c:pt>
                <c:pt idx="8">
                  <c:v>12</c:v>
                </c:pt>
                <c:pt idx="9">
                  <c:v>26</c:v>
                </c:pt>
                <c:pt idx="10">
                  <c:v>11</c:v>
                </c:pt>
                <c:pt idx="11">
                  <c:v>313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3A4-4249-BFEE-560EC83FAB68}"/>
            </c:ext>
          </c:extLst>
        </c:ser>
        <c:ser>
          <c:idx val="5"/>
          <c:order val="5"/>
          <c:tx>
            <c:strRef>
              <c:f>BONUS!$G$1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BONUS!$A$2:$A$13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BONUS!$G$2:$G$13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0.81623931623931623</c:v>
                </c:pt>
                <c:pt idx="2">
                  <c:v>0.51735015772870663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0.78947368421052633</c:v>
                </c:pt>
                <c:pt idx="8">
                  <c:v>0.66666666666666663</c:v>
                </c:pt>
                <c:pt idx="9">
                  <c:v>0.73076923076923073</c:v>
                </c:pt>
                <c:pt idx="10">
                  <c:v>0.72727272727272729</c:v>
                </c:pt>
                <c:pt idx="11">
                  <c:v>0.36421725239616615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3A4-4249-BFEE-560EC83FAB68}"/>
            </c:ext>
          </c:extLst>
        </c:ser>
        <c:ser>
          <c:idx val="6"/>
          <c:order val="6"/>
          <c:tx>
            <c:strRef>
              <c:f>BONUS!$H$1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BONUS!$A$2:$A$13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BONUS!$H$2:$H$13</c:f>
              <c:numCache>
                <c:formatCode>0.00%</c:formatCode>
                <c:ptCount val="12"/>
                <c:pt idx="0">
                  <c:v>0.39215686274509803</c:v>
                </c:pt>
                <c:pt idx="1">
                  <c:v>0.1623931623931624</c:v>
                </c:pt>
                <c:pt idx="2">
                  <c:v>0.39747634069400634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0.15789473684210525</c:v>
                </c:pt>
                <c:pt idx="8">
                  <c:v>0.25</c:v>
                </c:pt>
                <c:pt idx="9">
                  <c:v>0.23076923076923078</c:v>
                </c:pt>
                <c:pt idx="10">
                  <c:v>0.27272727272727271</c:v>
                </c:pt>
                <c:pt idx="11">
                  <c:v>0.52076677316293929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3A4-4249-BFEE-560EC83FAB68}"/>
            </c:ext>
          </c:extLst>
        </c:ser>
        <c:ser>
          <c:idx val="7"/>
          <c:order val="7"/>
          <c:tx>
            <c:strRef>
              <c:f>BONUS!$I$1</c:f>
              <c:strCache>
                <c:ptCount val="1"/>
                <c:pt idx="0">
                  <c:v>percentage cancelled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BONUS!$A$2:$A$13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BONUS!$I$2:$I$13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8.5470085470085479E-3</c:v>
                </c:pt>
                <c:pt idx="2">
                  <c:v>7.8864353312302835E-2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5.2631578947368418E-2</c:v>
                </c:pt>
                <c:pt idx="8">
                  <c:v>8.3333333333333329E-2</c:v>
                </c:pt>
                <c:pt idx="9">
                  <c:v>3.8461538461538464E-2</c:v>
                </c:pt>
                <c:pt idx="10">
                  <c:v>0</c:v>
                </c:pt>
                <c:pt idx="11">
                  <c:v>8.9456869009584661E-2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3A4-4249-BFEE-560EC83FAB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57560191"/>
        <c:axId val="1810106431"/>
      </c:lineChart>
      <c:catAx>
        <c:axId val="14575601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0106431"/>
        <c:crosses val="autoZero"/>
        <c:auto val="1"/>
        <c:lblAlgn val="ctr"/>
        <c:lblOffset val="100"/>
        <c:noMultiLvlLbl val="0"/>
      </c:catAx>
      <c:valAx>
        <c:axId val="1810106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75601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[CrowdfundingBook.xlsx]PIVOTCATEGORY AND YEARS!PivotTable10</c:name>
    <c:fmtId val="1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'PIVOTCATEGORY AND YEARS'!$B$4:$B$5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'PIVOTCATEGORY AND YEARS'!$A$6:$A$18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'PIVOTCATEGORY AND YEARS'!$B$6:$B$18</c:f>
              <c:numCache>
                <c:formatCode>General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7">
                  <c:v>2</c:v>
                </c:pt>
                <c:pt idx="8">
                  <c:v>2</c:v>
                </c:pt>
                <c:pt idx="9">
                  <c:v>1</c:v>
                </c:pt>
                <c:pt idx="1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78-4B1B-890B-40542AFE28E4}"/>
            </c:ext>
          </c:extLst>
        </c:ser>
        <c:ser>
          <c:idx val="1"/>
          <c:order val="1"/>
          <c:tx>
            <c:strRef>
              <c:f>'PIVOTCATEGORY AND YEARS'!$C$4:$C$5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'PIVOTCATEGORY AND YEARS'!$A$6:$A$18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'PIVOTCATEGORY AND YEARS'!$C$6:$C$18</c:f>
              <c:numCache>
                <c:formatCode>General</c:formatCode>
                <c:ptCount val="12"/>
                <c:pt idx="0">
                  <c:v>7</c:v>
                </c:pt>
                <c:pt idx="1">
                  <c:v>8</c:v>
                </c:pt>
                <c:pt idx="2">
                  <c:v>7</c:v>
                </c:pt>
                <c:pt idx="3">
                  <c:v>7</c:v>
                </c:pt>
                <c:pt idx="4">
                  <c:v>6</c:v>
                </c:pt>
                <c:pt idx="5">
                  <c:v>5</c:v>
                </c:pt>
                <c:pt idx="6">
                  <c:v>5</c:v>
                </c:pt>
                <c:pt idx="7">
                  <c:v>8</c:v>
                </c:pt>
                <c:pt idx="8">
                  <c:v>3</c:v>
                </c:pt>
                <c:pt idx="9">
                  <c:v>3</c:v>
                </c:pt>
                <c:pt idx="10">
                  <c:v>4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478-4B1B-890B-40542AFE28E4}"/>
            </c:ext>
          </c:extLst>
        </c:ser>
        <c:ser>
          <c:idx val="2"/>
          <c:order val="2"/>
          <c:tx>
            <c:strRef>
              <c:f>'PIVOTCATEGORY AND YEARS'!$D$4:$D$5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'PIVOTCATEGORY AND YEARS'!$A$6:$A$18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'PIVOTCATEGORY AND YEARS'!$D$6:$D$18</c:f>
              <c:numCache>
                <c:formatCode>General</c:formatCode>
                <c:ptCount val="12"/>
                <c:pt idx="0">
                  <c:v>8</c:v>
                </c:pt>
                <c:pt idx="1">
                  <c:v>10</c:v>
                </c:pt>
                <c:pt idx="2">
                  <c:v>9</c:v>
                </c:pt>
                <c:pt idx="3">
                  <c:v>6</c:v>
                </c:pt>
                <c:pt idx="4">
                  <c:v>7</c:v>
                </c:pt>
                <c:pt idx="5">
                  <c:v>6</c:v>
                </c:pt>
                <c:pt idx="6">
                  <c:v>14</c:v>
                </c:pt>
                <c:pt idx="7">
                  <c:v>8</c:v>
                </c:pt>
                <c:pt idx="8">
                  <c:v>7</c:v>
                </c:pt>
                <c:pt idx="9">
                  <c:v>5</c:v>
                </c:pt>
                <c:pt idx="10">
                  <c:v>10</c:v>
                </c:pt>
                <c:pt idx="11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478-4B1B-890B-40542AFE2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6200752"/>
        <c:axId val="1355721744"/>
      </c:lineChart>
      <c:catAx>
        <c:axId val="126200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5721744"/>
        <c:crosses val="autoZero"/>
        <c:auto val="1"/>
        <c:lblAlgn val="ctr"/>
        <c:lblOffset val="100"/>
        <c:noMultiLvlLbl val="0"/>
      </c:catAx>
      <c:valAx>
        <c:axId val="1355721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200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[CrowdfundingBook.xlsx]SUCCESSFUL1000-4999!PivotTable2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'SUCCESSFUL1000-4999'!$A$5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'SUCCESSFUL1000-4999'!$A$6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'SUCCESSFUL1000-4999'!$A$6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9EA-4382-ABA7-6C5F41E03C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96544239"/>
        <c:axId val="1458436991"/>
      </c:barChart>
      <c:catAx>
        <c:axId val="1596544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8436991"/>
        <c:crosses val="autoZero"/>
        <c:auto val="1"/>
        <c:lblAlgn val="ctr"/>
        <c:lblOffset val="100"/>
        <c:noMultiLvlLbl val="0"/>
      </c:catAx>
      <c:valAx>
        <c:axId val="1458436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65442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9524</xdr:colOff>
      <xdr:row>3</xdr:row>
      <xdr:rowOff>85724</xdr:rowOff>
    </xdr:from>
    <xdr:to>
      <xdr:col>20</xdr:col>
      <xdr:colOff>542925</xdr:colOff>
      <xdr:row>27</xdr:row>
      <xdr:rowOff>152399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D53AD4A-77C3-835A-21B0-EE8C374492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47625</xdr:colOff>
      <xdr:row>1</xdr:row>
      <xdr:rowOff>28574</xdr:rowOff>
    </xdr:from>
    <xdr:to>
      <xdr:col>19</xdr:col>
      <xdr:colOff>28575</xdr:colOff>
      <xdr:row>21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D7E153-20C6-55BB-50DA-B1767637F5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1947861</xdr:colOff>
      <xdr:row>13</xdr:row>
      <xdr:rowOff>190499</xdr:rowOff>
    </xdr:from>
    <xdr:to>
      <xdr:col>6</xdr:col>
      <xdr:colOff>1028700</xdr:colOff>
      <xdr:row>34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5EEC039-80B6-4B5F-6208-3810F81A8B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619125</xdr:colOff>
      <xdr:row>18</xdr:row>
      <xdr:rowOff>190500</xdr:rowOff>
    </xdr:from>
    <xdr:to>
      <xdr:col>8</xdr:col>
      <xdr:colOff>114300</xdr:colOff>
      <xdr:row>41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D214CB2-5F39-0442-1DE6-A4AF74DC17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547687</xdr:colOff>
      <xdr:row>3</xdr:row>
      <xdr:rowOff>57150</xdr:rowOff>
    </xdr:from>
    <xdr:to>
      <xdr:col>12</xdr:col>
      <xdr:colOff>319087</xdr:colOff>
      <xdr:row>17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0175FC-C83F-5831-BBAC-4BAF8D0FE7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ayathripriya" refreshedDate="45194.946006944403" createdVersion="5" refreshedVersion="5" minRefreshableVersion="3" recordCount="1001" xr:uid="{00000000-000A-0000-FFFF-FFFF00000000}">
  <cacheSource type="worksheet">
    <worksheetSource ref="A1:R1048576" sheet="Crowdfunding"/>
  </cacheSource>
  <cacheFields count="16">
    <cacheField name="id" numFmtId="0">
      <sharedItems containsString="0" containsBlank="1" containsNumber="1" containsInteger="1" minValue="0" maxValue="999" count="1001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  <m/>
      </sharedItems>
    </cacheField>
    <cacheField name="name" numFmtId="0">
      <sharedItems containsBlank="1" count="975">
        <s v="Baldwin, Riley and Jackson"/>
        <s v="Odom Inc"/>
        <s v="Melton, Robinson and Fritz"/>
        <s v="Mcdonald, Gonzalez and Ross"/>
        <s v="Larson-Little"/>
        <s v="Harris Group"/>
        <s v="Ortiz, Coleman and Mitchell"/>
        <s v="Carter-Guzman"/>
        <s v="Nunez-Richards"/>
        <s v="Rangel, Holt and Jones"/>
        <s v="Green Ltd"/>
        <s v="Perez, Johnson and Gardner"/>
        <s v="Kim Ltd"/>
        <s v="Walker, Taylor and Coleman"/>
        <s v="Rodriguez, Rose and Stewart"/>
        <s v="Wright, Hunt and Rowe"/>
        <s v="Hines Inc"/>
        <s v="Cochran-Nguyen"/>
        <s v="Johnson-Gould"/>
        <s v="Perez-Hess"/>
        <s v="Reeves, Thompson and Richardson"/>
        <s v="Simmons-Reynolds"/>
        <s v="Collier Inc"/>
        <s v="Gray-Jenkins"/>
        <s v="Scott, Wilson and Martin"/>
        <s v="Caldwell, Velazquez and Wilson"/>
        <s v="Spencer-Bates"/>
        <s v="Best, Carr and Williams"/>
        <s v="Campbell, Brown and Powell"/>
        <s v="Johnson, Parker and Haynes"/>
        <s v="Clark-Cooke"/>
        <s v="Schroeder Ltd"/>
        <s v="Jackson PLC"/>
        <s v="Blair, Collins and Carter"/>
        <s v="Maldonado and Sons"/>
        <s v="Mitchell and Sons"/>
        <s v="Jackson-Lewis"/>
        <s v="Black, Armstrong and Anderson"/>
        <s v="Maldonado-Gonzalez"/>
        <s v="Kim-Rice"/>
        <s v="Garcia, Garcia and Lopez"/>
        <s v="Watts Group"/>
        <s v="Werner-Bryant"/>
        <s v="Schmitt-Mendoza"/>
        <s v="Reid-Mccullough"/>
        <s v="Woods-Clark"/>
        <s v="Vaughn, Hunt and Caldwell"/>
        <s v="Bennett and Sons"/>
        <s v="Lamb Inc"/>
        <s v="Casey-Kelly"/>
        <s v="Jones, Taylor and Moore"/>
        <s v="Bradshaw, Gill and Donovan"/>
        <s v="Hernandez, Rodriguez and Clark"/>
        <s v="Smith-Jones"/>
        <s v="Roy PLC"/>
        <s v="Wright, Brooks and Villarreal"/>
        <s v="Flores, Miller and Johnson"/>
        <s v="Bridges, Freeman and Kim"/>
        <s v="Anderson-Perez"/>
        <s v="Wright, Fox and Marks"/>
        <s v="Crawford-Peters"/>
        <s v="Romero-Hoffman"/>
        <s v="Sparks-West"/>
        <s v="Baker, Morgan and Brown"/>
        <s v="Mosley-Gilbert"/>
        <s v="Berry-Boyer"/>
        <s v="Sanders-Allen"/>
        <s v="Lopez Inc"/>
        <s v="Moreno-Turner"/>
        <s v="Jones-Watson"/>
        <s v="Barker Inc"/>
        <s v="Tate, Bass and House"/>
        <s v="Hampton, Lewis and Ray"/>
        <s v="Collins-Goodman"/>
        <s v="Davis-Michael"/>
        <s v="White, Torres and Bishop"/>
        <s v="Martin, Conway and Larsen"/>
        <s v="Acevedo-Huffman"/>
        <s v="Montgomery, Larson and Spencer"/>
        <s v="Soto LLC"/>
        <s v="Sutton, Barrett and Tucker"/>
        <s v="Gomez, Bailey and Flores"/>
        <s v="Porter-George"/>
        <s v="Fitzgerald PLC"/>
        <s v="Cisneros-Burton"/>
        <s v="Hill, Lawson and Wilkinson"/>
        <s v="Davis-Smith"/>
        <s v="Farrell and Sons"/>
        <s v="Clark Group"/>
        <s v="White, Singleton and Zimmerman"/>
        <s v="Kramer Group"/>
        <s v="Frazier, Patrick and Smith"/>
        <s v="Santos, Bell and Lloyd"/>
        <s v="Hall and Sons"/>
        <s v="Hanson Inc"/>
        <s v="Sanchez LLC"/>
        <s v="Howard Ltd"/>
        <s v="Stewart LLC"/>
        <s v="Arias, Allen and Miller"/>
        <s v="Baker-Morris"/>
        <s v="Tucker, Fox and Green"/>
        <s v="Douglas LLC"/>
        <s v="Garcia Inc"/>
        <s v="Frye, Hunt and Powell"/>
        <s v="Smith, Wells and Nguyen"/>
        <s v="Charles-Johnson"/>
        <s v="Brandt, Carter and Wood"/>
        <s v="Tucker, Schmidt and Reid"/>
        <s v="Decker Inc"/>
        <s v="Romero and Sons"/>
        <s v="Castillo-Carey"/>
        <s v="Hart-Briggs"/>
        <s v="Jones-Meyer"/>
        <s v="Wright, Hartman and Yu"/>
        <s v="Harper-Davis"/>
        <s v="Barrett PLC"/>
        <s v="David-Clark"/>
        <s v="Chaney-Dennis"/>
        <s v="Robinson, Lopez and Christensen"/>
        <s v="Clark and Sons"/>
        <s v="Vega Group"/>
        <s v="Brown-Brown"/>
        <s v="Taylor PLC"/>
        <s v="Edwards-Lewis"/>
        <s v="Stanton, Neal and Rodriguez"/>
        <s v="Pratt LLC"/>
        <s v="Gross PLC"/>
        <s v="Martinez, Gomez and Dalton"/>
        <s v="Allen-Curtis"/>
        <s v="Morgan-Martinez"/>
        <s v="Luna, Anderson and Fox"/>
        <s v="Fleming, Zhang and Henderson"/>
        <s v="Flowers and Sons"/>
        <s v="Gates PLC"/>
        <s v="Caldwell LLC"/>
        <s v="Le, Burton and Evans"/>
        <s v="Briggs PLC"/>
        <s v="Hudson-Nguyen"/>
        <s v="Hogan Ltd"/>
        <s v="Hamilton, Wright and Chavez"/>
        <s v="Bautista-Cross"/>
        <s v="Jackson LLC"/>
        <s v="Figueroa Ltd"/>
        <s v="Avila-Jones"/>
        <s v="Martin, Lopez and Hunter"/>
        <s v="Fields-Moore"/>
        <s v="Harris-Golden"/>
        <s v="Moss, Norman and Dunlap"/>
        <s v="White, Larson and Wright"/>
        <s v="Payne, Oliver and Burch"/>
        <s v="Brown, Palmer and Pace"/>
        <s v="Parker LLC"/>
        <s v="Bowen, Mcdonald and Hall"/>
        <s v="Whitehead, Bell and Hughes"/>
        <s v="Rodriguez-Brown"/>
        <s v="Hall-Schaefer"/>
        <s v="Meza-Rogers"/>
        <s v="Curtis-Curtis"/>
        <s v="Carlson Inc"/>
        <s v="Clarke, Anderson and Lee"/>
        <s v="Evans Group"/>
        <s v="Bruce Group"/>
        <s v="Keith, Alvarez and Potter"/>
        <s v="Burton-Watkins"/>
        <s v="Lopez and Sons"/>
        <s v="Cordova Ltd"/>
        <s v="Brown-Vang"/>
        <s v="Cruz-Ward"/>
        <s v="Hernandez Group"/>
        <s v="Tran, Steele and Wilson"/>
        <s v="Summers, Gallegos and Stein"/>
        <s v="Blair Group"/>
        <s v="Nixon Inc"/>
        <s v="White LLC"/>
        <s v="Santos, Black and Donovan"/>
        <s v="Jones, Contreras and Burnett"/>
        <s v="Stone-Orozco"/>
        <s v="Lee, Gibson and Morgan"/>
        <s v="Alexander-Williams"/>
        <s v="Marks Ltd"/>
        <s v="Olsen, Edwards and Reid"/>
        <s v="Daniels, Rose and Tyler"/>
        <s v="Adams Group"/>
        <s v="Rogers, Huerta and Medina"/>
        <s v="Howard, Carter and Griffith"/>
        <s v="Bailey PLC"/>
        <s v="Parker Group"/>
        <s v="Fox Group"/>
        <s v="Walker, Jones and Rodriguez"/>
        <s v="Anthony-Shaw"/>
        <s v="Cook LLC"/>
        <s v="Sutton PLC"/>
        <s v="Long, Morgan and Mitchell"/>
        <s v="Calhoun, Rogers and Long"/>
        <s v="Sandoval Group"/>
        <s v="Smith and Sons"/>
        <s v="King Inc"/>
        <s v="Perry and Sons"/>
        <s v="Palmer Inc"/>
        <s v="Hull, Baker and Martinez"/>
        <s v="Becker, Rice and White"/>
        <s v="Osborne, Perkins and Knox"/>
        <s v="Mcknight-Freeman"/>
        <s v="Hayden, Shannon and Stein"/>
        <s v="Daniel-Luna"/>
        <s v="Weaver-Marquez"/>
        <s v="Austin, Baker and Kelley"/>
        <s v="Carney-Anderson"/>
        <s v="Jackson Inc"/>
        <s v="Warren Ltd"/>
        <s v="Schultz Inc"/>
        <s v="Thompson LLC"/>
        <s v="Johnson Inc"/>
        <s v="Morgan-Warren"/>
        <s v="Sullivan Group"/>
        <s v="Vargas, Banks and Palmer"/>
        <s v="Johnson, Dixon and Zimmerman"/>
        <s v="Moore, Dudley and Navarro"/>
        <s v="Price-Rodriguez"/>
        <s v="Huang-Henderson"/>
        <s v="Owens-Le"/>
        <s v="Huff LLC"/>
        <s v="Johnson LLC"/>
        <s v="Chavez, Garcia and Cantu"/>
        <s v="Lester-Moore"/>
        <s v="Fox-Quinn"/>
        <s v="Johnson-Lee"/>
        <s v="Pineda Group"/>
        <s v="Hoffman-Howard"/>
        <s v="Miranda, Hall and Mcgrath"/>
        <s v="Williams, Carter and Gonzalez"/>
        <s v="Davis-Rodriguez"/>
        <s v="Reid, Rivera and Perry"/>
        <s v="Mendoza-Parker"/>
        <s v="Lee, Ali and Guzman"/>
        <s v="Gallegos-Cobb"/>
        <s v="Ellison PLC"/>
        <s v="Bolton, Sanchez and Carrillo"/>
        <s v="Mason-Sanders"/>
        <s v="Pitts-Reed"/>
        <s v="Gonzalez-Martinez"/>
        <s v="Hill, Martin and Garcia"/>
        <s v="Garcia PLC"/>
        <s v="Herring-Bailey"/>
        <s v="Russell-Gardner"/>
        <s v="Walters-Carter"/>
        <s v="Johnson, Patterson and Montoya"/>
        <s v="Roberts and Sons"/>
        <s v="Avila-Nelson"/>
        <s v="Robbins and Sons"/>
        <s v="Singleton Ltd"/>
        <s v="Perez PLC"/>
        <s v="Rogers, Jacobs and Jackson"/>
        <s v="Barry Group"/>
        <s v="Rosales, Branch and Harmon"/>
        <s v="Smith-Reid"/>
        <s v="Williams Inc"/>
        <s v="Duncan, Mcdonald and Miller"/>
        <s v="Watkins Ltd"/>
        <s v="Allen-Jones"/>
        <s v="Mason-Smith"/>
        <s v="Lloyd, Kennedy and Davis"/>
        <s v="Walker Ltd"/>
        <s v="Gordon PLC"/>
        <s v="Lee and Sons"/>
        <s v="Cole LLC"/>
        <s v="Acosta PLC"/>
        <s v="Brown-Mckee"/>
        <s v="Miles and Sons"/>
        <s v="Sawyer, Horton and Williams"/>
        <s v="Foley-Cox"/>
        <s v="Horton, Morrison and Clark"/>
        <s v="Thomas and Sons"/>
        <s v="Morgan-Jenkins"/>
        <s v="Ward, Sanchez and Kemp"/>
        <s v="Fields Ltd"/>
        <s v="Ramos-Mitchell"/>
        <s v="Higgins, Davis and Salazar"/>
        <s v="Smith-Jenkins"/>
        <s v="Braun PLC"/>
        <s v="Drake PLC"/>
        <s v="Ross, Kelly and Brown"/>
        <s v="Lucas-Mullins"/>
        <s v="Tran LLC"/>
        <s v="Dawson, Brady and Gilbert"/>
        <s v="Obrien-Aguirre"/>
        <s v="Ferguson PLC"/>
        <s v="Garcia Ltd"/>
        <s v="Smith, Love and Smith"/>
        <s v="Wilson, Hall and Osborne"/>
        <s v="Bell, Grimes and Kerr"/>
        <s v="Ho-Harris"/>
        <s v="Ross Group"/>
        <s v="Turner-Davis"/>
        <s v="Smith, Jackson and Herrera"/>
        <s v="Smith-Hess"/>
        <s v="Brown, Herring and Bass"/>
        <s v="Chase, Garcia and Johnson"/>
        <s v="Ramsey and Sons"/>
        <s v="Cooke PLC"/>
        <s v="Wong-Walker"/>
        <s v="Ferguson, Collins and Mata"/>
        <s v="Guerrero, Flores and Jenkins"/>
        <s v="Peterson PLC"/>
        <s v="Townsend Ltd"/>
        <s v="Rush, Reed and Hall"/>
        <s v="Salazar-Dodson"/>
        <s v="Davis Ltd"/>
        <s v="Harris-Perry"/>
        <s v="Velazquez, Hunt and Ortiz"/>
        <s v="Flores PLC"/>
        <s v="Martinez LLC"/>
        <s v="Miller-Irwin"/>
        <s v="Sanchez-Morgan"/>
        <s v="Lopez, Adams and Johnson"/>
        <s v="Martin-Marshall"/>
        <s v="Summers PLC"/>
        <s v="Young, Hart and Ryan"/>
        <s v="Mills Group"/>
        <s v="Sandoval-Powell"/>
        <s v="Mills, Frazier and Perez"/>
        <s v="Hebert Group"/>
        <s v="Cole, Smith and Wood"/>
        <s v="Harris, Hall and Harris"/>
        <s v="Saunders Group"/>
        <s v="Pham, Avila and Nash"/>
        <s v="Patterson, Salinas and Lucas"/>
        <s v="Young PLC"/>
        <s v="Willis and Sons"/>
        <s v="Thompson-Bates"/>
        <s v="Rose-Silva"/>
        <s v="Pacheco, Johnson and Torres"/>
        <s v="Carlson, Dixon and Jones"/>
        <s v="Mcgee Group"/>
        <s v="Jordan-Acosta"/>
        <s v="Nunez Inc"/>
        <s v="Hayden Ltd"/>
        <s v="Gonzalez-Burton"/>
        <s v="Lewis, Taylor and Rivers"/>
        <s v="Butler, Henry and Espinoza"/>
        <s v="Guzman Group"/>
        <s v="Gibson-Hernandez"/>
        <s v="Spencer-Weber"/>
        <s v="Berger, Johnson and Marshall"/>
        <s v="Taylor, Cisneros and Romero"/>
        <s v="Little-Marsh"/>
        <s v="Petersen and Sons"/>
        <s v="Hensley Ltd"/>
        <s v="Navarro and Sons"/>
        <s v="Shannon Ltd"/>
        <s v="Young LLC"/>
        <s v="Adams, Willis and Sanchez"/>
        <s v="Mills-Roy"/>
        <s v="Brown Group"/>
        <s v="Burns-Burnett"/>
        <s v="Glass, Nunez and Mcdonald"/>
        <s v="Perez, Davis and Wilson"/>
        <s v="Diaz-Garcia"/>
        <s v="Salazar-Moon"/>
        <s v="Larsen-Chung"/>
        <s v="Anderson and Sons"/>
        <s v="Lawrence Group"/>
        <s v="Gray-Davis"/>
        <s v="Ramirez-Myers"/>
        <s v="Lucas, Hall and Bonilla"/>
        <s v="Williams, Perez and Villegas"/>
        <s v="Brooks, Jones and Ingram"/>
        <s v="Whitaker, Wallace and Daniels"/>
        <s v="Smith-Gonzalez"/>
        <s v="Skinner PLC"/>
        <s v="Nolan, Smith and Sanchez"/>
        <s v="Green-Carr"/>
        <s v="Brown-Parker"/>
        <s v="Marshall Inc"/>
        <s v="Leblanc-Pineda"/>
        <s v="Perry PLC"/>
        <s v="Klein, Stark and Livingston"/>
        <s v="Fleming-Oliver"/>
        <s v="Reilly, Aguirre and Johnson"/>
        <s v="Davidson, Wilcox and Lewis"/>
        <s v="Michael, Anderson and Vincent"/>
        <s v="King Ltd"/>
        <s v="Baker Ltd"/>
        <s v="Baker, Collins and Smith"/>
        <s v="Warren-Harrison"/>
        <s v="Gardner Group"/>
        <s v="Flores-Lambert"/>
        <s v="Cruz Ltd"/>
        <s v="Knox-Garner"/>
        <s v="Davis-Allen"/>
        <s v="Miller-Patel"/>
        <s v="Hernandez-Grimes"/>
        <s v="Owens, Hall and Gonzalez"/>
        <s v="Noble-Bailey"/>
        <s v="Holmes PLC"/>
        <s v="Jones-Martin"/>
        <s v="Myers LLC"/>
        <s v="Acosta, Mullins and Morris"/>
        <s v="Bell PLC"/>
        <s v="Smith-Schmidt"/>
        <s v="Ruiz, Richardson and Cole"/>
        <s v="Leonard-Mcclain"/>
        <s v="Bailey-Boyer"/>
        <s v="Lee LLC"/>
        <s v="Lyons Inc"/>
        <s v="Herrera-Wilson"/>
        <s v="Mahoney, Adams and Lucas"/>
        <s v="Mcmillan Group"/>
        <s v="Beck, Thompson and Martinez"/>
        <s v="Rodriguez-Scott"/>
        <s v="Rush-Bowers"/>
        <s v="Davis and Sons"/>
        <s v="Anderson-Pham"/>
        <s v="Stewart-Coleman"/>
        <s v="Bradshaw, Smith and Ryan"/>
        <s v="Ware-Arias"/>
        <s v="Blair, Reyes and Woods"/>
        <s v="Thomas-Lopez"/>
        <s v="Brown, Davies and Pacheco"/>
        <s v="Jones-Riddle"/>
        <s v="Schmidt-Gomez"/>
        <s v="Sullivan, Davis and Booth"/>
        <s v="Edwards-Kane"/>
        <s v="Hicks, Wall and Webb"/>
        <s v="Mayer-Richmond"/>
        <s v="Robles Ltd"/>
        <s v="Cochran Ltd"/>
        <s v="Rosales LLC"/>
        <s v="Harper-Bryan"/>
        <s v="Potter, Harper and Everett"/>
        <s v="Floyd-Sims"/>
        <s v="Spence, Jackson and Kelly"/>
        <s v="King-Nguyen"/>
        <s v="Hansen Group"/>
        <s v="Mathis, Hall and Hansen"/>
        <s v="Cummings Inc"/>
        <s v="Miller-Poole"/>
        <s v="Rodriguez-West"/>
        <s v="Calderon, Bradford and Dean"/>
        <s v="Clark-Bowman"/>
        <s v="Anderson-Pearson"/>
        <s v="Martin, Martin and Solis"/>
        <s v="Harrington-Harper"/>
        <s v="Price and Sons"/>
        <s v="Cuevas-Morales"/>
        <s v="Delgado-Hatfield"/>
        <s v="Padilla-Porter"/>
        <s v="Morris Group"/>
        <s v="Saunders Ltd"/>
        <s v="Woods Inc"/>
        <s v="Villanueva, Wright and Richardson"/>
        <s v="Wilson, Brooks and Clark"/>
        <s v="Sheppard, Smith and Spence"/>
        <s v="Wise, Thompson and Allen"/>
        <s v="Lane, Ryan and Chapman"/>
        <s v="Rich, Alvarez and King"/>
        <s v="Terry-Salinas"/>
        <s v="Wang-Rodriguez"/>
        <s v="Mckee-Hill"/>
        <s v="Gomez LLC"/>
        <s v="Gonzalez-Robbins"/>
        <s v="Obrien and Sons"/>
        <s v="Shaw Ltd"/>
        <s v="Hughes Inc"/>
        <s v="Olsen-Ryan"/>
        <s v="Grimes, Holland and Sloan"/>
        <s v="Turner, Young and Collins"/>
        <s v="Richardson Inc"/>
        <s v="Santos-Young"/>
        <s v="Nichols Ltd"/>
        <s v="Murphy PLC"/>
        <s v="Hogan, Porter and Rivera"/>
        <s v="Lyons LLC"/>
        <s v="Long-Greene"/>
        <s v="Robles-Hudson"/>
        <s v="Mcclure LLC"/>
        <s v="Martin, Russell and Baker"/>
        <s v="Rice-Parker"/>
        <s v="Landry Inc"/>
        <s v="Richards-Davis"/>
        <s v="Davis, Cox and Fox"/>
        <s v="Smith-Wallace"/>
        <s v="Cordova, Shaw and Wang"/>
        <s v="Clark Inc"/>
        <s v="Young and Sons"/>
        <s v="Henson PLC"/>
        <s v="Garcia Group"/>
        <s v="Adams, Walker and Wong"/>
        <s v="Hopkins-Browning"/>
        <s v="Bell, Edwards and Andersen"/>
        <s v="Morales Group"/>
        <s v="Lucero Group"/>
        <s v="Smith, Brown and Davis"/>
        <s v="Hunt Group"/>
        <s v="Valdez Ltd"/>
        <s v="Mccann-Le"/>
        <s v="Collins LLC"/>
        <s v="Smith-Miller"/>
        <s v="Jensen-Vargas"/>
        <s v="Robles, Bell and Gonzalez"/>
        <s v="Turner, Miller and Francis"/>
        <s v="Roberts Group"/>
        <s v="Best, Miller and Thomas"/>
        <s v="Smith-Mullins"/>
        <s v="Williams-Walsh"/>
        <s v="Harrison, Blackwell and Mendez"/>
        <s v="Sanchez, Bradley and Flores"/>
        <s v="Cox LLC"/>
        <s v="Morales-Odonnell"/>
        <s v="Ramirez LLC"/>
        <s v="Ramirez Group"/>
        <s v="Marsh-Coleman"/>
        <s v="Frederick, Jenkins and Collins"/>
        <s v="Wilson Ltd"/>
        <s v="Cline, Peterson and Lowery"/>
        <s v="Underwood, James and Jones"/>
        <s v="Johnson-Contreras"/>
        <s v="Greene, Lloyd and Sims"/>
        <s v="Smith-Sparks"/>
        <s v="Rosario-Smith"/>
        <s v="Avila, Ford and Welch"/>
        <s v="Gallegos Inc"/>
        <s v="Morrow, Santiago and Soto"/>
        <s v="Berry-Richardson"/>
        <s v="Cordova-Torres"/>
        <s v="Holt, Bernard and Johnson"/>
        <s v="Clark, Mccormick and Mendoza"/>
        <s v="Garrison LLC"/>
        <s v="Shannon-Olson"/>
        <s v="Murillo-Mcfarland"/>
        <s v="Young, Gilbert and Escobar"/>
        <s v="Thomas, Welch and Santana"/>
        <s v="Brown-Pena"/>
        <s v="Holder, Caldwell and Vance"/>
        <s v="Harrison-Bridges"/>
        <s v="Johnson, Murphy and Peterson"/>
        <s v="Taylor Inc"/>
        <s v="Deleon and Sons"/>
        <s v="Benjamin, Paul and Ferguson"/>
        <s v="Hardin-Dixon"/>
        <s v="York-Pitts"/>
        <s v="Jarvis and Sons"/>
        <s v="Morrison-Henderson"/>
        <s v="Martin-James"/>
        <s v="Mercer, Solomon and Singleton"/>
        <s v="Dougherty, Austin and Mills"/>
        <s v="Ritter PLC"/>
        <s v="Anderson Group"/>
        <s v="Lam-Hamilton"/>
        <s v="Ho Ltd"/>
        <s v="Brown, Estrada and Jensen"/>
        <s v="Hunt LLC"/>
        <s v="Fowler-Smith"/>
        <s v="Blair Inc"/>
        <s v="Kelley, Stanton and Sanchez"/>
        <s v="Hernandez-Macdonald"/>
        <s v="Joseph LLC"/>
        <s v="Webb-Smith"/>
        <s v="Johns PLC"/>
        <s v="Hardin-Foley"/>
        <s v="Fischer, Fowler and Arnold"/>
        <s v="Martinez-Juarez"/>
        <s v="Wilson and Sons"/>
        <s v="Clements Group"/>
        <s v="Valenzuela-Cook"/>
        <s v="Parker, Haley and Foster"/>
        <s v="Fuentes LLC"/>
        <s v="Moran and Sons"/>
        <s v="Stevens Inc"/>
        <s v="Martinez-Johnson"/>
        <s v="Franklin Inc"/>
        <s v="Sanchez, Cross and Savage"/>
        <s v="Pineda Ltd"/>
        <s v="Powell and Sons"/>
        <s v="Pugh LLC"/>
        <s v="Rowe-Wong"/>
        <s v="Williams-Santos"/>
        <s v="Weber Inc"/>
        <s v="Avery, Brown and Parker"/>
        <s v="Cox Group"/>
        <s v="Jensen LLC"/>
        <s v="Brown Inc"/>
        <s v="Hale-Hayes"/>
        <s v="Mcbride PLC"/>
        <s v="Harris-Jennings"/>
        <s v="Becker-Scott"/>
        <s v="Todd, Freeman and Henry"/>
        <s v="Martinez, Garza and Young"/>
        <s v="Smith-Ramos"/>
        <s v="Brown-George"/>
        <s v="Waters and Sons"/>
        <s v="Brown Ltd"/>
        <s v="Christian, Yates and Greer"/>
        <s v="Cole, Hernandez and Rodriguez"/>
        <s v="Ortiz, Valenzuela and Collins"/>
        <s v="Valencia PLC"/>
        <s v="Gordon, Mendez and Johnson"/>
        <s v="Johnson Group"/>
        <s v="Rose-Fuller"/>
        <s v="Hughes, Mendez and Patterson"/>
        <s v="Brady, Cortez and Rodriguez"/>
        <s v="Wang, Nguyen and Horton"/>
        <s v="Santos, Williams and Brown"/>
        <s v="Barnett and Sons"/>
        <s v="Petersen-Rodriguez"/>
        <s v="Burnett-Mora"/>
        <s v="King LLC"/>
        <s v="Miller Ltd"/>
        <s v="Case LLC"/>
        <s v="Swanson, Wilson and Baker"/>
        <s v="Dean, Fox and Phillips"/>
        <s v="Smith-Smith"/>
        <s v="Smith, Scott and Rodriguez"/>
        <s v="White, Robertson and Roberts"/>
        <s v="Martinez Inc"/>
        <s v="Tucker, Mccoy and Marquez"/>
        <s v="Martin, Lee and Armstrong"/>
        <s v="Dunn, Moreno and Green"/>
        <s v="Jackson, Martinez and Ray"/>
        <s v="Patterson-Johnson"/>
        <s v="Carlson-Hernandez"/>
        <s v="Parker PLC"/>
        <s v="Yu and Sons"/>
        <s v="Taylor, Johnson and Hernandez"/>
        <s v="Mack Ltd"/>
        <s v="Lamb-Sanders"/>
        <s v="Williams-Ramirez"/>
        <s v="Weaver Ltd"/>
        <s v="Barnes-Williams"/>
        <s v="Richardson, Woodward and Hansen"/>
        <s v="Hunt, Barker and Baker"/>
        <s v="Ramos, Moreno and Lewis"/>
        <s v="Harris Inc"/>
        <s v="Peters-Nelson"/>
        <s v="Ferguson, Murphy and Bright"/>
        <s v="Robinson Group"/>
        <s v="Jordan-Wolfe"/>
        <s v="Vargas-Cox"/>
        <s v="Yang and Sons"/>
        <s v="Wilson, Wilson and Mathis"/>
        <s v="Wang, Koch and Weaver"/>
        <s v="Cisneros Ltd"/>
        <s v="Williams-Jones"/>
        <s v="Roberts, Hinton and Williams"/>
        <s v="Gonzalez, Williams and Benson"/>
        <s v="Hobbs, Brown and Lee"/>
        <s v="Russo, Kim and Mccoy"/>
        <s v="Howell, Myers and Olson"/>
        <s v="Bailey and Sons"/>
        <s v="Jensen-Brown"/>
        <s v="Smith Group"/>
        <s v="Murphy-Farrell"/>
        <s v="Everett-Wolfe"/>
        <s v="Park-Goodman"/>
        <s v="York, Barr and Grant"/>
        <s v="Little Ltd"/>
        <s v="Brown and Sons"/>
        <s v="Payne, Garrett and Thomas"/>
        <s v="Robinson-Kelly"/>
        <s v="Kelly-Colon"/>
        <s v="Turner, Scott and Gentry"/>
        <s v="Sanchez Ltd"/>
        <s v="Giles-Smith"/>
        <s v="Thompson-Moreno"/>
        <s v="Murphy-Fox"/>
        <s v="Rodriguez-Patterson"/>
        <s v="Nelson-Valdez"/>
        <s v="Kelly PLC"/>
        <s v="Nguyen and Sons"/>
        <s v="Jones PLC"/>
        <s v="Gilmore LLC"/>
        <s v="Lee-Cobb"/>
        <s v="Jones, Wiley and Robbins"/>
        <s v="Martin, Gates and Holt"/>
        <s v="Bowen, Davies and Burns"/>
        <s v="Nguyen Inc"/>
        <s v="Walsh-Watts"/>
        <s v="Ray, Li and Li"/>
        <s v="Murray Ltd"/>
        <s v="Bradford-Silva"/>
        <s v="Mora-Bradley"/>
        <s v="Cardenas, Thompson and Carey"/>
        <s v="Lopez, Reid and Johnson"/>
        <s v="Fox-Williams"/>
        <s v="Taylor, Wood and Taylor"/>
        <s v="Cole, Petty and Cameron"/>
        <s v="Mcclain LLC"/>
        <s v="Sims-Gross"/>
        <s v="Perez Group"/>
        <s v="Haynes-Williams"/>
        <s v="Ford LLC"/>
        <s v="Moreno Ltd"/>
        <s v="Moore, Cook and Wright"/>
        <s v="Ortega LLC"/>
        <s v="Silva, Walker and Martin"/>
        <s v="Huynh, Gallegos and Mills"/>
        <s v="Anderson LLC"/>
        <s v="Garza-Bryant"/>
        <s v="Mays LLC"/>
        <s v="Evans-Jones"/>
        <s v="Fischer, Torres and Walker"/>
        <s v="Tapia, Kramer and Hicks"/>
        <s v="Barnes, Wilcox and Riley"/>
        <s v="Reyes PLC"/>
        <s v="Pace, Simpson and Watkins"/>
        <s v="Valenzuela, Davidson and Castro"/>
        <s v="Dominguez-Owens"/>
        <s v="Thomas-Simmons"/>
        <s v="Beck-Knight"/>
        <s v="Mccoy Ltd"/>
        <s v="Dawson-Tyler"/>
        <s v="Johns-Thomas"/>
        <s v="Quinn, Cruz and Schmidt"/>
        <s v="Stewart Inc"/>
        <s v="Moore Group"/>
        <s v="Carson PLC"/>
        <s v="Cruz, Hall and Mason"/>
        <s v="Glass, Baker and Jones"/>
        <s v="Marquez-Kerr"/>
        <s v="Stone PLC"/>
        <s v="Caldwell PLC"/>
        <s v="Silva-Hawkins"/>
        <s v="Gardner Inc"/>
        <s v="Meyer-Avila"/>
        <s v="Nelson, Smith and Graham"/>
        <s v="West-Stevens"/>
        <s v="Clark-Conrad"/>
        <s v="Fitzgerald Group"/>
        <s v="Hill, Mccann and Moore"/>
        <s v="Edwards LLC"/>
        <s v="Greer and Sons"/>
        <s v="Martinez PLC"/>
        <s v="Hunter-Logan"/>
        <s v="Ramos and Sons"/>
        <s v="Lane-Barber"/>
        <s v="Lowery Group"/>
        <s v="Guerrero-Griffin"/>
        <s v="Perez, Reed and Lee"/>
        <s v="Chen, Pollard and Clarke"/>
        <s v="Serrano, Gallagher and Griffith"/>
        <s v="Callahan-Gilbert"/>
        <s v="Logan-Miranda"/>
        <s v="Rodriguez PLC"/>
        <s v="Smith-Kennedy"/>
        <s v="Mitchell-Lee"/>
        <s v="Rowland PLC"/>
        <s v="Shaffer-Mason"/>
        <s v="Matthews LLC"/>
        <s v="Montgomery-Castro"/>
        <s v="Hale, Pearson and Jenkins"/>
        <s v="Ramirez-Calderon"/>
        <s v="Johnson-Morales"/>
        <s v="Mathis-Rodriguez"/>
        <s v="Smith, Mack and Williams"/>
        <s v="Johnson-Pace"/>
        <s v="Meza, Kirby and Patel"/>
        <s v="Gonzalez-Snow"/>
        <s v="Murphy LLC"/>
        <s v="Taylor-Rowe"/>
        <s v="Henderson Ltd"/>
        <s v="Moss-Guzman"/>
        <s v="Webb Group"/>
        <s v="Brooks-Rodriguez"/>
        <s v="Thomas Ltd"/>
        <s v="Williams and Sons"/>
        <s v="Vega, Chan and Carney"/>
        <s v="Byrd Group"/>
        <s v="Peterson, Fletcher and Sanchez"/>
        <s v="Smith-Brown"/>
        <s v="Vance-Glover"/>
        <s v="Joyce PLC"/>
        <s v="Kennedy-Miller"/>
        <s v="White-Obrien"/>
        <s v="Stafford, Hess and Raymond"/>
        <s v="Jordan, Schneider and Hall"/>
        <s v="Rodriguez, Cox and Rodriguez"/>
        <s v="Welch Inc"/>
        <s v="Vasquez Inc"/>
        <s v="Freeman-Ferguson"/>
        <s v="Houston, Moore and Rogers"/>
        <s v="Small-Fuentes"/>
        <s v="Reid-Day"/>
        <s v="Wallace LLC"/>
        <s v="Olson-Bishop"/>
        <s v="Rodriguez, Anderson and Porter"/>
        <s v="Perez, Brown and Meyers"/>
        <s v="English-Mccullough"/>
        <s v="Smith-Nguyen"/>
        <s v="Harmon-Madden"/>
        <s v="Walker-Taylor"/>
        <s v="Harris, Medina and Mitchell"/>
        <s v="Ball-Fisher"/>
        <s v="Page, Holt and Mack"/>
        <s v="Landry Group"/>
        <s v="Buckley Group"/>
        <s v="Vincent PLC"/>
        <s v="Watson-Douglas"/>
        <s v="Jones, Casey and Jones"/>
        <s v="Alvarez-Bauer"/>
        <s v="Buck-Khan"/>
        <s v="Valdez, Williams and Meyer"/>
        <s v="Alvarez-Andrews"/>
        <s v="Stewart and Sons"/>
        <s v="Dyer Inc"/>
        <s v="Anderson, Williams and Cox"/>
        <s v="Solomon PLC"/>
        <s v="Miller-Hubbard"/>
        <s v="Miranda, Martinez and Lowery"/>
        <s v="Munoz, Cherry and Bell"/>
        <s v="Baker-Higgins"/>
        <s v="Johnson, Turner and Carroll"/>
        <s v="Ward PLC"/>
        <s v="Bradley, Beck and Mayo"/>
        <s v="Levine, Martin and Hernandez"/>
        <s v="Gallegos, Wagner and Gaines"/>
        <s v="Hodges, Smith and Kelly"/>
        <s v="Macias Inc"/>
        <s v="Cook-Ortiz"/>
        <s v="Jordan-Fischer"/>
        <s v="Pierce-Ramirez"/>
        <s v="Howell and Sons"/>
        <s v="Garcia, Dunn and Richardson"/>
        <s v="Lawson and Sons"/>
        <s v="Porter-Hicks"/>
        <s v="Rodriguez-Hansen"/>
        <s v="Williams LLC"/>
        <s v="Cooper, Stanley and Bryant"/>
        <s v="Miller, Glenn and Adams"/>
        <s v="Cole, Salazar and Moreno"/>
        <s v="Jones-Ryan"/>
        <s v="Hood, Perez and Meadows"/>
        <s v="Bright and Sons"/>
        <s v="Brady Ltd"/>
        <s v="Collier LLC"/>
        <s v="Campbell, Thomas and Obrien"/>
        <s v="Moses-Terry"/>
        <s v="Miranda, Gray and Hale"/>
        <s v="Ayala, Crawford and Taylor"/>
        <s v="Martinez Ltd"/>
        <s v="Lee PLC"/>
        <s v="Young, Ramsey and Powell"/>
        <s v="Lewis and Sons"/>
        <s v="Davis-Johnson"/>
        <s v="Stevenson-Thompson"/>
        <s v="Ellis, Smith and Armstrong"/>
        <s v="Jackson-Brown"/>
        <s v="Kane, Pruitt and Rivera"/>
        <s v="Wood, Buckley and Meza"/>
        <s v="Brown-Williams"/>
        <s v="Hansen-Austin"/>
        <s v="Santana-George"/>
        <s v="Davis LLC"/>
        <s v="Vazquez, Ochoa and Clark"/>
        <s v="Chung-Nguyen"/>
        <s v="Mueller-Harmon"/>
        <s v="Dixon, Perez and Banks"/>
        <s v="Estrada Group"/>
        <s v="Lutz Group"/>
        <s v="Ortiz Inc"/>
        <s v="Craig, Ellis and Miller"/>
        <s v="Charles Inc"/>
        <s v="White-Rosario"/>
        <s v="Simmons-Villarreal"/>
        <s v="Strickland Group"/>
        <s v="Lynch Ltd"/>
        <s v="Sanders LLC"/>
        <s v="Cooper LLC"/>
        <s v="Palmer Ltd"/>
        <s v="Santos Group"/>
        <s v="Christian, Kim and Jimenez"/>
        <s v="Williams, Price and Hurley"/>
        <s v="Anderson, Parks and Estrada"/>
        <s v="Collins-Martinez"/>
        <s v="Barrett Inc"/>
        <s v="Adams-Rollins"/>
        <s v="Wright-Bryant"/>
        <s v="Berry-Cannon"/>
        <s v="Davis-Gonzalez"/>
        <s v="Best-Young"/>
        <s v="Powers, Smith and Deleon"/>
        <s v="Hogan Group"/>
        <s v="Wang, Silva and Byrd"/>
        <s v="Parker-Morris"/>
        <s v="Rodriguez, Johnson and Jackson"/>
        <s v="Haynes PLC"/>
        <s v="Hayes Group"/>
        <s v="White, Pena and Calhoun"/>
        <s v="Bryant-Pope"/>
        <s v="Gates, Li and Thompson"/>
        <s v="King-Morris"/>
        <s v="Carter, Cole and Curtis"/>
        <s v="Sanchez-Parsons"/>
        <s v="Rivera-Pearson"/>
        <s v="Ramirez, Padilla and Barrera"/>
        <s v="Riggs Group"/>
        <s v="Clements Ltd"/>
        <s v="Cooper Inc"/>
        <s v="Jones-Gonzalez"/>
        <s v="Fox Ltd"/>
        <s v="Green, Murphy and Webb"/>
        <s v="Stevenson PLC"/>
        <s v="Soto-Anthony"/>
        <s v="Wise and Sons"/>
        <s v="Butler-Barr"/>
        <s v="Wilson, Jefferson and Anderson"/>
        <s v="Brown-Oliver"/>
        <s v="Davis-Gardner"/>
        <s v="Dawson Group"/>
        <s v="Turner-Terrell"/>
        <s v="Hall, Buchanan and Benton"/>
        <s v="Lowery, Hayden and Cruz"/>
        <s v="Mora, Miller and Harper"/>
        <s v="Espinoza Group"/>
        <s v="Davis, Crawford and Lopez"/>
        <s v="Richards, Stevens and Fleming"/>
        <s v="Tapia, Sandoval and Hurley"/>
        <s v="Allen Inc"/>
        <s v="Williams, Johnson and Campbell"/>
        <s v="Wiggins Ltd"/>
        <s v="Luna-Horne"/>
        <s v="Peterson, Gonzalez and Spencer"/>
        <s v="Walter Inc"/>
        <s v="Sanders, Farley and Huffman"/>
        <s v="Hall, Holmes and Walker"/>
        <s v="Smith-Powell"/>
        <s v="Smith-Hill"/>
        <s v="Wright LLC"/>
        <s v="Williams, Orozco and Gomez"/>
        <s v="Peterson Ltd"/>
        <s v="Cummings-Hayes"/>
        <s v="Boyle Ltd"/>
        <s v="Henderson, Parker and Diaz"/>
        <s v="Moss-Obrien"/>
        <s v="Wood Inc"/>
        <s v="Riley, Cohen and Goodman"/>
        <s v="Green, Robinson and Ho"/>
        <s v="Black-Graham"/>
        <s v="Robbins Group"/>
        <s v="Mason, Case and May"/>
        <s v="Harris, Russell and Mitchell"/>
        <s v="Rodriguez-Robinson"/>
        <s v="Peck, Higgins and Smith"/>
        <s v="Nunez-King"/>
        <s v="Howard-Douglas"/>
        <s v="Gonzalez-White"/>
        <s v="Lopez-King"/>
        <s v="Glover-Nelson"/>
        <s v="Garner and Sons"/>
        <s v="Sellers, Roach and Garrison"/>
        <s v="Herrera, Bennett and Silva"/>
        <s v="Thomas, Clay and Mendoza"/>
        <s v="Ayala Group"/>
        <s v="Huerta, Roberts and Dickerson"/>
        <s v="Bailey, Nguyen and Martinez"/>
        <s v="Williams, Martin and Meyer"/>
        <s v="Huff-Johnson"/>
        <s v="Diaz-Little"/>
        <s v="Freeman-French"/>
        <s v="Beck-Weber"/>
        <s v="Lewis-Jacobson"/>
        <s v="Logan-Curtis"/>
        <s v="Chan, Washington and Callahan"/>
        <s v="Wilson Group"/>
        <s v="Gardner, Ryan and Gutierrez"/>
        <s v="Hernandez Inc"/>
        <s v="Ortiz-Roberts"/>
        <s v="Morrow Inc"/>
        <s v="Erickson-Rogers"/>
        <s v="Leach, Rich and Price"/>
        <s v="Manning-Hamilton"/>
        <s v="Butler LLC"/>
        <s v="Ball LLC"/>
        <s v="Taylor, Santiago and Flores"/>
        <s v="Hernandez, Norton and Kelley"/>
        <m/>
      </sharedItems>
    </cacheField>
    <cacheField name="blurb" numFmtId="0">
      <sharedItems containsBlank="1" count="1000">
        <s v="Pre-emptive tertiary standardization"/>
        <s v="Managed bottom-line architecture"/>
        <s v="Function-based leadingedge pricing structure"/>
        <s v="Vision-oriented fresh-thinking conglomeration"/>
        <s v="Proactive foreground core"/>
        <s v="Open-source optimizing database"/>
        <s v="Operative upward-trending algorithm"/>
        <s v="Centralized cohesive challenge"/>
        <s v="Exclusive attitude-oriented intranet"/>
        <s v="Open-source fresh-thinking model"/>
        <s v="Monitored empowering installation"/>
        <s v="Grass-roots zero administration system engine"/>
        <s v="Assimilated hybrid intranet"/>
        <s v="Multi-tiered directional open architecture"/>
        <s v="Cloned directional synergy"/>
        <s v="Extended eco-centric pricing structure"/>
        <s v="Cross-platform systemic adapter"/>
        <s v="Seamless 4thgeneration methodology"/>
        <s v="Exclusive needs-based adapter"/>
        <s v="Down-sized cohesive archive"/>
        <s v="Proactive composite alliance"/>
        <s v="Re-engineered intangible definition"/>
        <s v="Enhanced dynamic definition"/>
        <s v="Devolved next generation adapter"/>
        <s v="Cross-platform intermediate frame"/>
        <s v="Monitored impactful analyzer"/>
        <s v="Optional responsive customer loyalty"/>
        <s v="Diverse transitional migration"/>
        <s v="Synchronized global task-force"/>
        <s v="Focused 6thgeneration forecast"/>
        <s v="Down-sized analyzing challenge"/>
        <s v="Progressive needs-based focus group"/>
        <s v="Ergonomic 6thgeneration success"/>
        <s v="Exclusive interactive approach"/>
        <s v="Reverse-engineered asynchronous archive"/>
        <s v="Synergized intangible challenge"/>
        <s v="Monitored multi-state encryption"/>
        <s v="Profound attitude-oriented functionalities"/>
        <s v="Digitized client-driven database"/>
        <s v="Organized bi-directional function"/>
        <s v="Reduced stable middleware"/>
        <s v="Universal 5thgeneration neural-net"/>
        <s v="Virtual uniform frame"/>
        <s v="Profound explicit paradigm"/>
        <s v="Visionary real-time groupware"/>
        <s v="Networked tertiary Graphical User Interface"/>
        <s v="Virtual grid-enabled task-force"/>
        <s v="Function-based multi-state software"/>
        <s v="Optimized leadingedge concept"/>
        <s v="Sharable holistic interface"/>
        <s v="Down-sized system-worthy secured line"/>
        <s v="Inverse secondary infrastructure"/>
        <s v="Organic foreground leverage"/>
        <s v="Reverse-engineered static concept"/>
        <s v="Multi-channeled neutral customer loyalty"/>
        <s v="Reverse-engineered bifurcated strategy"/>
        <s v="Horizontal context-sensitive knowledge user"/>
        <s v="Cross-group multi-state task-force"/>
        <s v="Expanded 3rdgeneration strategy"/>
        <s v="Assimilated real-time support"/>
        <s v="User-centric regional database"/>
        <s v="Open-source zero administration complexity"/>
        <s v="Organized incremental standardization"/>
        <s v="Assimilated didactic open system"/>
        <s v="Vision-oriented logistical intranet"/>
        <s v="Mandatory incremental projection"/>
        <s v="Grass-roots needs-based encryption"/>
        <s v="Team-oriented 6thgeneration middleware"/>
        <s v="Inverse multi-tasking installation"/>
        <s v="Switchable disintermediate moderator"/>
        <s v="Re-engineered 24/7 task-force"/>
        <s v="Organic object-oriented budgetary management"/>
        <s v="Seamless coherent parallelism"/>
        <s v="Cross-platform even-keeled initiative"/>
        <s v="Progressive tertiary framework"/>
        <s v="Multi-layered dynamic protocol"/>
        <s v="Horizontal next generation function"/>
        <s v="Pre-emptive impactful model"/>
        <s v="User-centric bifurcated knowledge user"/>
        <s v="Triple-buffered reciprocal project"/>
        <s v="Cross-platform needs-based approach"/>
        <s v="User-friendly static contingency"/>
        <s v="Reactive content-based framework"/>
        <s v="Realigned user-facing concept"/>
        <s v="Public-key zero tolerance orchestration"/>
        <s v="Multi-tiered eco-centric architecture"/>
        <s v="Organic motivating firmware"/>
        <s v="Synergized 4thgeneration conglomeration"/>
        <s v="Grass-roots fault-tolerant policy"/>
        <s v="Monitored scalable knowledgebase"/>
        <s v="Synergistic explicit parallelism"/>
        <s v="Enhanced systemic analyzer"/>
        <s v="Object-based analyzing knowledge user"/>
        <s v="Pre-emptive radical architecture"/>
        <s v="Grass-roots web-enabled contingency"/>
        <s v="Stand-alone system-worthy standardization"/>
        <s v="Down-sized systematic policy"/>
        <s v="Cloned bi-directional architecture"/>
        <s v="Seamless transitional portal"/>
        <s v="Fully-configurable motivating approach"/>
        <s v="Upgradable fault-tolerant approach"/>
        <s v="Reduced heuristic moratorium"/>
        <s v="Front-line web-enabled model"/>
        <s v="Polarized incremental emulation"/>
        <s v="Self-enabling grid-enabled initiative"/>
        <s v="Total fresh-thinking system engine"/>
        <s v="Ameliorated clear-thinking circuit"/>
        <s v="Multi-layered encompassing installation"/>
        <s v="Universal encompassing implementation"/>
        <s v="Object-based client-server application"/>
        <s v="Cross-platform solution-oriented process improvement"/>
        <s v="Re-engineered user-facing approach"/>
        <s v="Re-engineered client-driven hub"/>
        <s v="User-friendly tertiary array"/>
        <s v="Robust heuristic encoding"/>
        <s v="Team-oriented clear-thinking capacity"/>
        <s v="De-engineered motivating standardization"/>
        <s v="Business-focused 24hour groupware"/>
        <s v="Organic next generation protocol"/>
        <s v="Reverse-engineered full-range Internet solution"/>
        <s v="Synchronized regional synergy"/>
        <s v="Multi-lateral homogeneous success"/>
        <s v="Seamless zero-defect solution"/>
        <s v="Enhanced scalable concept"/>
        <s v="Polarized uniform software"/>
        <s v="Stand-alone web-enabled moderator"/>
        <s v="Proactive methodical benchmark"/>
        <s v="Team-oriented 6thgeneration matrix"/>
        <s v="Phased human-resource core"/>
        <s v="Mandatory tertiary implementation"/>
        <s v="Secured directional encryption"/>
        <s v="Distributed 5thgeneration implementation"/>
        <s v="Virtual static core"/>
        <s v="Secured content-based product"/>
        <s v="Secured executive concept"/>
        <s v="Balanced zero-defect software"/>
        <s v="Distributed context-sensitive flexibility"/>
        <s v="Down-sized disintermediate support"/>
        <s v="Stand-alone mission-critical moratorium"/>
        <s v="Down-sized empowering protocol"/>
        <s v="Fully-configurable coherent Internet solution"/>
        <s v="Distributed motivating algorithm"/>
        <s v="Expanded solution-oriented benchmark"/>
        <s v="Implemented discrete secured line"/>
        <s v="Multi-lateral actuating installation"/>
        <s v="Secured reciprocal array"/>
        <s v="Optional bandwidth-monitored middleware"/>
        <s v="Upgradable upward-trending workforce"/>
        <s v="Upgradable hybrid capability"/>
        <s v="Managed fresh-thinking flexibility"/>
        <s v="Networked stable workforce"/>
        <s v="Customizable intermediate extranet"/>
        <s v="User-centric fault-tolerant task-force"/>
        <s v="Multi-tiered radical definition"/>
        <s v="Devolved foreground benchmark"/>
        <s v="Distributed eco-centric methodology"/>
        <s v="Streamlined encompassing encryption"/>
        <s v="User-friendly reciprocal initiative"/>
        <s v="Ergonomic fresh-thinking installation"/>
        <s v="Robust explicit hardware"/>
        <s v="Stand-alone actuating support"/>
        <s v="Cross-platform methodical process improvement"/>
        <s v="Extended bottom-line open architecture"/>
        <s v="Extended reciprocal circuit"/>
        <s v="Polarized human-resource protocol"/>
        <s v="Synergized radical product"/>
        <s v="Robust heuristic artificial intelligence"/>
        <s v="Robust content-based emulation"/>
        <s v="Ergonomic uniform open system"/>
        <s v="Profit-focused modular product"/>
        <s v="Mandatory mobile product"/>
        <s v="Public-key 3rdgeneration budgetary management"/>
        <s v="Centralized national firmware"/>
        <s v="Cross-group 4thgeneration middleware"/>
        <s v="Pre-emptive scalable access"/>
        <s v="Sharable intangible migration"/>
        <s v="Proactive scalable Graphical User Interface"/>
        <s v="Digitized solution-oriented product"/>
        <s v="Triple-buffered cohesive structure"/>
        <s v="Realigned human-resource orchestration"/>
        <s v="Optional clear-thinking software"/>
        <s v="Centralized global approach"/>
        <s v="Reverse-engineered bandwidth-monitored contingency"/>
        <s v="Pre-emptive bandwidth-monitored instruction set"/>
        <s v="Adaptive asynchronous emulation"/>
        <s v="Innovative actuating conglomeration"/>
        <s v="Grass-roots foreground policy"/>
        <s v="Horizontal transitional paradigm"/>
        <s v="Networked didactic info-mediaries"/>
        <s v="Switchable contextually-based access"/>
        <s v="Up-sized dynamic throughput"/>
        <s v="Mandatory reciprocal superstructure"/>
        <s v="Upgradable 4thgeneration productivity"/>
        <s v="Progressive discrete hub"/>
        <s v="Assimilated multi-tasking archive"/>
        <s v="Upgradable high-level solution"/>
        <s v="Organic bandwidth-monitored frame"/>
        <s v="Business-focused logistical framework"/>
        <s v="Universal multi-state capability"/>
        <s v="Digitized reciprocal infrastructure"/>
        <s v="Reduced dedicated capability"/>
        <s v="Cross-platform bi-directional workforce"/>
        <s v="Upgradable scalable methodology"/>
        <s v="Customer-focused client-server service-desk"/>
        <s v="Mandatory multimedia leverage"/>
        <s v="Focused analyzing circuit"/>
        <s v="Fundamental grid-enabled strategy"/>
        <s v="Digitized 5thgeneration knowledgebase"/>
        <s v="Mandatory multi-tasking encryption"/>
        <s v="Distributed system-worthy application"/>
        <s v="Synergistic tertiary time-frame"/>
        <s v="Customer-focused impactful benchmark"/>
        <s v="Profound next generation infrastructure"/>
        <s v="Face-to-face encompassing info-mediaries"/>
        <s v="Open-source fresh-thinking policy"/>
        <s v="Extended 24/7 implementation"/>
        <s v="Organic dynamic algorithm"/>
        <s v="Organic multi-tasking focus group"/>
        <s v="Adaptive logistical initiative"/>
        <s v="Stand-alone mobile customer loyalty"/>
        <s v="Focused composite approach"/>
        <s v="Face-to-face clear-thinking Local Area Network"/>
        <s v="Cross-group cohesive circuit"/>
        <s v="Synergistic explicit capability"/>
        <s v="Diverse analyzing definition"/>
        <s v="Enterprise-wide reciprocal success"/>
        <s v="Progressive neutral middleware"/>
        <s v="Intuitive exuding process improvement"/>
        <s v="Exclusive real-time protocol"/>
        <s v="Extended encompassing application"/>
        <s v="Progressive value-added ability"/>
        <s v="Cross-platform uniform hardware"/>
        <s v="Progressive secondary portal"/>
        <s v="Multi-lateral national adapter"/>
        <s v="Enterprise-wide motivating matrices"/>
        <s v="Polarized upward-trending Local Area Network"/>
        <s v="Object-based directional function"/>
        <s v="Re-contextualized tangible open architecture"/>
        <s v="Distributed systemic adapter"/>
        <s v="Networked web-enabled instruction set"/>
        <s v="Vision-oriented dynamic service-desk"/>
        <s v="Vision-oriented actuating open system"/>
        <s v="Sharable scalable core"/>
        <s v="Customer-focused attitude-oriented function"/>
        <s v="Reverse-engineered system-worthy extranet"/>
        <s v="Re-engineered systematic monitoring"/>
        <s v="Seamless value-added standardization"/>
        <s v="Triple-buffered fresh-thinking frame"/>
        <s v="Streamlined holistic knowledgebase"/>
        <s v="Up-sized intermediate website"/>
        <s v="Future-proofed directional synergy"/>
        <s v="Enhanced user-facing function"/>
        <s v="Operative bandwidth-monitored interface"/>
        <s v="Upgradable multi-state instruction set"/>
        <s v="De-engineered static Local Area Network"/>
        <s v="Upgradable grid-enabled superstructure"/>
        <s v="Optimized actuating toolset"/>
        <s v="Decentralized exuding strategy"/>
        <s v="Assimilated coherent hardware"/>
        <s v="Multi-channeled responsive implementation"/>
        <s v="Centralized modular initiative"/>
        <s v="Reverse-engineered cohesive migration"/>
        <s v="Compatible multimedia hub"/>
        <s v="Organic eco-centric success"/>
        <s v="Virtual reciprocal policy"/>
        <s v="Persevering interactive emulation"/>
        <s v="Proactive responsive emulation"/>
        <s v="Extended eco-centric function"/>
        <s v="Networked optimal productivity"/>
        <s v="Persistent attitude-oriented approach"/>
        <s v="Triple-buffered 4thgeneration toolset"/>
        <s v="Progressive zero administration leverage"/>
        <s v="Networked radical neural-net"/>
        <s v="Re-engineered heuristic forecast"/>
        <s v="Fully-configurable background algorithm"/>
        <s v="Stand-alone discrete Graphical User Interface"/>
        <s v="Front-line foreground project"/>
        <s v="Persevering system-worthy info-mediaries"/>
        <s v="Distributed multi-tasking strategy"/>
        <s v="Vision-oriented methodical application"/>
        <s v="Function-based high-level infrastructure"/>
        <s v="Profound object-oriented paradigm"/>
        <s v="Virtual contextually-based circuit"/>
        <s v="Business-focused dynamic instruction set"/>
        <s v="Ameliorated fresh-thinking protocol"/>
        <s v="Front-line optimizing emulation"/>
        <s v="Devolved uniform complexity"/>
        <s v="Public-key intangible superstructure"/>
        <s v="Secured global success"/>
        <s v="Grass-roots mission-critical capability"/>
        <s v="Advanced global data-warehouse"/>
        <s v="Self-enabling uniform complexity"/>
        <s v="Versatile cohesive encoding"/>
        <s v="Organized executive solution"/>
        <s v="Automated local emulation"/>
        <s v="Enterprise-wide intermediate middleware"/>
        <s v="Grass-roots real-time Local Area Network"/>
        <s v="Organized client-driven capacity"/>
        <s v="Adaptive intangible database"/>
        <s v="Grass-roots contextually-based algorithm"/>
        <s v="Focused executive core"/>
        <s v="Multi-channeled disintermediate policy"/>
        <s v="Customizable bi-directional hardware"/>
        <s v="Networked optimal architecture"/>
        <s v="User-friendly discrete benchmark"/>
        <s v="Grass-roots actuating policy"/>
        <s v="Enterprise-wide 3rdgeneration knowledge user"/>
        <s v="Face-to-face zero tolerance moderator"/>
        <s v="Grass-roots optimizing projection"/>
        <s v="User-centric 6thgeneration attitude"/>
        <s v="Switchable zero tolerance website"/>
        <s v="Focused real-time help-desk"/>
        <s v="Robust impactful approach"/>
        <s v="Secured maximized policy"/>
        <s v="Realigned upward-trending strategy"/>
        <s v="Open-source interactive knowledge user"/>
        <s v="Configurable demand-driven matrix"/>
        <s v="Cross-group coherent hierarchy"/>
        <s v="Decentralized demand-driven open system"/>
        <s v="Advanced empowering matrix"/>
        <s v="Phased holistic implementation"/>
        <s v="Proactive attitude-oriented knowledge user"/>
        <s v="Visionary asymmetric Graphical User Interface"/>
        <s v="Integrated zero-defect help-desk"/>
        <s v="Inverse analyzing matrices"/>
        <s v="Programmable systemic implementation"/>
        <s v="Multi-channeled next generation architecture"/>
        <s v="Digitized 3rdgeneration encoding"/>
        <s v="Innovative well-modulated functionalities"/>
        <s v="Fundamental incremental database"/>
        <s v="Expanded encompassing open architecture"/>
        <s v="Intuitive static portal"/>
        <s v="Optional bandwidth-monitored definition"/>
        <s v="Persistent well-modulated synergy"/>
        <s v="Assimilated discrete algorithm"/>
        <s v="Operative uniform hub"/>
        <s v="Customizable intangible capability"/>
        <s v="Innovative didactic analyzer"/>
        <s v="Decentralized intangible encoding"/>
        <s v="Front-line transitional algorithm"/>
        <s v="Switchable didactic matrices"/>
        <s v="Ameliorated disintermediate utilization"/>
        <s v="Visionary foreground middleware"/>
        <s v="Optional zero-defect task-force"/>
        <s v="Devolved exuding emulation"/>
        <s v="Open-source neutral task-force"/>
        <s v="Virtual attitude-oriented migration"/>
        <s v="Open-source full-range portal"/>
        <s v="Versatile cohesive open system"/>
        <s v="Multi-layered bottom-line frame"/>
        <s v="Pre-emptive neutral capacity"/>
        <s v="Universal maximized methodology"/>
        <s v="Expanded hybrid hardware"/>
        <s v="Profit-focused multi-tasking access"/>
        <s v="Profit-focused transitional capability"/>
        <s v="Front-line scalable definition"/>
        <s v="Open-source systematic protocol"/>
        <s v="Implemented tangible algorithm"/>
        <s v="Profit-focused 3rdgeneration circuit"/>
        <s v="Compatible needs-based architecture"/>
        <s v="Right-sized zero tolerance migration"/>
        <s v="Quality-focused reciprocal structure"/>
        <s v="Automated actuating conglomeration"/>
        <s v="Re-contextualized local initiative"/>
        <s v="Switchable intangible definition"/>
        <s v="Networked bottom-line initiative"/>
        <s v="Robust directional system engine"/>
        <s v="Triple-buffered explicit methodology"/>
        <s v="Reactive directional capacity"/>
        <s v="Polarized needs-based approach"/>
        <s v="Intuitive well-modulated middleware"/>
        <s v="Multi-channeled logistical matrices"/>
        <s v="Pre-emptive bifurcated artificial intelligence"/>
        <s v="Down-sized coherent toolset"/>
        <s v="Open-source multi-tasking data-warehouse"/>
        <s v="Future-proofed upward-trending contingency"/>
        <s v="Mandatory uniform matrix"/>
        <s v="Phased methodical initiative"/>
        <s v="Managed stable function"/>
        <s v="Realigned clear-thinking migration"/>
        <s v="Optional clear-thinking process improvement"/>
        <s v="Cross-group global moratorium"/>
        <s v="Visionary systemic process improvement"/>
        <s v="Progressive intangible flexibility"/>
        <s v="Reactive real-time software"/>
        <s v="Programmable incremental knowledge user"/>
        <s v="Progressive 5thgeneration customer loyalty"/>
        <s v="Triple-buffered logistical frame"/>
        <s v="Exclusive dynamic adapter"/>
        <s v="Automated systemic hierarchy"/>
        <s v="Digitized eco-centric core"/>
        <s v="Mandatory uniform strategy"/>
        <s v="Profit-focused zero administration forecast"/>
        <s v="De-engineered static orchestration"/>
        <s v="Customizable dynamic info-mediaries"/>
        <s v="Enhanced incremental budgetary management"/>
        <s v="Digitized local info-mediaries"/>
        <s v="Virtual systematic monitoring"/>
        <s v="Reactive bottom-line open architecture"/>
        <s v="Pre-emptive interactive model"/>
        <s v="Ergonomic eco-centric open architecture"/>
        <s v="Inverse radical hierarchy"/>
        <s v="Team-oriented static interface"/>
        <s v="Virtual foreground throughput"/>
        <s v="Visionary exuding Internet solution"/>
        <s v="Synchronized secondary analyzer"/>
        <s v="Balanced attitude-oriented parallelism"/>
        <s v="Organized bandwidth-monitored core"/>
        <s v="Cloned leadingedge utilization"/>
        <s v="Secured asymmetric projection"/>
        <s v="Advanced cohesive Graphic Interface"/>
        <s v="Down-sized maximized function"/>
        <s v="Realigned zero tolerance software"/>
        <s v="Persevering analyzing extranet"/>
        <s v="Innovative human-resource migration"/>
        <s v="Intuitive needs-based monitoring"/>
        <s v="Customer-focused disintermediate toolset"/>
        <s v="Upgradable 24/7 emulation"/>
        <s v="Quality-focused client-server core"/>
        <s v="Upgradable maximized protocol"/>
        <s v="Cross-platform interactive synergy"/>
        <s v="User-centric fault-tolerant archive"/>
        <s v="Reverse-engineered regional knowledge user"/>
        <s v="Self-enabling real-time definition"/>
        <s v="User-centric impactful projection"/>
        <s v="Vision-oriented actuating hardware"/>
        <s v="Virtual leadingedge framework"/>
        <s v="Managed discrete framework"/>
        <s v="Progressive zero-defect capability"/>
        <s v="Right-sized demand-driven adapter"/>
        <s v="Re-engineered attitude-oriented frame"/>
        <s v="Compatible multimedia utilization"/>
        <s v="Re-contextualized dedicated hardware"/>
        <s v="Decentralized composite paradigm"/>
        <s v="Cloned transitional hierarchy"/>
        <s v="Advanced discrete leverage"/>
        <s v="Open-source incremental throughput"/>
        <s v="Centralized regional interface"/>
        <s v="Streamlined web-enabled knowledgebase"/>
        <s v="Digitized transitional monitoring"/>
        <s v="Networked optimal adapter"/>
        <s v="Automated optimal function"/>
        <s v="Devolved system-worthy framework"/>
        <s v="Stand-alone user-facing service-desk"/>
        <s v="Versatile global attitude"/>
        <s v="Intuitive demand-driven Local Area Network"/>
        <s v="Assimilated uniform methodology"/>
        <s v="Self-enabling next generation algorithm"/>
        <s v="Object-based demand-driven strategy"/>
        <s v="Public-key coherent ability"/>
        <s v="Up-sized composite success"/>
        <s v="Innovative exuding matrix"/>
        <s v="Realigned impactful artificial intelligence"/>
        <s v="Multi-layered multi-tasking secured line"/>
        <s v="Upgradable upward-trending portal"/>
        <s v="Profit-focused global product"/>
        <s v="Operative well-modulated data-warehouse"/>
        <s v="Cloned asymmetric functionalities"/>
        <s v="Pre-emptive neutral portal"/>
        <s v="Switchable demand-driven help-desk"/>
        <s v="Business-focused static ability"/>
        <s v="Networked secondary structure"/>
        <s v="Total multimedia website"/>
        <s v="Cross-platform upward-trending parallelism"/>
        <s v="Pre-emptive mission-critical hardware"/>
        <s v="Up-sized responsive protocol"/>
        <s v="Pre-emptive transitional frame"/>
        <s v="Profit-focused content-based application"/>
        <s v="Streamlined neutral analyzer"/>
        <s v="Assimilated neutral utilization"/>
        <s v="Extended dedicated archive"/>
        <s v="Configurable static help-desk"/>
        <s v="Self-enabling clear-thinking framework"/>
        <s v="Assimilated fault-tolerant capacity"/>
        <s v="Enhanced neutral ability"/>
        <s v="Function-based attitude-oriented groupware"/>
        <s v="Optional solution-oriented instruction set"/>
        <s v="Organic object-oriented core"/>
        <s v="Balanced impactful circuit"/>
        <s v="Future-proofed heuristic encryption"/>
        <s v="Balanced bifurcated leverage"/>
        <s v="Sharable discrete budgetary management"/>
        <s v="Focused solution-oriented instruction set"/>
        <s v="Down-sized actuating infrastructure"/>
        <s v="Synergistic cohesive adapter"/>
        <s v="Quality-focused mission-critical structure"/>
        <s v="Compatible exuding Graphical User Interface"/>
        <s v="Monitored 24/7 time-frame"/>
        <s v="Virtual secondary open architecture"/>
        <s v="Down-sized mobile time-frame"/>
        <s v="Innovative disintermediate encryption"/>
        <s v="Universal contextually-based knowledgebase"/>
        <s v="Persevering interactive matrix"/>
        <s v="Seamless background framework"/>
        <s v="Balanced upward-trending productivity"/>
        <s v="Centralized clear-thinking solution"/>
        <s v="Optimized bi-directional extranet"/>
        <s v="Intuitive actuating benchmark"/>
        <s v="Devolved background project"/>
        <s v="Reverse-engineered executive emulation"/>
        <s v="Team-oriented clear-thinking matrix"/>
        <s v="Focused coherent methodology"/>
        <s v="Reduced context-sensitive complexity"/>
        <s v="Decentralized 4thgeneration time-frame"/>
        <s v="De-engineered cohesive moderator"/>
        <s v="Ameliorated explicit parallelism"/>
        <s v="Customizable background monitoring"/>
        <s v="Compatible well-modulated budgetary management"/>
        <s v="Up-sized radical pricing structure"/>
        <s v="Robust zero-defect project"/>
        <s v="Re-engineered mobile task-force"/>
        <s v="User-centric intangible neural-net"/>
        <s v="Organized explicit core"/>
        <s v="Synchronized 6thgeneration adapter"/>
        <s v="Centralized motivating capacity"/>
        <s v="Phased 24hour flexibility"/>
        <s v="Exclusive 5thgeneration structure"/>
        <s v="Multi-tiered maximized orchestration"/>
        <s v="Open-architected uniform instruction set"/>
        <s v="Exclusive asymmetric analyzer"/>
        <s v="Organic radical collaboration"/>
        <s v="Innovative static budgetary management"/>
        <s v="Triple-buffered holistic ability"/>
        <s v="Diverse scalable superstructure"/>
        <s v="Balanced leadingedge data-warehouse"/>
        <s v="Digitized bandwidth-monitored open architecture"/>
        <s v="Enterprise-wide intermediate portal"/>
        <s v="Focused leadingedge matrix"/>
        <s v="Seamless logistical encryption"/>
        <s v="Stand-alone human-resource workforce"/>
        <s v="Automated zero tolerance implementation"/>
        <s v="Pre-emptive grid-enabled contingency"/>
        <s v="Multi-lateral didactic encoding"/>
        <s v="Self-enabling didactic orchestration"/>
        <s v="Profit-focused 24/7 data-warehouse"/>
        <s v="Enhanced methodical middleware"/>
        <s v="Synchronized client-driven projection"/>
        <s v="Networked didactic time-frame"/>
        <s v="Assimilated exuding toolset"/>
        <s v="Front-line client-server secured line"/>
        <s v="Polarized systemic Internet solution"/>
        <s v="Profit-focused exuding moderator"/>
        <s v="Cross-group high-level moderator"/>
        <s v="Public-key 3rdgeneration system engine"/>
        <s v="Organized value-added access"/>
        <s v="Cloned global Graphical User Interface"/>
        <s v="Focused solution-oriented matrix"/>
        <s v="Monitored discrete toolset"/>
        <s v="Business-focused intermediate system engine"/>
        <s v="De-engineered disintermediate encoding"/>
        <s v="Streamlined upward-trending analyzer"/>
        <s v="Distributed human-resource policy"/>
        <s v="De-engineered 5thgeneration contingency"/>
        <s v="Multi-channeled upward-trending application"/>
        <s v="Organic maximized database"/>
        <s v="Grass-roots 24/7 attitude"/>
        <s v="Team-oriented global strategy"/>
        <s v="Enhanced client-driven capacity"/>
        <s v="Exclusive systematic productivity"/>
        <s v="Re-engineered radical policy"/>
        <s v="Down-sized logistical adapter"/>
        <s v="Configurable bandwidth-monitored throughput"/>
        <s v="Optional tangible pricing structure"/>
        <s v="Organic high-level implementation"/>
        <s v="Decentralized logistical collaboration"/>
        <s v="Advanced content-based installation"/>
        <s v="Distributed high-level open architecture"/>
        <s v="Synergized zero tolerance help-desk"/>
        <s v="Extended multi-tasking definition"/>
        <s v="Realigned uniform knowledge user"/>
        <s v="Monitored grid-enabled model"/>
        <s v="Assimilated actuating policy"/>
        <s v="Total incremental productivity"/>
        <s v="Adaptive local task-force"/>
        <s v="Universal zero-defect concept"/>
        <s v="Object-based bottom-line superstructure"/>
        <s v="Adaptive 24hour projection"/>
        <s v="Sharable radical toolset"/>
        <s v="Focused multimedia knowledgebase"/>
        <s v="Seamless 6thgeneration extranet"/>
        <s v="Sharable mobile knowledgebase"/>
        <s v="Cross-group global system engine"/>
        <s v="Centralized clear-thinking conglomeration"/>
        <s v="De-engineered cohesive system engine"/>
        <s v="Reactive analyzing function"/>
        <s v="Robust hybrid budgetary management"/>
        <s v="Open-source analyzing monitoring"/>
        <s v="Up-sized discrete firmware"/>
        <s v="Exclusive intangible extranet"/>
        <s v="Synergized analyzing process improvement"/>
        <s v="Realigned dedicated system engine"/>
        <s v="Object-based bandwidth-monitored concept"/>
        <s v="Ameliorated client-driven open system"/>
        <s v="Upgradable leadingedge Local Area Network"/>
        <s v="Customizable intermediate data-warehouse"/>
        <s v="Managed optimizing archive"/>
        <s v="Diverse systematic projection"/>
        <s v="Up-sized web-enabled info-mediaries"/>
        <s v="Persevering optimizing Graphical User Interface"/>
        <s v="Cross-platform tertiary array"/>
        <s v="Inverse neutral structure"/>
        <s v="Quality-focused system-worthy support"/>
        <s v="Vision-oriented 5thgeneration array"/>
        <s v="Cross-platform logistical circuit"/>
        <s v="Profound solution-oriented matrix"/>
        <s v="Extended asynchronous initiative"/>
        <s v="Fundamental needs-based frame"/>
        <s v="Compatible full-range leverage"/>
        <s v="Upgradable holistic system engine"/>
        <s v="Stand-alone multi-state data-warehouse"/>
        <s v="Multi-lateral maximized core"/>
        <s v="Innovative holistic hub"/>
        <s v="Reverse-engineered 24/7 methodology"/>
        <s v="Business-focused dynamic info-mediaries"/>
        <s v="Digitized clear-thinking installation"/>
        <s v="Quality-focused 24/7 superstructure"/>
        <s v="Multi-channeled local intranet"/>
        <s v="Open-architected mobile emulation"/>
        <s v="Ameliorated foreground methodology"/>
        <s v="Synergized well-modulated project"/>
        <s v="Extended context-sensitive forecast"/>
        <s v="Total leadingedge neural-net"/>
        <s v="Organic actuating protocol"/>
        <s v="Down-sized national software"/>
        <s v="Organic upward-trending Graphical User Interface"/>
        <s v="Synergistic tertiary budgetary management"/>
        <s v="Open-architected incremental ability"/>
        <s v="Intuitive object-oriented task-force"/>
        <s v="Multi-tiered executive toolset"/>
        <s v="Grass-roots directional workforce"/>
        <s v="Quality-focused real-time solution"/>
        <s v="Reduced interactive matrix"/>
        <s v="Adaptive context-sensitive architecture"/>
        <s v="Polarized incremental portal"/>
        <s v="Reactive regional access"/>
        <s v="Stand-alone reciprocal frame"/>
        <s v="Open-architected 24/7 throughput"/>
        <s v="Monitored 24/7 approach"/>
        <s v="Upgradable explicit forecast"/>
        <s v="Pre-emptive context-sensitive support"/>
        <s v="Business-focused leadingedge instruction set"/>
        <s v="Extended multi-state knowledge user"/>
        <s v="Future-proofed modular groupware"/>
        <s v="Distributed real-time algorithm"/>
        <s v="Multi-lateral heuristic throughput"/>
        <s v="Switchable reciprocal middleware"/>
        <s v="Inverse multimedia Graphic Interface"/>
        <s v="Vision-oriented local contingency"/>
        <s v="Reactive 6thgeneration hub"/>
        <s v="Optional asymmetric success"/>
        <s v="Digitized analyzing capacity"/>
        <s v="Vision-oriented regional hub"/>
        <s v="Monitored incremental info-mediaries"/>
        <s v="Programmable static middleware"/>
        <s v="Multi-layered bottom-line encryption"/>
        <s v="Vision-oriented systematic Graphical User Interface"/>
        <s v="Balanced optimal hardware"/>
        <s v="Self-enabling mission-critical success"/>
        <s v="Grass-roots dynamic emulation"/>
        <s v="Fundamental disintermediate matrix"/>
        <s v="Right-sized secondary challenge"/>
        <s v="Implemented exuding software"/>
        <s v="Total optimizing software"/>
        <s v="Optional maximized attitude"/>
        <s v="Customer-focused impactful extranet"/>
        <s v="Cloned bottom-line success"/>
        <s v="Decentralized bandwidth-monitored ability"/>
        <s v="Programmable leadingedge budgetary management"/>
        <s v="Upgradable bi-directional concept"/>
        <s v="Re-contextualized homogeneous flexibility"/>
        <s v="Monitored bi-directional standardization"/>
        <s v="Stand-alone grid-enabled leverage"/>
        <s v="Assimilated regional groupware"/>
        <s v="Up-sized 24hour instruction set"/>
        <s v="Right-sized web-enabled intranet"/>
        <s v="Expanded needs-based orchestration"/>
        <s v="Organic system-worthy orchestration"/>
        <s v="Inverse static standardization"/>
        <s v="Synchronized motivating solution"/>
        <s v="Open-source 4thgeneration open system"/>
        <s v="Decentralized context-sensitive superstructure"/>
        <s v="Compatible 5thgeneration concept"/>
        <s v="Virtual systemic intranet"/>
        <s v="Optimized systemic algorithm"/>
        <s v="Customizable homogeneous firmware"/>
        <s v="Front-line cohesive extranet"/>
        <s v="Distributed holistic neural-net"/>
        <s v="Devolved client-server monitoring"/>
        <s v="Seamless directional capacity"/>
        <s v="Polarized actuating implementation"/>
        <s v="Front-line disintermediate hub"/>
        <s v="Decentralized 4thgeneration challenge"/>
        <s v="Reverse-engineered composite hierarchy"/>
        <s v="Programmable tangible ability"/>
        <s v="Configurable full-range emulation"/>
        <s v="Total real-time hardware"/>
        <s v="Profound system-worthy functionalities"/>
        <s v="Cloned hybrid focus group"/>
        <s v="Ergonomic dedicated focus group"/>
        <s v="Realigned zero administration paradigm"/>
        <s v="Open-source multi-tasking methodology"/>
        <s v="Object-based attitude-oriented analyzer"/>
        <s v="Cross-platform tertiary hub"/>
        <s v="Seamless clear-thinking artificial intelligence"/>
        <s v="Centralized tangible success"/>
        <s v="Customer-focused multimedia methodology"/>
        <s v="Visionary maximized Local Area Network"/>
        <s v="Secured bifurcated intranet"/>
        <s v="Grass-roots 4thgeneration product"/>
        <s v="Reduced next generation info-mediaries"/>
        <s v="Customizable full-range artificial intelligence"/>
        <s v="Programmable leadingedge contingency"/>
        <s v="Multi-layered global groupware"/>
        <s v="Switchable methodical superstructure"/>
        <s v="Expanded even-keeled portal"/>
        <s v="Advanced modular moderator"/>
        <s v="Reverse-engineered well-modulated ability"/>
        <s v="Expanded optimal pricing structure"/>
        <s v="Down-sized uniform ability"/>
        <s v="Multi-layered upward-trending conglomeration"/>
        <s v="Open-architected systematic intranet"/>
        <s v="Proactive 24hour frame"/>
        <s v="Exclusive fresh-thinking model"/>
        <s v="Business-focused encompassing intranet"/>
        <s v="Optional 6thgeneration access"/>
        <s v="Realigned web-enabled functionalities"/>
        <s v="Enterprise-wide multimedia software"/>
        <s v="Versatile mission-critical knowledgebase"/>
        <s v="Multi-lateral object-oriented open system"/>
        <s v="Visionary system-worthy attitude"/>
        <s v="Synergized content-based hierarchy"/>
        <s v="Business-focused 24hour access"/>
        <s v="Automated hybrid orchestration"/>
        <s v="Exclusive 5thgeneration leverage"/>
        <s v="Grass-roots zero administration alliance"/>
        <s v="Proactive heuristic orchestration"/>
        <s v="Function-based systematic Graphical User Interface"/>
        <s v="Extended zero administration software"/>
        <s v="Multi-tiered discrete support"/>
        <s v="Phased system-worthy conglomeration"/>
        <s v="Balanced mobile alliance"/>
        <s v="Reactive solution-oriented groupware"/>
        <s v="Exclusive bandwidth-monitored orchestration"/>
        <s v="Intuitive exuding initiative"/>
        <s v="Streamlined needs-based knowledge user"/>
        <s v="Automated system-worthy structure"/>
        <s v="Secured clear-thinking intranet"/>
        <s v="Cloned actuating architecture"/>
        <s v="Down-sized needs-based task-force"/>
        <s v="Extended responsive Internet solution"/>
        <s v="Universal value-added moderator"/>
        <s v="Sharable motivating emulation"/>
        <s v="Networked web-enabled product"/>
        <s v="Advanced dedicated encoding"/>
        <s v="Stand-alone multi-state project"/>
        <s v="Customizable bi-directional monitoring"/>
        <s v="Profit-focused motivating function"/>
        <s v="Proactive systemic firmware"/>
        <s v="Grass-roots upward-trending installation"/>
        <s v="Virtual heuristic hub"/>
        <s v="Customizable leadingedge model"/>
        <s v="Upgradable uniform service-desk"/>
        <s v="Inverse client-driven product"/>
        <s v="Managed bandwidth-monitored system engine"/>
        <s v="Advanced transitional help-desk"/>
        <s v="De-engineered disintermediate encryption"/>
        <s v="Upgradable attitude-oriented project"/>
        <s v="Fundamental zero tolerance alliance"/>
        <s v="Devolved 24hour forecast"/>
        <s v="User-centric attitude-oriented intranet"/>
        <s v="Self-enabling 5thgeneration paradigm"/>
        <s v="Persistent 3rdgeneration moratorium"/>
        <s v="Cross-platform empowering project"/>
        <s v="Polarized user-facing interface"/>
        <s v="Customer-focused non-volatile framework"/>
        <s v="Synchronized multimedia frame"/>
        <s v="Open-architected stable algorithm"/>
        <s v="Cross-platform optimizing website"/>
        <s v="Public-key actuating projection"/>
        <s v="Implemented intangible instruction set"/>
        <s v="Cross-group interactive architecture"/>
        <s v="Centralized asymmetric framework"/>
        <s v="Down-sized systematic utilization"/>
        <s v="Profound fault-tolerant model"/>
        <s v="Multi-channeled bi-directional moratorium"/>
        <s v="Object-based content-based ability"/>
        <s v="Progressive coherent secured line"/>
        <s v="Synchronized directional capability"/>
        <s v="Cross-platform composite migration"/>
        <s v="Operative local pricing structure"/>
        <s v="Optional web-enabled extranet"/>
        <s v="Reduced 6thgeneration intranet"/>
        <s v="Networked disintermediate leverage"/>
        <s v="Optional optimal website"/>
        <s v="Stand-alone asynchronous functionalities"/>
        <s v="Profound full-range open system"/>
        <s v="Optional tangible utilization"/>
        <s v="Seamless maximized product"/>
        <s v="Devolved tertiary time-frame"/>
        <s v="Centralized regional function"/>
        <s v="User-friendly high-level initiative"/>
        <s v="Reverse-engineered zero-defect infrastructure"/>
        <s v="Stand-alone background customer loyalty"/>
        <s v="Business-focused discrete software"/>
        <s v="Advanced intermediate Graphic Interface"/>
        <s v="Adaptive holistic hub"/>
        <s v="Automated uniform concept"/>
        <s v="Enhanced regional flexibility"/>
        <s v="Public-key bottom-line algorithm"/>
        <s v="Multi-layered intangible instruction set"/>
        <s v="Fundamental methodical emulation"/>
        <s v="Expanded value-added hardware"/>
        <s v="Diverse high-level attitude"/>
        <s v="Visionary 24hour analyzer"/>
        <s v="Centralized bandwidth-monitored leverage"/>
        <s v="Ergonomic mission-critical moratorium"/>
        <s v="Front-line intermediate moderator"/>
        <s v="Automated local secured line"/>
        <s v="Integrated bandwidth-monitored alliance"/>
        <s v="Cross-group heuristic forecast"/>
        <s v="Extended impactful secured line"/>
        <s v="Distributed optimizing protocol"/>
        <s v="Secured well-modulated system engine"/>
        <s v="Streamlined national benchmark"/>
        <s v="Open-architected 24/7 infrastructure"/>
        <s v="Digitized 6thgeneration Local Area Network"/>
        <s v="Innovative actuating artificial intelligence"/>
        <s v="Cross-platform reciprocal budgetary management"/>
        <s v="Vision-oriented scalable portal"/>
        <s v="Persevering zero administration knowledge user"/>
        <s v="Front-line bottom-line Graphic Interface"/>
        <s v="Synergized fault-tolerant hierarchy"/>
        <s v="Expanded asynchronous groupware"/>
        <s v="Expanded fault-tolerant emulation"/>
        <s v="Future-proofed 24hour model"/>
        <s v="Optimized didactic intranet"/>
        <s v="Right-sized dedicated standardization"/>
        <s v="Vision-oriented high-level extranet"/>
        <s v="Organized scalable initiative"/>
        <s v="Enhanced regional moderator"/>
        <s v="Automated even-keeled emulation"/>
        <s v="Reverse-engineered multi-tasking product"/>
        <s v="De-engineered next generation parallelism"/>
        <s v="Intuitive cohesive groupware"/>
        <s v="Up-sized high-level access"/>
        <s v="Phased empowering success"/>
        <s v="Distributed actuating project"/>
        <s v="Robust motivating orchestration"/>
        <s v="Vision-oriented uniform instruction set"/>
        <s v="Cross-group upward-trending hierarchy"/>
        <s v="Object-based needs-based info-mediaries"/>
        <s v="Open-source reciprocal standardization"/>
        <s v="Secured well-modulated projection"/>
        <s v="Multi-channeled secondary middleware"/>
        <s v="Horizontal clear-thinking framework"/>
        <s v="Profound composite core"/>
        <s v="Programmable disintermediate matrices"/>
        <s v="Realigned 5thgeneration knowledge user"/>
        <s v="Multi-layered upward-trending groupware"/>
        <s v="Re-contextualized leadingedge firmware"/>
        <s v="Devolved disintermediate analyzer"/>
        <s v="Profound disintermediate open system"/>
        <s v="Automated reciprocal protocol"/>
        <s v="Automated static workforce"/>
        <s v="Horizontal attitude-oriented help-desk"/>
        <s v="Versatile 5thgeneration matrices"/>
        <s v="Cross-platform next generation service-desk"/>
        <s v="Front-line web-enabled installation"/>
        <s v="Multi-channeled responsive product"/>
        <s v="Adaptive demand-driven encryption"/>
        <s v="Re-engineered client-driven knowledge user"/>
        <s v="Compatible logistical paradigm"/>
        <s v="Intuitive value-added installation"/>
        <s v="Managed discrete parallelism"/>
        <s v="Implemented tangible approach"/>
        <s v="Re-engineered encompassing definition"/>
        <s v="Multi-lateral uniform collaboration"/>
        <s v="Enterprise-wide foreground paradigm"/>
        <s v="Stand-alone incremental parallelism"/>
        <s v="Persevering 5thgeneration throughput"/>
        <s v="Implemented object-oriented synergy"/>
        <s v="Balanced demand-driven definition"/>
        <s v="Customer-focused mobile Graphic Interface"/>
        <s v="Horizontal secondary interface"/>
        <s v="Virtual analyzing collaboration"/>
        <s v="Multi-tiered explicit focus group"/>
        <s v="Multi-layered systematic knowledgebase"/>
        <s v="Reverse-engineered uniform knowledge user"/>
        <s v="Secured dynamic capacity"/>
        <s v="Devolved foreground throughput"/>
        <s v="Synchronized demand-driven infrastructure"/>
        <s v="Realigned discrete structure"/>
        <s v="Progressive grid-enabled website"/>
        <s v="Organic cohesive neural-net"/>
        <s v="Integrated demand-driven info-mediaries"/>
        <s v="Reverse-engineered client-server extranet"/>
        <s v="Organized discrete encoding"/>
        <s v="Balanced regional flexibility"/>
        <s v="Implemented multimedia time-frame"/>
        <s v="Enhanced uniform service-desk"/>
        <s v="Versatile bottom-line definition"/>
        <s v="Integrated bifurcated software"/>
        <s v="Assimilated next generation instruction set"/>
        <s v="Digitized foreground array"/>
        <s v="Re-engineered clear-thinking project"/>
        <s v="Implemented even-keeled standardization"/>
        <s v="Quality-focused asymmetric adapter"/>
        <s v="Networked intangible help-desk"/>
        <s v="Synchronized attitude-oriented frame"/>
        <s v="Proactive incremental architecture"/>
        <s v="Cloned responsive standardization"/>
        <s v="Reduced bifurcated pricing structure"/>
        <s v="Re-engineered asymmetric challenge"/>
        <s v="Diverse client-driven conglomeration"/>
        <s v="Configurable upward-trending solution"/>
        <s v="Persistent bandwidth-monitored framework"/>
        <s v="Polarized discrete product"/>
        <s v="Seamless dynamic website"/>
        <s v="Extended multimedia firmware"/>
        <s v="Versatile directional project"/>
        <s v="Profound directional knowledge user"/>
        <s v="Ameliorated logistical capability"/>
        <s v="Sharable discrete definition"/>
        <s v="User-friendly next generation core"/>
        <s v="Profit-focused empowering system engine"/>
        <s v="Synchronized cohesive encoding"/>
        <s v="Synergistic dynamic utilization"/>
        <s v="Triple-buffered bi-directional model"/>
        <s v="Polarized tertiary function"/>
        <s v="Configurable fault-tolerant structure"/>
        <s v="Digitized 24/7 budgetary management"/>
        <s v="Stand-alone zero tolerance algorithm"/>
        <s v="Implemented tangible support"/>
        <s v="Reactive radical framework"/>
        <s v="Object-based full-range knowledge user"/>
        <s v="Enhanced composite contingency"/>
        <s v="Cloned fresh-thinking model"/>
        <s v="Total dedicated benchmark"/>
        <s v="Streamlined human-resource Graphic Interface"/>
        <s v="Upgradable analyzing core"/>
        <s v="Profound exuding pricing structure"/>
        <s v="Horizontal optimizing model"/>
        <s v="Synchronized fault-tolerant algorithm"/>
        <s v="Streamlined 5thgeneration intranet"/>
        <s v="Cross-group clear-thinking task-force"/>
        <s v="Public-key bandwidth-monitored intranet"/>
        <s v="Upgradable clear-thinking hardware"/>
        <s v="Integrated holistic paradigm"/>
        <s v="Seamless clear-thinking conglomeration"/>
        <s v="Persistent content-based methodology"/>
        <s v="Re-engineered 24hour matrix"/>
        <s v="Virtual multi-tasking core"/>
        <s v="Streamlined fault-tolerant conglomeration"/>
        <s v="Enterprise-wide client-driven policy"/>
        <s v="Function-based next generation emulation"/>
        <s v="Re-engineered composite focus group"/>
        <s v="Profound mission-critical function"/>
        <s v="De-engineered zero-defect open system"/>
        <s v="Operative hybrid utilization"/>
        <s v="Function-based interactive matrix"/>
        <s v="Optimized content-based collaboration"/>
        <s v="User-centric cohesive policy"/>
        <s v="Ergonomic methodical hub"/>
        <s v="Devolved disintermediate encryption"/>
        <s v="Phased clear-thinking policy"/>
        <s v="Seamless solution-oriented capacity"/>
        <s v="Organized human-resource attitude"/>
        <s v="Open-architected disintermediate budgetary management"/>
        <s v="Multi-lateral radical solution"/>
        <s v="Inverse context-sensitive info-mediaries"/>
        <s v="Versatile neutral workforce"/>
        <s v="Multi-tiered systematic knowledge user"/>
        <s v="Programmable multi-state algorithm"/>
        <s v="Multi-channeled reciprocal interface"/>
        <s v="Right-sized maximized migration"/>
        <s v="Self-enabling value-added artificial intelligence"/>
        <s v="Vision-oriented interactive solution"/>
        <s v="Fundamental user-facing productivity"/>
        <s v="Innovative well-modulated capability"/>
        <s v="Universal fault-tolerant orchestration"/>
        <s v="Grass-roots executive synergy"/>
        <s v="Multi-layered optimal application"/>
        <s v="Business-focused full-range core"/>
        <s v="Exclusive system-worthy Graphic Interface"/>
        <s v="Enhanced optimal ability"/>
        <s v="Optional zero administration neural-net"/>
        <s v="Ameliorated foreground focus group"/>
        <s v="Triple-buffered multi-tasking matrices"/>
        <s v="Versatile dedicated migration"/>
        <s v="Devolved foreground customer loyalty"/>
        <s v="Reduced reciprocal focus group"/>
        <s v="Networked global migration"/>
        <s v="De-engineered even-keeled definition"/>
        <s v="Implemented bi-directional flexibility"/>
        <s v="Vision-oriented scalable definition"/>
        <s v="Future-proofed upward-trending migration"/>
        <s v="Right-sized full-range throughput"/>
        <s v="Polarized composite customer loyalty"/>
        <s v="Expanded eco-centric policy"/>
        <m/>
      </sharedItems>
    </cacheField>
    <cacheField name="goal" numFmtId="0">
      <sharedItems containsString="0" containsBlank="1" containsNumber="1" containsInteger="1" minValue="100" maxValue="199200" count="448">
        <n v="100"/>
        <n v="1400"/>
        <n v="108400"/>
        <n v="4200"/>
        <n v="7600"/>
        <n v="5200"/>
        <n v="4500"/>
        <n v="110100"/>
        <n v="6200"/>
        <n v="6300"/>
        <n v="28200"/>
        <n v="81200"/>
        <n v="1700"/>
        <n v="84600"/>
        <n v="9100"/>
        <n v="62500"/>
        <n v="131800"/>
        <n v="94000"/>
        <n v="59100"/>
        <n v="92400"/>
        <n v="5500"/>
        <n v="107500"/>
        <n v="2000"/>
        <n v="130800"/>
        <n v="45900"/>
        <n v="9000"/>
        <n v="3500"/>
        <n v="101000"/>
        <n v="50200"/>
        <n v="9300"/>
        <n v="125500"/>
        <n v="700"/>
        <n v="8100"/>
        <n v="3100"/>
        <n v="9900"/>
        <n v="8800"/>
        <n v="5600"/>
        <n v="1800"/>
        <n v="90200"/>
        <n v="1600"/>
        <n v="9500"/>
        <n v="3700"/>
        <n v="1500"/>
        <n v="33300"/>
        <n v="7200"/>
        <n v="158100"/>
        <n v="6000"/>
        <n v="6600"/>
        <n v="8000"/>
        <n v="2900"/>
        <n v="2700"/>
        <n v="94200"/>
        <n v="199200"/>
        <n v="4700"/>
        <n v="2800"/>
        <n v="6100"/>
        <n v="72600"/>
        <n v="5700"/>
        <n v="7900"/>
        <n v="128000"/>
        <n v="600"/>
        <n v="3900"/>
        <n v="9700"/>
        <n v="122900"/>
        <n v="57800"/>
        <n v="1100"/>
        <n v="16800"/>
        <n v="1000"/>
        <n v="106400"/>
        <n v="31400"/>
        <n v="4900"/>
        <n v="7400"/>
        <n v="198500"/>
        <n v="4800"/>
        <n v="3400"/>
        <n v="7800"/>
        <n v="154300"/>
        <n v="20000"/>
        <n v="108800"/>
        <n v="900"/>
        <n v="69700"/>
        <n v="1300"/>
        <n v="97800"/>
        <n v="10000"/>
        <n v="119200"/>
        <n v="6800"/>
        <n v="142400"/>
        <n v="61400"/>
        <n v="3300"/>
        <n v="1900"/>
        <n v="166700"/>
        <n v="5400"/>
        <n v="5000"/>
        <n v="75100"/>
        <n v="45300"/>
        <n v="136800"/>
        <n v="177700"/>
        <n v="2600"/>
        <n v="5300"/>
        <n v="180200"/>
        <n v="103200"/>
        <n v="70600"/>
        <n v="148500"/>
        <n v="9600"/>
        <n v="164700"/>
        <n v="99500"/>
        <n v="7700"/>
        <n v="82800"/>
        <n v="92100"/>
        <n v="64300"/>
        <n v="25000"/>
        <n v="8300"/>
        <n v="137200"/>
        <n v="41500"/>
        <n v="189400"/>
        <n v="171300"/>
        <n v="139500"/>
        <n v="36400"/>
        <n v="2100"/>
        <n v="191200"/>
        <n v="150500"/>
        <n v="90400"/>
        <n v="9800"/>
        <n v="128100"/>
        <n v="23300"/>
        <n v="188100"/>
        <n v="800"/>
        <n v="96700"/>
        <n v="181200"/>
        <n v="115000"/>
        <n v="38800"/>
        <n v="44500"/>
        <n v="56000"/>
        <n v="8600"/>
        <n v="27100"/>
        <n v="5100"/>
        <n v="3600"/>
        <n v="88800"/>
        <n v="60200"/>
        <n v="8200"/>
        <n v="191300"/>
        <n v="8400"/>
        <n v="42600"/>
        <n v="7100"/>
        <n v="15800"/>
        <n v="54700"/>
        <n v="63200"/>
        <n v="143900"/>
        <n v="75000"/>
        <n v="196900"/>
        <n v="194500"/>
        <n v="9400"/>
        <n v="104400"/>
        <n v="87900"/>
        <n v="156800"/>
        <n v="121700"/>
        <n v="129400"/>
        <n v="41700"/>
        <n v="121500"/>
        <n v="87300"/>
        <n v="46300"/>
        <n v="67800"/>
        <n v="3000"/>
        <n v="60900"/>
        <n v="137900"/>
        <n v="85600"/>
        <n v="2400"/>
        <n v="3800"/>
        <n v="7500"/>
        <n v="39500"/>
        <n v="3200"/>
        <n v="29400"/>
        <n v="168500"/>
        <n v="2300"/>
        <n v="19800"/>
        <n v="61500"/>
        <n v="4600"/>
        <n v="80500"/>
        <n v="4100"/>
        <n v="84300"/>
        <n v="45600"/>
        <n v="111900"/>
        <n v="61600"/>
        <n v="173900"/>
        <n v="153700"/>
        <n v="51100"/>
        <n v="2500"/>
        <n v="164500"/>
        <n v="112100"/>
        <n v="168600"/>
        <n v="7300"/>
        <n v="6500"/>
        <n v="192900"/>
        <n v="76100"/>
        <n v="32900"/>
        <n v="118200"/>
        <n v="2200"/>
        <n v="84400"/>
        <n v="170400"/>
        <n v="117900"/>
        <n v="8900"/>
        <n v="98700"/>
        <n v="93800"/>
        <n v="33700"/>
        <n v="20700"/>
        <n v="66200"/>
        <n v="173800"/>
        <n v="70700"/>
        <n v="94500"/>
        <n v="69800"/>
        <n v="136300"/>
        <n v="37100"/>
        <n v="114300"/>
        <n v="47900"/>
        <n v="197600"/>
        <n v="157600"/>
        <n v="199000"/>
        <n v="180800"/>
        <n v="74100"/>
        <n v="33600"/>
        <n v="4000"/>
        <n v="59700"/>
        <n v="112300"/>
        <n v="189200"/>
        <n v="22500"/>
        <n v="167400"/>
        <n v="49700"/>
        <n v="178200"/>
        <n v="114400"/>
        <n v="38900"/>
        <n v="135500"/>
        <n v="109000"/>
        <n v="114800"/>
        <n v="83000"/>
        <n v="60400"/>
        <n v="102900"/>
        <n v="62800"/>
        <n v="46100"/>
        <n v="97300"/>
        <n v="195800"/>
        <n v="48900"/>
        <n v="29600"/>
        <n v="39300"/>
        <n v="9200"/>
        <n v="135600"/>
        <n v="189500"/>
        <n v="188200"/>
        <n v="113500"/>
        <n v="134600"/>
        <n v="163700"/>
        <n v="113800"/>
        <n v="8700"/>
        <n v="147800"/>
        <n v="174500"/>
        <n v="101400"/>
        <n v="191000"/>
        <n v="121400"/>
        <n v="152400"/>
        <n v="28400"/>
        <n v="102500"/>
        <n v="7000"/>
        <n v="155200"/>
        <n v="89900"/>
        <n v="148400"/>
        <n v="182400"/>
        <n v="116500"/>
        <n v="146400"/>
        <n v="33800"/>
        <n v="98800"/>
        <n v="188800"/>
        <n v="134300"/>
        <n v="71200"/>
        <n v="1200"/>
        <n v="153800"/>
        <n v="191500"/>
        <n v="8500"/>
        <n v="68800"/>
        <n v="196600"/>
        <n v="91400"/>
        <n v="90600"/>
        <n v="110300"/>
        <n v="56800"/>
        <n v="183800"/>
        <n v="193400"/>
        <n v="163800"/>
        <n v="153600"/>
        <n v="25500"/>
        <n v="18000"/>
        <n v="172700"/>
        <n v="138700"/>
        <n v="125400"/>
        <n v="5900"/>
        <n v="50500"/>
        <n v="105000"/>
        <n v="186700"/>
        <n v="115600"/>
        <n v="89100"/>
        <n v="151300"/>
        <n v="178000"/>
        <n v="77000"/>
        <n v="84900"/>
        <n v="184800"/>
        <n v="66100"/>
        <n v="29500"/>
        <n v="180100"/>
        <n v="170600"/>
        <n v="5800"/>
        <n v="105300"/>
        <n v="168700"/>
        <n v="94900"/>
        <n v="72400"/>
        <n v="20100"/>
        <n v="31200"/>
        <n v="6700"/>
        <n v="83300"/>
        <n v="96500"/>
        <n v="43800"/>
        <n v="18900"/>
        <n v="86400"/>
        <n v="121600"/>
        <n v="157300"/>
        <n v="70300"/>
        <n v="73800"/>
        <n v="108500"/>
        <n v="140300"/>
        <n v="71100"/>
        <n v="88700"/>
        <n v="137600"/>
        <n v="42800"/>
        <n v="26500"/>
        <n v="6400"/>
        <n v="198600"/>
        <n v="195900"/>
        <n v="4300"/>
        <n v="25600"/>
        <n v="189000"/>
        <n v="94300"/>
        <n v="85900"/>
        <n v="59200"/>
        <n v="72100"/>
        <n v="139000"/>
        <n v="197700"/>
        <n v="81600"/>
        <n v="119800"/>
        <n v="14900"/>
        <n v="169400"/>
        <n v="192100"/>
        <n v="98600"/>
        <n v="196700"/>
        <n v="35000"/>
        <n v="6900"/>
        <n v="118400"/>
        <n v="52600"/>
        <n v="120700"/>
        <n v="106800"/>
        <n v="79400"/>
        <n v="27500"/>
        <n v="48800"/>
        <n v="16200"/>
        <n v="97600"/>
        <n v="197900"/>
        <n v="170700"/>
        <n v="62300"/>
        <n v="145600"/>
        <n v="184100"/>
        <n v="140000"/>
        <n v="180400"/>
        <n v="164100"/>
        <n v="128900"/>
        <n v="42100"/>
        <n v="52000"/>
        <n v="63400"/>
        <n v="169700"/>
        <n v="38500"/>
        <n v="118000"/>
        <n v="123600"/>
        <n v="48500"/>
        <n v="193200"/>
        <n v="54300"/>
        <n v="28800"/>
        <n v="117000"/>
        <n v="74700"/>
        <n v="55800"/>
        <n v="194900"/>
        <n v="70400"/>
        <n v="167500"/>
        <n v="48300"/>
        <n v="97200"/>
        <n v="125600"/>
        <n v="149600"/>
        <n v="53100"/>
        <n v="110800"/>
        <n v="108700"/>
        <n v="88900"/>
        <n v="61200"/>
        <n v="185900"/>
        <n v="84500"/>
        <n v="140800"/>
        <n v="92500"/>
        <n v="51300"/>
        <n v="54000"/>
        <n v="85000"/>
        <n v="97100"/>
        <n v="43200"/>
        <n v="86200"/>
        <n v="17700"/>
        <n v="116300"/>
        <n v="69900"/>
        <n v="17100"/>
        <n v="171000"/>
        <n v="23400"/>
        <n v="81000"/>
        <n v="182800"/>
        <n v="161900"/>
        <n v="71500"/>
        <n v="40200"/>
        <n v="163600"/>
        <n v="81300"/>
        <n v="170800"/>
        <n v="150600"/>
        <n v="134400"/>
        <n v="159800"/>
        <n v="179100"/>
        <n v="41000"/>
        <n v="38200"/>
        <n v="154500"/>
        <n v="70200"/>
        <n v="125900"/>
        <n v="35600"/>
        <n v="160400"/>
        <n v="51400"/>
        <n v="39400"/>
        <n v="73000"/>
        <n v="43000"/>
        <n v="172000"/>
        <n v="14500"/>
        <n v="145500"/>
        <n v="187600"/>
        <n v="145000"/>
        <n v="88400"/>
        <n v="42700"/>
        <n v="121100"/>
        <n v="195200"/>
        <n v="129100"/>
        <n v="141100"/>
        <n v="66600"/>
        <n v="111100"/>
        <m/>
      </sharedItems>
    </cacheField>
    <cacheField name="pledged" numFmtId="0">
      <sharedItems containsString="0" containsBlank="1" containsNumber="1" containsInteger="1" minValue="0" maxValue="199110" count="965">
        <n v="0"/>
        <n v="14560"/>
        <n v="142523"/>
        <n v="2477"/>
        <n v="5265"/>
        <n v="13195"/>
        <n v="1090"/>
        <n v="14741"/>
        <n v="21946"/>
        <n v="3208"/>
        <n v="13838"/>
        <n v="3030"/>
        <n v="5629"/>
        <n v="10295"/>
        <n v="18829"/>
        <n v="38414"/>
        <n v="11041"/>
        <n v="134845"/>
        <n v="6089"/>
        <n v="30331"/>
        <n v="147936"/>
        <n v="38533"/>
        <n v="75690"/>
        <n v="14942"/>
        <n v="104257"/>
        <n v="11904"/>
        <n v="51814"/>
        <n v="1599"/>
        <n v="137635"/>
        <n v="150965"/>
        <n v="14455"/>
        <n v="10850"/>
        <n v="87676"/>
        <n v="189666"/>
        <n v="14025"/>
        <n v="188628"/>
        <n v="1101"/>
        <n v="11339"/>
        <n v="10085"/>
        <n v="5027"/>
        <n v="14878"/>
        <n v="11924"/>
        <n v="7991"/>
        <n v="167717"/>
        <n v="10541"/>
        <n v="4530"/>
        <n v="4247"/>
        <n v="7129"/>
        <n v="128862"/>
        <n v="13653"/>
        <n v="2"/>
        <n v="145243"/>
        <n v="2459"/>
        <n v="12356"/>
        <n v="5392"/>
        <n v="11746"/>
        <n v="11493"/>
        <n v="6243"/>
        <n v="6132"/>
        <n v="3851"/>
        <n v="135997"/>
        <n v="184750"/>
        <n v="14452"/>
        <n v="557"/>
        <n v="2734"/>
        <n v="14405"/>
        <n v="1307"/>
        <n v="117892"/>
        <n v="14508"/>
        <n v="1901"/>
        <n v="158389"/>
        <n v="6484"/>
        <n v="4022"/>
        <n v="9253"/>
        <n v="4776"/>
        <n v="14606"/>
        <n v="95993"/>
        <n v="4460"/>
        <n v="13536"/>
        <n v="40228"/>
        <n v="7012"/>
        <n v="37857"/>
        <n v="14973"/>
        <n v="39996"/>
        <n v="41564"/>
        <n v="6430"/>
        <n v="12405"/>
        <n v="123040"/>
        <n v="12516"/>
        <n v="8588"/>
        <n v="74688"/>
        <n v="51775"/>
        <n v="65877"/>
        <n v="8807"/>
        <n v="1017"/>
        <n v="151513"/>
        <n v="12047"/>
        <n v="32951"/>
        <n v="14951"/>
        <n v="1"/>
        <n v="9193"/>
        <n v="10422"/>
        <n v="2461"/>
        <n v="170623"/>
        <n v="9829"/>
        <n v="14006"/>
        <n v="6527"/>
        <n v="8929"/>
        <n v="3079"/>
        <n v="21307"/>
        <n v="73653"/>
        <n v="12635"/>
        <n v="12437"/>
        <n v="13816"/>
        <n v="145382"/>
        <n v="6336"/>
        <n v="8523"/>
        <n v="6351"/>
        <n v="10748"/>
        <n v="112272"/>
        <n v="99361"/>
        <n v="88055"/>
        <n v="33092"/>
        <n v="9562"/>
        <n v="8475"/>
        <n v="69617"/>
        <n v="53067"/>
        <n v="42596"/>
        <n v="4756"/>
        <n v="14925"/>
        <n v="166116"/>
        <n v="3834"/>
        <n v="13985"/>
        <n v="89288"/>
        <n v="5488"/>
        <n v="2721"/>
        <n v="4712"/>
        <n v="9216"/>
        <n v="19246"/>
        <n v="12274"/>
        <n v="65323"/>
        <n v="11502"/>
        <n v="7322"/>
        <n v="11619"/>
        <n v="59128"/>
        <n v="1518"/>
        <n v="9337"/>
        <n v="11255"/>
        <n v="13632"/>
        <n v="88037"/>
        <n v="175573"/>
        <n v="176112"/>
        <n v="100650"/>
        <n v="90706"/>
        <n v="26914"/>
        <n v="2212"/>
        <n v="4640"/>
        <n v="191222"/>
        <n v="12985"/>
        <n v="4300"/>
        <n v="9134"/>
        <n v="8864"/>
        <n v="150755"/>
        <n v="110279"/>
        <n v="13439"/>
        <n v="10804"/>
        <n v="40107"/>
        <n v="98811"/>
        <n v="5528"/>
        <n v="521"/>
        <n v="663"/>
        <n v="157635"/>
        <n v="5368"/>
        <n v="47459"/>
        <n v="86060"/>
        <n v="161593"/>
        <n v="6927"/>
        <n v="159185"/>
        <n v="172736"/>
        <n v="5315"/>
        <n v="195750"/>
        <n v="3525"/>
        <n v="10550"/>
        <n v="718"/>
        <n v="28358"/>
        <n v="138384"/>
        <n v="2625"/>
        <n v="45004"/>
        <n v="2538"/>
        <n v="3188"/>
        <n v="8517"/>
        <n v="3012"/>
        <n v="8716"/>
        <n v="57157"/>
        <n v="5178"/>
        <n v="163118"/>
        <n v="6041"/>
        <n v="968"/>
        <n v="14305"/>
        <n v="6543"/>
        <n v="193413"/>
        <n v="2529"/>
        <n v="5614"/>
        <n v="3496"/>
        <n v="4257"/>
        <n v="199110"/>
        <n v="41212"/>
        <n v="6338"/>
        <n v="99100"/>
        <n v="12300"/>
        <n v="171549"/>
        <n v="14324"/>
        <n v="6024"/>
        <n v="188721"/>
        <n v="57911"/>
        <n v="12309"/>
        <n v="138497"/>
        <n v="667"/>
        <n v="119830"/>
        <n v="6623"/>
        <n v="81897"/>
        <n v="186885"/>
        <n v="176398"/>
        <n v="10999"/>
        <n v="102751"/>
        <n v="165352"/>
        <n v="165798"/>
        <n v="10084"/>
        <n v="5523"/>
        <n v="5823"/>
        <n v="6000"/>
        <n v="8181"/>
        <n v="3589"/>
        <n v="4323"/>
        <n v="14822"/>
        <n v="10138"/>
        <n v="3127"/>
        <n v="123124"/>
        <n v="171729"/>
        <n v="10729"/>
        <n v="10240"/>
        <n v="3988"/>
        <n v="14771"/>
        <n v="14649"/>
        <n v="184658"/>
        <n v="13103"/>
        <n v="168095"/>
        <n v="3"/>
        <n v="3840"/>
        <n v="6263"/>
        <n v="108161"/>
        <n v="8505"/>
        <n v="96735"/>
        <n v="959"/>
        <n v="8322"/>
        <n v="13424"/>
        <n v="10755"/>
        <n v="9935"/>
        <n v="26303"/>
        <n v="5328"/>
        <n v="10756"/>
        <n v="165375"/>
        <n v="6031"/>
        <n v="85902"/>
        <n v="143910"/>
        <n v="2708"/>
        <n v="8842"/>
        <n v="47260"/>
        <n v="1953"/>
        <n v="155349"/>
        <n v="10704"/>
        <n v="773"/>
        <n v="9419"/>
        <n v="5324"/>
        <n v="7465"/>
        <n v="8799"/>
        <n v="13656"/>
        <n v="14536"/>
        <n v="150552"/>
        <n v="9076"/>
        <n v="1517"/>
        <n v="8153"/>
        <n v="6357"/>
        <n v="19557"/>
        <n v="13213"/>
        <n v="5476"/>
        <n v="13474"/>
        <n v="91722"/>
        <n v="8219"/>
        <n v="717"/>
        <n v="1065"/>
        <n v="8038"/>
        <n v="68769"/>
        <n v="3352"/>
        <n v="6785"/>
        <n v="5037"/>
        <n v="1954"/>
        <n v="5"/>
        <n v="12102"/>
        <n v="24234"/>
        <n v="2809"/>
        <n v="11469"/>
        <n v="8014"/>
        <n v="514"/>
        <n v="43473"/>
        <n v="87560"/>
        <n v="3087"/>
        <n v="1586"/>
        <n v="12812"/>
        <n v="183345"/>
        <n v="8697"/>
        <n v="4126"/>
        <n v="3220"/>
        <n v="6401"/>
        <n v="1269"/>
        <n v="903"/>
        <n v="3251"/>
        <n v="8092"/>
        <n v="160422"/>
        <n v="196377"/>
        <n v="2148"/>
        <n v="11648"/>
        <n v="5897"/>
        <n v="3326"/>
        <n v="1002"/>
        <n v="131826"/>
        <n v="21477"/>
        <n v="62330"/>
        <n v="14643"/>
        <n v="41396"/>
        <n v="11900"/>
        <n v="123538"/>
        <n v="198628"/>
        <n v="68602"/>
        <n v="116064"/>
        <n v="125042"/>
        <n v="108974"/>
        <n v="34964"/>
        <n v="96777"/>
        <n v="31864"/>
        <n v="4853"/>
        <n v="82959"/>
        <n v="23159"/>
        <n v="2758"/>
        <n v="12607"/>
        <n v="142823"/>
        <n v="95958"/>
        <n v="94631"/>
        <n v="977"/>
        <n v="137961"/>
        <n v="7548"/>
        <n v="2241"/>
        <n v="3431"/>
        <n v="4253"/>
        <n v="1146"/>
        <n v="11948"/>
        <n v="135132"/>
        <n v="9546"/>
        <n v="13755"/>
        <n v="8330"/>
        <n v="14547"/>
        <n v="11735"/>
        <n v="10658"/>
        <n v="1870"/>
        <n v="14394"/>
        <n v="14743"/>
        <n v="178965"/>
        <n v="128410"/>
        <n v="164291"/>
        <n v="22073"/>
        <n v="1479"/>
        <n v="12275"/>
        <n v="5098"/>
        <n v="24882"/>
        <n v="2912"/>
        <n v="4008"/>
        <n v="9749"/>
        <n v="5803"/>
        <n v="14199"/>
        <n v="196779"/>
        <n v="56859"/>
        <n v="103554"/>
        <n v="42795"/>
        <n v="12938"/>
        <n v="101352"/>
        <n v="4477"/>
        <n v="4393"/>
        <n v="67546"/>
        <n v="143788"/>
        <n v="3755"/>
        <n v="9238"/>
        <n v="77012"/>
        <n v="14083"/>
        <n v="12202"/>
        <n v="62127"/>
        <n v="13772"/>
        <n v="2946"/>
        <n v="168820"/>
        <n v="154321"/>
        <n v="26527"/>
        <n v="71583"/>
        <n v="12100"/>
        <n v="12129"/>
        <n v="62804"/>
        <n v="55536"/>
        <n v="8161"/>
        <n v="14046"/>
        <n v="117628"/>
        <n v="159405"/>
        <n v="12552"/>
        <n v="59007"/>
        <n v="943"/>
        <n v="93963"/>
        <n v="140469"/>
        <n v="6423"/>
        <n v="6015"/>
        <n v="11075"/>
        <n v="15723"/>
        <n v="2064"/>
        <n v="7767"/>
        <n v="10313"/>
        <n v="197018"/>
        <n v="47037"/>
        <n v="173191"/>
        <n v="5487"/>
        <n v="9817"/>
        <n v="6369"/>
        <n v="65755"/>
        <n v="178120"/>
        <n v="13678"/>
        <n v="9969"/>
        <n v="14827"/>
        <n v="100900"/>
        <n v="165954"/>
        <n v="1744"/>
        <n v="10731"/>
        <n v="3232"/>
        <n v="10938"/>
        <n v="10739"/>
        <n v="5579"/>
        <n v="37754"/>
        <n v="45384"/>
        <n v="8703"/>
        <n v="4"/>
        <n v="182302"/>
        <n v="3045"/>
        <n v="102749"/>
        <n v="1763"/>
        <n v="137904"/>
        <n v="152438"/>
        <n v="1332"/>
        <n v="118706"/>
        <n v="5674"/>
        <n v="4119"/>
        <n v="139354"/>
        <n v="57734"/>
        <n v="145265"/>
        <n v="95020"/>
        <n v="8829"/>
        <n v="3984"/>
        <n v="8053"/>
        <n v="1620"/>
        <n v="10328"/>
        <n v="10289"/>
        <n v="9889"/>
        <n v="60342"/>
        <n v="8907"/>
        <n v="8432"/>
        <n v="57122"/>
        <n v="4613"/>
        <n v="162603"/>
        <n v="12310"/>
        <n v="8656"/>
        <n v="159931"/>
        <n v="689"/>
        <n v="48236"/>
        <n v="77021"/>
        <n v="27844"/>
        <n v="702"/>
        <n v="197024"/>
        <n v="11663"/>
        <n v="9339"/>
        <n v="4596"/>
        <n v="173437"/>
        <n v="45831"/>
        <n v="6514"/>
        <n v="13684"/>
        <n v="13264"/>
        <n v="1667"/>
        <n v="3349"/>
        <n v="46317"/>
        <n v="78743"/>
        <n v="107743"/>
        <n v="6889"/>
        <n v="45983"/>
        <n v="6924"/>
        <n v="12497"/>
        <n v="166874"/>
        <n v="837"/>
        <n v="193820"/>
        <n v="119510"/>
        <n v="9289"/>
        <n v="35498"/>
        <n v="12678"/>
        <n v="3260"/>
        <n v="31123"/>
        <n v="4797"/>
        <n v="53324"/>
        <n v="6608"/>
        <n v="622"/>
        <n v="180802"/>
        <n v="3406"/>
        <n v="11061"/>
        <n v="16389"/>
        <n v="6303"/>
        <n v="81136"/>
        <n v="1768"/>
        <n v="12944"/>
        <n v="188480"/>
        <n v="7227"/>
        <n v="574"/>
        <n v="96328"/>
        <n v="178338"/>
        <n v="8046"/>
        <n v="184086"/>
        <n v="13385"/>
        <n v="12533"/>
        <n v="14697"/>
        <n v="98935"/>
        <n v="57034"/>
        <n v="7120"/>
        <n v="14097"/>
        <n v="43086"/>
        <n v="1930"/>
        <n v="13864"/>
        <n v="7742"/>
        <n v="164109"/>
        <n v="6870"/>
        <n v="12597"/>
        <n v="179074"/>
        <n v="83843"/>
        <n v="105598"/>
        <n v="8866"/>
        <n v="75022"/>
        <n v="14408"/>
        <n v="14089"/>
        <n v="12467"/>
        <n v="11960"/>
        <n v="7966"/>
        <n v="106321"/>
        <n v="158832"/>
        <n v="11091"/>
        <n v="5107"/>
        <n v="141393"/>
        <n v="194166"/>
        <n v="4124"/>
        <n v="14865"/>
        <n v="134688"/>
        <n v="47705"/>
        <n v="95364"/>
        <n v="3295"/>
        <n v="4896"/>
        <n v="7496"/>
        <n v="9967"/>
        <n v="52421"/>
        <n v="6298"/>
        <n v="1546"/>
        <n v="16168"/>
        <n v="6269"/>
        <n v="149578"/>
        <n v="3841"/>
        <n v="4531"/>
        <n v="60934"/>
        <n v="103255"/>
        <n v="13065"/>
        <n v="6654"/>
        <n v="6852"/>
        <n v="124517"/>
        <n v="5113"/>
        <n v="5824"/>
        <n v="6226"/>
        <n v="20243"/>
        <n v="188288"/>
        <n v="11167"/>
        <n v="146595"/>
        <n v="7875"/>
        <n v="148779"/>
        <n v="175868"/>
        <n v="5112"/>
        <n v="13018"/>
        <n v="91176"/>
        <n v="6342"/>
        <n v="151438"/>
        <n v="6178"/>
        <n v="6405"/>
        <n v="180667"/>
        <n v="12042"/>
        <n v="179356"/>
        <n v="1136"/>
        <n v="8645"/>
        <n v="1914"/>
        <n v="41205"/>
        <n v="14488"/>
        <n v="97037"/>
        <n v="55757"/>
        <n v="11525"/>
        <n v="158669"/>
        <n v="5916"/>
        <n v="150806"/>
        <n v="14249"/>
        <n v="13205"/>
        <n v="11108"/>
        <n v="2884"/>
        <n v="55476"/>
        <n v="5973"/>
        <n v="183756"/>
        <n v="30902"/>
        <n v="5569"/>
        <n v="92824"/>
        <n v="158590"/>
        <n v="127591"/>
        <n v="6750"/>
        <n v="9318"/>
        <n v="4832"/>
        <n v="19769"/>
        <n v="11277"/>
        <n v="13382"/>
        <n v="32986"/>
        <n v="81984"/>
        <n v="178483"/>
        <n v="87448"/>
        <n v="1863"/>
        <n v="62174"/>
        <n v="59003"/>
        <n v="174039"/>
        <n v="12684"/>
        <n v="14033"/>
        <n v="177936"/>
        <n v="13212"/>
        <n v="49879"/>
        <n v="824"/>
        <n v="31594"/>
        <n v="57010"/>
        <n v="7438"/>
        <n v="57872"/>
        <n v="8906"/>
        <n v="7724"/>
        <n v="26571"/>
        <n v="12219"/>
        <n v="1985"/>
        <n v="12155"/>
        <n v="5593"/>
        <n v="175020"/>
        <n v="75955"/>
        <n v="119127"/>
        <n v="110689"/>
        <n v="2445"/>
        <n v="57250"/>
        <n v="11929"/>
        <n v="118214"/>
        <n v="4432"/>
        <n v="17879"/>
        <n v="14511"/>
        <n v="141822"/>
        <n v="159037"/>
        <n v="8109"/>
        <n v="8244"/>
        <n v="7600"/>
        <n v="94501"/>
        <n v="14381"/>
        <n v="13980"/>
        <n v="12449"/>
        <n v="7348"/>
        <n v="8158"/>
        <n v="7119"/>
        <n v="5438"/>
        <n v="115396"/>
        <n v="7656"/>
        <n v="12322"/>
        <n v="96888"/>
        <n v="196960"/>
        <n v="188057"/>
        <n v="6245"/>
        <n v="91014"/>
        <n v="4710"/>
        <n v="197728"/>
        <n v="10682"/>
        <n v="168048"/>
        <n v="138586"/>
        <n v="11579"/>
        <n v="12020"/>
        <n v="13954"/>
        <n v="6358"/>
        <n v="1260"/>
        <n v="14725"/>
        <n v="11174"/>
        <n v="182036"/>
        <n v="28870"/>
        <n v="10353"/>
        <n v="13868"/>
        <n v="8317"/>
        <n v="10557"/>
        <n v="3227"/>
        <n v="5429"/>
        <n v="75906"/>
        <n v="13250"/>
        <n v="11261"/>
        <n v="97369"/>
        <n v="48227"/>
        <n v="14685"/>
        <n v="735"/>
        <n v="10397"/>
        <n v="118847"/>
        <n v="7220"/>
        <n v="107622"/>
        <n v="83267"/>
        <n v="13404"/>
        <n v="131404"/>
        <n v="2533"/>
        <n v="5028"/>
        <n v="1557"/>
        <n v="6100"/>
        <n v="1592"/>
        <n v="14150"/>
        <n v="13513"/>
        <n v="504"/>
        <n v="14240"/>
        <n v="2091"/>
        <n v="118580"/>
        <n v="11214"/>
        <n v="68137"/>
        <n v="13527"/>
        <n v="8363"/>
        <n v="5362"/>
        <n v="12065"/>
        <n v="118603"/>
        <n v="10037"/>
        <n v="5696"/>
        <n v="167005"/>
        <n v="114615"/>
        <n v="16592"/>
        <n v="14420"/>
        <n v="6204"/>
        <n v="8010"/>
        <n v="8125"/>
        <n v="55372"/>
        <n v="11088"/>
        <n v="109106"/>
        <n v="11642"/>
        <n v="2769"/>
        <n v="169586"/>
        <n v="101185"/>
        <n v="6775"/>
        <n v="72623"/>
        <n v="45987"/>
        <n v="10243"/>
        <n v="87293"/>
        <n v="5421"/>
        <n v="4414"/>
        <n v="10981"/>
        <n v="10451"/>
        <n v="102535"/>
        <n v="12939"/>
        <n v="10946"/>
        <n v="60994"/>
        <n v="3174"/>
        <n v="3351"/>
        <n v="56774"/>
        <n v="540"/>
        <n v="680"/>
        <n v="13045"/>
        <n v="8276"/>
        <n v="1022"/>
        <n v="4275"/>
        <n v="8332"/>
        <n v="6408"/>
        <n v="73522"/>
        <n v="4667"/>
        <n v="12216"/>
        <n v="6987"/>
        <n v="4932"/>
        <n v="8262"/>
        <n v="1848"/>
        <n v="1583"/>
        <n v="88536"/>
        <n v="12360"/>
        <n v="71320"/>
        <n v="134640"/>
        <n v="7661"/>
        <n v="2950"/>
        <n v="11721"/>
        <n v="189192"/>
        <n v="7664"/>
        <n v="4509"/>
        <n v="12009"/>
        <n v="14273"/>
        <n v="188982"/>
        <n v="14640"/>
        <n v="107516"/>
        <n v="13950"/>
        <n v="12797"/>
        <n v="6134"/>
        <n v="4899"/>
        <n v="4929"/>
        <n v="1424"/>
        <n v="105817"/>
        <n v="136156"/>
        <n v="10723"/>
        <n v="11228"/>
        <n v="77355"/>
        <n v="6086"/>
        <n v="150960"/>
        <n v="8890"/>
        <n v="14644"/>
        <n v="116583"/>
        <n v="12991"/>
        <n v="8447"/>
        <n v="2703"/>
        <n v="8747"/>
        <n v="138087"/>
        <n v="5085"/>
        <n v="10831"/>
        <n v="8917"/>
        <n v="12468"/>
        <n v="2505"/>
        <n v="111502"/>
        <n v="194309"/>
        <n v="23956"/>
        <n v="8558"/>
        <n v="7413"/>
        <n v="2778"/>
        <n v="2594"/>
        <n v="5033"/>
        <n v="9317"/>
        <n v="6560"/>
        <n v="5415"/>
        <n v="14577"/>
        <n v="150515"/>
        <n v="79045"/>
        <n v="7797"/>
        <n v="38376"/>
        <n v="6920"/>
        <n v="194912"/>
        <n v="7992"/>
        <n v="79268"/>
        <n v="139468"/>
        <n v="5465"/>
        <n v="2111"/>
        <n v="126628"/>
        <n v="1012"/>
        <n v="193101"/>
        <n v="31665"/>
        <n v="2960"/>
        <n v="8089"/>
        <n v="109374"/>
        <n v="2129"/>
        <n v="127745"/>
        <n v="2289"/>
        <n v="12174"/>
        <n v="9508"/>
        <n v="155849"/>
        <n v="7758"/>
        <n v="13835"/>
        <n v="10770"/>
        <n v="153338"/>
        <n v="2437"/>
        <n v="93991"/>
        <n v="12620"/>
        <n v="8746"/>
        <n v="3534"/>
        <n v="709"/>
        <n v="795"/>
        <n v="12955"/>
        <n v="8964"/>
        <n v="1843"/>
        <n v="121950"/>
        <n v="8621"/>
        <n v="30215"/>
        <n v="11539"/>
        <n v="14310"/>
        <n v="35536"/>
        <n v="3676"/>
        <n v="195936"/>
        <n v="1343"/>
        <n v="2097"/>
        <n v="9021"/>
        <n v="20915"/>
        <n v="9676"/>
        <n v="1210"/>
        <n v="90440"/>
        <n v="4044"/>
        <n v="192292"/>
        <n v="6722"/>
        <n v="1577"/>
        <n v="3301"/>
        <n v="196386"/>
        <n v="11952"/>
        <n v="3930"/>
        <n v="5729"/>
        <n v="4883"/>
        <n v="175015"/>
        <n v="11280"/>
        <n v="10012"/>
        <n v="1690"/>
        <n v="84891"/>
        <n v="10093"/>
        <n v="3839"/>
        <n v="6161"/>
        <n v="5615"/>
        <n v="6205"/>
        <n v="11969"/>
        <n v="8142"/>
        <n v="55805"/>
        <n v="15238"/>
        <n v="961"/>
        <n v="5918"/>
        <n v="9520"/>
        <n v="159056"/>
        <n v="101987"/>
        <n v="1980"/>
        <n v="156384"/>
        <n v="7763"/>
        <n v="35698"/>
        <n v="12434"/>
        <n v="8081"/>
        <n v="6631"/>
        <n v="4678"/>
        <n v="6800"/>
        <n v="10657"/>
        <n v="4997"/>
        <n v="13164"/>
        <n v="8501"/>
        <n v="13468"/>
        <n v="121138"/>
        <n v="8117"/>
        <n v="8550"/>
        <n v="57659"/>
        <n v="1414"/>
        <n v="97524"/>
        <n v="26176"/>
        <n v="2991"/>
        <n v="8366"/>
        <n v="12886"/>
        <n v="5177"/>
        <n v="8641"/>
        <n v="86244"/>
        <n v="78630"/>
        <n v="11941"/>
        <n v="6115"/>
        <n v="188404"/>
        <n v="9910"/>
        <n v="114523"/>
        <n v="3144"/>
        <n v="13441"/>
        <n v="11990"/>
        <n v="6839"/>
        <n v="13223"/>
        <n v="7608"/>
        <n v="74073"/>
        <n v="153216"/>
        <n v="4814"/>
        <n v="4603"/>
        <n v="37823"/>
        <n v="62819"/>
        <m/>
      </sharedItems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 count="590">
        <n v="0"/>
        <n v="158"/>
        <n v="1425"/>
        <n v="24"/>
        <n v="53"/>
        <n v="174"/>
        <n v="18"/>
        <n v="227"/>
        <n v="708"/>
        <n v="44"/>
        <n v="220"/>
        <n v="27"/>
        <n v="55"/>
        <n v="98"/>
        <n v="200"/>
        <n v="452"/>
        <n v="100"/>
        <n v="1249"/>
        <n v="135"/>
        <n v="674"/>
        <n v="1396"/>
        <n v="558"/>
        <n v="890"/>
        <n v="142"/>
        <n v="2673"/>
        <n v="163"/>
        <n v="1480"/>
        <n v="15"/>
        <n v="2220"/>
        <n v="1606"/>
        <n v="129"/>
        <n v="226"/>
        <n v="2307"/>
        <n v="5419"/>
        <n v="165"/>
        <n v="1965"/>
        <n v="16"/>
        <n v="107"/>
        <n v="134"/>
        <n v="88"/>
        <n v="198"/>
        <n v="111"/>
        <n v="222"/>
        <n v="6212"/>
        <n v="48"/>
        <n v="92"/>
        <n v="149"/>
        <n v="2431"/>
        <n v="303"/>
        <n v="1"/>
        <n v="1467"/>
        <n v="75"/>
        <n v="209"/>
        <n v="120"/>
        <n v="131"/>
        <n v="164"/>
        <n v="201"/>
        <n v="211"/>
        <n v="128"/>
        <n v="1600"/>
        <n v="2253"/>
        <n v="249"/>
        <n v="5"/>
        <n v="38"/>
        <n v="236"/>
        <n v="12"/>
        <n v="4065"/>
        <n v="246"/>
        <n v="17"/>
        <n v="2475"/>
        <n v="76"/>
        <n v="54"/>
        <n v="85"/>
        <n v="170"/>
        <n v="1684"/>
        <n v="56"/>
        <n v="330"/>
        <n v="838"/>
        <n v="127"/>
        <n v="411"/>
        <n v="180"/>
        <n v="1000"/>
        <n v="374"/>
        <n v="71"/>
        <n v="203"/>
        <n v="1482"/>
        <n v="113"/>
        <n v="96"/>
        <n v="106"/>
        <n v="679"/>
        <n v="498"/>
        <n v="610"/>
        <n v="2331"/>
        <n v="1220"/>
        <n v="336"/>
        <n v="37"/>
        <n v="1917"/>
        <n v="95"/>
        <n v="147"/>
        <n v="86"/>
        <n v="83"/>
        <n v="60"/>
        <n v="296"/>
        <n v="676"/>
        <n v="361"/>
        <n v="126"/>
        <n v="3304"/>
        <n v="73"/>
        <n v="275"/>
        <n v="67"/>
        <n v="154"/>
        <n v="1782"/>
        <n v="903"/>
        <n v="3387"/>
        <n v="662"/>
        <n v="94"/>
        <n v="774"/>
        <n v="672"/>
        <n v="532"/>
        <n v="533"/>
        <n v="2443"/>
        <n v="89"/>
        <n v="159"/>
        <n v="940"/>
        <n v="117"/>
        <n v="58"/>
        <n v="50"/>
        <n v="115"/>
        <n v="326"/>
        <n v="186"/>
        <n v="1071"/>
        <n v="70"/>
        <n v="768"/>
        <n v="51"/>
        <n v="199"/>
        <n v="195"/>
        <n v="3376"/>
        <n v="5681"/>
        <n v="1059"/>
        <n v="1194"/>
        <n v="379"/>
        <n v="30"/>
        <n v="41"/>
        <n v="1821"/>
        <n v="157"/>
        <n v="2506"/>
        <n v="244"/>
        <n v="146"/>
        <n v="955"/>
        <n v="1267"/>
        <n v="26"/>
        <n v="1561"/>
        <n v="1130"/>
        <n v="782"/>
        <n v="2739"/>
        <n v="210"/>
        <n v="3537"/>
        <n v="2107"/>
        <n v="136"/>
        <n v="3318"/>
        <n v="340"/>
        <n v="19"/>
        <n v="886"/>
        <n v="1442"/>
        <n v="35"/>
        <n v="441"/>
        <n v="243"/>
        <n v="65"/>
        <n v="524"/>
        <n v="1989"/>
        <n v="168"/>
        <n v="13"/>
        <n v="82"/>
        <n v="4498"/>
        <n v="40"/>
        <n v="80"/>
        <n v="57"/>
        <n v="43"/>
        <n v="2053"/>
        <n v="808"/>
        <n v="1625"/>
        <n v="4289"/>
        <n v="143"/>
        <n v="1815"/>
        <n v="934"/>
        <n v="397"/>
        <n v="1539"/>
        <n v="2179"/>
        <n v="138"/>
        <n v="931"/>
        <n v="3594"/>
        <n v="5880"/>
        <n v="112"/>
        <n v="943"/>
        <n v="2468"/>
        <n v="2551"/>
        <n v="101"/>
        <n v="62"/>
        <n v="329"/>
        <n v="97"/>
        <n v="1784"/>
        <n v="250"/>
        <n v="238"/>
        <n v="214"/>
        <n v="1884"/>
        <n v="218"/>
        <n v="6465"/>
        <n v="59"/>
        <n v="1335"/>
        <n v="1697"/>
        <n v="261"/>
        <n v="454"/>
        <n v="5512"/>
        <n v="3182"/>
        <n v="2768"/>
        <n v="87"/>
        <n v="1890"/>
        <n v="61"/>
        <n v="1894"/>
        <n v="282"/>
        <n v="116"/>
        <n v="133"/>
        <n v="91"/>
        <n v="546"/>
        <n v="393"/>
        <n v="2062"/>
        <n v="29"/>
        <n v="132"/>
        <n v="254"/>
        <n v="184"/>
        <n v="176"/>
        <n v="137"/>
        <n v="337"/>
        <n v="908"/>
        <n v="10"/>
        <n v="32"/>
        <n v="183"/>
        <n v="1910"/>
        <n v="104"/>
        <n v="72"/>
        <n v="49"/>
        <n v="295"/>
        <n v="245"/>
        <n v="7"/>
        <n v="659"/>
        <n v="803"/>
        <n v="121"/>
        <n v="3742"/>
        <n v="223"/>
        <n v="31"/>
        <n v="108"/>
        <n v="64"/>
        <n v="5168"/>
        <n v="307"/>
        <n v="33"/>
        <n v="2441"/>
        <n v="1385"/>
        <n v="190"/>
        <n v="470"/>
        <n v="253"/>
        <n v="1113"/>
        <n v="2283"/>
        <n v="1072"/>
        <n v="1095"/>
        <n v="1690"/>
        <n v="1297"/>
        <n v="1257"/>
        <n v="328"/>
        <n v="830"/>
        <n v="331"/>
        <n v="25"/>
        <n v="191"/>
        <n v="3483"/>
        <n v="923"/>
        <n v="2013"/>
        <n v="1703"/>
        <n v="23"/>
        <n v="187"/>
        <n v="2875"/>
        <n v="139"/>
        <n v="206"/>
        <n v="5966"/>
        <n v="2176"/>
        <n v="169"/>
        <n v="2106"/>
        <n v="355"/>
        <n v="84"/>
        <n v="155"/>
        <n v="189"/>
        <n v="4799"/>
        <n v="1137"/>
        <n v="1068"/>
        <n v="424"/>
        <n v="145"/>
        <n v="1152"/>
        <n v="151"/>
        <n v="1608"/>
        <n v="3059"/>
        <n v="34"/>
        <n v="1604"/>
        <n v="123"/>
        <n v="941"/>
        <n v="299"/>
        <n v="3015"/>
        <n v="2237"/>
        <n v="435"/>
        <n v="645"/>
        <n v="484"/>
        <n v="714"/>
        <n v="1111"/>
        <n v="1089"/>
        <n v="5497"/>
        <n v="418"/>
        <n v="1439"/>
        <n v="1999"/>
        <n v="5203"/>
        <n v="118"/>
        <n v="205"/>
        <n v="162"/>
        <n v="219"/>
        <n v="2526"/>
        <n v="747"/>
        <n v="2138"/>
        <n v="792"/>
        <n v="1713"/>
        <n v="192"/>
        <n v="247"/>
        <n v="2293"/>
        <n v="3131"/>
        <n v="90"/>
        <n v="439"/>
        <n v="605"/>
        <n v="6286"/>
        <n v="1181"/>
        <n v="39"/>
        <n v="3727"/>
        <n v="1605"/>
        <n v="46"/>
        <n v="2120"/>
        <n v="105"/>
        <n v="2080"/>
        <n v="535"/>
        <n v="2105"/>
        <n v="2436"/>
        <n v="42"/>
        <n v="381"/>
        <n v="194"/>
        <n v="575"/>
        <n v="1120"/>
        <n v="2756"/>
        <n v="173"/>
        <n v="1538"/>
        <n v="9"/>
        <n v="554"/>
        <n v="1572"/>
        <n v="648"/>
        <n v="21"/>
        <n v="2346"/>
        <n v="144"/>
        <n v="595"/>
        <n v="268"/>
        <n v="579"/>
        <n v="2072"/>
        <n v="1796"/>
        <n v="460"/>
        <n v="347"/>
        <n v="2528"/>
        <n v="3657"/>
        <n v="1258"/>
        <n v="362"/>
        <n v="239"/>
        <n v="528"/>
        <n v="846"/>
        <n v="78"/>
        <n v="1773"/>
        <n v="369"/>
        <n v="1979"/>
        <n v="63"/>
        <n v="6080"/>
        <n v="3640"/>
        <n v="2218"/>
        <n v="202"/>
        <n v="140"/>
        <n v="1052"/>
        <n v="1296"/>
        <n v="77"/>
        <n v="395"/>
        <n v="2690"/>
        <n v="156"/>
        <n v="2985"/>
        <n v="762"/>
        <n v="2779"/>
        <n v="1028"/>
        <n v="122"/>
        <n v="221"/>
        <n v="1022"/>
        <n v="3177"/>
        <n v="1790"/>
        <n v="3596"/>
        <n v="5180"/>
        <n v="589"/>
        <n v="2725"/>
        <n v="300"/>
        <n v="3116"/>
        <n v="909"/>
        <n v="1613"/>
        <n v="130"/>
        <n v="1368"/>
        <n v="102"/>
        <n v="4006"/>
        <n v="1629"/>
        <n v="2188"/>
        <n v="2409"/>
        <n v="1140"/>
        <n v="2857"/>
        <n v="160"/>
        <n v="2230"/>
        <n v="316"/>
        <n v="6406"/>
        <n v="723"/>
        <n v="1198"/>
        <n v="2144"/>
        <n v="2693"/>
        <n v="432"/>
        <n v="750"/>
        <n v="3063"/>
        <n v="278"/>
        <n v="1658"/>
        <n v="2266"/>
        <n v="2604"/>
        <n v="45"/>
        <n v="257"/>
        <n v="375"/>
        <n v="2928"/>
        <n v="4697"/>
        <n v="2915"/>
        <n v="602"/>
        <n v="3868"/>
        <n v="409"/>
        <n v="234"/>
        <n v="3016"/>
        <n v="264"/>
        <n v="504"/>
        <n v="14"/>
        <n v="390"/>
        <n v="752"/>
        <n v="1063"/>
        <n v="272"/>
        <n v="419"/>
        <n v="1621"/>
        <n v="1101"/>
        <n v="1073"/>
        <n v="4428"/>
        <n v="1218"/>
        <n v="1170"/>
        <n v="215"/>
        <n v="363"/>
        <n v="2955"/>
        <n v="1657"/>
        <n v="103"/>
        <n v="110"/>
        <n v="926"/>
        <n v="269"/>
        <n v="175"/>
        <n v="69"/>
        <n v="237"/>
        <n v="1748"/>
        <n v="79"/>
        <n v="196"/>
        <n v="889"/>
        <n v="7295"/>
        <n v="2893"/>
        <n v="820"/>
        <n v="2038"/>
        <n v="2025"/>
        <n v="1345"/>
        <n v="125"/>
        <n v="1785"/>
        <n v="656"/>
        <n v="555"/>
        <n v="297"/>
        <n v="3036"/>
        <n v="1596"/>
        <n v="181"/>
        <n v="1121"/>
        <n v="980"/>
        <n v="536"/>
        <n v="1991"/>
        <n v="3388"/>
        <n v="280"/>
        <n v="614"/>
        <n v="366"/>
        <n v="270"/>
        <n v="114"/>
        <n v="3205"/>
        <n v="288"/>
        <n v="148"/>
        <n v="1518"/>
        <n v="1274"/>
        <n v="166"/>
        <n v="235"/>
        <n v="248"/>
        <n v="513"/>
        <n v="150"/>
        <n v="3410"/>
        <n v="216"/>
        <n v="5139"/>
        <n v="2353"/>
        <n v="2201"/>
        <n v="831"/>
        <n v="161"/>
        <n v="3308"/>
        <n v="207"/>
        <n v="859"/>
        <n v="6"/>
        <n v="185"/>
        <n v="1225"/>
        <n v="233"/>
        <n v="2108"/>
        <n v="2805"/>
        <n v="68"/>
        <n v="36"/>
        <n v="2489"/>
        <n v="47"/>
        <n v="279"/>
        <n v="2100"/>
        <n v="252"/>
        <n v="1280"/>
        <n v="22"/>
        <n v="4233"/>
        <n v="119"/>
        <n v="1758"/>
        <n v="1797"/>
        <n v="3533"/>
        <n v="1354"/>
        <n v="172"/>
        <n v="2662"/>
        <n v="225"/>
        <n v="217"/>
        <n v="3272"/>
        <n v="898"/>
        <n v="526"/>
        <n v="2320"/>
        <n v="81"/>
        <n v="1887"/>
        <n v="4358"/>
        <n v="1229"/>
        <n v="2414"/>
        <n v="193"/>
        <n v="1886"/>
        <n v="52"/>
        <n v="1825"/>
        <n v="290"/>
        <n v="1470"/>
        <n v="182"/>
        <n v="1460"/>
        <n v="1221"/>
        <n v="3934"/>
        <n v="462"/>
        <n v="179"/>
        <n v="523"/>
        <n v="141"/>
        <n v="1866"/>
        <n v="255"/>
        <n v="2261"/>
        <n v="2289"/>
        <n v="3777"/>
        <n v="1902"/>
        <n v="976"/>
        <n v="66"/>
        <n v="263"/>
        <n v="1691"/>
        <n v="1559"/>
        <n v="1548"/>
        <n v="266"/>
        <n v="1573"/>
        <n v="93"/>
        <n v="594"/>
        <n v="1681"/>
        <n v="1015"/>
        <n v="742"/>
        <n v="323"/>
        <n v="2326"/>
        <n v="4405"/>
        <n v="480"/>
        <n v="241"/>
        <n v="842"/>
        <n v="2043"/>
        <n v="1122"/>
        <m/>
      </sharedItems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 count="8">
        <s v="CAD"/>
        <s v="USD"/>
        <s v="AUD"/>
        <s v="DKK"/>
        <s v="GBP"/>
        <s v="CHF"/>
        <s v="EUR"/>
        <m/>
      </sharedItems>
    </cacheField>
    <cacheField name="launched_at" numFmtId="0">
      <sharedItems containsString="0" containsBlank="1" containsNumber="1" containsInteger="1" minValue="1263016800" maxValue="1580104800" count="880">
        <n v="1448690400"/>
        <n v="1408424400"/>
        <n v="1384668000"/>
        <n v="1565499600"/>
        <n v="1547964000"/>
        <n v="1346130000"/>
        <n v="1505278800"/>
        <n v="1439442000"/>
        <n v="1281330000"/>
        <n v="1379566800"/>
        <n v="1281762000"/>
        <n v="1285045200"/>
        <n v="1571720400"/>
        <n v="1465621200"/>
        <n v="1331013600"/>
        <n v="1575957600"/>
        <n v="1390370400"/>
        <n v="1294812000"/>
        <n v="1536382800"/>
        <n v="1551679200"/>
        <n v="1406523600"/>
        <n v="1313384400"/>
        <n v="1522731600"/>
        <n v="1550124000"/>
        <n v="1403326800"/>
        <n v="1305694800"/>
        <n v="1533013200"/>
        <n v="1443848400"/>
        <n v="1265695200"/>
        <n v="1532062800"/>
        <n v="1558674000"/>
        <n v="1451973600"/>
        <n v="1515564000"/>
        <n v="1412485200"/>
        <n v="1490245200"/>
        <n v="1547877600"/>
        <n v="1298700000"/>
        <n v="1570338000"/>
        <n v="1287378000"/>
        <n v="1361772000"/>
        <n v="1275714000"/>
        <n v="1346734800"/>
        <n v="1309755600"/>
        <n v="1406178000"/>
        <n v="1552798800"/>
        <n v="1478062800"/>
        <n v="1278565200"/>
        <n v="1396069200"/>
        <n v="1435208400"/>
        <n v="1571547600"/>
        <n v="1375333200"/>
        <n v="1332824400"/>
        <n v="1284526800"/>
        <n v="1400562000"/>
        <n v="1520748000"/>
        <n v="1532926800"/>
        <n v="1420869600"/>
        <n v="1504242000"/>
        <n v="1442811600"/>
        <n v="1497243600"/>
        <n v="1342501200"/>
        <n v="1298268000"/>
        <n v="1433480400"/>
        <n v="1493355600"/>
        <n v="1530507600"/>
        <n v="1296108000"/>
        <n v="1428469200"/>
        <n v="1264399200"/>
        <n v="1501131600"/>
        <n v="1292738400"/>
        <n v="1288674000"/>
        <n v="1575093600"/>
        <n v="1435726800"/>
        <n v="1480226400"/>
        <n v="1459054800"/>
        <n v="1531630800"/>
        <n v="1421992800"/>
        <n v="1285563600"/>
        <n v="1523854800"/>
        <n v="1529125200"/>
        <n v="1503982800"/>
        <n v="1511416800"/>
        <n v="1547704800"/>
        <n v="1469682000"/>
        <n v="1343451600"/>
        <n v="1315717200"/>
        <n v="1430715600"/>
        <n v="1299564000"/>
        <n v="1429160400"/>
        <n v="1271307600"/>
        <n v="1456380000"/>
        <n v="1470459600"/>
        <n v="1277269200"/>
        <n v="1350709200"/>
        <n v="1554613200"/>
        <n v="1571029200"/>
        <n v="1299736800"/>
        <n v="1437973200"/>
        <n v="1416895200"/>
        <n v="1319000400"/>
        <n v="1424498400"/>
        <n v="1526274000"/>
        <n v="1287896400"/>
        <n v="1495515600"/>
        <n v="1364878800"/>
        <n v="1567918800"/>
        <n v="1524459600"/>
        <n v="1333688400"/>
        <n v="1389506400"/>
        <n v="1536642000"/>
        <n v="1348290000"/>
        <n v="1408856400"/>
        <n v="1505192400"/>
        <n v="1554786000"/>
        <n v="1510898400"/>
        <n v="1442552400"/>
        <n v="1316667600"/>
        <n v="1390716000"/>
        <n v="1402894800"/>
        <n v="1429246800"/>
        <n v="1417068000"/>
        <n v="1448344800"/>
        <n v="1557723600"/>
        <n v="1537333200"/>
        <n v="1471150800"/>
        <n v="1273640400"/>
        <n v="1282885200"/>
        <n v="1422943200"/>
        <n v="1319605200"/>
        <n v="1385704800"/>
        <n v="1515736800"/>
        <n v="1313125200"/>
        <n v="1308459600"/>
        <n v="1362636000"/>
        <n v="1402117200"/>
        <n v="1286341200"/>
        <n v="1348808400"/>
        <n v="1429592400"/>
        <n v="1519538400"/>
        <n v="1434085200"/>
        <n v="1277701200"/>
        <n v="1560747600"/>
        <n v="1410066000"/>
        <n v="1320732000"/>
        <n v="1465794000"/>
        <n v="1500958800"/>
        <n v="1357020000"/>
        <n v="1544940000"/>
        <n v="1402290000"/>
        <n v="1487311200"/>
        <n v="1350622800"/>
        <n v="1463029200"/>
        <n v="1269493200"/>
        <n v="1570251600"/>
        <n v="1388383200"/>
        <n v="1449554400"/>
        <n v="1553662800"/>
        <n v="1556341200"/>
        <n v="1442984400"/>
        <n v="1544248800"/>
        <n v="1508475600"/>
        <n v="1507438800"/>
        <n v="1501563600"/>
        <n v="1292997600"/>
        <n v="1370840400"/>
        <n v="1550815200"/>
        <n v="1339909200"/>
        <n v="1501736400"/>
        <n v="1395291600"/>
        <n v="1405746000"/>
        <n v="1368853200"/>
        <n v="1444021200"/>
        <n v="1472619600"/>
        <n v="1472878800"/>
        <n v="1289800800"/>
        <n v="1505970000"/>
        <n v="1363496400"/>
        <n v="1269234000"/>
        <n v="1507093200"/>
        <n v="1560574800"/>
        <n v="1284008400"/>
        <n v="1556859600"/>
        <n v="1526187600"/>
        <n v="1400821200"/>
        <n v="1361599200"/>
        <n v="1417500000"/>
        <n v="1457071200"/>
        <n v="1370322000"/>
        <n v="1552366800"/>
        <n v="1403845200"/>
        <n v="1523163600"/>
        <n v="1442206800"/>
        <n v="1532840400"/>
        <n v="1498194000"/>
        <n v="1281070800"/>
        <n v="1436245200"/>
        <n v="1406264400"/>
        <n v="1317531600"/>
        <n v="1484632800"/>
        <n v="1301806800"/>
        <n v="1539752400"/>
        <n v="1267250400"/>
        <n v="1535432400"/>
        <n v="1510207200"/>
        <n v="1462510800"/>
        <n v="1488520800"/>
        <n v="1377579600"/>
        <n v="1576389600"/>
        <n v="1289019600"/>
        <n v="1282194000"/>
        <n v="1550037600"/>
        <n v="1321941600"/>
        <n v="1556427600"/>
        <n v="1320991200"/>
        <n v="1345093200"/>
        <n v="1309496400"/>
        <n v="1340254800"/>
        <n v="1412226000"/>
        <n v="1458104400"/>
        <n v="1411534800"/>
        <n v="1399093200"/>
        <n v="1270702800"/>
        <n v="1431666000"/>
        <n v="1496293200"/>
        <n v="1575612000"/>
        <n v="1369112400"/>
        <n v="1469422800"/>
        <n v="1307854800"/>
        <n v="1503378000"/>
        <n v="1486965600"/>
        <n v="1561438800"/>
        <n v="1398402000"/>
        <n v="1513231200"/>
        <n v="1440824400"/>
        <n v="1397365200"/>
        <n v="1494392400"/>
        <n v="1520143200"/>
        <n v="1405314000"/>
        <n v="1396846800"/>
        <n v="1375678800"/>
        <n v="1482386400"/>
        <n v="1420005600"/>
        <n v="1420178400"/>
        <n v="1355032800"/>
        <n v="1382677200"/>
        <n v="1302238800"/>
        <n v="1487656800"/>
        <n v="1297836000"/>
        <n v="1453615200"/>
        <n v="1362463200"/>
        <n v="1481176800"/>
        <n v="1354946400"/>
        <n v="1282712400"/>
        <n v="1301979600"/>
        <n v="1263016800"/>
        <n v="1360648800"/>
        <n v="1451800800"/>
        <n v="1415340000"/>
        <n v="1351054800"/>
        <n v="1349326800"/>
        <n v="1548914400"/>
        <n v="1291269600"/>
        <n v="1449468000"/>
        <n v="1562734800"/>
        <n v="1505624400"/>
        <n v="1509948000"/>
        <n v="1554526800"/>
        <n v="1334811600"/>
        <n v="1279515600"/>
        <n v="1353909600"/>
        <n v="1535950800"/>
        <n v="1511244000"/>
        <n v="1331445600"/>
        <n v="1464584400"/>
        <n v="1335848400"/>
        <n v="1473483600"/>
        <n v="1479880800"/>
        <n v="1430197200"/>
        <n v="1331701200"/>
        <n v="1438578000"/>
        <n v="1368162000"/>
        <n v="1318654800"/>
        <n v="1331874000"/>
        <n v="1286254800"/>
        <n v="1540530000"/>
        <n v="1381813200"/>
        <n v="1548655200"/>
        <n v="1389679200"/>
        <n v="1456466400"/>
        <n v="1456984800"/>
        <n v="1504069200"/>
        <n v="1424930400"/>
        <n v="1535864400"/>
        <n v="1452146400"/>
        <n v="1470546000"/>
        <n v="1458363600"/>
        <n v="1500008400"/>
        <n v="1338958800"/>
        <n v="1303102800"/>
        <n v="1316581200"/>
        <n v="1270789200"/>
        <n v="1330322400"/>
        <n v="1400907600"/>
        <n v="1574143200"/>
        <n v="1494738000"/>
        <n v="1392357600"/>
        <n v="1281589200"/>
        <n v="1305003600"/>
        <n v="1301634000"/>
        <n v="1290664800"/>
        <n v="1395896400"/>
        <n v="1434862800"/>
        <n v="1451109600"/>
        <n v="1566968400"/>
        <n v="1543557600"/>
        <n v="1481522400"/>
        <n v="1512712800"/>
        <n v="1324274400"/>
        <n v="1364446800"/>
        <n v="1542693600"/>
        <n v="1573797600"/>
        <n v="1292392800"/>
        <n v="1573452000"/>
        <n v="1317790800"/>
        <n v="1501650000"/>
        <n v="1323669600"/>
        <n v="1440738000"/>
        <n v="1374296400"/>
        <n v="1384840800"/>
        <n v="1516600800"/>
        <n v="1436418000"/>
        <n v="1503550800"/>
        <n v="1423634400"/>
        <n v="1487224800"/>
        <n v="1432098000"/>
        <n v="1440392400"/>
        <n v="1446876000"/>
        <n v="1562302800"/>
        <n v="1378184400"/>
        <n v="1485064800"/>
        <n v="1326520800"/>
        <n v="1441256400"/>
        <n v="1533877200"/>
        <n v="1314421200"/>
        <n v="1293861600"/>
        <n v="1507352400"/>
        <n v="1324965600"/>
        <n v="1520229600"/>
        <n v="1482991200"/>
        <n v="1294034400"/>
        <n v="1413608400"/>
        <n v="1286946000"/>
        <n v="1359871200"/>
        <n v="1555304400"/>
        <n v="1423375200"/>
        <n v="1420696800"/>
        <n v="1502946000"/>
        <n v="1547186400"/>
        <n v="1444971600"/>
        <n v="1404622800"/>
        <n v="1526878800"/>
        <n v="1319691600"/>
        <n v="1371963600"/>
        <n v="1433739600"/>
        <n v="1508130000"/>
        <n v="1486706400"/>
        <n v="1553835600"/>
        <n v="1277528400"/>
        <n v="1339477200"/>
        <n v="1325656800"/>
        <n v="1288242000"/>
        <n v="1379048400"/>
        <n v="1294293600"/>
        <n v="1500267600"/>
        <n v="1375074000"/>
        <n v="1323324000"/>
        <n v="1538715600"/>
        <n v="1369285200"/>
        <n v="1525755600"/>
        <n v="1296626400"/>
        <n v="1376629200"/>
        <n v="1572152400"/>
        <n v="1325829600"/>
        <n v="1510639200"/>
        <n v="1528088400"/>
        <n v="1359525600"/>
        <n v="1570942800"/>
        <n v="1466398800"/>
        <n v="1492491600"/>
        <n v="1496034000"/>
        <n v="1388728800"/>
        <n v="1543298400"/>
        <n v="1271739600"/>
        <n v="1326434400"/>
        <n v="1295244000"/>
        <n v="1541221200"/>
        <n v="1336280400"/>
        <n v="1324533600"/>
        <n v="1498366800"/>
        <n v="1498712400"/>
        <n v="1271480400"/>
        <n v="1524027600"/>
        <n v="1438059600"/>
        <n v="1361944800"/>
        <n v="1410584400"/>
        <n v="1297404000"/>
        <n v="1392012000"/>
        <n v="1569733200"/>
        <n v="1529643600"/>
        <n v="1399006800"/>
        <n v="1385359200"/>
        <n v="1480572000"/>
        <n v="1418623200"/>
        <n v="1555736400"/>
        <n v="1442120400"/>
        <n v="1362376800"/>
        <n v="1478408400"/>
        <n v="1498798800"/>
        <n v="1335416400"/>
        <n v="1504328400"/>
        <n v="1285822800"/>
        <n v="1311483600"/>
        <n v="1291356000"/>
        <n v="1355810400"/>
        <n v="1513663200"/>
        <n v="1365915600"/>
        <n v="1551852000"/>
        <n v="1540098000"/>
        <n v="1500440400"/>
        <n v="1278392400"/>
        <n v="1382331600"/>
        <n v="1316754000"/>
        <n v="1518242400"/>
        <n v="1476421200"/>
        <n v="1269752400"/>
        <n v="1419746400"/>
        <n v="1398661200"/>
        <n v="1388469600"/>
        <n v="1518328800"/>
        <n v="1517032800"/>
        <n v="1368594000"/>
        <n v="1448258400"/>
        <n v="1555218000"/>
        <n v="1431925200"/>
        <n v="1335934800"/>
        <n v="1552280400"/>
        <n v="1529989200"/>
        <n v="1418709600"/>
        <n v="1372136400"/>
        <n v="1309064400"/>
        <n v="1425877200"/>
        <n v="1501304400"/>
        <n v="1268287200"/>
        <n v="1412139600"/>
        <n v="1330063200"/>
        <n v="1576130400"/>
        <n v="1407128400"/>
        <n v="1560142800"/>
        <n v="1520575200"/>
        <n v="1492664400"/>
        <n v="1454479200"/>
        <n v="1281934800"/>
        <n v="1573970400"/>
        <n v="1372654800"/>
        <n v="1275886800"/>
        <n v="1561784400"/>
        <n v="1332392400"/>
        <n v="1402376400"/>
        <n v="1495342800"/>
        <n v="1482213600"/>
        <n v="1420092000"/>
        <n v="1458018000"/>
        <n v="1367384400"/>
        <n v="1363064400"/>
        <n v="1343365200"/>
        <n v="1362722400"/>
        <n v="1365483600"/>
        <n v="1336194000"/>
        <n v="1527742800"/>
        <n v="1564030800"/>
        <n v="1404536400"/>
        <n v="1386309600"/>
        <n v="1324620000"/>
        <n v="1493960400"/>
        <n v="1519365600"/>
        <n v="1555650000"/>
        <n v="1471928400"/>
        <n v="1341291600"/>
        <n v="1267682400"/>
        <n v="1272258000"/>
        <n v="1290492000"/>
        <n v="1454652000"/>
        <n v="1385186400"/>
        <n v="1399698000"/>
        <n v="1283230800"/>
        <n v="1384149600"/>
        <n v="1516860000"/>
        <n v="1374642000"/>
        <n v="1534482000"/>
        <n v="1528434000"/>
        <n v="1282626000"/>
        <n v="1535605200"/>
        <n v="1379826000"/>
        <n v="1561957200"/>
        <n v="1525496400"/>
        <n v="1433912400"/>
        <n v="1453442400"/>
        <n v="1378875600"/>
        <n v="1452232800"/>
        <n v="1577253600"/>
        <n v="1537160400"/>
        <n v="1422165600"/>
        <n v="1459486800"/>
        <n v="1369717200"/>
        <n v="1330495200"/>
        <n v="1419055200"/>
        <n v="1480140000"/>
        <n v="1293948000"/>
        <n v="1482127200"/>
        <n v="1396414800"/>
        <n v="1315285200"/>
        <n v="1443762000"/>
        <n v="1456293600"/>
        <n v="1470114000"/>
        <n v="1321596000"/>
        <n v="1318827600"/>
        <n v="1542088800"/>
        <n v="1426395600"/>
        <n v="1321336800"/>
        <n v="1404968400"/>
        <n v="1279170000"/>
        <n v="1294725600"/>
        <n v="1434690000"/>
        <n v="1443416400"/>
        <n v="1575698400"/>
        <n v="1509512400"/>
        <n v="1299823200"/>
        <n v="1322719200"/>
        <n v="1312693200"/>
        <n v="1393394400"/>
        <n v="1304053200"/>
        <n v="1329717600"/>
        <n v="1335330000"/>
        <n v="1268888400"/>
        <n v="1289973600"/>
        <n v="1436072400"/>
        <n v="1419141600"/>
        <n v="1279083600"/>
        <n v="1401426000"/>
        <n v="1395810000"/>
        <n v="1467003600"/>
        <n v="1268715600"/>
        <n v="1457157600"/>
        <n v="1276578000"/>
        <n v="1423720800"/>
        <n v="1375160400"/>
        <n v="1555563600"/>
        <n v="1295676000"/>
        <n v="1457330400"/>
        <n v="1395550800"/>
        <n v="1547618400"/>
        <n v="1355637600"/>
        <n v="1374728400"/>
        <n v="1287810000"/>
        <n v="1503723600"/>
        <n v="1484114400"/>
        <n v="1461906000"/>
        <n v="1379653200"/>
        <n v="1401858000"/>
        <n v="1367470800"/>
        <n v="1304658000"/>
        <n v="1467954000"/>
        <n v="1473742800"/>
        <n v="1523768400"/>
        <n v="1437022800"/>
        <n v="1580104800"/>
        <n v="1285650000"/>
        <n v="1276664400"/>
        <n v="1286168400"/>
        <n v="1467781200"/>
        <n v="1556686800"/>
        <n v="1553576400"/>
        <n v="1414904400"/>
        <n v="1490418000"/>
        <n v="1360389600"/>
        <n v="1326866400"/>
        <n v="1479103200"/>
        <n v="1280206800"/>
        <n v="1532754000"/>
        <n v="1453096800"/>
        <n v="1487570400"/>
        <n v="1545026400"/>
        <n v="1488348000"/>
        <n v="1545112800"/>
        <n v="1537938000"/>
        <n v="1363150800"/>
        <n v="1523250000"/>
        <n v="1499317200"/>
        <n v="1287550800"/>
        <n v="1404795600"/>
        <n v="1393048800"/>
        <n v="1470373200"/>
        <n v="1460091600"/>
        <n v="1488434400"/>
        <n v="1514440800"/>
        <n v="1514354400"/>
        <n v="1440910800"/>
        <n v="1440133200"/>
        <n v="1332910800"/>
        <n v="1544335200"/>
        <n v="1286427600"/>
        <n v="1310187600"/>
        <n v="1377838800"/>
        <n v="1410325200"/>
        <n v="1343797200"/>
        <n v="1498453200"/>
        <n v="1280552400"/>
        <n v="1521608400"/>
        <n v="1460696400"/>
        <n v="1313730000"/>
        <n v="1568178000"/>
        <n v="1348635600"/>
        <n v="1468126800"/>
        <n v="1571374800"/>
        <n v="1576303200"/>
        <n v="1324447200"/>
        <n v="1386741600"/>
        <n v="1537074000"/>
        <n v="1277787600"/>
        <n v="1440306000"/>
        <n v="1522126800"/>
        <n v="1489298400"/>
        <n v="1547100000"/>
        <n v="1383022800"/>
        <n v="1322373600"/>
        <n v="1349240400"/>
        <n v="1562648400"/>
        <n v="1508216400"/>
        <n v="1511762400"/>
        <n v="1447480800"/>
        <n v="1429506000"/>
        <n v="1522472400"/>
        <n v="1322114400"/>
        <n v="1301202000"/>
        <n v="1374469200"/>
        <n v="1334984400"/>
        <n v="1467608400"/>
        <n v="1546754400"/>
        <n v="1495429200"/>
        <n v="1531544400"/>
        <n v="1471842000"/>
        <n v="1281157200"/>
        <n v="1373432400"/>
        <n v="1313989200"/>
        <n v="1371445200"/>
        <n v="1338267600"/>
        <n v="1519192800"/>
        <n v="1522818000"/>
        <n v="1456898400"/>
        <n v="1413954000"/>
        <n v="1416031200"/>
        <n v="1287982800"/>
        <n v="1464152400"/>
        <n v="1359957600"/>
        <n v="1432357200"/>
        <n v="1500786000"/>
        <n v="1490158800"/>
        <n v="1485583200"/>
        <n v="1459314000"/>
        <n v="1424412000"/>
        <n v="1478844000"/>
        <n v="1416117600"/>
        <n v="1340946000"/>
        <n v="1486101600"/>
        <n v="1274590800"/>
        <n v="1263880800"/>
        <n v="1445403600"/>
        <n v="1275195600"/>
        <n v="1318136400"/>
        <n v="1283403600"/>
        <n v="1267423200"/>
        <n v="1412744400"/>
        <n v="1277960400"/>
        <n v="1458190800"/>
        <n v="1280984400"/>
        <n v="1351400400"/>
        <n v="1421733600"/>
        <n v="1305176400"/>
        <n v="1414126800"/>
        <n v="1517810400"/>
        <n v="1564635600"/>
        <n v="1500699600"/>
        <n v="1354082400"/>
        <n v="1336453200"/>
        <n v="1305262800"/>
        <n v="1492232400"/>
        <n v="1444107600"/>
        <n v="1376542800"/>
        <n v="1397451600"/>
        <n v="1548482400"/>
        <n v="1549692000"/>
        <n v="1492059600"/>
        <n v="1463979600"/>
        <n v="1415253600"/>
        <n v="1562216400"/>
        <n v="1313211600"/>
        <n v="1439528400"/>
        <n v="1469163600"/>
        <n v="1288501200"/>
        <n v="1298959200"/>
        <n v="1387260000"/>
        <n v="1457244000"/>
        <n v="1305954000"/>
        <n v="1401166800"/>
        <n v="1266127200"/>
        <n v="1481436000"/>
        <n v="1372222800"/>
        <n v="1513922400"/>
        <n v="1477976400"/>
        <n v="1407474000"/>
        <n v="1546149600"/>
        <n v="1338440400"/>
        <n v="1454133600"/>
        <n v="1577772000"/>
        <n v="1548568800"/>
        <n v="1514872800"/>
        <n v="1330927200"/>
        <n v="1571115600"/>
        <n v="1463461200"/>
        <n v="1344920400"/>
        <n v="1511848800"/>
        <n v="1452319200"/>
        <n v="1346043600"/>
        <n v="1464325200"/>
        <n v="1511935200"/>
        <n v="1556946000"/>
        <n v="1548050400"/>
        <n v="1353736800"/>
        <n v="1488261600"/>
        <n v="1393567200"/>
        <n v="1276923600"/>
        <n v="1292220000"/>
        <n v="1304398800"/>
        <n v="1433826000"/>
        <n v="1514959200"/>
        <n v="1332738000"/>
        <n v="1445490000"/>
        <n v="1297663200"/>
        <n v="1425103200"/>
        <n v="1265349600"/>
        <n v="1538024400"/>
        <n v="1395032400"/>
        <n v="1405486800"/>
        <n v="1455861600"/>
        <n v="1529038800"/>
        <n v="1535259600"/>
        <n v="1327212000"/>
        <n v="1526360400"/>
        <n v="1532149200"/>
        <n v="1515304800"/>
        <n v="1276318800"/>
        <n v="1328767200"/>
        <n v="1321682400"/>
        <n v="1310792400"/>
        <n v="1308546000"/>
        <n v="1574056800"/>
        <n v="1308373200"/>
        <n v="1335243600"/>
        <n v="1328421600"/>
        <n v="1524286800"/>
        <n v="1362117600"/>
        <n v="1550556000"/>
        <n v="1269147600"/>
        <n v="1312174800"/>
        <n v="1434517200"/>
        <n v="1471582800"/>
        <n v="1410757200"/>
        <n v="1304830800"/>
        <n v="1539061200"/>
        <n v="1381554000"/>
        <n v="1277096400"/>
        <n v="1389160800"/>
        <n v="1271998800"/>
        <n v="1294898400"/>
        <n v="1559970000"/>
        <n v="1469509200"/>
        <n v="1579068000"/>
        <n v="1487743200"/>
        <n v="1563685200"/>
        <n v="1421820000"/>
        <n v="1274763600"/>
        <n v="1399179600"/>
        <n v="1275800400"/>
        <n v="1282798800"/>
        <n v="1437109200"/>
        <n v="1491886800"/>
        <n v="1394600400"/>
        <n v="1561352400"/>
        <n v="1322892000"/>
        <n v="1274418000"/>
        <n v="1434344400"/>
        <n v="1373518800"/>
        <n v="1517637600"/>
        <n v="1310619600"/>
        <n v="1576476000"/>
        <n v="1381122000"/>
        <n v="1411102800"/>
        <n v="1531803600"/>
        <n v="1494651600"/>
        <n v="1303880400"/>
        <n v="1421906400"/>
        <n v="1568005200"/>
        <n v="1346821200"/>
        <n v="1557637200"/>
        <n v="1375592400"/>
        <n v="1418882400"/>
        <n v="1309237200"/>
        <n v="1507957200"/>
        <n v="1549519200"/>
        <n v="1329026400"/>
        <n v="1572498000"/>
        <n v="1506056400"/>
        <n v="1342069200"/>
        <n v="1388296800"/>
        <n v="1493787600"/>
        <n v="1424844000"/>
        <n v="1403931600"/>
        <n v="1394514000"/>
        <n v="1365397200"/>
        <n v="1456120800"/>
        <n v="1437714000"/>
        <n v="1563771600"/>
        <n v="1448517600"/>
        <n v="1528779600"/>
        <n v="1304744400"/>
        <n v="1354341600"/>
        <n v="1294552800"/>
        <n v="1295935200"/>
        <n v="1333602000"/>
        <n v="1308200400"/>
        <n v="1411707600"/>
        <n v="1418364000"/>
        <n v="1429333200"/>
        <n v="1555390800"/>
        <n v="1482732000"/>
        <n v="1470718800"/>
        <n v="1450591200"/>
        <n v="1353823200"/>
        <n v="1450764000"/>
        <n v="1329372000"/>
        <n v="1454911200"/>
        <n v="1297922400"/>
        <n v="1384408800"/>
        <n v="1299304800"/>
        <n v="1431320400"/>
        <n v="1497502800"/>
        <n v="1576994400"/>
        <n v="1304917200"/>
        <n v="1381208400"/>
        <n v="1401685200"/>
        <n v="1291960800"/>
        <n v="1448776800"/>
        <n v="1296194400"/>
        <n v="1517983200"/>
        <n v="1478930400"/>
        <n v="1446181200"/>
        <n v="1514181600"/>
        <n v="1311051600"/>
        <n v="1564894800"/>
        <n v="1493269200"/>
        <n v="1411621200"/>
        <n v="1525669200"/>
        <n v="1450936800"/>
        <n v="1413522000"/>
        <n v="1541307600"/>
        <n v="1357106400"/>
        <n v="1390197600"/>
        <n v="1265868000"/>
        <n v="1467176400"/>
        <m/>
      </sharedItems>
    </cacheField>
    <cacheField name="deadline" numFmtId="0">
      <sharedItems containsString="0" containsBlank="1" containsNumber="1" containsInteger="1" minValue="1263016800" maxValue="1581314400" count="879">
        <n v="1450159200"/>
        <n v="1408597200"/>
        <n v="1384840800"/>
        <n v="1568955600"/>
        <n v="1548309600"/>
        <n v="1347080400"/>
        <n v="1505365200"/>
        <n v="1439614800"/>
        <n v="1281502800"/>
        <n v="1383804000"/>
        <n v="1285909200"/>
        <n v="1285563600"/>
        <n v="1572411600"/>
        <n v="1466658000"/>
        <n v="1333342800"/>
        <n v="1576303200"/>
        <n v="1392271200"/>
        <n v="1294898400"/>
        <n v="1537074000"/>
        <n v="1553490000"/>
        <n v="1406523600"/>
        <n v="1316322000"/>
        <n v="1524027600"/>
        <n v="1554699600"/>
        <n v="1403499600"/>
        <n v="1307422800"/>
        <n v="1535346000"/>
        <n v="1444539600"/>
        <n v="1267682400"/>
        <n v="1535518800"/>
        <n v="1559106000"/>
        <n v="1454392800"/>
        <n v="1517896800"/>
        <n v="1415685600"/>
        <n v="1490677200"/>
        <n v="1551506400"/>
        <n v="1300856400"/>
        <n v="1573192800"/>
        <n v="1287810000"/>
        <n v="1362978000"/>
        <n v="1277355600"/>
        <n v="1348981200"/>
        <n v="1310533200"/>
        <n v="1407560400"/>
        <n v="1552885200"/>
        <n v="1479362400"/>
        <n v="1280552400"/>
        <n v="1398661200"/>
        <n v="1436245200"/>
        <n v="1575439200"/>
        <n v="1377752400"/>
        <n v="1334206800"/>
        <n v="1284872400"/>
        <n v="1403931600"/>
        <n v="1521262800"/>
        <n v="1533358800"/>
        <n v="1421474400"/>
        <n v="1505278800"/>
        <n v="1443934800"/>
        <n v="1498539600"/>
        <n v="1342760400"/>
        <n v="1301720400"/>
        <n v="1433566800"/>
        <n v="1493874000"/>
        <n v="1531803600"/>
        <n v="1296712800"/>
        <n v="1428901200"/>
        <n v="1264831200"/>
        <n v="1505192400"/>
        <n v="1295676000"/>
        <n v="1292911200"/>
        <n v="1438837200"/>
        <n v="1480485600"/>
        <n v="1459141200"/>
        <n v="1532322000"/>
        <n v="1426222800"/>
        <n v="1286773200"/>
        <n v="1523941200"/>
        <n v="1529557200"/>
        <n v="1506574800"/>
        <n v="1513576800"/>
        <n v="1471582800"/>
        <n v="1344315600"/>
        <n v="1316408400"/>
        <n v="1431838800"/>
        <n v="1300510800"/>
        <n v="1431061200"/>
        <n v="1271480400"/>
        <n v="1456380000"/>
        <n v="1472878800"/>
        <n v="1351054800"/>
        <n v="1555563600"/>
        <n v="1571634000"/>
        <n v="1439874000"/>
        <n v="1438318800"/>
        <n v="1419400800"/>
        <n v="1320555600"/>
        <n v="1425103200"/>
        <n v="1526878800"/>
        <n v="1288674000"/>
        <n v="1495602000"/>
        <n v="1366434000"/>
        <n v="1568350800"/>
        <n v="1525928400"/>
        <n v="1336885200"/>
        <n v="1389679200"/>
        <n v="1538283600"/>
        <n v="1348808400"/>
        <n v="1410152400"/>
        <n v="1505797200"/>
        <n v="1554872400"/>
        <n v="1513922400"/>
        <n v="1442638800"/>
        <n v="1317186000"/>
        <n v="1391234400"/>
        <n v="1404363600"/>
        <n v="1429592400"/>
        <n v="1413608400"/>
        <n v="1448604000"/>
        <n v="1562302800"/>
        <n v="1537678800"/>
        <n v="1473570000"/>
        <n v="1273899600"/>
        <n v="1284008400"/>
        <n v="1320991200"/>
        <n v="1386828000"/>
        <n v="1517119200"/>
        <n v="1315026000"/>
        <n v="1312693200"/>
        <n v="1363064400"/>
        <n v="1403154000"/>
        <n v="1286859600"/>
        <n v="1349326800"/>
        <n v="1430974800"/>
        <n v="1519970400"/>
        <n v="1434603600"/>
        <n v="1337230800"/>
        <n v="1279429200"/>
        <n v="1561438800"/>
        <n v="1410498000"/>
        <n v="1322460000"/>
        <n v="1466312400"/>
        <n v="1501736400"/>
        <n v="1361512800"/>
        <n v="1545026400"/>
        <n v="1406696400"/>
        <n v="1487916000"/>
        <n v="1351141200"/>
        <n v="1465016400"/>
        <n v="1270789200"/>
        <n v="1572325200"/>
        <n v="1389420000"/>
        <n v="1449640800"/>
        <n v="1555218000"/>
        <n v="1557723600"/>
        <n v="1443502800"/>
        <n v="1546840800"/>
        <n v="1512712800"/>
        <n v="1507525200"/>
        <n v="1504328400"/>
        <n v="1293343200"/>
        <n v="1371704400"/>
        <n v="1552798800"/>
        <n v="1342328400"/>
        <n v="1502341200"/>
        <n v="1397192400"/>
        <n v="1407042000"/>
        <n v="1369371600"/>
        <n v="1444107600"/>
        <n v="1474261200"/>
        <n v="1473656400"/>
        <n v="1291960800"/>
        <n v="1506747600"/>
        <n v="1363582800"/>
        <n v="1269666000"/>
        <n v="1508648400"/>
        <n v="1561957200"/>
        <n v="1285131600"/>
        <n v="1556946000"/>
        <n v="1527138000"/>
        <n v="1402117200"/>
        <n v="1364014800"/>
        <n v="1417586400"/>
        <n v="1457071200"/>
        <n v="1370408400"/>
        <n v="1552626000"/>
        <n v="1404190800"/>
        <n v="1523509200"/>
        <n v="1443589200"/>
        <n v="1533445200"/>
        <n v="1474520400"/>
        <n v="1499403600"/>
        <n v="1283576400"/>
        <n v="1436590800"/>
        <n v="1270443600"/>
        <n v="1407819600"/>
        <n v="1317877200"/>
        <n v="1484805600"/>
        <n v="1302670800"/>
        <n v="1540789200"/>
        <n v="1268028000"/>
        <n v="1537160400"/>
        <n v="1512280800"/>
        <n v="1463115600"/>
        <n v="1490850000"/>
        <n v="1379653200"/>
        <n v="1580364000"/>
        <n v="1289714400"/>
        <n v="1282712400"/>
        <n v="1550210400"/>
        <n v="1322114400"/>
        <n v="1557205200"/>
        <n v="1323928800"/>
        <n v="1346130000"/>
        <n v="1311051600"/>
        <n v="1340427600"/>
        <n v="1412312400"/>
        <n v="1459314000"/>
        <n v="1415426400"/>
        <n v="1399093200"/>
        <n v="1432184400"/>
        <n v="1474779600"/>
        <n v="1500440400"/>
        <n v="1575612000"/>
        <n v="1374123600"/>
        <n v="1469509200"/>
        <n v="1309237200"/>
        <n v="1503982800"/>
        <n v="1487397600"/>
        <n v="1562043600"/>
        <n v="1398574800"/>
        <n v="1515391200"/>
        <n v="1441170000"/>
        <n v="1281157200"/>
        <n v="1398229200"/>
        <n v="1495256400"/>
        <n v="1520402400"/>
        <n v="1409806800"/>
        <n v="1396933200"/>
        <n v="1376024400"/>
        <n v="1483682400"/>
        <n v="1420437600"/>
        <n v="1420783200"/>
        <n v="1267423200"/>
        <n v="1355205600"/>
        <n v="1383109200"/>
        <n v="1303275600"/>
        <n v="1487829600"/>
        <n v="1298268000"/>
        <n v="1456812000"/>
        <n v="1363669200"/>
        <n v="1482904800"/>
        <n v="1356588000"/>
        <n v="1349845200"/>
        <n v="1283058000"/>
        <n v="1304226000"/>
        <n v="1263016800"/>
        <n v="1362031200"/>
        <n v="1455602400"/>
        <n v="1418191200"/>
        <n v="1352440800"/>
        <n v="1353304800"/>
        <n v="1550728800"/>
        <n v="1291442400"/>
        <n v="1452146400"/>
        <n v="1564894800"/>
        <n v="1505883600"/>
        <n v="1510380000"/>
        <n v="1335243600"/>
        <n v="1279688400"/>
        <n v="1356069600"/>
        <n v="1536210000"/>
        <n v="1511762400"/>
        <n v="1333256400"/>
        <n v="1480744800"/>
        <n v="1336280400"/>
        <n v="1476766800"/>
        <n v="1430197200"/>
        <n v="1331787600"/>
        <n v="1370926800"/>
        <n v="1319000400"/>
        <n v="1333429200"/>
        <n v="1287032400"/>
        <n v="1541570400"/>
        <n v="1383976800"/>
        <n v="1550556000"/>
        <n v="1390456800"/>
        <n v="1458018000"/>
        <n v="1461819600"/>
        <n v="1504155600"/>
        <n v="1426395600"/>
        <n v="1452578400"/>
        <n v="1474088400"/>
        <n v="1461906000"/>
        <n v="1500267600"/>
        <n v="1340686800"/>
        <n v="1303189200"/>
        <n v="1318309200"/>
        <n v="1272171600"/>
        <n v="1298872800"/>
        <n v="1383282000"/>
        <n v="1330495200"/>
        <n v="1403413200"/>
        <n v="1574229600"/>
        <n v="1495861200"/>
        <n v="1392530400"/>
        <n v="1283662800"/>
        <n v="1305781200"/>
        <n v="1302325200"/>
        <n v="1291788000"/>
        <n v="1396069200"/>
        <n v="1435899600"/>
        <n v="1531112400"/>
        <n v="1451628000"/>
        <n v="1567314000"/>
        <n v="1544508000"/>
        <n v="1482472800"/>
        <n v="1512799200"/>
        <n v="1324360800"/>
        <n v="1364533200"/>
        <n v="1545112800"/>
        <n v="1516168800"/>
        <n v="1574920800"/>
        <n v="1292479200"/>
        <n v="1573538400"/>
        <n v="1320382800"/>
        <n v="1502859600"/>
        <n v="1323756000"/>
        <n v="1441342800"/>
        <n v="1375333200"/>
        <n v="1520056800"/>
        <n v="1436504400"/>
        <n v="1508302800"/>
        <n v="1425708000"/>
        <n v="1488348000"/>
        <n v="1502600400"/>
        <n v="1433653200"/>
        <n v="1441602000"/>
        <n v="1447567200"/>
        <n v="1562389200"/>
        <n v="1378789200"/>
        <n v="1488520800"/>
        <n v="1327298400"/>
        <n v="1443416400"/>
        <n v="1534136400"/>
        <n v="1295071200"/>
        <n v="1509426000"/>
        <n v="1299391200"/>
        <n v="1325052000"/>
        <n v="1522818000"/>
        <n v="1485324000"/>
        <n v="1294120800"/>
        <n v="1288933200"/>
        <n v="1363237200"/>
        <n v="1555822800"/>
        <n v="1427778000"/>
        <n v="1422424800"/>
        <n v="1503637200"/>
        <n v="1547618400"/>
        <n v="1449900000"/>
        <n v="1405141200"/>
        <n v="1572933600"/>
        <n v="1530162000"/>
        <n v="1320904800"/>
        <n v="1372395600"/>
        <n v="1437714000"/>
        <n v="1509771600"/>
        <n v="1489039200"/>
        <n v="1556600400"/>
        <n v="1278565200"/>
        <n v="1339909200"/>
        <n v="1325829600"/>
        <n v="1290578400"/>
        <n v="1380344400"/>
        <n v="1389852000"/>
        <n v="1294466400"/>
        <n v="1500354000"/>
        <n v="1375938000"/>
        <n v="1323410400"/>
        <n v="1539406800"/>
        <n v="1369803600"/>
        <n v="1297231200"/>
        <n v="1378530000"/>
        <n v="1572152400"/>
        <n v="1329890400"/>
        <n v="1276750800"/>
        <n v="1510898400"/>
        <n v="1532408400"/>
        <n v="1360562400"/>
        <n v="1571547600"/>
        <n v="1468126800"/>
        <n v="1492837200"/>
        <n v="1496206800"/>
        <n v="1389592800"/>
        <n v="1545631200"/>
        <n v="1272430800"/>
        <n v="1327903200"/>
        <n v="1296021600"/>
        <n v="1543298400"/>
        <n v="1336366800"/>
        <n v="1499576400"/>
        <n v="1501304400"/>
        <n v="1273208400"/>
        <n v="1316840400"/>
        <n v="1524546000"/>
        <n v="1438578000"/>
        <n v="1362549600"/>
        <n v="1413349200"/>
        <n v="1298008800"/>
        <n v="1394427600"/>
        <n v="1572670800"/>
        <n v="1400734800"/>
        <n v="1386741600"/>
        <n v="1481781600"/>
        <n v="1419660000"/>
        <n v="1442379600"/>
        <n v="1364965200"/>
        <n v="1479016800"/>
        <n v="1499662800"/>
        <n v="1337835600"/>
        <n v="1505710800"/>
        <n v="1287464400"/>
        <n v="1311656400"/>
        <n v="1293170400"/>
        <n v="1355983200"/>
        <n v="1515045600"/>
        <n v="1366088400"/>
        <n v="1553317200"/>
        <n v="1542088800"/>
        <n v="1503118800"/>
        <n v="1278478800"/>
        <n v="1484114400"/>
        <n v="1385445600"/>
        <n v="1318741200"/>
        <n v="1518242400"/>
        <n v="1476594000"/>
        <n v="1273554000"/>
        <n v="1421906400"/>
        <n v="1281589200"/>
        <n v="1400389200"/>
        <n v="1362808800"/>
        <n v="1388815200"/>
        <n v="1519538400"/>
        <n v="1517810400"/>
        <n v="1370581200"/>
        <n v="1448863200"/>
        <n v="1432098000"/>
        <n v="1482127200"/>
        <n v="1335934800"/>
        <n v="1530075600"/>
        <n v="1418796000"/>
        <n v="1372482000"/>
        <n v="1534395600"/>
        <n v="1311397200"/>
        <n v="1426914000"/>
        <n v="1501477200"/>
        <n v="1269061200"/>
        <n v="1415772000"/>
        <n v="1331013600"/>
        <n v="1576735200"/>
        <n v="1411362000"/>
        <n v="1563685200"/>
        <n v="1521867600"/>
        <n v="1495515600"/>
        <n v="1455948000"/>
        <n v="1282366800"/>
        <n v="1574575200"/>
        <n v="1374901200"/>
        <n v="1278910800"/>
        <n v="1562907600"/>
        <n v="1332478800"/>
        <n v="1402722000"/>
        <n v="1496811600"/>
        <n v="1482213600"/>
        <n v="1420264800"/>
        <n v="1458450000"/>
        <n v="1345870800"/>
        <n v="1437454800"/>
        <n v="1432011600"/>
        <n v="1366347600"/>
        <n v="1512885600"/>
        <n v="1369717200"/>
        <n v="1534654800"/>
        <n v="1337058000"/>
        <n v="1529816400"/>
        <n v="1404622800"/>
        <n v="1284181200"/>
        <n v="1324792800"/>
        <n v="1284354000"/>
        <n v="1494392400"/>
        <n v="1555909200"/>
        <n v="1472446800"/>
        <n v="1268114400"/>
        <n v="1273381200"/>
        <n v="1290837600"/>
        <n v="1454306400"/>
        <n v="1457762400"/>
        <n v="1389074400"/>
        <n v="1284440400"/>
        <n v="1388988000"/>
        <n v="1516946400"/>
        <n v="1534568400"/>
        <n v="1528606800"/>
        <n v="1537592400"/>
        <n v="1381208400"/>
        <n v="1562475600"/>
        <n v="1527397200"/>
        <n v="1436158800"/>
        <n v="1456034400"/>
        <n v="1380171600"/>
        <n v="1453356000"/>
        <n v="1578981600"/>
        <n v="1537419600"/>
        <n v="1423202400"/>
        <n v="1460610000"/>
        <n v="1370494800"/>
        <n v="1332306000"/>
        <n v="1422511200"/>
        <n v="1480312800"/>
        <n v="1294034400"/>
        <n v="1482645600"/>
        <n v="1315890000"/>
        <n v="1444021200"/>
        <n v="1460005200"/>
        <n v="1470718800"/>
        <n v="1552539600"/>
        <n v="1543816800"/>
        <n v="1427086800"/>
        <n v="1323064800"/>
        <n v="1458277200"/>
        <n v="1295762400"/>
        <n v="1419573600"/>
        <n v="1438750800"/>
        <n v="1444798800"/>
        <n v="1399179600"/>
        <n v="1576562400"/>
        <n v="1400821200"/>
        <n v="1510984800"/>
        <n v="1302066000"/>
        <n v="1322978400"/>
        <n v="1313730000"/>
        <n v="1394085600"/>
        <n v="1305349200"/>
        <n v="1434344400"/>
        <n v="1331186400"/>
        <n v="1336539600"/>
        <n v="1269752400"/>
        <n v="1291615200"/>
        <n v="1552366800"/>
        <n v="1436677200"/>
        <n v="1420092000"/>
        <n v="1279947600"/>
        <n v="1402203600"/>
        <n v="1467262800"/>
        <n v="1270530000"/>
        <n v="1575525600"/>
        <n v="1279083600"/>
        <n v="1424412000"/>
        <n v="1376197200"/>
        <n v="1402894800"/>
        <n v="1434430800"/>
        <n v="1557896400"/>
        <n v="1297490400"/>
        <n v="1447394400"/>
        <n v="1395723600"/>
        <n v="1552197600"/>
        <n v="1549087200"/>
        <n v="1356847200"/>
        <n v="1375765200"/>
        <n v="1289800800"/>
        <n v="1504501200"/>
        <n v="1485669600"/>
        <n v="1462770000"/>
        <n v="1379739600"/>
        <n v="1369285200"/>
        <n v="1304744400"/>
        <n v="1468299600"/>
        <n v="1474174800"/>
        <n v="1526014800"/>
        <n v="1422684000"/>
        <n v="1581314400"/>
        <n v="1286427600"/>
        <n v="1278738000"/>
        <n v="1467954000"/>
        <n v="1557637200"/>
        <n v="1553922000"/>
        <n v="1416463200"/>
        <n v="1447221600"/>
        <n v="1491627600"/>
        <n v="1363150800"/>
        <n v="1330754400"/>
        <n v="1479794400"/>
        <n v="1281243600"/>
        <n v="1532754000"/>
        <n v="1489986000"/>
        <n v="1545804000"/>
        <n v="1489899600"/>
        <n v="1546495200"/>
        <n v="1539752400"/>
        <n v="1364101200"/>
        <n v="1525323600"/>
        <n v="1500872400"/>
        <n v="1288501200"/>
        <n v="1407128400"/>
        <n v="1394344800"/>
        <n v="1460264400"/>
        <n v="1440824400"/>
        <n v="1489554000"/>
        <n v="1514872800"/>
        <n v="1515736800"/>
        <n v="1442898000"/>
        <n v="1296194400"/>
        <n v="1440910800"/>
        <n v="1335502800"/>
        <n v="1544680800"/>
        <n v="1288414800"/>
        <n v="1330581600"/>
        <n v="1378357200"/>
        <n v="1411102800"/>
        <n v="1344834000"/>
        <n v="1499230800"/>
        <n v="1457416800"/>
        <n v="1280898000"/>
        <n v="1522472400"/>
        <n v="1462510800"/>
        <n v="1317790800"/>
        <n v="1568782800"/>
        <n v="1349413200"/>
        <n v="1548050400"/>
        <n v="1571806800"/>
        <n v="1576476000"/>
        <n v="1324965600"/>
        <n v="1387519200"/>
        <n v="1537246800"/>
        <n v="1279515600"/>
        <n v="1523077200"/>
        <n v="1548482400"/>
        <n v="1384063200"/>
        <n v="1322892000"/>
        <n v="1350709200"/>
        <n v="1564203600"/>
        <n v="1509685200"/>
        <n v="1514959200"/>
        <n v="1522645200"/>
        <n v="1323324000"/>
        <n v="1561525200"/>
        <n v="1265695200"/>
        <n v="1301806800"/>
        <n v="1336453200"/>
        <n v="1468904400"/>
        <n v="1387087200"/>
        <n v="1547445600"/>
        <n v="1547359200"/>
        <n v="1496293200"/>
        <n v="1335416400"/>
        <n v="1532149200"/>
        <n v="1453788000"/>
        <n v="1471496400"/>
        <n v="1408510800"/>
        <n v="1375851600"/>
        <n v="1315803600"/>
        <n v="1373691600"/>
        <n v="1339218000"/>
        <n v="1523336400"/>
        <n v="1458709200"/>
        <n v="1414126800"/>
        <n v="1416204000"/>
        <n v="1552971600"/>
        <n v="1465102800"/>
        <n v="1360130400"/>
        <n v="1432875600"/>
        <n v="1492146000"/>
        <n v="1407301200"/>
        <n v="1486620000"/>
        <n v="1459918800"/>
        <n v="1424757600"/>
        <n v="1479880800"/>
        <n v="1418018400"/>
        <n v="1341032400"/>
        <n v="1486360800"/>
        <n v="1274677200"/>
        <n v="1267509600"/>
        <n v="1445922000"/>
        <n v="1534050000"/>
        <n v="1277528400"/>
        <n v="1318568400"/>
        <n v="1269579600"/>
        <n v="1413781200"/>
        <n v="1280120400"/>
        <n v="1459486800"/>
        <n v="1282539600"/>
        <n v="1275886800"/>
        <n v="1422252000"/>
        <n v="1305522000"/>
        <n v="1414904400"/>
        <n v="1567141200"/>
        <n v="1501131600"/>
        <n v="1355032800"/>
        <n v="1339477200"/>
        <n v="1305954000"/>
        <n v="1447999200"/>
        <n v="1388037600"/>
        <n v="1398056400"/>
        <n v="1550815200"/>
        <n v="1550037600"/>
        <n v="1492923600"/>
        <n v="1467522000"/>
        <n v="1416117600"/>
        <n v="1563771600"/>
        <n v="1319259600"/>
        <n v="1313643600"/>
        <n v="1440306000"/>
        <n v="1470805200"/>
        <n v="1301374800"/>
        <n v="1387864800"/>
        <n v="1458190800"/>
        <n v="1559278800"/>
        <n v="1522731600"/>
        <n v="1306731600"/>
        <n v="1352527200"/>
        <n v="1266645600"/>
        <n v="1482818400"/>
        <n v="1374642000"/>
        <n v="1478235600"/>
        <n v="1408078800"/>
        <n v="1548136800"/>
        <n v="1340859600"/>
        <n v="1454479200"/>
        <n v="1579672800"/>
        <n v="1516600800"/>
        <n v="1332997200"/>
        <n v="1464930000"/>
        <n v="1345006800"/>
        <n v="1452492000"/>
        <n v="1524286800"/>
        <n v="1346907600"/>
        <n v="1464498000"/>
        <n v="1514181600"/>
        <n v="1392184800"/>
        <n v="1559365200"/>
        <n v="1549173600"/>
        <n v="1533963600"/>
        <n v="1489381200"/>
        <n v="1395032400"/>
        <n v="1412485200"/>
        <n v="1501995600"/>
        <n v="1294639200"/>
        <n v="1305435600"/>
        <n v="1435122000"/>
        <n v="1335675600"/>
        <n v="1448431200"/>
        <n v="1298613600"/>
        <n v="1425621600"/>
        <n v="1266300000"/>
        <n v="1305867600"/>
        <n v="1538802000"/>
        <n v="1398920400"/>
        <n v="1405659600"/>
        <n v="1457244000"/>
        <n v="1529298000"/>
        <n v="1535778000"/>
        <n v="1327471200"/>
        <n v="1535259600"/>
        <n v="1515564000"/>
        <n v="1277096400"/>
        <n v="1329026400"/>
        <n v="1338786000"/>
        <n v="1308978000"/>
        <n v="1576389600"/>
        <n v="1336712400"/>
        <n v="1330408800"/>
        <n v="1524891600"/>
        <n v="1551420000"/>
        <n v="1269838800"/>
        <n v="1312520400"/>
        <n v="1472014800"/>
        <n v="1411534800"/>
        <n v="1304917200"/>
        <n v="1539579600"/>
        <n v="1382504400"/>
        <n v="1278306000"/>
        <n v="1442552400"/>
        <n v="1511071200"/>
        <n v="1536382800"/>
        <n v="1275282000"/>
        <n v="1294984800"/>
        <n v="1469595600"/>
        <n v="1581141600"/>
        <n v="1563858000"/>
        <n v="1438923600"/>
        <n v="1422165600"/>
        <n v="1277874000"/>
        <n v="1399352400"/>
        <n v="1493528400"/>
        <n v="1395205200"/>
        <n v="1326693600"/>
        <n v="1277960400"/>
        <n v="1434690000"/>
        <n v="1376110800"/>
        <n v="1518415200"/>
        <n v="1310878800"/>
        <n v="1576994400"/>
        <n v="1382677200"/>
        <n v="1411189200"/>
        <n v="1337490000"/>
        <n v="1349672400"/>
        <n v="1379826000"/>
        <n v="1497762000"/>
        <n v="1304485200"/>
        <n v="1530421200"/>
        <n v="1421992800"/>
        <n v="1568178000"/>
        <n v="1347944400"/>
        <n v="1558760400"/>
        <n v="1376629200"/>
        <n v="1504760400"/>
        <n v="1311310800"/>
        <n v="1510725600"/>
        <n v="1551247200"/>
        <n v="1330236000"/>
        <n v="1279170000"/>
        <n v="1573452000"/>
        <n v="1507093200"/>
        <n v="1463374800"/>
        <n v="1344574800"/>
        <n v="1494997200"/>
        <n v="1425448800"/>
        <n v="1404104400"/>
        <n v="1394773200"/>
        <n v="1366520400"/>
        <n v="1456639200"/>
        <n v="1564030800"/>
        <n v="1449295200"/>
        <n v="1531890000"/>
        <n v="1306213200"/>
        <n v="1356242400"/>
        <n v="1297576800"/>
        <n v="1414558800"/>
        <n v="1334898000"/>
        <n v="1308373200"/>
        <n v="1419228000"/>
        <n v="1471928400"/>
        <n v="1453701600"/>
        <n v="1350363600"/>
        <n v="1353996000"/>
        <n v="1451109600"/>
        <n v="1329631200"/>
        <n v="1278997200"/>
        <n v="1458104400"/>
        <n v="1386223200"/>
        <n v="1299823200"/>
        <n v="1431752400"/>
        <n v="1267855200"/>
        <n v="1497675600"/>
        <n v="1295157600"/>
        <n v="1577599200"/>
        <n v="1305003600"/>
        <n v="1381726800"/>
        <n v="1402462800"/>
        <n v="1292133600"/>
        <n v="1368939600"/>
        <n v="1520748000"/>
        <n v="1480831200"/>
        <n v="1446616800"/>
        <n v="1517032800"/>
        <n v="1311224400"/>
        <n v="1566190800"/>
        <n v="1570165200"/>
        <n v="1388556000"/>
        <n v="1494478800"/>
        <n v="1458882000"/>
        <n v="1411966800"/>
        <n v="1452405600"/>
        <n v="1414040400"/>
        <n v="1359698400"/>
        <n v="1390629600"/>
        <n v="1267077600"/>
        <n v="1467781200"/>
        <m/>
      </sharedItems>
    </cacheField>
    <cacheField name="staff_pick" numFmtId="0">
      <sharedItems containsBlank="1" count="3">
        <b v="0"/>
        <b v="1"/>
        <m/>
      </sharedItems>
    </cacheField>
    <cacheField name="spotlight" numFmtId="0">
      <sharedItems containsBlank="1" count="3">
        <b v="0"/>
        <b v="1"/>
        <m/>
      </sharedItems>
    </cacheField>
    <cacheField name="category &amp; sub-category" numFmtId="0">
      <sharedItems containsBlank="1" count="25">
        <s v="food/food trucks"/>
        <s v="music/rock"/>
        <s v="technology/web"/>
        <s v="theater/plays"/>
        <s v="film &amp; video/documentary"/>
        <s v="music/electric music"/>
        <s v="film &amp; video/drama"/>
        <s v="music/indie rock"/>
        <s v="technology/wearables"/>
        <s v="publishing/nonfiction"/>
        <s v="film &amp; video/animation"/>
        <s v="games/video games"/>
        <s v="film &amp; video/shorts"/>
        <s v="publishing/fiction"/>
        <s v="photography/photography books"/>
        <s v="publishing/radio &amp; podcasts"/>
        <s v="music/metal"/>
        <s v="music/jazz"/>
        <s v="publishing/translations"/>
        <s v="film &amp; video/television"/>
        <s v="games/mobile games"/>
        <s v="music/world music"/>
        <s v="film &amp; video/science fiction"/>
        <s v="journalism/audio"/>
        <m/>
      </sharedItems>
    </cacheField>
    <cacheField name="percent funded" numFmtId="0">
      <sharedItems containsString="0" containsBlank="1" containsNumber="1" minValue="0" maxValue="23.3883333333333" count="987">
        <n v="0"/>
        <n v="10.4"/>
        <n v="1.3147878228782299"/>
        <n v="0.58976190476190504"/>
        <n v="0.69276315789473697"/>
        <n v="1.7361842105263201"/>
        <n v="0.20961538461538501"/>
        <n v="3.2757777777777801"/>
        <n v="0.19932788374205301"/>
        <n v="0.51741935483871004"/>
        <n v="2.6611538461538502"/>
        <n v="0.48095238095238102"/>
        <n v="0.893492063492064"/>
        <n v="2.4511904761904799"/>
        <n v="0.66769503546099296"/>
        <n v="0.47307881773399002"/>
        <n v="6.4947058823529398"/>
        <n v="1.5939125295508301"/>
        <n v="0.66912087912087903"/>
        <n v="0.48529600000000001"/>
        <n v="1.1224279210925601"/>
        <n v="0.409925531914894"/>
        <n v="1.2807106598984801"/>
        <n v="3.3204444444444401"/>
        <n v="1.1283225108225099"/>
        <n v="2.1643636363636398"/>
        <n v="0.48199069767441899"/>
        <n v="0.79949999999999999"/>
        <n v="1.0522553516819599"/>
        <n v="3.28899782135076"/>
        <n v="1.6061111111111099"/>
        <n v="3.1"/>
        <n v="0.86807920792079196"/>
        <n v="3.7782071713147398"/>
        <n v="1.50806451612903"/>
        <n v="1.50301195219124"/>
        <n v="1.5728571428571401"/>
        <n v="1.3998765432098801"/>
        <n v="3.25322580645161"/>
        <n v="0.50777777777777799"/>
        <n v="1.69068181818182"/>
        <n v="2.12928571428571"/>
        <n v="4.4394444444444501"/>
        <n v="1.8593902439024399"/>
        <n v="6.5881249999999998"/>
        <n v="0.47684210526315801"/>
        <n v="1.14783783783784"/>
        <n v="4.7526666666666699"/>
        <n v="3.86972972972973"/>
        <n v="1.89625"/>
        <n v="0.02"/>
        <n v="0.91867805186590801"/>
        <n v="0.34152777777777799"/>
        <n v="1.4040909090909099"/>
        <n v="0.89866666666666695"/>
        <n v="1.77969696969697"/>
        <n v="1.436625"/>
        <n v="2.1527586206896601"/>
        <n v="2.27111111111111"/>
        <n v="2.7507142857142899"/>
        <n v="1.4437048832271799"/>
        <n v="0.92745983935743004"/>
        <n v="7.226"/>
        <n v="0.11851063829787201"/>
        <n v="0.97642857142857098"/>
        <n v="2.36147540983607"/>
        <n v="0.45068965517241399"/>
        <n v="1.6238567493112901"/>
        <n v="2.5452631578947398"/>
        <n v="0.240632911392405"/>
        <n v="1.2374140625000001"/>
        <n v="1.08066666666667"/>
        <n v="6.7033333333333296"/>
        <n v="6.6092857142857104"/>
        <n v="1.22461538461538"/>
        <n v="1.5057731958762901"/>
        <n v="0.78106590724166003"/>
        <n v="0.46947368421052599"/>
        <n v="3.008"/>
        <n v="0.69598615916954998"/>
        <n v="6.3745454545454603"/>
        <n v="2.2533928571428601"/>
        <n v="14.973000000000001"/>
        <n v="0.37590225563909802"/>
        <n v="1.32369426751592"/>
        <n v="1.3122448979591801"/>
        <n v="1.6763513513513499"/>
        <n v="0.61984886649874105"/>
        <n v="2.6074999999999999"/>
        <n v="2.52588235294118"/>
        <n v="0.78615384615384598"/>
        <n v="0.48404406999351901"/>
        <n v="2.5887500000000001"/>
        <n v="0.60548713235294105"/>
        <n v="3.0368965517241402"/>
        <n v="1.1299999999999999"/>
        <n v="2.1737876614060299"/>
        <n v="9.2669230769230797"/>
        <n v="0.33692229038854798"/>
        <n v="1.96723684210526"/>
        <n v="0.01"/>
        <n v="10.2144444444444"/>
        <n v="2.8167567567567602"/>
        <n v="0.24610000000000001"/>
        <n v="1.43140100671141"/>
        <n v="1.4454411764705899"/>
        <n v="3.5912820512820498"/>
        <n v="1.8648571428571401"/>
        <n v="5.9526666666666701"/>
        <n v="0.59211538461538504"/>
        <n v="0.14962780898876399"/>
        <n v="1.19956026058632"/>
        <n v="2.6882978723404301"/>
        <n v="3.7687878787878799"/>
        <n v="7.27157894736842"/>
        <n v="0.87211757648470301"/>
        <n v="0.88"/>
        <n v="1.73938775510204"/>
        <n v="1.17611111111111"/>
        <n v="2.1496"/>
        <n v="1.49496671105193"/>
        <n v="2.1933995584988999"/>
        <n v="0.64367690058479499"/>
        <n v="0.186223972988182"/>
        <n v="3.6776923076923098"/>
        <n v="1.59905660377359"/>
        <n v="0.38633185349611499"/>
        <n v="0.51421511627907002"/>
        <n v="0.60334277620396604"/>
        <n v="3.2026936026936001E-2"/>
        <n v="1.5546875"/>
        <n v="1.0085974499089301"/>
        <n v="1.1618181818181801"/>
        <n v="3.10777777777778"/>
        <n v="0.89736683417085406"/>
        <n v="0.71272727272727299"/>
        <n v="3.2862318840579698E-2"/>
        <n v="2.6177777777777802"/>
        <n v="0.96"/>
        <n v="0.208968512486428"/>
        <n v="2.2316363636363601"/>
        <n v="1.0159097978227101"/>
        <n v="2.3003999999999998"/>
        <n v="1.35592592592593"/>
        <n v="1.2909999999999999"/>
        <n v="2.3651200000000001"/>
        <n v="0.17249999999999999"/>
        <n v="1.1249397590361401"/>
        <n v="1.21021505376344"/>
        <n v="2.1987096774193602"/>
        <n v="0.64166909620991297"/>
        <n v="4.2306746987951804"/>
        <n v="0.929841605068638"/>
        <n v="0.58756567425569195"/>
        <n v="0.65022222222222203"/>
        <n v="0.73939560439560403"/>
        <n v="0.52666666666666695"/>
        <n v="2.2095238095238101"/>
        <n v="1.0001150627615101"/>
        <n v="1.6231249999999999"/>
        <n v="0.78181818181818197"/>
        <n v="1.49737704918033"/>
        <n v="2.5325714285714298"/>
        <n v="1.0016943521594699"/>
        <n v="1.2199004424778801"/>
        <n v="1.37132653061224"/>
        <n v="4.1553846153846203"/>
        <n v="0.31309133489461399"/>
        <n v="4.2408154506437796"/>
        <n v="2.9388623072833599E-2"/>
        <n v="0.10632653061224499"/>
        <n v="0.82874999999999999"/>
        <n v="1.6301447776628699"/>
        <n v="8.9466666666666708"/>
        <n v="0.26191501103752801"/>
        <n v="0.74834782608695705"/>
        <n v="4.1647680412371102"/>
        <n v="0.96208333333333296"/>
        <n v="3.5771910112359602"/>
        <n v="3.0845714285714299"/>
        <n v="0.61802325581395401"/>
        <n v="7.22324723247233"/>
        <n v="0.69117647058823495"/>
        <n v="2.9305555555555598"/>
        <n v="0.71799999999999997"/>
        <n v="0.319346846846847"/>
        <n v="2.2987375415282401"/>
        <n v="0.32012195121951198"/>
        <n v="0.23525352848928399"/>
        <n v="0.68594594594594605"/>
        <n v="0.37952380952380999"/>
        <n v="0.19992957746478901"/>
        <n v="0.45636363636363603"/>
        <n v="1.2276056338028201"/>
        <n v="3.61753164556962"/>
        <n v="0.63146341463414601"/>
        <n v="2.98204753199269"/>
        <n v="9.5585443037974699E-2"/>
        <n v="0.53777777777777802"/>
        <n v="6.8119047619047599"/>
        <n v="0.78831325301204802"/>
        <n v="1.3440792216817199"/>
        <n v="3.372E-2"/>
        <n v="4.3184615384615403"/>
        <n v="0.38844444444444398"/>
        <n v="4.2569999999999997"/>
        <n v="1.01122397155917"/>
        <n v="0.21188688946015399"/>
        <n v="0.67425531914893599"/>
        <n v="0.94923371647509602"/>
        <n v="1.5185185185185199"/>
        <n v="1.9516382252559701"/>
        <n v="10.2314285714286"/>
        <n v="3.8418367346938799E-2"/>
        <n v="1.5507066557107601"/>
        <n v="0.44753477588871698"/>
        <n v="2.1594736842105302"/>
        <n v="3.32127098321343"/>
        <n v="8.4430379746835399E-2"/>
        <n v="0.98625514403292203"/>
        <n v="1.3797916666666701"/>
        <n v="0.93810996563573901"/>
        <n v="4.03639308855292"/>
        <n v="2.6017404129793502"/>
        <n v="3.6663333333333301"/>
        <n v="1.6872085385878499"/>
        <n v="1.19907179115301"/>
        <n v="1.93689252336449"/>
        <n v="4.2016666666666698"/>
        <n v="0.76708333333333301"/>
        <n v="1.7126470588235301"/>
        <n v="1.57894736842105"/>
        <n v="1.0908"/>
        <n v="0.41732558139534898"/>
        <n v="0.10944303797468399"/>
        <n v="1.5937634408602199"/>
        <n v="4.2241666666666697"/>
        <n v="0.97718749999999999"/>
        <n v="4.18789115646259"/>
        <n v="1.0191632047477699"/>
        <n v="1.2772619047619"/>
        <n v="4.4521739130434801"/>
        <n v="5.6971428571428602"/>
        <n v="5.0934482758620696"/>
        <n v="3.2553333333333301"/>
        <n v="9.3261616161616203"/>
        <n v="2.1133870967741899"/>
        <n v="2.7332520325203302"/>
        <n v="0.03"/>
        <n v="0.54084507042253505"/>
        <n v="6.2629999999999999"/>
        <n v="0.89021399176954696"/>
        <n v="1.8489130434782599"/>
        <n v="1.2016770186335399"/>
        <n v="0.23390243902439001"/>
        <n v="1.46"/>
        <n v="2.6848000000000001"/>
        <n v="5.9749999999999996"/>
        <n v="1.57698412698413"/>
        <n v="0.312016607354686"/>
        <n v="3.1341176470588201"/>
        <n v="3.70896551724138"/>
        <n v="3.6266447368421102"/>
        <n v="1.23081632653061"/>
        <n v="0.76766756032171601"/>
        <n v="2.3362012987013001"/>
        <n v="1.8053333333333299"/>
        <n v="2.5262857142857098"/>
        <n v="0.27176538240367998"/>
        <n v="1.2706571242680501E-2"/>
        <n v="3.0400978473581199"/>
        <n v="1.37230769230769"/>
        <n v="0.322083333333333"/>
        <n v="2.4151282051282101"/>
        <n v="0.96799999999999997"/>
        <n v="10.6642857142857"/>
        <n v="3.2588888888888898"/>
        <n v="1.7070000000000001"/>
        <n v="5.8144"/>
        <n v="0.91520972644376897"/>
        <n v="1.0804761904761899"/>
        <n v="0.18728395061728401"/>
        <n v="0.83193877551020401"/>
        <n v="7.0633333333333299"/>
        <n v="0.17446030330062401"/>
        <n v="2.0973015873015899"/>
        <n v="0.97785714285714298"/>
        <n v="16.842500000000001"/>
        <n v="0.54402135231316695"/>
        <n v="4.5661111111111099"/>
        <n v="9.8219178082191799E-2"/>
        <n v="0.163846153846154"/>
        <n v="13.3966666666667"/>
        <n v="0.356500777604977"/>
        <n v="0.54950819672131102"/>
        <n v="0.94236111111111098"/>
        <n v="1.4391428571428599"/>
        <n v="0.51421052631578901"/>
        <n v="0.05"/>
        <n v="13.446666666666699"/>
        <n v="0.31844940867279897"/>
        <n v="0.82617647058823496"/>
        <n v="5.46142857142857"/>
        <n v="2.8621428571428602"/>
        <n v="7.90769230769231E-2"/>
        <n v="1.32136778115502"/>
        <n v="0.74077834179357005"/>
        <n v="0.75292682926829302"/>
        <n v="0.20333333333333301"/>
        <n v="2.0336507936507902"/>
        <n v="3.1022842639593899"/>
        <n v="3.9531818181818199"/>
        <n v="2.9471428571428602"/>
        <n v="0.338947368421053"/>
        <n v="0.66677083333333298"/>
        <n v="0.19227272727272701"/>
        <n v="0.15842105263157899"/>
        <n v="0.38702380952380999"/>
        <n v="9.5876777251184805E-2"/>
        <n v="0.94144366197183105"/>
        <n v="1.66562340966921"/>
        <n v="0.241348314606742"/>
        <n v="1.6405633802816899"/>
        <n v="0.90723076923076895"/>
        <n v="0.46194444444444399"/>
        <n v="0.38538461538461499"/>
        <n v="1.33562310030395"/>
        <n v="0.22896588486140701"/>
        <n v="1.84955489614243"/>
        <n v="4.4372727272727301"/>
        <n v="1.9998067632850201"/>
        <n v="1.2395833333333299"/>
        <n v="1.8661329305136001"/>
        <n v="1.1428538550057501"/>
        <n v="0.97032531824611001"/>
        <n v="1.2281904761904801"/>
        <n v="1.79143266475645"/>
        <n v="0.79951577402787999"/>
        <n v="0.94242587601078198"/>
        <n v="0.84669291338582697"/>
        <n v="0.66521920668058498"/>
        <n v="0.53922222222222205"/>
        <n v="0.41983299595141699"/>
        <n v="0.14694796954314701"/>
        <n v="0.34475"/>
        <n v="14.0077777777778"/>
        <n v="0.71770351758794004"/>
        <n v="0.53074115044247805"/>
        <n v="1.2770715249662601"/>
        <n v="0.34892857142857098"/>
        <n v="4.1059821428571404"/>
        <n v="1.23737704918033"/>
        <n v="0.589736842105263"/>
        <n v="0.36892473118279601"/>
        <n v="1.8491304347826101"/>
        <n v="0.118144329896907"/>
        <n v="2.9870000000000001"/>
        <n v="2.2635175879396998"/>
        <n v="1.7356363636363601"/>
        <n v="3.7175675675675701"/>
        <n v="1.6019230769230799"/>
        <n v="16.163333333333298"/>
        <n v="7.3343749999999996"/>
        <n v="5.9211111111111103"/>
        <n v="0.18888888888888899"/>
        <n v="2.76807692307692"/>
        <n v="2.7301851851851899"/>
        <n v="1.5936331255565499"/>
        <n v="0.67869978858350999"/>
        <n v="15.915555555555599"/>
        <n v="7.3018222222222198"/>
        <n v="0.131857825567503"/>
        <n v="0.54777777777777803"/>
        <n v="3.6102941176470602"/>
        <n v="0.102575452716298"/>
        <n v="0.13962962962962999"/>
        <n v="0.404444444444444"/>
        <n v="1.6032"/>
        <n v="1.83943396226415"/>
        <n v="0.637692307692308"/>
        <n v="2.2538095238095202"/>
        <n v="1.7200961538461501"/>
        <n v="1.46167095115681"/>
        <n v="0.76423616236162395"/>
        <n v="0.39261467889908302"/>
        <n v="0.11270034843205599"/>
        <n v="1.22110843373494"/>
        <n v="1.8654166666666701"/>
        <n v="7.27317880794702E-2"/>
        <n v="0.65642371234207997"/>
        <n v="2.2896178343949001"/>
        <n v="4.6937499999999996"/>
        <n v="1.3011267605633801"/>
        <n v="1.67054229934924"/>
        <n v="1.73864197530864"/>
        <n v="7.1776470588235304"/>
        <n v="0.63850976361767697"/>
        <n v="15.3022222222222"/>
        <n v="0.40356164383561599"/>
        <n v="0.86220633299284999"/>
        <n v="3.15584867075665"/>
        <n v="0.89618243243243301"/>
        <n v="1.8214503816793901"/>
        <n v="3.5588235294117601"/>
        <n v="1.3183695652173899"/>
        <n v="0.46315634218289098"/>
        <n v="0.361327260897853"/>
        <n v="1.0462820512820501"/>
        <n v="6.6885714285714304"/>
        <n v="0.62072823218997397"/>
        <n v="0.84699787460148801"/>
        <n v="0.11059030837004399"/>
        <n v="0.438387815750371"/>
        <n v="0.55470588235294105"/>
        <n v="0.57399511301160699"/>
        <n v="1.2343497363796101"/>
        <n v="1.2846"/>
        <n v="0.63989361702127701"/>
        <n v="1.27298850574713"/>
        <n v="0.10638024357239501"/>
        <n v="0.40470588235294103"/>
        <n v="2.87666666666667"/>
        <n v="5.7294444444444501"/>
        <n v="1.12904297994269"/>
        <n v="0.46387573964496998"/>
        <n v="0.90675916230366505"/>
        <n v="0.67740740740740801"/>
        <n v="1.9249019607843101"/>
        <n v="0.82714285714285696"/>
        <n v="0.54163920922569997"/>
        <n v="0.16722222222222199"/>
        <n v="1.1687664041994801"/>
        <n v="10.521538461538499"/>
        <n v="1.23074074074074"/>
        <n v="1.7863855421686701"/>
        <n v="3.5528169014084501"/>
        <n v="1.61906341463415"/>
        <n v="0.249142857142857"/>
        <n v="1.98722222222222"/>
        <n v="0.34752688172043"/>
        <n v="1.7641935483871001"/>
        <n v="5.11380952380952"/>
        <n v="0.82044117647058801"/>
        <n v="0.24326030927835099"/>
        <n v="0.50482758620689705"/>
        <n v="9.67"/>
        <n v="0.04"/>
        <n v="1.22845013477089"/>
        <n v="0.63437500000000002"/>
        <n v="0.56331688596491203"/>
        <n v="0.44074999999999998"/>
        <n v="1.1837253218884101"/>
        <n v="1.0412431693989099"/>
        <n v="0.26640000000000003"/>
        <n v="3.5120118343195301"/>
        <n v="0.90063492063492101"/>
        <n v="1.7162500000000001"/>
        <n v="1.41046558704453"/>
        <n v="0.30579449152542398"/>
        <n v="1.08164556962025"/>
        <n v="1.33455056179775"/>
        <n v="1.87851063829787"/>
        <n v="3.32"/>
        <n v="5.7521428571428599"/>
        <n v="0.40500000000000003"/>
        <n v="1.8442857142857101"/>
        <n v="2.85805555555556"/>
        <n v="3.19"/>
        <n v="0.39234070221066297"/>
        <n v="1.7814000000000001"/>
        <n v="3.6515"/>
        <n v="1.13945945945946"/>
        <n v="0.29828720626631899"/>
        <n v="0.54270588235294104"/>
        <n v="2.3634156976744198"/>
        <n v="5.12916666666667"/>
        <n v="1.0065116279069799"/>
        <n v="0.81348423194303199"/>
        <n v="0.164047619047619"/>
        <n v="0.52774617067833696"/>
        <n v="2.6020608108108099"/>
        <n v="0.30732891832229597"/>
        <n v="0.13500000000000001"/>
        <n v="1.78625566636446"/>
        <n v="2.2005660377358498"/>
        <n v="1.01510869565217"/>
        <n v="1.915"/>
        <n v="3.0534683098591602"/>
        <n v="0.239952879581152"/>
        <n v="7.2377777777777803"/>
        <n v="5.4736000000000002"/>
        <n v="4.1449999999999996"/>
        <n v="9.0696409140369992E-3"/>
        <n v="0.34173469387755101"/>
        <n v="0.239488107549121"/>
        <n v="0.48072649572649601"/>
        <n v="0.70145182291666697"/>
        <n v="5.2992307692307703"/>
        <n v="1.80325490196078"/>
        <n v="0.92320000000000002"/>
        <n v="0.139010011123471"/>
        <n v="9.2707777777777807"/>
        <n v="0.39857142857142902"/>
        <n v="1.1222929936305699"/>
        <n v="0.70925816023738897"/>
        <n v="1.19089743589744"/>
        <n v="0.240175913396482"/>
        <n v="1.3931868131868099"/>
        <n v="0.39277108433734897"/>
        <n v="0.22439077144917099"/>
        <n v="0.55779069767441902"/>
        <n v="0.42523125996810202"/>
        <n v="1.1200000000000001"/>
        <n v="7.0681818181818207E-2"/>
        <n v="1.01745638716939"/>
        <n v="4.2575000000000003"/>
        <n v="1.4553947368421101"/>
        <n v="0.32453465346534699"/>
        <n v="7.0033333333333303"/>
        <n v="0.83904860392967895"/>
        <n v="0.84190476190476204"/>
        <n v="1.55951807228916"/>
        <n v="0.99619450317124703"/>
        <n v="0.80300000000000005"/>
        <n v="0.112549019607843"/>
        <n v="0.91740952380952401"/>
        <n v="0.95521156936261398"/>
        <n v="5.0287499999999996"/>
        <n v="1.5924394463667799"/>
        <n v="0.150224466891134"/>
        <n v="4.8203846153846204"/>
        <n v="1.49969387755102"/>
        <n v="1.17221563981043"/>
        <n v="0.37695968274950398"/>
        <n v="0.72653061224489801"/>
        <n v="2.65981132075472"/>
        <n v="0.24205617977528099"/>
        <n v="2.5064935064935099E-2"/>
        <n v="0.16329799764428701"/>
        <n v="2.7650000000000001"/>
        <n v="0.88803571428571404"/>
        <n v="1.6357142857142899"/>
        <n v="9.69"/>
        <n v="2.7091376701966698"/>
        <n v="2.8421355932203398"/>
        <n v="0.58632981676846196"/>
        <n v="0.98511111111111105"/>
        <n v="0.43975381008206299"/>
        <n v="1.5166315789473701"/>
        <n v="2.2363492063492099"/>
        <n v="2.3975"/>
        <n v="1.9933333333333301"/>
        <n v="1.3734482758620701"/>
        <n v="1.0096961063627701"/>
        <n v="7.9416000000000002"/>
        <n v="3.6970000000000001"/>
        <n v="0.12818181818181801"/>
        <n v="1.38027027027027"/>
        <n v="0.83813278008298797"/>
        <n v="2.0460063224446801"/>
        <n v="0.44344086021505402"/>
        <n v="2.1860294117647099"/>
        <n v="1.8603314917127101"/>
        <n v="2.3733830845771098"/>
        <n v="3.0565384615384601"/>
        <n v="0.94142857142857095"/>
        <n v="0.54400000000000004"/>
        <n v="1.1188059701492501"/>
        <n v="3.69148148148148"/>
        <n v="0.62930372148859604"/>
        <n v="0.64927835051546401"/>
        <n v="0.18853658536585399"/>
        <n v="0.167544041450777"/>
        <n v="1.0111290322580599"/>
        <n v="3.41502283105023"/>
        <n v="0.64016666666666699"/>
        <n v="0.52080459770114895"/>
        <n v="3.2240211640211598"/>
        <n v="1.1950810185185201"/>
        <n v="1.4679775280898899"/>
        <n v="9.5057142857142907"/>
        <n v="0.72893617021276602"/>
        <n v="0.79008248730964503"/>
        <n v="0.64721518987341797"/>
        <n v="0.82028169014084495"/>
        <n v="10.376666666666701"/>
        <n v="0.129100765306122"/>
        <n v="1.54842105263158"/>
        <n v="7.0991735537190098E-2"/>
        <n v="2.0852773826458"/>
        <n v="0.996835443037975"/>
        <n v="2.0159756097560999"/>
        <n v="1.62090322580645"/>
        <n v="3.6436208125445499E-2"/>
        <n v="2.0663492063492099"/>
        <n v="1.28236286919831"/>
        <n v="1.19660377358491"/>
        <n v="1.7073055242390101"/>
        <n v="1.8721212121212101"/>
        <n v="1.88382352941176"/>
        <n v="1.3129869186046501"/>
        <n v="2.8397435897435899"/>
        <n v="1.2041999999999999"/>
        <n v="4.1905607476635502"/>
        <n v="0.138536585365854"/>
        <n v="1.39435483870968"/>
        <n v="1.74"/>
        <n v="1.5549056603773601"/>
        <n v="1.70447058823529"/>
        <n v="1.8951562500000001"/>
        <n v="2.49714285714286"/>
        <n v="0.488605236656596"/>
        <n v="0.28461970393057701"/>
        <n v="2.6802325581395299"/>
        <n v="6.1980078125000002"/>
        <n v="3.1301587301587303E-2"/>
        <n v="1.59921527041357"/>
        <n v="2.7939215686274501"/>
        <n v="0.77373333333333305"/>
        <n v="2.0632812500000002"/>
        <n v="6.9424999999999999"/>
        <n v="1.5178947368421101"/>
        <n v="0.64582072176950001"/>
        <n v="0.62873684210526304"/>
        <n v="3.1039864864864901"/>
        <n v="0.42859916782246898"/>
        <n v="0.83119402985074597"/>
        <n v="0.78531302876480602"/>
        <n v="1.14093525179856"/>
        <n v="0.64537683358624198"/>
        <n v="0.79411764705882404"/>
        <n v="0.114191176470588"/>
        <n v="0.56186046511627896"/>
        <n v="0.16501669449081799"/>
        <n v="1.1996808510638299"/>
        <n v="1.4545652173913"/>
        <n v="2.2138255033557002"/>
        <n v="0.48396694214876002"/>
        <n v="0.92911504424778801"/>
        <n v="0.88599797365754795"/>
        <n v="0.41399999999999998"/>
        <n v="0.630567951318459"/>
        <n v="0.48482333607230899"/>
        <n v="0.88479410269445902"/>
        <n v="1.2684"/>
        <n v="23.3883333333333"/>
        <n v="5.0838857142857101"/>
        <n v="1.9147826086956501"/>
        <n v="0.42127533783783799"/>
        <n v="8.2400000000000001E-2"/>
        <n v="0.60064638783269997"/>
        <n v="0.47232808616404298"/>
        <n v="0.81736263736263703"/>
        <n v="0.54187265917603"/>
        <n v="0.97868131868131902"/>
        <n v="0.77239999999999998"/>
        <n v="0.33464735516372801"/>
        <n v="2.3958823529411801"/>
        <n v="0.64032258064516101"/>
        <n v="1.7615942028985501"/>
        <n v="0.203381818181818"/>
        <n v="3.58647540983607"/>
        <n v="4.6885802469135802"/>
        <n v="1.22056352459016"/>
        <n v="0.55931783729156104"/>
        <n v="0.43660714285714303"/>
        <n v="0.33538371411833601"/>
        <n v="1.2297938144329901"/>
        <n v="1.8974959871589101"/>
        <n v="0.83622641509434004"/>
        <n v="0.17968844221105501"/>
        <n v="10.365"/>
        <n v="0.97405219780219798"/>
        <n v="0.86386203150461705"/>
        <n v="1.50166666666667"/>
        <n v="3.5843478260869599"/>
        <n v="5.4285714285714297"/>
        <n v="0.67500714285714303"/>
        <n v="1.91746666666667"/>
        <n v="9.32"/>
        <n v="4.2927586206896597"/>
        <n v="1.00657534246575"/>
        <n v="2.2661111111111101"/>
        <n v="1.4238"/>
        <n v="0.90633333333333299"/>
        <n v="0.63966740576496695"/>
        <n v="0.84131868131868104"/>
        <n v="1.33934782608696"/>
        <n v="0.59042047531992703"/>
        <n v="1.5280062063615201"/>
        <n v="4.4669121140142503"/>
        <n v="0.84391891891891901"/>
        <n v="1.75026923076923"/>
        <n v="0.541379310344828"/>
        <n v="3.1187381703470001"/>
        <n v="1.22781609195402"/>
        <n v="0.99026517383618196"/>
        <n v="1.2784686346863501"/>
        <n v="1.5861643835616399"/>
        <n v="7.0705882352941201"/>
        <n v="1.42387755102041"/>
        <n v="1.4786046511627899"/>
        <n v="0.20322580645161301"/>
        <n v="18.40625"/>
        <n v="1.61942028985507"/>
        <n v="4.7282077922077903"/>
        <n v="0.24466101694915299"/>
        <n v="5.1764999999999999"/>
        <n v="2.4764285714285701"/>
        <n v="1.00204819277108"/>
        <n v="1.53"/>
        <n v="0.37091954022988499"/>
        <n v="4.39239482200647E-2"/>
        <n v="1.56507216494845"/>
        <n v="2.7040816326530601"/>
        <n v="1.3405952380952399"/>
        <n v="0.50398033126293995"/>
        <n v="0.88815837937384901"/>
        <n v="1.65"/>
        <n v="0.17499999999999999"/>
        <n v="1.85660714285714"/>
        <n v="4.1266319444444397"/>
        <n v="0.90249999999999997"/>
        <n v="0.91984615384615398"/>
        <n v="5.2700632911392402"/>
        <n v="3.1914285714285699"/>
        <n v="3.5418867924528299"/>
        <n v="0.32896103896103901"/>
        <n v="1.3589189189189199"/>
        <n v="2.08433734939759E-2"/>
        <n v="0.61"/>
        <n v="0.30037735849056602"/>
        <n v="11.7916666666667"/>
        <n v="11.2608333333333"/>
        <n v="0.12923076923076901"/>
        <n v="7.12"/>
        <n v="0.30304347826087003"/>
        <n v="2.1250896057347699"/>
        <n v="2.28857142857143"/>
        <n v="0.34959979476654701"/>
        <n v="1.5729069767441901"/>
        <n v="2.3230555555555599"/>
        <n v="0.92448275862068996"/>
        <n v="2.5670212765957401"/>
        <n v="1.68470170454545"/>
        <n v="1.66577777777778"/>
        <n v="7.7207692307692302"/>
        <n v="4.0685714285714303"/>
        <n v="5.6420608108108103"/>
        <n v="0.68426865671641801"/>
        <n v="0.34351966873706002"/>
        <n v="6.55454545454546"/>
        <n v="1.77257142857143"/>
        <n v="1.13178571428571"/>
        <n v="7.2818181818181804"/>
        <n v="2.0833333333333299"/>
        <n v="0.31171232876712301"/>
        <n v="0.56967078189300402"/>
        <n v="2.31"/>
        <n v="0.86867834394904497"/>
        <n v="2.7074418604651198"/>
        <n v="0.49446428571428602"/>
        <n v="1.1335962566844899"/>
        <n v="1.9055555555555601"/>
        <n v="1.355"/>
        <n v="0.102978723404255"/>
        <n v="0.65544223826714798"/>
        <n v="0.49026652452025599"/>
        <n v="7.8792307692307704"/>
        <n v="0.80306347746090201"/>
        <n v="1.0629411764705901"/>
        <n v="0.50735632183907997"/>
        <n v="2.1531372549019601"/>
        <n v="1.4122972972973"/>
        <n v="1.15337457817773"/>
        <n v="1.9311940298507499"/>
        <n v="7.2973333333333299"/>
        <n v="0.99663398692810501"/>
        <n v="0.88166666666666704"/>
        <n v="0.37233333333333302"/>
        <n v="0.30540075309306097"/>
        <n v="0.25714285714285701"/>
        <n v="0.34"/>
        <n v="11.8590909090909"/>
        <n v="1.2539393939393899"/>
        <n v="0.14394366197183101"/>
        <n v="0.54807692307692302"/>
        <n v="1.0963157894736799"/>
        <n v="1.8847058823529399"/>
        <n v="0.87008284023668603"/>
        <n v="2.0291304347826098"/>
        <n v="1.9703225806451601"/>
        <n v="1.07"/>
        <n v="2.68730769230769"/>
        <n v="0.50845360824742303"/>
        <n v="11.8028571428571"/>
        <n v="2.64"/>
        <n v="0.30442307692307702"/>
        <n v="0.62880681818181805"/>
        <n v="1.9312499999999999"/>
        <n v="0.77102702702702697"/>
        <n v="2.25527638190955"/>
        <n v="2.3940625"/>
        <n v="0.921875"/>
        <n v="1.30233333333333"/>
        <n v="6.1521739130434803"/>
        <n v="3.6879532163742699"/>
        <n v="10.9485714285714"/>
        <n v="0.50662921348314605"/>
        <n v="8.0060000000000002"/>
        <n v="2.9128571428571401"/>
        <n v="3.4996666666666698"/>
        <n v="3.5707317073170701"/>
        <n v="1.2648941176470601"/>
        <n v="3.875"/>
        <n v="4.5703571428571399"/>
        <n v="2.66695652173913"/>
        <n v="0.69"/>
        <n v="0.51343749999999999"/>
        <n v="1.1710526315789499E-2"/>
        <n v="1.0897734294541701"/>
        <n v="3.15175925925926"/>
        <n v="1.5769117647058799"/>
        <n v="1.5380821917808201"/>
        <n v="0.89738979118329498"/>
        <n v="0.75135802469135804"/>
        <n v="8.52881355932203"/>
        <n v="1.3890625000000001"/>
        <n v="1.9018181818181801"/>
        <n v="1.00243336199484"/>
        <n v="1.4275824175824201"/>
        <n v="5.6313333333333304"/>
        <n v="0.30715909090909099"/>
        <n v="0.99397727272727299"/>
        <n v="1.97549356223176"/>
        <n v="5.085"/>
        <n v="2.3774468085106402"/>
        <n v="3.3846875000000001"/>
        <n v="1.3308955223880601"/>
        <n v="2.0779999999999998"/>
        <n v="0.51122448979591795"/>
        <n v="6.52058479532164"/>
        <n v="1.13630994152047"/>
        <n v="1.0237606837606801"/>
        <n v="3.5658333333333299"/>
        <n v="1.3986792452830199"/>
        <n v="0.69450000000000001"/>
        <n v="0.35534246575342499"/>
        <n v="2.5165000000000002"/>
        <n v="1.0587500000000001"/>
        <n v="1.8742857142857099"/>
        <n v="3.8678571428571402"/>
        <n v="3.4707142857142901"/>
        <n v="1.85820987654321"/>
        <n v="0.432412472647702"/>
        <n v="1.6243749999999999"/>
        <n v="1.84842857142857"/>
        <n v="0.23703520691785099"/>
        <n v="0.898701298701299"/>
        <n v="2.7260419580419599"/>
        <n v="1.70042553191489"/>
        <n v="1.88285035629454"/>
        <n v="3.4693532338308501"/>
        <n v="0.69177215189873398"/>
        <n v="0.25433734939759001"/>
        <n v="0.77400977995109999"/>
        <n v="0.37481481481481499"/>
        <n v="5.4379999999999997"/>
        <n v="2.28521893491124"/>
        <n v="0.389483394833948"/>
        <n v="3.7"/>
        <n v="2.3791176470588198"/>
        <n v="0.64036299765808002"/>
        <n v="1.1827777777777799"/>
        <n v="0.84824037184595003"/>
        <n v="0.293461538461538"/>
        <n v="2.0989655172413801"/>
        <n v="1.6978571428571401"/>
        <n v="1.1595907738095199"/>
        <n v="2.5859999999999999"/>
        <n v="2.3058333333333301"/>
        <n v="1.2821428571428599"/>
        <n v="1.8870588235294099"/>
        <n v="6.9511889862327897E-2"/>
        <n v="7.7443434343434401"/>
        <n v="0.276931818181818"/>
        <n v="0.52479620323841403"/>
        <n v="4.0709677419354797"/>
        <n v="1.5617857142857099"/>
        <n v="2.52428571428571"/>
        <n v="1.7292682926829301E-2"/>
        <n v="0.12230769230769201"/>
        <n v="1.63987341772152"/>
        <n v="1.6298181818181801"/>
        <n v="0.202527472527473"/>
        <n v="3.1924083769633498"/>
        <n v="4.78944444444444"/>
        <n v="0.19556634304207099"/>
        <n v="1.98948275862069"/>
        <n v="7.95"/>
        <n v="0.50621082621082603"/>
        <n v="0.57437499999999997"/>
        <n v="1.55628276409849"/>
        <n v="0.36297297297297298"/>
        <n v="0.58250000000000002"/>
        <n v="2.3739473684210499"/>
        <n v="0.58750000000000002"/>
        <n v="1.8256603773584901"/>
        <n v="7.5436408977556102E-3"/>
        <n v="1.7595330739299599"/>
        <n v="2.3788235294117599"/>
        <n v="4.8805076142132"/>
        <n v="2.2406666666666699"/>
        <n v="0.18126436781609201"/>
        <n v="0.458472222222222"/>
        <n v="1.1731541218638"/>
        <n v="2.1730909090909099"/>
        <n v="1.1228571428571399"/>
        <n v="0.72518987341772201"/>
        <n v="2.12304347826087"/>
        <n v="2.39746575342466"/>
        <n v="1.8193548387096801"/>
        <n v="1.6413114754098399"/>
        <n v="1.6375968992248101E-2"/>
        <n v="0.49643859649122801"/>
        <n v="1.0970652173913"/>
        <n v="0.49217948717948701"/>
        <n v="0.62232323232323195"/>
        <n v="0.130581395348837"/>
        <n v="0.64635416666666701"/>
        <n v="1.5958666666666701"/>
        <n v="0.81420000000000003"/>
        <n v="0.324447674418605"/>
        <n v="9.9141184124918694E-2"/>
        <n v="0.26694444444444398"/>
        <n v="0.62957446808510598"/>
        <n v="1.6135593220339"/>
        <n v="10.969379310344801"/>
        <n v="0.70094158075601398"/>
        <n v="0.6"/>
        <n v="3.67098591549296"/>
        <n v="11.09"/>
        <n v="0.19028784648187599"/>
        <n v="1.2687755102040801"/>
        <n v="7.3463636363636402"/>
        <n v="4.5731034482758601E-2"/>
        <n v="0.85054545454545505"/>
        <n v="1.1929824561403499"/>
        <n v="2.96027777777778"/>
        <n v="0.84694915254237302"/>
        <n v="3.5578378378378401"/>
        <n v="3.8640909090909101"/>
        <n v="7.9223529411764702"/>
        <n v="1.3703393665158401"/>
        <n v="3.38208333333333"/>
        <n v="1.08227848101266"/>
        <n v="0.60757639620653303"/>
        <n v="0.27725490196078401"/>
        <n v="2.2839344262295098"/>
        <n v="0.216151940545004"/>
        <n v="3.73875"/>
        <n v="1.54925925925926"/>
        <n v="3.2214999999999998"/>
        <n v="0.73957142857142899"/>
        <n v="8.641"/>
        <n v="1.43262458471761"/>
        <n v="0.40281762295082002"/>
        <n v="1.7822388059701499"/>
        <n v="0.84930555555555598"/>
        <n v="1.4593648334624301"/>
        <n v="1.52461538461538"/>
        <n v="0.67129542790152397"/>
        <n v="0.403076923076923"/>
        <n v="2.1679032258064499"/>
        <n v="0.52117021276595699"/>
        <n v="4.99583333333333"/>
        <n v="0.87679487179487203"/>
        <n v="1.1317346938775501"/>
        <n v="4.2654838709677403"/>
        <n v="0.77632653061224499"/>
        <n v="0.52496810772501801"/>
        <n v="1.5746762589928101"/>
        <n v="0.72939393939393904"/>
        <n v="0.60565789473684195"/>
        <n v="0.56791291291291301"/>
        <n v="0.56542754275427498"/>
        <m/>
      </sharedItems>
    </cacheField>
    <cacheField name="Average Project backer" numFmtId="0">
      <sharedItems containsNonDate="0" containsString="0" containsBlank="1" count="1"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ayathripriya" refreshedDate="45194.958356481497" createdVersion="5" refreshedVersion="5" minRefreshableVersion="3" recordCount="1001" xr:uid="{00000000-000A-0000-FFFF-FFFF01000000}">
  <cacheSource type="worksheet">
    <worksheetSource ref="A1:P1048576" sheet="Crowdfunding"/>
  </cacheSource>
  <cacheFields count="14">
    <cacheField name="id" numFmtId="0">
      <sharedItems containsString="0" containsBlank="1" containsNumber="1" containsInteger="1" minValue="0" maxValue="999" count="1001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  <m/>
      </sharedItems>
    </cacheField>
    <cacheField name="name" numFmtId="0">
      <sharedItems containsBlank="1" count="975">
        <s v="Baldwin, Riley and Jackson"/>
        <s v="Odom Inc"/>
        <s v="Melton, Robinson and Fritz"/>
        <s v="Mcdonald, Gonzalez and Ross"/>
        <s v="Larson-Little"/>
        <s v="Harris Group"/>
        <s v="Ortiz, Coleman and Mitchell"/>
        <s v="Carter-Guzman"/>
        <s v="Nunez-Richards"/>
        <s v="Rangel, Holt and Jones"/>
        <s v="Green Ltd"/>
        <s v="Perez, Johnson and Gardner"/>
        <s v="Kim Ltd"/>
        <s v="Walker, Taylor and Coleman"/>
        <s v="Rodriguez, Rose and Stewart"/>
        <s v="Wright, Hunt and Rowe"/>
        <s v="Hines Inc"/>
        <s v="Cochran-Nguyen"/>
        <s v="Johnson-Gould"/>
        <s v="Perez-Hess"/>
        <s v="Reeves, Thompson and Richardson"/>
        <s v="Simmons-Reynolds"/>
        <s v="Collier Inc"/>
        <s v="Gray-Jenkins"/>
        <s v="Scott, Wilson and Martin"/>
        <s v="Caldwell, Velazquez and Wilson"/>
        <s v="Spencer-Bates"/>
        <s v="Best, Carr and Williams"/>
        <s v="Campbell, Brown and Powell"/>
        <s v="Johnson, Parker and Haynes"/>
        <s v="Clark-Cooke"/>
        <s v="Schroeder Ltd"/>
        <s v="Jackson PLC"/>
        <s v="Blair, Collins and Carter"/>
        <s v="Maldonado and Sons"/>
        <s v="Mitchell and Sons"/>
        <s v="Jackson-Lewis"/>
        <s v="Black, Armstrong and Anderson"/>
        <s v="Maldonado-Gonzalez"/>
        <s v="Kim-Rice"/>
        <s v="Garcia, Garcia and Lopez"/>
        <s v="Watts Group"/>
        <s v="Werner-Bryant"/>
        <s v="Schmitt-Mendoza"/>
        <s v="Reid-Mccullough"/>
        <s v="Woods-Clark"/>
        <s v="Vaughn, Hunt and Caldwell"/>
        <s v="Bennett and Sons"/>
        <s v="Lamb Inc"/>
        <s v="Casey-Kelly"/>
        <s v="Jones, Taylor and Moore"/>
        <s v="Bradshaw, Gill and Donovan"/>
        <s v="Hernandez, Rodriguez and Clark"/>
        <s v="Smith-Jones"/>
        <s v="Roy PLC"/>
        <s v="Wright, Brooks and Villarreal"/>
        <s v="Flores, Miller and Johnson"/>
        <s v="Bridges, Freeman and Kim"/>
        <s v="Anderson-Perez"/>
        <s v="Wright, Fox and Marks"/>
        <s v="Crawford-Peters"/>
        <s v="Romero-Hoffman"/>
        <s v="Sparks-West"/>
        <s v="Baker, Morgan and Brown"/>
        <s v="Mosley-Gilbert"/>
        <s v="Berry-Boyer"/>
        <s v="Sanders-Allen"/>
        <s v="Lopez Inc"/>
        <s v="Moreno-Turner"/>
        <s v="Jones-Watson"/>
        <s v="Barker Inc"/>
        <s v="Tate, Bass and House"/>
        <s v="Hampton, Lewis and Ray"/>
        <s v="Collins-Goodman"/>
        <s v="Davis-Michael"/>
        <s v="White, Torres and Bishop"/>
        <s v="Martin, Conway and Larsen"/>
        <s v="Acevedo-Huffman"/>
        <s v="Montgomery, Larson and Spencer"/>
        <s v="Soto LLC"/>
        <s v="Sutton, Barrett and Tucker"/>
        <s v="Gomez, Bailey and Flores"/>
        <s v="Porter-George"/>
        <s v="Fitzgerald PLC"/>
        <s v="Cisneros-Burton"/>
        <s v="Hill, Lawson and Wilkinson"/>
        <s v="Davis-Smith"/>
        <s v="Farrell and Sons"/>
        <s v="Clark Group"/>
        <s v="White, Singleton and Zimmerman"/>
        <s v="Kramer Group"/>
        <s v="Frazier, Patrick and Smith"/>
        <s v="Santos, Bell and Lloyd"/>
        <s v="Hall and Sons"/>
        <s v="Hanson Inc"/>
        <s v="Sanchez LLC"/>
        <s v="Howard Ltd"/>
        <s v="Stewart LLC"/>
        <s v="Arias, Allen and Miller"/>
        <s v="Baker-Morris"/>
        <s v="Tucker, Fox and Green"/>
        <s v="Douglas LLC"/>
        <s v="Garcia Inc"/>
        <s v="Frye, Hunt and Powell"/>
        <s v="Smith, Wells and Nguyen"/>
        <s v="Charles-Johnson"/>
        <s v="Brandt, Carter and Wood"/>
        <s v="Tucker, Schmidt and Reid"/>
        <s v="Decker Inc"/>
        <s v="Romero and Sons"/>
        <s v="Castillo-Carey"/>
        <s v="Hart-Briggs"/>
        <s v="Jones-Meyer"/>
        <s v="Wright, Hartman and Yu"/>
        <s v="Harper-Davis"/>
        <s v="Barrett PLC"/>
        <s v="David-Clark"/>
        <s v="Chaney-Dennis"/>
        <s v="Robinson, Lopez and Christensen"/>
        <s v="Clark and Sons"/>
        <s v="Vega Group"/>
        <s v="Brown-Brown"/>
        <s v="Taylor PLC"/>
        <s v="Edwards-Lewis"/>
        <s v="Stanton, Neal and Rodriguez"/>
        <s v="Pratt LLC"/>
        <s v="Gross PLC"/>
        <s v="Martinez, Gomez and Dalton"/>
        <s v="Allen-Curtis"/>
        <s v="Morgan-Martinez"/>
        <s v="Luna, Anderson and Fox"/>
        <s v="Fleming, Zhang and Henderson"/>
        <s v="Flowers and Sons"/>
        <s v="Gates PLC"/>
        <s v="Caldwell LLC"/>
        <s v="Le, Burton and Evans"/>
        <s v="Briggs PLC"/>
        <s v="Hudson-Nguyen"/>
        <s v="Hogan Ltd"/>
        <s v="Hamilton, Wright and Chavez"/>
        <s v="Bautista-Cross"/>
        <s v="Jackson LLC"/>
        <s v="Figueroa Ltd"/>
        <s v="Avila-Jones"/>
        <s v="Martin, Lopez and Hunter"/>
        <s v="Fields-Moore"/>
        <s v="Harris-Golden"/>
        <s v="Moss, Norman and Dunlap"/>
        <s v="White, Larson and Wright"/>
        <s v="Payne, Oliver and Burch"/>
        <s v="Brown, Palmer and Pace"/>
        <s v="Parker LLC"/>
        <s v="Bowen, Mcdonald and Hall"/>
        <s v="Whitehead, Bell and Hughes"/>
        <s v="Rodriguez-Brown"/>
        <s v="Hall-Schaefer"/>
        <s v="Meza-Rogers"/>
        <s v="Curtis-Curtis"/>
        <s v="Carlson Inc"/>
        <s v="Clarke, Anderson and Lee"/>
        <s v="Evans Group"/>
        <s v="Bruce Group"/>
        <s v="Keith, Alvarez and Potter"/>
        <s v="Burton-Watkins"/>
        <s v="Lopez and Sons"/>
        <s v="Cordova Ltd"/>
        <s v="Brown-Vang"/>
        <s v="Cruz-Ward"/>
        <s v="Hernandez Group"/>
        <s v="Tran, Steele and Wilson"/>
        <s v="Summers, Gallegos and Stein"/>
        <s v="Blair Group"/>
        <s v="Nixon Inc"/>
        <s v="White LLC"/>
        <s v="Santos, Black and Donovan"/>
        <s v="Jones, Contreras and Burnett"/>
        <s v="Stone-Orozco"/>
        <s v="Lee, Gibson and Morgan"/>
        <s v="Alexander-Williams"/>
        <s v="Marks Ltd"/>
        <s v="Olsen, Edwards and Reid"/>
        <s v="Daniels, Rose and Tyler"/>
        <s v="Adams Group"/>
        <s v="Rogers, Huerta and Medina"/>
        <s v="Howard, Carter and Griffith"/>
        <s v="Bailey PLC"/>
        <s v="Parker Group"/>
        <s v="Fox Group"/>
        <s v="Walker, Jones and Rodriguez"/>
        <s v="Anthony-Shaw"/>
        <s v="Cook LLC"/>
        <s v="Sutton PLC"/>
        <s v="Long, Morgan and Mitchell"/>
        <s v="Calhoun, Rogers and Long"/>
        <s v="Sandoval Group"/>
        <s v="Smith and Sons"/>
        <s v="King Inc"/>
        <s v="Perry and Sons"/>
        <s v="Palmer Inc"/>
        <s v="Hull, Baker and Martinez"/>
        <s v="Becker, Rice and White"/>
        <s v="Osborne, Perkins and Knox"/>
        <s v="Mcknight-Freeman"/>
        <s v="Hayden, Shannon and Stein"/>
        <s v="Daniel-Luna"/>
        <s v="Weaver-Marquez"/>
        <s v="Austin, Baker and Kelley"/>
        <s v="Carney-Anderson"/>
        <s v="Jackson Inc"/>
        <s v="Warren Ltd"/>
        <s v="Schultz Inc"/>
        <s v="Thompson LLC"/>
        <s v="Johnson Inc"/>
        <s v="Morgan-Warren"/>
        <s v="Sullivan Group"/>
        <s v="Vargas, Banks and Palmer"/>
        <s v="Johnson, Dixon and Zimmerman"/>
        <s v="Moore, Dudley and Navarro"/>
        <s v="Price-Rodriguez"/>
        <s v="Huang-Henderson"/>
        <s v="Owens-Le"/>
        <s v="Huff LLC"/>
        <s v="Johnson LLC"/>
        <s v="Chavez, Garcia and Cantu"/>
        <s v="Lester-Moore"/>
        <s v="Fox-Quinn"/>
        <s v="Johnson-Lee"/>
        <s v="Pineda Group"/>
        <s v="Hoffman-Howard"/>
        <s v="Miranda, Hall and Mcgrath"/>
        <s v="Williams, Carter and Gonzalez"/>
        <s v="Davis-Rodriguez"/>
        <s v="Reid, Rivera and Perry"/>
        <s v="Mendoza-Parker"/>
        <s v="Lee, Ali and Guzman"/>
        <s v="Gallegos-Cobb"/>
        <s v="Ellison PLC"/>
        <s v="Bolton, Sanchez and Carrillo"/>
        <s v="Mason-Sanders"/>
        <s v="Pitts-Reed"/>
        <s v="Gonzalez-Martinez"/>
        <s v="Hill, Martin and Garcia"/>
        <s v="Garcia PLC"/>
        <s v="Herring-Bailey"/>
        <s v="Russell-Gardner"/>
        <s v="Walters-Carter"/>
        <s v="Johnson, Patterson and Montoya"/>
        <s v="Roberts and Sons"/>
        <s v="Avila-Nelson"/>
        <s v="Robbins and Sons"/>
        <s v="Singleton Ltd"/>
        <s v="Perez PLC"/>
        <s v="Rogers, Jacobs and Jackson"/>
        <s v="Barry Group"/>
        <s v="Rosales, Branch and Harmon"/>
        <s v="Smith-Reid"/>
        <s v="Williams Inc"/>
        <s v="Duncan, Mcdonald and Miller"/>
        <s v="Watkins Ltd"/>
        <s v="Allen-Jones"/>
        <s v="Mason-Smith"/>
        <s v="Lloyd, Kennedy and Davis"/>
        <s v="Walker Ltd"/>
        <s v="Gordon PLC"/>
        <s v="Lee and Sons"/>
        <s v="Cole LLC"/>
        <s v="Acosta PLC"/>
        <s v="Brown-Mckee"/>
        <s v="Miles and Sons"/>
        <s v="Sawyer, Horton and Williams"/>
        <s v="Foley-Cox"/>
        <s v="Horton, Morrison and Clark"/>
        <s v="Thomas and Sons"/>
        <s v="Morgan-Jenkins"/>
        <s v="Ward, Sanchez and Kemp"/>
        <s v="Fields Ltd"/>
        <s v="Ramos-Mitchell"/>
        <s v="Higgins, Davis and Salazar"/>
        <s v="Smith-Jenkins"/>
        <s v="Braun PLC"/>
        <s v="Drake PLC"/>
        <s v="Ross, Kelly and Brown"/>
        <s v="Lucas-Mullins"/>
        <s v="Tran LLC"/>
        <s v="Dawson, Brady and Gilbert"/>
        <s v="Obrien-Aguirre"/>
        <s v="Ferguson PLC"/>
        <s v="Garcia Ltd"/>
        <s v="Smith, Love and Smith"/>
        <s v="Wilson, Hall and Osborne"/>
        <s v="Bell, Grimes and Kerr"/>
        <s v="Ho-Harris"/>
        <s v="Ross Group"/>
        <s v="Turner-Davis"/>
        <s v="Smith, Jackson and Herrera"/>
        <s v="Smith-Hess"/>
        <s v="Brown, Herring and Bass"/>
        <s v="Chase, Garcia and Johnson"/>
        <s v="Ramsey and Sons"/>
        <s v="Cooke PLC"/>
        <s v="Wong-Walker"/>
        <s v="Ferguson, Collins and Mata"/>
        <s v="Guerrero, Flores and Jenkins"/>
        <s v="Peterson PLC"/>
        <s v="Townsend Ltd"/>
        <s v="Rush, Reed and Hall"/>
        <s v="Salazar-Dodson"/>
        <s v="Davis Ltd"/>
        <s v="Harris-Perry"/>
        <s v="Velazquez, Hunt and Ortiz"/>
        <s v="Flores PLC"/>
        <s v="Martinez LLC"/>
        <s v="Miller-Irwin"/>
        <s v="Sanchez-Morgan"/>
        <s v="Lopez, Adams and Johnson"/>
        <s v="Martin-Marshall"/>
        <s v="Summers PLC"/>
        <s v="Young, Hart and Ryan"/>
        <s v="Mills Group"/>
        <s v="Sandoval-Powell"/>
        <s v="Mills, Frazier and Perez"/>
        <s v="Hebert Group"/>
        <s v="Cole, Smith and Wood"/>
        <s v="Harris, Hall and Harris"/>
        <s v="Saunders Group"/>
        <s v="Pham, Avila and Nash"/>
        <s v="Patterson, Salinas and Lucas"/>
        <s v="Young PLC"/>
        <s v="Willis and Sons"/>
        <s v="Thompson-Bates"/>
        <s v="Rose-Silva"/>
        <s v="Pacheco, Johnson and Torres"/>
        <s v="Carlson, Dixon and Jones"/>
        <s v="Mcgee Group"/>
        <s v="Jordan-Acosta"/>
        <s v="Nunez Inc"/>
        <s v="Hayden Ltd"/>
        <s v="Gonzalez-Burton"/>
        <s v="Lewis, Taylor and Rivers"/>
        <s v="Butler, Henry and Espinoza"/>
        <s v="Guzman Group"/>
        <s v="Gibson-Hernandez"/>
        <s v="Spencer-Weber"/>
        <s v="Berger, Johnson and Marshall"/>
        <s v="Taylor, Cisneros and Romero"/>
        <s v="Little-Marsh"/>
        <s v="Petersen and Sons"/>
        <s v="Hensley Ltd"/>
        <s v="Navarro and Sons"/>
        <s v="Shannon Ltd"/>
        <s v="Young LLC"/>
        <s v="Adams, Willis and Sanchez"/>
        <s v="Mills-Roy"/>
        <s v="Brown Group"/>
        <s v="Burns-Burnett"/>
        <s v="Glass, Nunez and Mcdonald"/>
        <s v="Perez, Davis and Wilson"/>
        <s v="Diaz-Garcia"/>
        <s v="Salazar-Moon"/>
        <s v="Larsen-Chung"/>
        <s v="Anderson and Sons"/>
        <s v="Lawrence Group"/>
        <s v="Gray-Davis"/>
        <s v="Ramirez-Myers"/>
        <s v="Lucas, Hall and Bonilla"/>
        <s v="Williams, Perez and Villegas"/>
        <s v="Brooks, Jones and Ingram"/>
        <s v="Whitaker, Wallace and Daniels"/>
        <s v="Smith-Gonzalez"/>
        <s v="Skinner PLC"/>
        <s v="Nolan, Smith and Sanchez"/>
        <s v="Green-Carr"/>
        <s v="Brown-Parker"/>
        <s v="Marshall Inc"/>
        <s v="Leblanc-Pineda"/>
        <s v="Perry PLC"/>
        <s v="Klein, Stark and Livingston"/>
        <s v="Fleming-Oliver"/>
        <s v="Reilly, Aguirre and Johnson"/>
        <s v="Davidson, Wilcox and Lewis"/>
        <s v="Michael, Anderson and Vincent"/>
        <s v="King Ltd"/>
        <s v="Baker Ltd"/>
        <s v="Baker, Collins and Smith"/>
        <s v="Warren-Harrison"/>
        <s v="Gardner Group"/>
        <s v="Flores-Lambert"/>
        <s v="Cruz Ltd"/>
        <s v="Knox-Garner"/>
        <s v="Davis-Allen"/>
        <s v="Miller-Patel"/>
        <s v="Hernandez-Grimes"/>
        <s v="Owens, Hall and Gonzalez"/>
        <s v="Noble-Bailey"/>
        <s v="Holmes PLC"/>
        <s v="Jones-Martin"/>
        <s v="Myers LLC"/>
        <s v="Acosta, Mullins and Morris"/>
        <s v="Bell PLC"/>
        <s v="Smith-Schmidt"/>
        <s v="Ruiz, Richardson and Cole"/>
        <s v="Leonard-Mcclain"/>
        <s v="Bailey-Boyer"/>
        <s v="Lee LLC"/>
        <s v="Lyons Inc"/>
        <s v="Herrera-Wilson"/>
        <s v="Mahoney, Adams and Lucas"/>
        <s v="Mcmillan Group"/>
        <s v="Beck, Thompson and Martinez"/>
        <s v="Rodriguez-Scott"/>
        <s v="Rush-Bowers"/>
        <s v="Davis and Sons"/>
        <s v="Anderson-Pham"/>
        <s v="Stewart-Coleman"/>
        <s v="Bradshaw, Smith and Ryan"/>
        <s v="Ware-Arias"/>
        <s v="Blair, Reyes and Woods"/>
        <s v="Thomas-Lopez"/>
        <s v="Brown, Davies and Pacheco"/>
        <s v="Jones-Riddle"/>
        <s v="Schmidt-Gomez"/>
        <s v="Sullivan, Davis and Booth"/>
        <s v="Edwards-Kane"/>
        <s v="Hicks, Wall and Webb"/>
        <s v="Mayer-Richmond"/>
        <s v="Robles Ltd"/>
        <s v="Cochran Ltd"/>
        <s v="Rosales LLC"/>
        <s v="Harper-Bryan"/>
        <s v="Potter, Harper and Everett"/>
        <s v="Floyd-Sims"/>
        <s v="Spence, Jackson and Kelly"/>
        <s v="King-Nguyen"/>
        <s v="Hansen Group"/>
        <s v="Mathis, Hall and Hansen"/>
        <s v="Cummings Inc"/>
        <s v="Miller-Poole"/>
        <s v="Rodriguez-West"/>
        <s v="Calderon, Bradford and Dean"/>
        <s v="Clark-Bowman"/>
        <s v="Anderson-Pearson"/>
        <s v="Martin, Martin and Solis"/>
        <s v="Harrington-Harper"/>
        <s v="Price and Sons"/>
        <s v="Cuevas-Morales"/>
        <s v="Delgado-Hatfield"/>
        <s v="Padilla-Porter"/>
        <s v="Morris Group"/>
        <s v="Saunders Ltd"/>
        <s v="Woods Inc"/>
        <s v="Villanueva, Wright and Richardson"/>
        <s v="Wilson, Brooks and Clark"/>
        <s v="Sheppard, Smith and Spence"/>
        <s v="Wise, Thompson and Allen"/>
        <s v="Lane, Ryan and Chapman"/>
        <s v="Rich, Alvarez and King"/>
        <s v="Terry-Salinas"/>
        <s v="Wang-Rodriguez"/>
        <s v="Mckee-Hill"/>
        <s v="Gomez LLC"/>
        <s v="Gonzalez-Robbins"/>
        <s v="Obrien and Sons"/>
        <s v="Shaw Ltd"/>
        <s v="Hughes Inc"/>
        <s v="Olsen-Ryan"/>
        <s v="Grimes, Holland and Sloan"/>
        <s v="Turner, Young and Collins"/>
        <s v="Richardson Inc"/>
        <s v="Santos-Young"/>
        <s v="Nichols Ltd"/>
        <s v="Murphy PLC"/>
        <s v="Hogan, Porter and Rivera"/>
        <s v="Lyons LLC"/>
        <s v="Long-Greene"/>
        <s v="Robles-Hudson"/>
        <s v="Mcclure LLC"/>
        <s v="Martin, Russell and Baker"/>
        <s v="Rice-Parker"/>
        <s v="Landry Inc"/>
        <s v="Richards-Davis"/>
        <s v="Davis, Cox and Fox"/>
        <s v="Smith-Wallace"/>
        <s v="Cordova, Shaw and Wang"/>
        <s v="Clark Inc"/>
        <s v="Young and Sons"/>
        <s v="Henson PLC"/>
        <s v="Garcia Group"/>
        <s v="Adams, Walker and Wong"/>
        <s v="Hopkins-Browning"/>
        <s v="Bell, Edwards and Andersen"/>
        <s v="Morales Group"/>
        <s v="Lucero Group"/>
        <s v="Smith, Brown and Davis"/>
        <s v="Hunt Group"/>
        <s v="Valdez Ltd"/>
        <s v="Mccann-Le"/>
        <s v="Collins LLC"/>
        <s v="Smith-Miller"/>
        <s v="Jensen-Vargas"/>
        <s v="Robles, Bell and Gonzalez"/>
        <s v="Turner, Miller and Francis"/>
        <s v="Roberts Group"/>
        <s v="Best, Miller and Thomas"/>
        <s v="Smith-Mullins"/>
        <s v="Williams-Walsh"/>
        <s v="Harrison, Blackwell and Mendez"/>
        <s v="Sanchez, Bradley and Flores"/>
        <s v="Cox LLC"/>
        <s v="Morales-Odonnell"/>
        <s v="Ramirez LLC"/>
        <s v="Ramirez Group"/>
        <s v="Marsh-Coleman"/>
        <s v="Frederick, Jenkins and Collins"/>
        <s v="Wilson Ltd"/>
        <s v="Cline, Peterson and Lowery"/>
        <s v="Underwood, James and Jones"/>
        <s v="Johnson-Contreras"/>
        <s v="Greene, Lloyd and Sims"/>
        <s v="Smith-Sparks"/>
        <s v="Rosario-Smith"/>
        <s v="Avila, Ford and Welch"/>
        <s v="Gallegos Inc"/>
        <s v="Morrow, Santiago and Soto"/>
        <s v="Berry-Richardson"/>
        <s v="Cordova-Torres"/>
        <s v="Holt, Bernard and Johnson"/>
        <s v="Clark, Mccormick and Mendoza"/>
        <s v="Garrison LLC"/>
        <s v="Shannon-Olson"/>
        <s v="Murillo-Mcfarland"/>
        <s v="Young, Gilbert and Escobar"/>
        <s v="Thomas, Welch and Santana"/>
        <s v="Brown-Pena"/>
        <s v="Holder, Caldwell and Vance"/>
        <s v="Harrison-Bridges"/>
        <s v="Johnson, Murphy and Peterson"/>
        <s v="Taylor Inc"/>
        <s v="Deleon and Sons"/>
        <s v="Benjamin, Paul and Ferguson"/>
        <s v="Hardin-Dixon"/>
        <s v="York-Pitts"/>
        <s v="Jarvis and Sons"/>
        <s v="Morrison-Henderson"/>
        <s v="Martin-James"/>
        <s v="Mercer, Solomon and Singleton"/>
        <s v="Dougherty, Austin and Mills"/>
        <s v="Ritter PLC"/>
        <s v="Anderson Group"/>
        <s v="Lam-Hamilton"/>
        <s v="Ho Ltd"/>
        <s v="Brown, Estrada and Jensen"/>
        <s v="Hunt LLC"/>
        <s v="Fowler-Smith"/>
        <s v="Blair Inc"/>
        <s v="Kelley, Stanton and Sanchez"/>
        <s v="Hernandez-Macdonald"/>
        <s v="Joseph LLC"/>
        <s v="Webb-Smith"/>
        <s v="Johns PLC"/>
        <s v="Hardin-Foley"/>
        <s v="Fischer, Fowler and Arnold"/>
        <s v="Martinez-Juarez"/>
        <s v="Wilson and Sons"/>
        <s v="Clements Group"/>
        <s v="Valenzuela-Cook"/>
        <s v="Parker, Haley and Foster"/>
        <s v="Fuentes LLC"/>
        <s v="Moran and Sons"/>
        <s v="Stevens Inc"/>
        <s v="Martinez-Johnson"/>
        <s v="Franklin Inc"/>
        <s v="Sanchez, Cross and Savage"/>
        <s v="Pineda Ltd"/>
        <s v="Powell and Sons"/>
        <s v="Pugh LLC"/>
        <s v="Rowe-Wong"/>
        <s v="Williams-Santos"/>
        <s v="Weber Inc"/>
        <s v="Avery, Brown and Parker"/>
        <s v="Cox Group"/>
        <s v="Jensen LLC"/>
        <s v="Brown Inc"/>
        <s v="Hale-Hayes"/>
        <s v="Mcbride PLC"/>
        <s v="Harris-Jennings"/>
        <s v="Becker-Scott"/>
        <s v="Todd, Freeman and Henry"/>
        <s v="Martinez, Garza and Young"/>
        <s v="Smith-Ramos"/>
        <s v="Brown-George"/>
        <s v="Waters and Sons"/>
        <s v="Brown Ltd"/>
        <s v="Christian, Yates and Greer"/>
        <s v="Cole, Hernandez and Rodriguez"/>
        <s v="Ortiz, Valenzuela and Collins"/>
        <s v="Valencia PLC"/>
        <s v="Gordon, Mendez and Johnson"/>
        <s v="Johnson Group"/>
        <s v="Rose-Fuller"/>
        <s v="Hughes, Mendez and Patterson"/>
        <s v="Brady, Cortez and Rodriguez"/>
        <s v="Wang, Nguyen and Horton"/>
        <s v="Santos, Williams and Brown"/>
        <s v="Barnett and Sons"/>
        <s v="Petersen-Rodriguez"/>
        <s v="Burnett-Mora"/>
        <s v="King LLC"/>
        <s v="Miller Ltd"/>
        <s v="Case LLC"/>
        <s v="Swanson, Wilson and Baker"/>
        <s v="Dean, Fox and Phillips"/>
        <s v="Smith-Smith"/>
        <s v="Smith, Scott and Rodriguez"/>
        <s v="White, Robertson and Roberts"/>
        <s v="Martinez Inc"/>
        <s v="Tucker, Mccoy and Marquez"/>
        <s v="Martin, Lee and Armstrong"/>
        <s v="Dunn, Moreno and Green"/>
        <s v="Jackson, Martinez and Ray"/>
        <s v="Patterson-Johnson"/>
        <s v="Carlson-Hernandez"/>
        <s v="Parker PLC"/>
        <s v="Yu and Sons"/>
        <s v="Taylor, Johnson and Hernandez"/>
        <s v="Mack Ltd"/>
        <s v="Lamb-Sanders"/>
        <s v="Williams-Ramirez"/>
        <s v="Weaver Ltd"/>
        <s v="Barnes-Williams"/>
        <s v="Richardson, Woodward and Hansen"/>
        <s v="Hunt, Barker and Baker"/>
        <s v="Ramos, Moreno and Lewis"/>
        <s v="Harris Inc"/>
        <s v="Peters-Nelson"/>
        <s v="Ferguson, Murphy and Bright"/>
        <s v="Robinson Group"/>
        <s v="Jordan-Wolfe"/>
        <s v="Vargas-Cox"/>
        <s v="Yang and Sons"/>
        <s v="Wilson, Wilson and Mathis"/>
        <s v="Wang, Koch and Weaver"/>
        <s v="Cisneros Ltd"/>
        <s v="Williams-Jones"/>
        <s v="Roberts, Hinton and Williams"/>
        <s v="Gonzalez, Williams and Benson"/>
        <s v="Hobbs, Brown and Lee"/>
        <s v="Russo, Kim and Mccoy"/>
        <s v="Howell, Myers and Olson"/>
        <s v="Bailey and Sons"/>
        <s v="Jensen-Brown"/>
        <s v="Smith Group"/>
        <s v="Murphy-Farrell"/>
        <s v="Everett-Wolfe"/>
        <s v="Park-Goodman"/>
        <s v="York, Barr and Grant"/>
        <s v="Little Ltd"/>
        <s v="Brown and Sons"/>
        <s v="Payne, Garrett and Thomas"/>
        <s v="Robinson-Kelly"/>
        <s v="Kelly-Colon"/>
        <s v="Turner, Scott and Gentry"/>
        <s v="Sanchez Ltd"/>
        <s v="Giles-Smith"/>
        <s v="Thompson-Moreno"/>
        <s v="Murphy-Fox"/>
        <s v="Rodriguez-Patterson"/>
        <s v="Nelson-Valdez"/>
        <s v="Kelly PLC"/>
        <s v="Nguyen and Sons"/>
        <s v="Jones PLC"/>
        <s v="Gilmore LLC"/>
        <s v="Lee-Cobb"/>
        <s v="Jones, Wiley and Robbins"/>
        <s v="Martin, Gates and Holt"/>
        <s v="Bowen, Davies and Burns"/>
        <s v="Nguyen Inc"/>
        <s v="Walsh-Watts"/>
        <s v="Ray, Li and Li"/>
        <s v="Murray Ltd"/>
        <s v="Bradford-Silva"/>
        <s v="Mora-Bradley"/>
        <s v="Cardenas, Thompson and Carey"/>
        <s v="Lopez, Reid and Johnson"/>
        <s v="Fox-Williams"/>
        <s v="Taylor, Wood and Taylor"/>
        <s v="Cole, Petty and Cameron"/>
        <s v="Mcclain LLC"/>
        <s v="Sims-Gross"/>
        <s v="Perez Group"/>
        <s v="Haynes-Williams"/>
        <s v="Ford LLC"/>
        <s v="Moreno Ltd"/>
        <s v="Moore, Cook and Wright"/>
        <s v="Ortega LLC"/>
        <s v="Silva, Walker and Martin"/>
        <s v="Huynh, Gallegos and Mills"/>
        <s v="Anderson LLC"/>
        <s v="Garza-Bryant"/>
        <s v="Mays LLC"/>
        <s v="Evans-Jones"/>
        <s v="Fischer, Torres and Walker"/>
        <s v="Tapia, Kramer and Hicks"/>
        <s v="Barnes, Wilcox and Riley"/>
        <s v="Reyes PLC"/>
        <s v="Pace, Simpson and Watkins"/>
        <s v="Valenzuela, Davidson and Castro"/>
        <s v="Dominguez-Owens"/>
        <s v="Thomas-Simmons"/>
        <s v="Beck-Knight"/>
        <s v="Mccoy Ltd"/>
        <s v="Dawson-Tyler"/>
        <s v="Johns-Thomas"/>
        <s v="Quinn, Cruz and Schmidt"/>
        <s v="Stewart Inc"/>
        <s v="Moore Group"/>
        <s v="Carson PLC"/>
        <s v="Cruz, Hall and Mason"/>
        <s v="Glass, Baker and Jones"/>
        <s v="Marquez-Kerr"/>
        <s v="Stone PLC"/>
        <s v="Caldwell PLC"/>
        <s v="Silva-Hawkins"/>
        <s v="Gardner Inc"/>
        <s v="Meyer-Avila"/>
        <s v="Nelson, Smith and Graham"/>
        <s v="West-Stevens"/>
        <s v="Clark-Conrad"/>
        <s v="Fitzgerald Group"/>
        <s v="Hill, Mccann and Moore"/>
        <s v="Edwards LLC"/>
        <s v="Greer and Sons"/>
        <s v="Martinez PLC"/>
        <s v="Hunter-Logan"/>
        <s v="Ramos and Sons"/>
        <s v="Lane-Barber"/>
        <s v="Lowery Group"/>
        <s v="Guerrero-Griffin"/>
        <s v="Perez, Reed and Lee"/>
        <s v="Chen, Pollard and Clarke"/>
        <s v="Serrano, Gallagher and Griffith"/>
        <s v="Callahan-Gilbert"/>
        <s v="Logan-Miranda"/>
        <s v="Rodriguez PLC"/>
        <s v="Smith-Kennedy"/>
        <s v="Mitchell-Lee"/>
        <s v="Rowland PLC"/>
        <s v="Shaffer-Mason"/>
        <s v="Matthews LLC"/>
        <s v="Montgomery-Castro"/>
        <s v="Hale, Pearson and Jenkins"/>
        <s v="Ramirez-Calderon"/>
        <s v="Johnson-Morales"/>
        <s v="Mathis-Rodriguez"/>
        <s v="Smith, Mack and Williams"/>
        <s v="Johnson-Pace"/>
        <s v="Meza, Kirby and Patel"/>
        <s v="Gonzalez-Snow"/>
        <s v="Murphy LLC"/>
        <s v="Taylor-Rowe"/>
        <s v="Henderson Ltd"/>
        <s v="Moss-Guzman"/>
        <s v="Webb Group"/>
        <s v="Brooks-Rodriguez"/>
        <s v="Thomas Ltd"/>
        <s v="Williams and Sons"/>
        <s v="Vega, Chan and Carney"/>
        <s v="Byrd Group"/>
        <s v="Peterson, Fletcher and Sanchez"/>
        <s v="Smith-Brown"/>
        <s v="Vance-Glover"/>
        <s v="Joyce PLC"/>
        <s v="Kennedy-Miller"/>
        <s v="White-Obrien"/>
        <s v="Stafford, Hess and Raymond"/>
        <s v="Jordan, Schneider and Hall"/>
        <s v="Rodriguez, Cox and Rodriguez"/>
        <s v="Welch Inc"/>
        <s v="Vasquez Inc"/>
        <s v="Freeman-Ferguson"/>
        <s v="Houston, Moore and Rogers"/>
        <s v="Small-Fuentes"/>
        <s v="Reid-Day"/>
        <s v="Wallace LLC"/>
        <s v="Olson-Bishop"/>
        <s v="Rodriguez, Anderson and Porter"/>
        <s v="Perez, Brown and Meyers"/>
        <s v="English-Mccullough"/>
        <s v="Smith-Nguyen"/>
        <s v="Harmon-Madden"/>
        <s v="Walker-Taylor"/>
        <s v="Harris, Medina and Mitchell"/>
        <s v="Ball-Fisher"/>
        <s v="Page, Holt and Mack"/>
        <s v="Landry Group"/>
        <s v="Buckley Group"/>
        <s v="Vincent PLC"/>
        <s v="Watson-Douglas"/>
        <s v="Jones, Casey and Jones"/>
        <s v="Alvarez-Bauer"/>
        <s v="Buck-Khan"/>
        <s v="Valdez, Williams and Meyer"/>
        <s v="Alvarez-Andrews"/>
        <s v="Stewart and Sons"/>
        <s v="Dyer Inc"/>
        <s v="Anderson, Williams and Cox"/>
        <s v="Solomon PLC"/>
        <s v="Miller-Hubbard"/>
        <s v="Miranda, Martinez and Lowery"/>
        <s v="Munoz, Cherry and Bell"/>
        <s v="Baker-Higgins"/>
        <s v="Johnson, Turner and Carroll"/>
        <s v="Ward PLC"/>
        <s v="Bradley, Beck and Mayo"/>
        <s v="Levine, Martin and Hernandez"/>
        <s v="Gallegos, Wagner and Gaines"/>
        <s v="Hodges, Smith and Kelly"/>
        <s v="Macias Inc"/>
        <s v="Cook-Ortiz"/>
        <s v="Jordan-Fischer"/>
        <s v="Pierce-Ramirez"/>
        <s v="Howell and Sons"/>
        <s v="Garcia, Dunn and Richardson"/>
        <s v="Lawson and Sons"/>
        <s v="Porter-Hicks"/>
        <s v="Rodriguez-Hansen"/>
        <s v="Williams LLC"/>
        <s v="Cooper, Stanley and Bryant"/>
        <s v="Miller, Glenn and Adams"/>
        <s v="Cole, Salazar and Moreno"/>
        <s v="Jones-Ryan"/>
        <s v="Hood, Perez and Meadows"/>
        <s v="Bright and Sons"/>
        <s v="Brady Ltd"/>
        <s v="Collier LLC"/>
        <s v="Campbell, Thomas and Obrien"/>
        <s v="Moses-Terry"/>
        <s v="Miranda, Gray and Hale"/>
        <s v="Ayala, Crawford and Taylor"/>
        <s v="Martinez Ltd"/>
        <s v="Lee PLC"/>
        <s v="Young, Ramsey and Powell"/>
        <s v="Lewis and Sons"/>
        <s v="Davis-Johnson"/>
        <s v="Stevenson-Thompson"/>
        <s v="Ellis, Smith and Armstrong"/>
        <s v="Jackson-Brown"/>
        <s v="Kane, Pruitt and Rivera"/>
        <s v="Wood, Buckley and Meza"/>
        <s v="Brown-Williams"/>
        <s v="Hansen-Austin"/>
        <s v="Santana-George"/>
        <s v="Davis LLC"/>
        <s v="Vazquez, Ochoa and Clark"/>
        <s v="Chung-Nguyen"/>
        <s v="Mueller-Harmon"/>
        <s v="Dixon, Perez and Banks"/>
        <s v="Estrada Group"/>
        <s v="Lutz Group"/>
        <s v="Ortiz Inc"/>
        <s v="Craig, Ellis and Miller"/>
        <s v="Charles Inc"/>
        <s v="White-Rosario"/>
        <s v="Simmons-Villarreal"/>
        <s v="Strickland Group"/>
        <s v="Lynch Ltd"/>
        <s v="Sanders LLC"/>
        <s v="Cooper LLC"/>
        <s v="Palmer Ltd"/>
        <s v="Santos Group"/>
        <s v="Christian, Kim and Jimenez"/>
        <s v="Williams, Price and Hurley"/>
        <s v="Anderson, Parks and Estrada"/>
        <s v="Collins-Martinez"/>
        <s v="Barrett Inc"/>
        <s v="Adams-Rollins"/>
        <s v="Wright-Bryant"/>
        <s v="Berry-Cannon"/>
        <s v="Davis-Gonzalez"/>
        <s v="Best-Young"/>
        <s v="Powers, Smith and Deleon"/>
        <s v="Hogan Group"/>
        <s v="Wang, Silva and Byrd"/>
        <s v="Parker-Morris"/>
        <s v="Rodriguez, Johnson and Jackson"/>
        <s v="Haynes PLC"/>
        <s v="Hayes Group"/>
        <s v="White, Pena and Calhoun"/>
        <s v="Bryant-Pope"/>
        <s v="Gates, Li and Thompson"/>
        <s v="King-Morris"/>
        <s v="Carter, Cole and Curtis"/>
        <s v="Sanchez-Parsons"/>
        <s v="Rivera-Pearson"/>
        <s v="Ramirez, Padilla and Barrera"/>
        <s v="Riggs Group"/>
        <s v="Clements Ltd"/>
        <s v="Cooper Inc"/>
        <s v="Jones-Gonzalez"/>
        <s v="Fox Ltd"/>
        <s v="Green, Murphy and Webb"/>
        <s v="Stevenson PLC"/>
        <s v="Soto-Anthony"/>
        <s v="Wise and Sons"/>
        <s v="Butler-Barr"/>
        <s v="Wilson, Jefferson and Anderson"/>
        <s v="Brown-Oliver"/>
        <s v="Davis-Gardner"/>
        <s v="Dawson Group"/>
        <s v="Turner-Terrell"/>
        <s v="Hall, Buchanan and Benton"/>
        <s v="Lowery, Hayden and Cruz"/>
        <s v="Mora, Miller and Harper"/>
        <s v="Espinoza Group"/>
        <s v="Davis, Crawford and Lopez"/>
        <s v="Richards, Stevens and Fleming"/>
        <s v="Tapia, Sandoval and Hurley"/>
        <s v="Allen Inc"/>
        <s v="Williams, Johnson and Campbell"/>
        <s v="Wiggins Ltd"/>
        <s v="Luna-Horne"/>
        <s v="Peterson, Gonzalez and Spencer"/>
        <s v="Walter Inc"/>
        <s v="Sanders, Farley and Huffman"/>
        <s v="Hall, Holmes and Walker"/>
        <s v="Smith-Powell"/>
        <s v="Smith-Hill"/>
        <s v="Wright LLC"/>
        <s v="Williams, Orozco and Gomez"/>
        <s v="Peterson Ltd"/>
        <s v="Cummings-Hayes"/>
        <s v="Boyle Ltd"/>
        <s v="Henderson, Parker and Diaz"/>
        <s v="Moss-Obrien"/>
        <s v="Wood Inc"/>
        <s v="Riley, Cohen and Goodman"/>
        <s v="Green, Robinson and Ho"/>
        <s v="Black-Graham"/>
        <s v="Robbins Group"/>
        <s v="Mason, Case and May"/>
        <s v="Harris, Russell and Mitchell"/>
        <s v="Rodriguez-Robinson"/>
        <s v="Peck, Higgins and Smith"/>
        <s v="Nunez-King"/>
        <s v="Howard-Douglas"/>
        <s v="Gonzalez-White"/>
        <s v="Lopez-King"/>
        <s v="Glover-Nelson"/>
        <s v="Garner and Sons"/>
        <s v="Sellers, Roach and Garrison"/>
        <s v="Herrera, Bennett and Silva"/>
        <s v="Thomas, Clay and Mendoza"/>
        <s v="Ayala Group"/>
        <s v="Huerta, Roberts and Dickerson"/>
        <s v="Bailey, Nguyen and Martinez"/>
        <s v="Williams, Martin and Meyer"/>
        <s v="Huff-Johnson"/>
        <s v="Diaz-Little"/>
        <s v="Freeman-French"/>
        <s v="Beck-Weber"/>
        <s v="Lewis-Jacobson"/>
        <s v="Logan-Curtis"/>
        <s v="Chan, Washington and Callahan"/>
        <s v="Wilson Group"/>
        <s v="Gardner, Ryan and Gutierrez"/>
        <s v="Hernandez Inc"/>
        <s v="Ortiz-Roberts"/>
        <s v="Morrow Inc"/>
        <s v="Erickson-Rogers"/>
        <s v="Leach, Rich and Price"/>
        <s v="Manning-Hamilton"/>
        <s v="Butler LLC"/>
        <s v="Ball LLC"/>
        <s v="Taylor, Santiago and Flores"/>
        <s v="Hernandez, Norton and Kelley"/>
        <m/>
      </sharedItems>
    </cacheField>
    <cacheField name="blurb" numFmtId="0">
      <sharedItems containsBlank="1" count="1000">
        <s v="Pre-emptive tertiary standardization"/>
        <s v="Managed bottom-line architecture"/>
        <s v="Function-based leadingedge pricing structure"/>
        <s v="Vision-oriented fresh-thinking conglomeration"/>
        <s v="Proactive foreground core"/>
        <s v="Open-source optimizing database"/>
        <s v="Operative upward-trending algorithm"/>
        <s v="Centralized cohesive challenge"/>
        <s v="Exclusive attitude-oriented intranet"/>
        <s v="Open-source fresh-thinking model"/>
        <s v="Monitored empowering installation"/>
        <s v="Grass-roots zero administration system engine"/>
        <s v="Assimilated hybrid intranet"/>
        <s v="Multi-tiered directional open architecture"/>
        <s v="Cloned directional synergy"/>
        <s v="Extended eco-centric pricing structure"/>
        <s v="Cross-platform systemic adapter"/>
        <s v="Seamless 4thgeneration methodology"/>
        <s v="Exclusive needs-based adapter"/>
        <s v="Down-sized cohesive archive"/>
        <s v="Proactive composite alliance"/>
        <s v="Re-engineered intangible definition"/>
        <s v="Enhanced dynamic definition"/>
        <s v="Devolved next generation adapter"/>
        <s v="Cross-platform intermediate frame"/>
        <s v="Monitored impactful analyzer"/>
        <s v="Optional responsive customer loyalty"/>
        <s v="Diverse transitional migration"/>
        <s v="Synchronized global task-force"/>
        <s v="Focused 6thgeneration forecast"/>
        <s v="Down-sized analyzing challenge"/>
        <s v="Progressive needs-based focus group"/>
        <s v="Ergonomic 6thgeneration success"/>
        <s v="Exclusive interactive approach"/>
        <s v="Reverse-engineered asynchronous archive"/>
        <s v="Synergized intangible challenge"/>
        <s v="Monitored multi-state encryption"/>
        <s v="Profound attitude-oriented functionalities"/>
        <s v="Digitized client-driven database"/>
        <s v="Organized bi-directional function"/>
        <s v="Reduced stable middleware"/>
        <s v="Universal 5thgeneration neural-net"/>
        <s v="Virtual uniform frame"/>
        <s v="Profound explicit paradigm"/>
        <s v="Visionary real-time groupware"/>
        <s v="Networked tertiary Graphical User Interface"/>
        <s v="Virtual grid-enabled task-force"/>
        <s v="Function-based multi-state software"/>
        <s v="Optimized leadingedge concept"/>
        <s v="Sharable holistic interface"/>
        <s v="Down-sized system-worthy secured line"/>
        <s v="Inverse secondary infrastructure"/>
        <s v="Organic foreground leverage"/>
        <s v="Reverse-engineered static concept"/>
        <s v="Multi-channeled neutral customer loyalty"/>
        <s v="Reverse-engineered bifurcated strategy"/>
        <s v="Horizontal context-sensitive knowledge user"/>
        <s v="Cross-group multi-state task-force"/>
        <s v="Expanded 3rdgeneration strategy"/>
        <s v="Assimilated real-time support"/>
        <s v="User-centric regional database"/>
        <s v="Open-source zero administration complexity"/>
        <s v="Organized incremental standardization"/>
        <s v="Assimilated didactic open system"/>
        <s v="Vision-oriented logistical intranet"/>
        <s v="Mandatory incremental projection"/>
        <s v="Grass-roots needs-based encryption"/>
        <s v="Team-oriented 6thgeneration middleware"/>
        <s v="Inverse multi-tasking installation"/>
        <s v="Switchable disintermediate moderator"/>
        <s v="Re-engineered 24/7 task-force"/>
        <s v="Organic object-oriented budgetary management"/>
        <s v="Seamless coherent parallelism"/>
        <s v="Cross-platform even-keeled initiative"/>
        <s v="Progressive tertiary framework"/>
        <s v="Multi-layered dynamic protocol"/>
        <s v="Horizontal next generation function"/>
        <s v="Pre-emptive impactful model"/>
        <s v="User-centric bifurcated knowledge user"/>
        <s v="Triple-buffered reciprocal project"/>
        <s v="Cross-platform needs-based approach"/>
        <s v="User-friendly static contingency"/>
        <s v="Reactive content-based framework"/>
        <s v="Realigned user-facing concept"/>
        <s v="Public-key zero tolerance orchestration"/>
        <s v="Multi-tiered eco-centric architecture"/>
        <s v="Organic motivating firmware"/>
        <s v="Synergized 4thgeneration conglomeration"/>
        <s v="Grass-roots fault-tolerant policy"/>
        <s v="Monitored scalable knowledgebase"/>
        <s v="Synergistic explicit parallelism"/>
        <s v="Enhanced systemic analyzer"/>
        <s v="Object-based analyzing knowledge user"/>
        <s v="Pre-emptive radical architecture"/>
        <s v="Grass-roots web-enabled contingency"/>
        <s v="Stand-alone system-worthy standardization"/>
        <s v="Down-sized systematic policy"/>
        <s v="Cloned bi-directional architecture"/>
        <s v="Seamless transitional portal"/>
        <s v="Fully-configurable motivating approach"/>
        <s v="Upgradable fault-tolerant approach"/>
        <s v="Reduced heuristic moratorium"/>
        <s v="Front-line web-enabled model"/>
        <s v="Polarized incremental emulation"/>
        <s v="Self-enabling grid-enabled initiative"/>
        <s v="Total fresh-thinking system engine"/>
        <s v="Ameliorated clear-thinking circuit"/>
        <s v="Multi-layered encompassing installation"/>
        <s v="Universal encompassing implementation"/>
        <s v="Object-based client-server application"/>
        <s v="Cross-platform solution-oriented process improvement"/>
        <s v="Re-engineered user-facing approach"/>
        <s v="Re-engineered client-driven hub"/>
        <s v="User-friendly tertiary array"/>
        <s v="Robust heuristic encoding"/>
        <s v="Team-oriented clear-thinking capacity"/>
        <s v="De-engineered motivating standardization"/>
        <s v="Business-focused 24hour groupware"/>
        <s v="Organic next generation protocol"/>
        <s v="Reverse-engineered full-range Internet solution"/>
        <s v="Synchronized regional synergy"/>
        <s v="Multi-lateral homogeneous success"/>
        <s v="Seamless zero-defect solution"/>
        <s v="Enhanced scalable concept"/>
        <s v="Polarized uniform software"/>
        <s v="Stand-alone web-enabled moderator"/>
        <s v="Proactive methodical benchmark"/>
        <s v="Team-oriented 6thgeneration matrix"/>
        <s v="Phased human-resource core"/>
        <s v="Mandatory tertiary implementation"/>
        <s v="Secured directional encryption"/>
        <s v="Distributed 5thgeneration implementation"/>
        <s v="Virtual static core"/>
        <s v="Secured content-based product"/>
        <s v="Secured executive concept"/>
        <s v="Balanced zero-defect software"/>
        <s v="Distributed context-sensitive flexibility"/>
        <s v="Down-sized disintermediate support"/>
        <s v="Stand-alone mission-critical moratorium"/>
        <s v="Down-sized empowering protocol"/>
        <s v="Fully-configurable coherent Internet solution"/>
        <s v="Distributed motivating algorithm"/>
        <s v="Expanded solution-oriented benchmark"/>
        <s v="Implemented discrete secured line"/>
        <s v="Multi-lateral actuating installation"/>
        <s v="Secured reciprocal array"/>
        <s v="Optional bandwidth-monitored middleware"/>
        <s v="Upgradable upward-trending workforce"/>
        <s v="Upgradable hybrid capability"/>
        <s v="Managed fresh-thinking flexibility"/>
        <s v="Networked stable workforce"/>
        <s v="Customizable intermediate extranet"/>
        <s v="User-centric fault-tolerant task-force"/>
        <s v="Multi-tiered radical definition"/>
        <s v="Devolved foreground benchmark"/>
        <s v="Distributed eco-centric methodology"/>
        <s v="Streamlined encompassing encryption"/>
        <s v="User-friendly reciprocal initiative"/>
        <s v="Ergonomic fresh-thinking installation"/>
        <s v="Robust explicit hardware"/>
        <s v="Stand-alone actuating support"/>
        <s v="Cross-platform methodical process improvement"/>
        <s v="Extended bottom-line open architecture"/>
        <s v="Extended reciprocal circuit"/>
        <s v="Polarized human-resource protocol"/>
        <s v="Synergized radical product"/>
        <s v="Robust heuristic artificial intelligence"/>
        <s v="Robust content-based emulation"/>
        <s v="Ergonomic uniform open system"/>
        <s v="Profit-focused modular product"/>
        <s v="Mandatory mobile product"/>
        <s v="Public-key 3rdgeneration budgetary management"/>
        <s v="Centralized national firmware"/>
        <s v="Cross-group 4thgeneration middleware"/>
        <s v="Pre-emptive scalable access"/>
        <s v="Sharable intangible migration"/>
        <s v="Proactive scalable Graphical User Interface"/>
        <s v="Digitized solution-oriented product"/>
        <s v="Triple-buffered cohesive structure"/>
        <s v="Realigned human-resource orchestration"/>
        <s v="Optional clear-thinking software"/>
        <s v="Centralized global approach"/>
        <s v="Reverse-engineered bandwidth-monitored contingency"/>
        <s v="Pre-emptive bandwidth-monitored instruction set"/>
        <s v="Adaptive asynchronous emulation"/>
        <s v="Innovative actuating conglomeration"/>
        <s v="Grass-roots foreground policy"/>
        <s v="Horizontal transitional paradigm"/>
        <s v="Networked didactic info-mediaries"/>
        <s v="Switchable contextually-based access"/>
        <s v="Up-sized dynamic throughput"/>
        <s v="Mandatory reciprocal superstructure"/>
        <s v="Upgradable 4thgeneration productivity"/>
        <s v="Progressive discrete hub"/>
        <s v="Assimilated multi-tasking archive"/>
        <s v="Upgradable high-level solution"/>
        <s v="Organic bandwidth-monitored frame"/>
        <s v="Business-focused logistical framework"/>
        <s v="Universal multi-state capability"/>
        <s v="Digitized reciprocal infrastructure"/>
        <s v="Reduced dedicated capability"/>
        <s v="Cross-platform bi-directional workforce"/>
        <s v="Upgradable scalable methodology"/>
        <s v="Customer-focused client-server service-desk"/>
        <s v="Mandatory multimedia leverage"/>
        <s v="Focused analyzing circuit"/>
        <s v="Fundamental grid-enabled strategy"/>
        <s v="Digitized 5thgeneration knowledgebase"/>
        <s v="Mandatory multi-tasking encryption"/>
        <s v="Distributed system-worthy application"/>
        <s v="Synergistic tertiary time-frame"/>
        <s v="Customer-focused impactful benchmark"/>
        <s v="Profound next generation infrastructure"/>
        <s v="Face-to-face encompassing info-mediaries"/>
        <s v="Open-source fresh-thinking policy"/>
        <s v="Extended 24/7 implementation"/>
        <s v="Organic dynamic algorithm"/>
        <s v="Organic multi-tasking focus group"/>
        <s v="Adaptive logistical initiative"/>
        <s v="Stand-alone mobile customer loyalty"/>
        <s v="Focused composite approach"/>
        <s v="Face-to-face clear-thinking Local Area Network"/>
        <s v="Cross-group cohesive circuit"/>
        <s v="Synergistic explicit capability"/>
        <s v="Diverse analyzing definition"/>
        <s v="Enterprise-wide reciprocal success"/>
        <s v="Progressive neutral middleware"/>
        <s v="Intuitive exuding process improvement"/>
        <s v="Exclusive real-time protocol"/>
        <s v="Extended encompassing application"/>
        <s v="Progressive value-added ability"/>
        <s v="Cross-platform uniform hardware"/>
        <s v="Progressive secondary portal"/>
        <s v="Multi-lateral national adapter"/>
        <s v="Enterprise-wide motivating matrices"/>
        <s v="Polarized upward-trending Local Area Network"/>
        <s v="Object-based directional function"/>
        <s v="Re-contextualized tangible open architecture"/>
        <s v="Distributed systemic adapter"/>
        <s v="Networked web-enabled instruction set"/>
        <s v="Vision-oriented dynamic service-desk"/>
        <s v="Vision-oriented actuating open system"/>
        <s v="Sharable scalable core"/>
        <s v="Customer-focused attitude-oriented function"/>
        <s v="Reverse-engineered system-worthy extranet"/>
        <s v="Re-engineered systematic monitoring"/>
        <s v="Seamless value-added standardization"/>
        <s v="Triple-buffered fresh-thinking frame"/>
        <s v="Streamlined holistic knowledgebase"/>
        <s v="Up-sized intermediate website"/>
        <s v="Future-proofed directional synergy"/>
        <s v="Enhanced user-facing function"/>
        <s v="Operative bandwidth-monitored interface"/>
        <s v="Upgradable multi-state instruction set"/>
        <s v="De-engineered static Local Area Network"/>
        <s v="Upgradable grid-enabled superstructure"/>
        <s v="Optimized actuating toolset"/>
        <s v="Decentralized exuding strategy"/>
        <s v="Assimilated coherent hardware"/>
        <s v="Multi-channeled responsive implementation"/>
        <s v="Centralized modular initiative"/>
        <s v="Reverse-engineered cohesive migration"/>
        <s v="Compatible multimedia hub"/>
        <s v="Organic eco-centric success"/>
        <s v="Virtual reciprocal policy"/>
        <s v="Persevering interactive emulation"/>
        <s v="Proactive responsive emulation"/>
        <s v="Extended eco-centric function"/>
        <s v="Networked optimal productivity"/>
        <s v="Persistent attitude-oriented approach"/>
        <s v="Triple-buffered 4thgeneration toolset"/>
        <s v="Progressive zero administration leverage"/>
        <s v="Networked radical neural-net"/>
        <s v="Re-engineered heuristic forecast"/>
        <s v="Fully-configurable background algorithm"/>
        <s v="Stand-alone discrete Graphical User Interface"/>
        <s v="Front-line foreground project"/>
        <s v="Persevering system-worthy info-mediaries"/>
        <s v="Distributed multi-tasking strategy"/>
        <s v="Vision-oriented methodical application"/>
        <s v="Function-based high-level infrastructure"/>
        <s v="Profound object-oriented paradigm"/>
        <s v="Virtual contextually-based circuit"/>
        <s v="Business-focused dynamic instruction set"/>
        <s v="Ameliorated fresh-thinking protocol"/>
        <s v="Front-line optimizing emulation"/>
        <s v="Devolved uniform complexity"/>
        <s v="Public-key intangible superstructure"/>
        <s v="Secured global success"/>
        <s v="Grass-roots mission-critical capability"/>
        <s v="Advanced global data-warehouse"/>
        <s v="Self-enabling uniform complexity"/>
        <s v="Versatile cohesive encoding"/>
        <s v="Organized executive solution"/>
        <s v="Automated local emulation"/>
        <s v="Enterprise-wide intermediate middleware"/>
        <s v="Grass-roots real-time Local Area Network"/>
        <s v="Organized client-driven capacity"/>
        <s v="Adaptive intangible database"/>
        <s v="Grass-roots contextually-based algorithm"/>
        <s v="Focused executive core"/>
        <s v="Multi-channeled disintermediate policy"/>
        <s v="Customizable bi-directional hardware"/>
        <s v="Networked optimal architecture"/>
        <s v="User-friendly discrete benchmark"/>
        <s v="Grass-roots actuating policy"/>
        <s v="Enterprise-wide 3rdgeneration knowledge user"/>
        <s v="Face-to-face zero tolerance moderator"/>
        <s v="Grass-roots optimizing projection"/>
        <s v="User-centric 6thgeneration attitude"/>
        <s v="Switchable zero tolerance website"/>
        <s v="Focused real-time help-desk"/>
        <s v="Robust impactful approach"/>
        <s v="Secured maximized policy"/>
        <s v="Realigned upward-trending strategy"/>
        <s v="Open-source interactive knowledge user"/>
        <s v="Configurable demand-driven matrix"/>
        <s v="Cross-group coherent hierarchy"/>
        <s v="Decentralized demand-driven open system"/>
        <s v="Advanced empowering matrix"/>
        <s v="Phased holistic implementation"/>
        <s v="Proactive attitude-oriented knowledge user"/>
        <s v="Visionary asymmetric Graphical User Interface"/>
        <s v="Integrated zero-defect help-desk"/>
        <s v="Inverse analyzing matrices"/>
        <s v="Programmable systemic implementation"/>
        <s v="Multi-channeled next generation architecture"/>
        <s v="Digitized 3rdgeneration encoding"/>
        <s v="Innovative well-modulated functionalities"/>
        <s v="Fundamental incremental database"/>
        <s v="Expanded encompassing open architecture"/>
        <s v="Intuitive static portal"/>
        <s v="Optional bandwidth-monitored definition"/>
        <s v="Persistent well-modulated synergy"/>
        <s v="Assimilated discrete algorithm"/>
        <s v="Operative uniform hub"/>
        <s v="Customizable intangible capability"/>
        <s v="Innovative didactic analyzer"/>
        <s v="Decentralized intangible encoding"/>
        <s v="Front-line transitional algorithm"/>
        <s v="Switchable didactic matrices"/>
        <s v="Ameliorated disintermediate utilization"/>
        <s v="Visionary foreground middleware"/>
        <s v="Optional zero-defect task-force"/>
        <s v="Devolved exuding emulation"/>
        <s v="Open-source neutral task-force"/>
        <s v="Virtual attitude-oriented migration"/>
        <s v="Open-source full-range portal"/>
        <s v="Versatile cohesive open system"/>
        <s v="Multi-layered bottom-line frame"/>
        <s v="Pre-emptive neutral capacity"/>
        <s v="Universal maximized methodology"/>
        <s v="Expanded hybrid hardware"/>
        <s v="Profit-focused multi-tasking access"/>
        <s v="Profit-focused transitional capability"/>
        <s v="Front-line scalable definition"/>
        <s v="Open-source systematic protocol"/>
        <s v="Implemented tangible algorithm"/>
        <s v="Profit-focused 3rdgeneration circuit"/>
        <s v="Compatible needs-based architecture"/>
        <s v="Right-sized zero tolerance migration"/>
        <s v="Quality-focused reciprocal structure"/>
        <s v="Automated actuating conglomeration"/>
        <s v="Re-contextualized local initiative"/>
        <s v="Switchable intangible definition"/>
        <s v="Networked bottom-line initiative"/>
        <s v="Robust directional system engine"/>
        <s v="Triple-buffered explicit methodology"/>
        <s v="Reactive directional capacity"/>
        <s v="Polarized needs-based approach"/>
        <s v="Intuitive well-modulated middleware"/>
        <s v="Multi-channeled logistical matrices"/>
        <s v="Pre-emptive bifurcated artificial intelligence"/>
        <s v="Down-sized coherent toolset"/>
        <s v="Open-source multi-tasking data-warehouse"/>
        <s v="Future-proofed upward-trending contingency"/>
        <s v="Mandatory uniform matrix"/>
        <s v="Phased methodical initiative"/>
        <s v="Managed stable function"/>
        <s v="Realigned clear-thinking migration"/>
        <s v="Optional clear-thinking process improvement"/>
        <s v="Cross-group global moratorium"/>
        <s v="Visionary systemic process improvement"/>
        <s v="Progressive intangible flexibility"/>
        <s v="Reactive real-time software"/>
        <s v="Programmable incremental knowledge user"/>
        <s v="Progressive 5thgeneration customer loyalty"/>
        <s v="Triple-buffered logistical frame"/>
        <s v="Exclusive dynamic adapter"/>
        <s v="Automated systemic hierarchy"/>
        <s v="Digitized eco-centric core"/>
        <s v="Mandatory uniform strategy"/>
        <s v="Profit-focused zero administration forecast"/>
        <s v="De-engineered static orchestration"/>
        <s v="Customizable dynamic info-mediaries"/>
        <s v="Enhanced incremental budgetary management"/>
        <s v="Digitized local info-mediaries"/>
        <s v="Virtual systematic monitoring"/>
        <s v="Reactive bottom-line open architecture"/>
        <s v="Pre-emptive interactive model"/>
        <s v="Ergonomic eco-centric open architecture"/>
        <s v="Inverse radical hierarchy"/>
        <s v="Team-oriented static interface"/>
        <s v="Virtual foreground throughput"/>
        <s v="Visionary exuding Internet solution"/>
        <s v="Synchronized secondary analyzer"/>
        <s v="Balanced attitude-oriented parallelism"/>
        <s v="Organized bandwidth-monitored core"/>
        <s v="Cloned leadingedge utilization"/>
        <s v="Secured asymmetric projection"/>
        <s v="Advanced cohesive Graphic Interface"/>
        <s v="Down-sized maximized function"/>
        <s v="Realigned zero tolerance software"/>
        <s v="Persevering analyzing extranet"/>
        <s v="Innovative human-resource migration"/>
        <s v="Intuitive needs-based monitoring"/>
        <s v="Customer-focused disintermediate toolset"/>
        <s v="Upgradable 24/7 emulation"/>
        <s v="Quality-focused client-server core"/>
        <s v="Upgradable maximized protocol"/>
        <s v="Cross-platform interactive synergy"/>
        <s v="User-centric fault-tolerant archive"/>
        <s v="Reverse-engineered regional knowledge user"/>
        <s v="Self-enabling real-time definition"/>
        <s v="User-centric impactful projection"/>
        <s v="Vision-oriented actuating hardware"/>
        <s v="Virtual leadingedge framework"/>
        <s v="Managed discrete framework"/>
        <s v="Progressive zero-defect capability"/>
        <s v="Right-sized demand-driven adapter"/>
        <s v="Re-engineered attitude-oriented frame"/>
        <s v="Compatible multimedia utilization"/>
        <s v="Re-contextualized dedicated hardware"/>
        <s v="Decentralized composite paradigm"/>
        <s v="Cloned transitional hierarchy"/>
        <s v="Advanced discrete leverage"/>
        <s v="Open-source incremental throughput"/>
        <s v="Centralized regional interface"/>
        <s v="Streamlined web-enabled knowledgebase"/>
        <s v="Digitized transitional monitoring"/>
        <s v="Networked optimal adapter"/>
        <s v="Automated optimal function"/>
        <s v="Devolved system-worthy framework"/>
        <s v="Stand-alone user-facing service-desk"/>
        <s v="Versatile global attitude"/>
        <s v="Intuitive demand-driven Local Area Network"/>
        <s v="Assimilated uniform methodology"/>
        <s v="Self-enabling next generation algorithm"/>
        <s v="Object-based demand-driven strategy"/>
        <s v="Public-key coherent ability"/>
        <s v="Up-sized composite success"/>
        <s v="Innovative exuding matrix"/>
        <s v="Realigned impactful artificial intelligence"/>
        <s v="Multi-layered multi-tasking secured line"/>
        <s v="Upgradable upward-trending portal"/>
        <s v="Profit-focused global product"/>
        <s v="Operative well-modulated data-warehouse"/>
        <s v="Cloned asymmetric functionalities"/>
        <s v="Pre-emptive neutral portal"/>
        <s v="Switchable demand-driven help-desk"/>
        <s v="Business-focused static ability"/>
        <s v="Networked secondary structure"/>
        <s v="Total multimedia website"/>
        <s v="Cross-platform upward-trending parallelism"/>
        <s v="Pre-emptive mission-critical hardware"/>
        <s v="Up-sized responsive protocol"/>
        <s v="Pre-emptive transitional frame"/>
        <s v="Profit-focused content-based application"/>
        <s v="Streamlined neutral analyzer"/>
        <s v="Assimilated neutral utilization"/>
        <s v="Extended dedicated archive"/>
        <s v="Configurable static help-desk"/>
        <s v="Self-enabling clear-thinking framework"/>
        <s v="Assimilated fault-tolerant capacity"/>
        <s v="Enhanced neutral ability"/>
        <s v="Function-based attitude-oriented groupware"/>
        <s v="Optional solution-oriented instruction set"/>
        <s v="Organic object-oriented core"/>
        <s v="Balanced impactful circuit"/>
        <s v="Future-proofed heuristic encryption"/>
        <s v="Balanced bifurcated leverage"/>
        <s v="Sharable discrete budgetary management"/>
        <s v="Focused solution-oriented instruction set"/>
        <s v="Down-sized actuating infrastructure"/>
        <s v="Synergistic cohesive adapter"/>
        <s v="Quality-focused mission-critical structure"/>
        <s v="Compatible exuding Graphical User Interface"/>
        <s v="Monitored 24/7 time-frame"/>
        <s v="Virtual secondary open architecture"/>
        <s v="Down-sized mobile time-frame"/>
        <s v="Innovative disintermediate encryption"/>
        <s v="Universal contextually-based knowledgebase"/>
        <s v="Persevering interactive matrix"/>
        <s v="Seamless background framework"/>
        <s v="Balanced upward-trending productivity"/>
        <s v="Centralized clear-thinking solution"/>
        <s v="Optimized bi-directional extranet"/>
        <s v="Intuitive actuating benchmark"/>
        <s v="Devolved background project"/>
        <s v="Reverse-engineered executive emulation"/>
        <s v="Team-oriented clear-thinking matrix"/>
        <s v="Focused coherent methodology"/>
        <s v="Reduced context-sensitive complexity"/>
        <s v="Decentralized 4thgeneration time-frame"/>
        <s v="De-engineered cohesive moderator"/>
        <s v="Ameliorated explicit parallelism"/>
        <s v="Customizable background monitoring"/>
        <s v="Compatible well-modulated budgetary management"/>
        <s v="Up-sized radical pricing structure"/>
        <s v="Robust zero-defect project"/>
        <s v="Re-engineered mobile task-force"/>
        <s v="User-centric intangible neural-net"/>
        <s v="Organized explicit core"/>
        <s v="Synchronized 6thgeneration adapter"/>
        <s v="Centralized motivating capacity"/>
        <s v="Phased 24hour flexibility"/>
        <s v="Exclusive 5thgeneration structure"/>
        <s v="Multi-tiered maximized orchestration"/>
        <s v="Open-architected uniform instruction set"/>
        <s v="Exclusive asymmetric analyzer"/>
        <s v="Organic radical collaboration"/>
        <s v="Innovative static budgetary management"/>
        <s v="Triple-buffered holistic ability"/>
        <s v="Diverse scalable superstructure"/>
        <s v="Balanced leadingedge data-warehouse"/>
        <s v="Digitized bandwidth-monitored open architecture"/>
        <s v="Enterprise-wide intermediate portal"/>
        <s v="Focused leadingedge matrix"/>
        <s v="Seamless logistical encryption"/>
        <s v="Stand-alone human-resource workforce"/>
        <s v="Automated zero tolerance implementation"/>
        <s v="Pre-emptive grid-enabled contingency"/>
        <s v="Multi-lateral didactic encoding"/>
        <s v="Self-enabling didactic orchestration"/>
        <s v="Profit-focused 24/7 data-warehouse"/>
        <s v="Enhanced methodical middleware"/>
        <s v="Synchronized client-driven projection"/>
        <s v="Networked didactic time-frame"/>
        <s v="Assimilated exuding toolset"/>
        <s v="Front-line client-server secured line"/>
        <s v="Polarized systemic Internet solution"/>
        <s v="Profit-focused exuding moderator"/>
        <s v="Cross-group high-level moderator"/>
        <s v="Public-key 3rdgeneration system engine"/>
        <s v="Organized value-added access"/>
        <s v="Cloned global Graphical User Interface"/>
        <s v="Focused solution-oriented matrix"/>
        <s v="Monitored discrete toolset"/>
        <s v="Business-focused intermediate system engine"/>
        <s v="De-engineered disintermediate encoding"/>
        <s v="Streamlined upward-trending analyzer"/>
        <s v="Distributed human-resource policy"/>
        <s v="De-engineered 5thgeneration contingency"/>
        <s v="Multi-channeled upward-trending application"/>
        <s v="Organic maximized database"/>
        <s v="Grass-roots 24/7 attitude"/>
        <s v="Team-oriented global strategy"/>
        <s v="Enhanced client-driven capacity"/>
        <s v="Exclusive systematic productivity"/>
        <s v="Re-engineered radical policy"/>
        <s v="Down-sized logistical adapter"/>
        <s v="Configurable bandwidth-monitored throughput"/>
        <s v="Optional tangible pricing structure"/>
        <s v="Organic high-level implementation"/>
        <s v="Decentralized logistical collaboration"/>
        <s v="Advanced content-based installation"/>
        <s v="Distributed high-level open architecture"/>
        <s v="Synergized zero tolerance help-desk"/>
        <s v="Extended multi-tasking definition"/>
        <s v="Realigned uniform knowledge user"/>
        <s v="Monitored grid-enabled model"/>
        <s v="Assimilated actuating policy"/>
        <s v="Total incremental productivity"/>
        <s v="Adaptive local task-force"/>
        <s v="Universal zero-defect concept"/>
        <s v="Object-based bottom-line superstructure"/>
        <s v="Adaptive 24hour projection"/>
        <s v="Sharable radical toolset"/>
        <s v="Focused multimedia knowledgebase"/>
        <s v="Seamless 6thgeneration extranet"/>
        <s v="Sharable mobile knowledgebase"/>
        <s v="Cross-group global system engine"/>
        <s v="Centralized clear-thinking conglomeration"/>
        <s v="De-engineered cohesive system engine"/>
        <s v="Reactive analyzing function"/>
        <s v="Robust hybrid budgetary management"/>
        <s v="Open-source analyzing monitoring"/>
        <s v="Up-sized discrete firmware"/>
        <s v="Exclusive intangible extranet"/>
        <s v="Synergized analyzing process improvement"/>
        <s v="Realigned dedicated system engine"/>
        <s v="Object-based bandwidth-monitored concept"/>
        <s v="Ameliorated client-driven open system"/>
        <s v="Upgradable leadingedge Local Area Network"/>
        <s v="Customizable intermediate data-warehouse"/>
        <s v="Managed optimizing archive"/>
        <s v="Diverse systematic projection"/>
        <s v="Up-sized web-enabled info-mediaries"/>
        <s v="Persevering optimizing Graphical User Interface"/>
        <s v="Cross-platform tertiary array"/>
        <s v="Inverse neutral structure"/>
        <s v="Quality-focused system-worthy support"/>
        <s v="Vision-oriented 5thgeneration array"/>
        <s v="Cross-platform logistical circuit"/>
        <s v="Profound solution-oriented matrix"/>
        <s v="Extended asynchronous initiative"/>
        <s v="Fundamental needs-based frame"/>
        <s v="Compatible full-range leverage"/>
        <s v="Upgradable holistic system engine"/>
        <s v="Stand-alone multi-state data-warehouse"/>
        <s v="Multi-lateral maximized core"/>
        <s v="Innovative holistic hub"/>
        <s v="Reverse-engineered 24/7 methodology"/>
        <s v="Business-focused dynamic info-mediaries"/>
        <s v="Digitized clear-thinking installation"/>
        <s v="Quality-focused 24/7 superstructure"/>
        <s v="Multi-channeled local intranet"/>
        <s v="Open-architected mobile emulation"/>
        <s v="Ameliorated foreground methodology"/>
        <s v="Synergized well-modulated project"/>
        <s v="Extended context-sensitive forecast"/>
        <s v="Total leadingedge neural-net"/>
        <s v="Organic actuating protocol"/>
        <s v="Down-sized national software"/>
        <s v="Organic upward-trending Graphical User Interface"/>
        <s v="Synergistic tertiary budgetary management"/>
        <s v="Open-architected incremental ability"/>
        <s v="Intuitive object-oriented task-force"/>
        <s v="Multi-tiered executive toolset"/>
        <s v="Grass-roots directional workforce"/>
        <s v="Quality-focused real-time solution"/>
        <s v="Reduced interactive matrix"/>
        <s v="Adaptive context-sensitive architecture"/>
        <s v="Polarized incremental portal"/>
        <s v="Reactive regional access"/>
        <s v="Stand-alone reciprocal frame"/>
        <s v="Open-architected 24/7 throughput"/>
        <s v="Monitored 24/7 approach"/>
        <s v="Upgradable explicit forecast"/>
        <s v="Pre-emptive context-sensitive support"/>
        <s v="Business-focused leadingedge instruction set"/>
        <s v="Extended multi-state knowledge user"/>
        <s v="Future-proofed modular groupware"/>
        <s v="Distributed real-time algorithm"/>
        <s v="Multi-lateral heuristic throughput"/>
        <s v="Switchable reciprocal middleware"/>
        <s v="Inverse multimedia Graphic Interface"/>
        <s v="Vision-oriented local contingency"/>
        <s v="Reactive 6thgeneration hub"/>
        <s v="Optional asymmetric success"/>
        <s v="Digitized analyzing capacity"/>
        <s v="Vision-oriented regional hub"/>
        <s v="Monitored incremental info-mediaries"/>
        <s v="Programmable static middleware"/>
        <s v="Multi-layered bottom-line encryption"/>
        <s v="Vision-oriented systematic Graphical User Interface"/>
        <s v="Balanced optimal hardware"/>
        <s v="Self-enabling mission-critical success"/>
        <s v="Grass-roots dynamic emulation"/>
        <s v="Fundamental disintermediate matrix"/>
        <s v="Right-sized secondary challenge"/>
        <s v="Implemented exuding software"/>
        <s v="Total optimizing software"/>
        <s v="Optional maximized attitude"/>
        <s v="Customer-focused impactful extranet"/>
        <s v="Cloned bottom-line success"/>
        <s v="Decentralized bandwidth-monitored ability"/>
        <s v="Programmable leadingedge budgetary management"/>
        <s v="Upgradable bi-directional concept"/>
        <s v="Re-contextualized homogeneous flexibility"/>
        <s v="Monitored bi-directional standardization"/>
        <s v="Stand-alone grid-enabled leverage"/>
        <s v="Assimilated regional groupware"/>
        <s v="Up-sized 24hour instruction set"/>
        <s v="Right-sized web-enabled intranet"/>
        <s v="Expanded needs-based orchestration"/>
        <s v="Organic system-worthy orchestration"/>
        <s v="Inverse static standardization"/>
        <s v="Synchronized motivating solution"/>
        <s v="Open-source 4thgeneration open system"/>
        <s v="Decentralized context-sensitive superstructure"/>
        <s v="Compatible 5thgeneration concept"/>
        <s v="Virtual systemic intranet"/>
        <s v="Optimized systemic algorithm"/>
        <s v="Customizable homogeneous firmware"/>
        <s v="Front-line cohesive extranet"/>
        <s v="Distributed holistic neural-net"/>
        <s v="Devolved client-server monitoring"/>
        <s v="Seamless directional capacity"/>
        <s v="Polarized actuating implementation"/>
        <s v="Front-line disintermediate hub"/>
        <s v="Decentralized 4thgeneration challenge"/>
        <s v="Reverse-engineered composite hierarchy"/>
        <s v="Programmable tangible ability"/>
        <s v="Configurable full-range emulation"/>
        <s v="Total real-time hardware"/>
        <s v="Profound system-worthy functionalities"/>
        <s v="Cloned hybrid focus group"/>
        <s v="Ergonomic dedicated focus group"/>
        <s v="Realigned zero administration paradigm"/>
        <s v="Open-source multi-tasking methodology"/>
        <s v="Object-based attitude-oriented analyzer"/>
        <s v="Cross-platform tertiary hub"/>
        <s v="Seamless clear-thinking artificial intelligence"/>
        <s v="Centralized tangible success"/>
        <s v="Customer-focused multimedia methodology"/>
        <s v="Visionary maximized Local Area Network"/>
        <s v="Secured bifurcated intranet"/>
        <s v="Grass-roots 4thgeneration product"/>
        <s v="Reduced next generation info-mediaries"/>
        <s v="Customizable full-range artificial intelligence"/>
        <s v="Programmable leadingedge contingency"/>
        <s v="Multi-layered global groupware"/>
        <s v="Switchable methodical superstructure"/>
        <s v="Expanded even-keeled portal"/>
        <s v="Advanced modular moderator"/>
        <s v="Reverse-engineered well-modulated ability"/>
        <s v="Expanded optimal pricing structure"/>
        <s v="Down-sized uniform ability"/>
        <s v="Multi-layered upward-trending conglomeration"/>
        <s v="Open-architected systematic intranet"/>
        <s v="Proactive 24hour frame"/>
        <s v="Exclusive fresh-thinking model"/>
        <s v="Business-focused encompassing intranet"/>
        <s v="Optional 6thgeneration access"/>
        <s v="Realigned web-enabled functionalities"/>
        <s v="Enterprise-wide multimedia software"/>
        <s v="Versatile mission-critical knowledgebase"/>
        <s v="Multi-lateral object-oriented open system"/>
        <s v="Visionary system-worthy attitude"/>
        <s v="Synergized content-based hierarchy"/>
        <s v="Business-focused 24hour access"/>
        <s v="Automated hybrid orchestration"/>
        <s v="Exclusive 5thgeneration leverage"/>
        <s v="Grass-roots zero administration alliance"/>
        <s v="Proactive heuristic orchestration"/>
        <s v="Function-based systematic Graphical User Interface"/>
        <s v="Extended zero administration software"/>
        <s v="Multi-tiered discrete support"/>
        <s v="Phased system-worthy conglomeration"/>
        <s v="Balanced mobile alliance"/>
        <s v="Reactive solution-oriented groupware"/>
        <s v="Exclusive bandwidth-monitored orchestration"/>
        <s v="Intuitive exuding initiative"/>
        <s v="Streamlined needs-based knowledge user"/>
        <s v="Automated system-worthy structure"/>
        <s v="Secured clear-thinking intranet"/>
        <s v="Cloned actuating architecture"/>
        <s v="Down-sized needs-based task-force"/>
        <s v="Extended responsive Internet solution"/>
        <s v="Universal value-added moderator"/>
        <s v="Sharable motivating emulation"/>
        <s v="Networked web-enabled product"/>
        <s v="Advanced dedicated encoding"/>
        <s v="Stand-alone multi-state project"/>
        <s v="Customizable bi-directional monitoring"/>
        <s v="Profit-focused motivating function"/>
        <s v="Proactive systemic firmware"/>
        <s v="Grass-roots upward-trending installation"/>
        <s v="Virtual heuristic hub"/>
        <s v="Customizable leadingedge model"/>
        <s v="Upgradable uniform service-desk"/>
        <s v="Inverse client-driven product"/>
        <s v="Managed bandwidth-monitored system engine"/>
        <s v="Advanced transitional help-desk"/>
        <s v="De-engineered disintermediate encryption"/>
        <s v="Upgradable attitude-oriented project"/>
        <s v="Fundamental zero tolerance alliance"/>
        <s v="Devolved 24hour forecast"/>
        <s v="User-centric attitude-oriented intranet"/>
        <s v="Self-enabling 5thgeneration paradigm"/>
        <s v="Persistent 3rdgeneration moratorium"/>
        <s v="Cross-platform empowering project"/>
        <s v="Polarized user-facing interface"/>
        <s v="Customer-focused non-volatile framework"/>
        <s v="Synchronized multimedia frame"/>
        <s v="Open-architected stable algorithm"/>
        <s v="Cross-platform optimizing website"/>
        <s v="Public-key actuating projection"/>
        <s v="Implemented intangible instruction set"/>
        <s v="Cross-group interactive architecture"/>
        <s v="Centralized asymmetric framework"/>
        <s v="Down-sized systematic utilization"/>
        <s v="Profound fault-tolerant model"/>
        <s v="Multi-channeled bi-directional moratorium"/>
        <s v="Object-based content-based ability"/>
        <s v="Progressive coherent secured line"/>
        <s v="Synchronized directional capability"/>
        <s v="Cross-platform composite migration"/>
        <s v="Operative local pricing structure"/>
        <s v="Optional web-enabled extranet"/>
        <s v="Reduced 6thgeneration intranet"/>
        <s v="Networked disintermediate leverage"/>
        <s v="Optional optimal website"/>
        <s v="Stand-alone asynchronous functionalities"/>
        <s v="Profound full-range open system"/>
        <s v="Optional tangible utilization"/>
        <s v="Seamless maximized product"/>
        <s v="Devolved tertiary time-frame"/>
        <s v="Centralized regional function"/>
        <s v="User-friendly high-level initiative"/>
        <s v="Reverse-engineered zero-defect infrastructure"/>
        <s v="Stand-alone background customer loyalty"/>
        <s v="Business-focused discrete software"/>
        <s v="Advanced intermediate Graphic Interface"/>
        <s v="Adaptive holistic hub"/>
        <s v="Automated uniform concept"/>
        <s v="Enhanced regional flexibility"/>
        <s v="Public-key bottom-line algorithm"/>
        <s v="Multi-layered intangible instruction set"/>
        <s v="Fundamental methodical emulation"/>
        <s v="Expanded value-added hardware"/>
        <s v="Diverse high-level attitude"/>
        <s v="Visionary 24hour analyzer"/>
        <s v="Centralized bandwidth-monitored leverage"/>
        <s v="Ergonomic mission-critical moratorium"/>
        <s v="Front-line intermediate moderator"/>
        <s v="Automated local secured line"/>
        <s v="Integrated bandwidth-monitored alliance"/>
        <s v="Cross-group heuristic forecast"/>
        <s v="Extended impactful secured line"/>
        <s v="Distributed optimizing protocol"/>
        <s v="Secured well-modulated system engine"/>
        <s v="Streamlined national benchmark"/>
        <s v="Open-architected 24/7 infrastructure"/>
        <s v="Digitized 6thgeneration Local Area Network"/>
        <s v="Innovative actuating artificial intelligence"/>
        <s v="Cross-platform reciprocal budgetary management"/>
        <s v="Vision-oriented scalable portal"/>
        <s v="Persevering zero administration knowledge user"/>
        <s v="Front-line bottom-line Graphic Interface"/>
        <s v="Synergized fault-tolerant hierarchy"/>
        <s v="Expanded asynchronous groupware"/>
        <s v="Expanded fault-tolerant emulation"/>
        <s v="Future-proofed 24hour model"/>
        <s v="Optimized didactic intranet"/>
        <s v="Right-sized dedicated standardization"/>
        <s v="Vision-oriented high-level extranet"/>
        <s v="Organized scalable initiative"/>
        <s v="Enhanced regional moderator"/>
        <s v="Automated even-keeled emulation"/>
        <s v="Reverse-engineered multi-tasking product"/>
        <s v="De-engineered next generation parallelism"/>
        <s v="Intuitive cohesive groupware"/>
        <s v="Up-sized high-level access"/>
        <s v="Phased empowering success"/>
        <s v="Distributed actuating project"/>
        <s v="Robust motivating orchestration"/>
        <s v="Vision-oriented uniform instruction set"/>
        <s v="Cross-group upward-trending hierarchy"/>
        <s v="Object-based needs-based info-mediaries"/>
        <s v="Open-source reciprocal standardization"/>
        <s v="Secured well-modulated projection"/>
        <s v="Multi-channeled secondary middleware"/>
        <s v="Horizontal clear-thinking framework"/>
        <s v="Profound composite core"/>
        <s v="Programmable disintermediate matrices"/>
        <s v="Realigned 5thgeneration knowledge user"/>
        <s v="Multi-layered upward-trending groupware"/>
        <s v="Re-contextualized leadingedge firmware"/>
        <s v="Devolved disintermediate analyzer"/>
        <s v="Profound disintermediate open system"/>
        <s v="Automated reciprocal protocol"/>
        <s v="Automated static workforce"/>
        <s v="Horizontal attitude-oriented help-desk"/>
        <s v="Versatile 5thgeneration matrices"/>
        <s v="Cross-platform next generation service-desk"/>
        <s v="Front-line web-enabled installation"/>
        <s v="Multi-channeled responsive product"/>
        <s v="Adaptive demand-driven encryption"/>
        <s v="Re-engineered client-driven knowledge user"/>
        <s v="Compatible logistical paradigm"/>
        <s v="Intuitive value-added installation"/>
        <s v="Managed discrete parallelism"/>
        <s v="Implemented tangible approach"/>
        <s v="Re-engineered encompassing definition"/>
        <s v="Multi-lateral uniform collaboration"/>
        <s v="Enterprise-wide foreground paradigm"/>
        <s v="Stand-alone incremental parallelism"/>
        <s v="Persevering 5thgeneration throughput"/>
        <s v="Implemented object-oriented synergy"/>
        <s v="Balanced demand-driven definition"/>
        <s v="Customer-focused mobile Graphic Interface"/>
        <s v="Horizontal secondary interface"/>
        <s v="Virtual analyzing collaboration"/>
        <s v="Multi-tiered explicit focus group"/>
        <s v="Multi-layered systematic knowledgebase"/>
        <s v="Reverse-engineered uniform knowledge user"/>
        <s v="Secured dynamic capacity"/>
        <s v="Devolved foreground throughput"/>
        <s v="Synchronized demand-driven infrastructure"/>
        <s v="Realigned discrete structure"/>
        <s v="Progressive grid-enabled website"/>
        <s v="Organic cohesive neural-net"/>
        <s v="Integrated demand-driven info-mediaries"/>
        <s v="Reverse-engineered client-server extranet"/>
        <s v="Organized discrete encoding"/>
        <s v="Balanced regional flexibility"/>
        <s v="Implemented multimedia time-frame"/>
        <s v="Enhanced uniform service-desk"/>
        <s v="Versatile bottom-line definition"/>
        <s v="Integrated bifurcated software"/>
        <s v="Assimilated next generation instruction set"/>
        <s v="Digitized foreground array"/>
        <s v="Re-engineered clear-thinking project"/>
        <s v="Implemented even-keeled standardization"/>
        <s v="Quality-focused asymmetric adapter"/>
        <s v="Networked intangible help-desk"/>
        <s v="Synchronized attitude-oriented frame"/>
        <s v="Proactive incremental architecture"/>
        <s v="Cloned responsive standardization"/>
        <s v="Reduced bifurcated pricing structure"/>
        <s v="Re-engineered asymmetric challenge"/>
        <s v="Diverse client-driven conglomeration"/>
        <s v="Configurable upward-trending solution"/>
        <s v="Persistent bandwidth-monitored framework"/>
        <s v="Polarized discrete product"/>
        <s v="Seamless dynamic website"/>
        <s v="Extended multimedia firmware"/>
        <s v="Versatile directional project"/>
        <s v="Profound directional knowledge user"/>
        <s v="Ameliorated logistical capability"/>
        <s v="Sharable discrete definition"/>
        <s v="User-friendly next generation core"/>
        <s v="Profit-focused empowering system engine"/>
        <s v="Synchronized cohesive encoding"/>
        <s v="Synergistic dynamic utilization"/>
        <s v="Triple-buffered bi-directional model"/>
        <s v="Polarized tertiary function"/>
        <s v="Configurable fault-tolerant structure"/>
        <s v="Digitized 24/7 budgetary management"/>
        <s v="Stand-alone zero tolerance algorithm"/>
        <s v="Implemented tangible support"/>
        <s v="Reactive radical framework"/>
        <s v="Object-based full-range knowledge user"/>
        <s v="Enhanced composite contingency"/>
        <s v="Cloned fresh-thinking model"/>
        <s v="Total dedicated benchmark"/>
        <s v="Streamlined human-resource Graphic Interface"/>
        <s v="Upgradable analyzing core"/>
        <s v="Profound exuding pricing structure"/>
        <s v="Horizontal optimizing model"/>
        <s v="Synchronized fault-tolerant algorithm"/>
        <s v="Streamlined 5thgeneration intranet"/>
        <s v="Cross-group clear-thinking task-force"/>
        <s v="Public-key bandwidth-monitored intranet"/>
        <s v="Upgradable clear-thinking hardware"/>
        <s v="Integrated holistic paradigm"/>
        <s v="Seamless clear-thinking conglomeration"/>
        <s v="Persistent content-based methodology"/>
        <s v="Re-engineered 24hour matrix"/>
        <s v="Virtual multi-tasking core"/>
        <s v="Streamlined fault-tolerant conglomeration"/>
        <s v="Enterprise-wide client-driven policy"/>
        <s v="Function-based next generation emulation"/>
        <s v="Re-engineered composite focus group"/>
        <s v="Profound mission-critical function"/>
        <s v="De-engineered zero-defect open system"/>
        <s v="Operative hybrid utilization"/>
        <s v="Function-based interactive matrix"/>
        <s v="Optimized content-based collaboration"/>
        <s v="User-centric cohesive policy"/>
        <s v="Ergonomic methodical hub"/>
        <s v="Devolved disintermediate encryption"/>
        <s v="Phased clear-thinking policy"/>
        <s v="Seamless solution-oriented capacity"/>
        <s v="Organized human-resource attitude"/>
        <s v="Open-architected disintermediate budgetary management"/>
        <s v="Multi-lateral radical solution"/>
        <s v="Inverse context-sensitive info-mediaries"/>
        <s v="Versatile neutral workforce"/>
        <s v="Multi-tiered systematic knowledge user"/>
        <s v="Programmable multi-state algorithm"/>
        <s v="Multi-channeled reciprocal interface"/>
        <s v="Right-sized maximized migration"/>
        <s v="Self-enabling value-added artificial intelligence"/>
        <s v="Vision-oriented interactive solution"/>
        <s v="Fundamental user-facing productivity"/>
        <s v="Innovative well-modulated capability"/>
        <s v="Universal fault-tolerant orchestration"/>
        <s v="Grass-roots executive synergy"/>
        <s v="Multi-layered optimal application"/>
        <s v="Business-focused full-range core"/>
        <s v="Exclusive system-worthy Graphic Interface"/>
        <s v="Enhanced optimal ability"/>
        <s v="Optional zero administration neural-net"/>
        <s v="Ameliorated foreground focus group"/>
        <s v="Triple-buffered multi-tasking matrices"/>
        <s v="Versatile dedicated migration"/>
        <s v="Devolved foreground customer loyalty"/>
        <s v="Reduced reciprocal focus group"/>
        <s v="Networked global migration"/>
        <s v="De-engineered even-keeled definition"/>
        <s v="Implemented bi-directional flexibility"/>
        <s v="Vision-oriented scalable definition"/>
        <s v="Future-proofed upward-trending migration"/>
        <s v="Right-sized full-range throughput"/>
        <s v="Polarized composite customer loyalty"/>
        <s v="Expanded eco-centric policy"/>
        <m/>
      </sharedItems>
    </cacheField>
    <cacheField name="goal" numFmtId="0">
      <sharedItems containsString="0" containsBlank="1" containsNumber="1" containsInteger="1" minValue="0" maxValue="199200" count="448">
        <n v="100"/>
        <n v="1400"/>
        <n v="108400"/>
        <n v="4200"/>
        <n v="7600"/>
        <n v="5200"/>
        <n v="4500"/>
        <n v="110100"/>
        <n v="6200"/>
        <n v="6300"/>
        <n v="28200"/>
        <n v="81200"/>
        <n v="1700"/>
        <n v="84600"/>
        <n v="9100"/>
        <n v="62500"/>
        <n v="131800"/>
        <n v="94000"/>
        <n v="59100"/>
        <n v="92400"/>
        <n v="5500"/>
        <n v="107500"/>
        <n v="2000"/>
        <n v="130800"/>
        <n v="45900"/>
        <n v="9000"/>
        <n v="3500"/>
        <n v="101000"/>
        <n v="50200"/>
        <n v="9300"/>
        <n v="125500"/>
        <n v="700"/>
        <n v="8100"/>
        <n v="3100"/>
        <n v="9900"/>
        <n v="8800"/>
        <n v="5600"/>
        <n v="1800"/>
        <n v="90200"/>
        <n v="1600"/>
        <n v="9500"/>
        <n v="3700"/>
        <n v="1500"/>
        <n v="33300"/>
        <n v="7200"/>
        <n v="158100"/>
        <n v="6000"/>
        <n v="6600"/>
        <n v="8000"/>
        <n v="2900"/>
        <n v="2700"/>
        <n v="94200"/>
        <n v="199200"/>
        <n v="4700"/>
        <n v="2800"/>
        <n v="6100"/>
        <n v="72600"/>
        <n v="5700"/>
        <n v="7900"/>
        <n v="128000"/>
        <n v="600"/>
        <n v="3900"/>
        <n v="9700"/>
        <n v="122900"/>
        <n v="57800"/>
        <n v="1100"/>
        <n v="16800"/>
        <n v="1000"/>
        <n v="106400"/>
        <n v="31400"/>
        <n v="4900"/>
        <n v="7400"/>
        <n v="198500"/>
        <n v="4800"/>
        <n v="3400"/>
        <n v="7800"/>
        <n v="154300"/>
        <n v="20000"/>
        <n v="108800"/>
        <n v="900"/>
        <n v="69700"/>
        <n v="1300"/>
        <n v="97800"/>
        <n v="10000"/>
        <n v="119200"/>
        <n v="6800"/>
        <n v="142400"/>
        <n v="61400"/>
        <n v="3300"/>
        <n v="1900"/>
        <n v="166700"/>
        <n v="5400"/>
        <n v="5000"/>
        <n v="75100"/>
        <n v="45300"/>
        <n v="136800"/>
        <n v="177700"/>
        <n v="2600"/>
        <n v="5300"/>
        <n v="180200"/>
        <n v="103200"/>
        <n v="70600"/>
        <n v="148500"/>
        <n v="9600"/>
        <n v="164700"/>
        <n v="99500"/>
        <n v="7700"/>
        <n v="82800"/>
        <n v="92100"/>
        <n v="64300"/>
        <n v="25000"/>
        <n v="8300"/>
        <n v="137200"/>
        <n v="41500"/>
        <n v="189400"/>
        <n v="171300"/>
        <n v="139500"/>
        <n v="36400"/>
        <n v="2100"/>
        <n v="191200"/>
        <n v="150500"/>
        <n v="90400"/>
        <n v="9800"/>
        <n v="128100"/>
        <n v="23300"/>
        <n v="188100"/>
        <n v="800"/>
        <n v="96700"/>
        <n v="181200"/>
        <n v="115000"/>
        <n v="38800"/>
        <n v="44500"/>
        <n v="56000"/>
        <n v="8600"/>
        <n v="27100"/>
        <n v="5100"/>
        <n v="3600"/>
        <n v="88800"/>
        <n v="60200"/>
        <n v="8200"/>
        <n v="191300"/>
        <n v="8400"/>
        <n v="42600"/>
        <n v="7100"/>
        <n v="15800"/>
        <n v="54700"/>
        <n v="63200"/>
        <n v="143900"/>
        <n v="75000"/>
        <n v="196900"/>
        <n v="194500"/>
        <n v="9400"/>
        <n v="104400"/>
        <n v="87900"/>
        <n v="156800"/>
        <n v="121700"/>
        <n v="129400"/>
        <n v="41700"/>
        <n v="121500"/>
        <n v="87300"/>
        <n v="46300"/>
        <n v="67800"/>
        <n v="3000"/>
        <n v="60900"/>
        <n v="137900"/>
        <n v="85600"/>
        <n v="2400"/>
        <n v="3800"/>
        <n v="7500"/>
        <n v="39500"/>
        <n v="3200"/>
        <n v="29400"/>
        <n v="168500"/>
        <n v="2300"/>
        <n v="19800"/>
        <n v="61500"/>
        <n v="4600"/>
        <n v="80500"/>
        <n v="4100"/>
        <n v="84300"/>
        <n v="45600"/>
        <n v="111900"/>
        <n v="61600"/>
        <n v="173900"/>
        <n v="153700"/>
        <n v="51100"/>
        <n v="2500"/>
        <n v="164500"/>
        <n v="112100"/>
        <n v="168600"/>
        <n v="7300"/>
        <n v="6500"/>
        <n v="192900"/>
        <n v="76100"/>
        <n v="32900"/>
        <n v="118200"/>
        <n v="2200"/>
        <n v="84400"/>
        <n v="170400"/>
        <n v="117900"/>
        <n v="8900"/>
        <n v="98700"/>
        <n v="93800"/>
        <n v="33700"/>
        <n v="20700"/>
        <n v="66200"/>
        <n v="173800"/>
        <n v="70700"/>
        <n v="94500"/>
        <n v="69800"/>
        <n v="136300"/>
        <n v="37100"/>
        <n v="114300"/>
        <n v="47900"/>
        <n v="197600"/>
        <n v="157600"/>
        <n v="199000"/>
        <n v="180800"/>
        <n v="74100"/>
        <n v="33600"/>
        <n v="4000"/>
        <n v="59700"/>
        <n v="112300"/>
        <n v="189200"/>
        <n v="22500"/>
        <n v="167400"/>
        <n v="49700"/>
        <n v="178200"/>
        <n v="114400"/>
        <n v="38900"/>
        <n v="135500"/>
        <n v="109000"/>
        <n v="114800"/>
        <n v="83000"/>
        <n v="60400"/>
        <n v="102900"/>
        <n v="62800"/>
        <n v="46100"/>
        <n v="97300"/>
        <n v="195800"/>
        <n v="48900"/>
        <n v="29600"/>
        <n v="39300"/>
        <n v="9200"/>
        <n v="135600"/>
        <n v="189500"/>
        <n v="188200"/>
        <n v="113500"/>
        <n v="134600"/>
        <n v="163700"/>
        <n v="113800"/>
        <n v="8700"/>
        <n v="147800"/>
        <n v="174500"/>
        <n v="101400"/>
        <n v="191000"/>
        <n v="121400"/>
        <n v="152400"/>
        <n v="28400"/>
        <n v="102500"/>
        <n v="7000"/>
        <n v="155200"/>
        <n v="89900"/>
        <n v="148400"/>
        <n v="182400"/>
        <n v="116500"/>
        <n v="146400"/>
        <n v="33800"/>
        <n v="98800"/>
        <n v="188800"/>
        <n v="134300"/>
        <n v="71200"/>
        <n v="1200"/>
        <n v="153800"/>
        <n v="191500"/>
        <n v="8500"/>
        <n v="68800"/>
        <n v="196600"/>
        <n v="91400"/>
        <n v="90600"/>
        <n v="110300"/>
        <n v="56800"/>
        <n v="183800"/>
        <n v="193400"/>
        <n v="163800"/>
        <n v="153600"/>
        <n v="25500"/>
        <n v="18000"/>
        <n v="172700"/>
        <n v="138700"/>
        <n v="125400"/>
        <n v="5900"/>
        <n v="50500"/>
        <n v="105000"/>
        <n v="186700"/>
        <n v="115600"/>
        <n v="89100"/>
        <n v="151300"/>
        <n v="178000"/>
        <n v="77000"/>
        <n v="84900"/>
        <n v="184800"/>
        <n v="66100"/>
        <n v="29500"/>
        <n v="180100"/>
        <n v="170600"/>
        <n v="5800"/>
        <n v="105300"/>
        <n v="168700"/>
        <n v="94900"/>
        <n v="72400"/>
        <n v="20100"/>
        <n v="31200"/>
        <n v="6700"/>
        <n v="83300"/>
        <n v="96500"/>
        <n v="43800"/>
        <n v="18900"/>
        <n v="86400"/>
        <n v="121600"/>
        <n v="157300"/>
        <n v="70300"/>
        <n v="73800"/>
        <n v="108500"/>
        <n v="140300"/>
        <n v="71100"/>
        <n v="88700"/>
        <n v="137600"/>
        <n v="42800"/>
        <n v="26500"/>
        <n v="6400"/>
        <n v="198600"/>
        <n v="195900"/>
        <n v="4300"/>
        <n v="25600"/>
        <n v="189000"/>
        <n v="94300"/>
        <n v="85900"/>
        <n v="59200"/>
        <n v="72100"/>
        <n v="139000"/>
        <n v="197700"/>
        <n v="81600"/>
        <n v="119800"/>
        <n v="14900"/>
        <n v="169400"/>
        <n v="192100"/>
        <n v="98600"/>
        <n v="196700"/>
        <n v="35000"/>
        <n v="6900"/>
        <n v="118400"/>
        <n v="52600"/>
        <n v="120700"/>
        <n v="106800"/>
        <n v="79400"/>
        <n v="27500"/>
        <n v="48800"/>
        <n v="16200"/>
        <n v="97600"/>
        <n v="197900"/>
        <n v="170700"/>
        <n v="62300"/>
        <n v="145600"/>
        <n v="184100"/>
        <n v="140000"/>
        <n v="180400"/>
        <n v="164100"/>
        <n v="128900"/>
        <n v="42100"/>
        <n v="52000"/>
        <n v="63400"/>
        <n v="169700"/>
        <n v="38500"/>
        <n v="118000"/>
        <n v="123600"/>
        <n v="48500"/>
        <n v="193200"/>
        <n v="54300"/>
        <n v="28800"/>
        <n v="117000"/>
        <n v="74700"/>
        <n v="55800"/>
        <n v="194900"/>
        <n v="70400"/>
        <n v="167500"/>
        <n v="48300"/>
        <n v="97200"/>
        <n v="125600"/>
        <n v="149600"/>
        <n v="53100"/>
        <n v="110800"/>
        <n v="108700"/>
        <n v="88900"/>
        <n v="61200"/>
        <n v="185900"/>
        <n v="84500"/>
        <n v="140800"/>
        <n v="92500"/>
        <n v="51300"/>
        <n v="54000"/>
        <n v="85000"/>
        <n v="97100"/>
        <n v="43200"/>
        <n v="86200"/>
        <n v="17700"/>
        <n v="116300"/>
        <n v="69900"/>
        <n v="17100"/>
        <n v="171000"/>
        <n v="23400"/>
        <n v="81000"/>
        <n v="182800"/>
        <n v="161900"/>
        <n v="71500"/>
        <n v="40200"/>
        <n v="163600"/>
        <n v="81300"/>
        <n v="170800"/>
        <n v="150600"/>
        <n v="134400"/>
        <n v="159800"/>
        <n v="179100"/>
        <n v="41000"/>
        <n v="38200"/>
        <n v="154500"/>
        <n v="70200"/>
        <n v="125900"/>
        <n v="35600"/>
        <n v="160400"/>
        <n v="51400"/>
        <n v="39400"/>
        <n v="73000"/>
        <n v="43000"/>
        <n v="172000"/>
        <n v="14500"/>
        <n v="145500"/>
        <n v="187600"/>
        <n v="145000"/>
        <n v="88400"/>
        <n v="42700"/>
        <n v="121100"/>
        <n v="195200"/>
        <n v="129100"/>
        <n v="141100"/>
        <n v="66600"/>
        <n v="111100"/>
        <m/>
      </sharedItems>
    </cacheField>
    <cacheField name="pledged" numFmtId="0">
      <sharedItems containsString="0" containsBlank="1" containsNumber="1" containsInteger="1" minValue="0" maxValue="199110" count="965">
        <n v="0"/>
        <n v="14560"/>
        <n v="142523"/>
        <n v="2477"/>
        <n v="5265"/>
        <n v="13195"/>
        <n v="1090"/>
        <n v="14741"/>
        <n v="21946"/>
        <n v="3208"/>
        <n v="13838"/>
        <n v="3030"/>
        <n v="5629"/>
        <n v="10295"/>
        <n v="18829"/>
        <n v="38414"/>
        <n v="11041"/>
        <n v="134845"/>
        <n v="6089"/>
        <n v="30331"/>
        <n v="147936"/>
        <n v="38533"/>
        <n v="75690"/>
        <n v="14942"/>
        <n v="104257"/>
        <n v="11904"/>
        <n v="51814"/>
        <n v="1599"/>
        <n v="137635"/>
        <n v="150965"/>
        <n v="14455"/>
        <n v="10850"/>
        <n v="87676"/>
        <n v="189666"/>
        <n v="14025"/>
        <n v="188628"/>
        <n v="1101"/>
        <n v="11339"/>
        <n v="10085"/>
        <n v="5027"/>
        <n v="14878"/>
        <n v="11924"/>
        <n v="7991"/>
        <n v="167717"/>
        <n v="10541"/>
        <n v="4530"/>
        <n v="4247"/>
        <n v="7129"/>
        <n v="128862"/>
        <n v="13653"/>
        <n v="2"/>
        <n v="145243"/>
        <n v="2459"/>
        <n v="12356"/>
        <n v="5392"/>
        <n v="11746"/>
        <n v="11493"/>
        <n v="6243"/>
        <n v="6132"/>
        <n v="3851"/>
        <n v="135997"/>
        <n v="184750"/>
        <n v="14452"/>
        <n v="557"/>
        <n v="2734"/>
        <n v="14405"/>
        <n v="1307"/>
        <n v="117892"/>
        <n v="14508"/>
        <n v="1901"/>
        <n v="158389"/>
        <n v="6484"/>
        <n v="4022"/>
        <n v="9253"/>
        <n v="4776"/>
        <n v="14606"/>
        <n v="95993"/>
        <n v="4460"/>
        <n v="13536"/>
        <n v="40228"/>
        <n v="7012"/>
        <n v="37857"/>
        <n v="14973"/>
        <n v="39996"/>
        <n v="41564"/>
        <n v="6430"/>
        <n v="12405"/>
        <n v="123040"/>
        <n v="12516"/>
        <n v="8588"/>
        <n v="74688"/>
        <n v="51775"/>
        <n v="65877"/>
        <n v="8807"/>
        <n v="1017"/>
        <n v="151513"/>
        <n v="12047"/>
        <n v="32951"/>
        <n v="14951"/>
        <n v="1"/>
        <n v="9193"/>
        <n v="10422"/>
        <n v="2461"/>
        <n v="170623"/>
        <n v="9829"/>
        <n v="14006"/>
        <n v="6527"/>
        <n v="8929"/>
        <n v="3079"/>
        <n v="21307"/>
        <n v="73653"/>
        <n v="12635"/>
        <n v="12437"/>
        <n v="13816"/>
        <n v="145382"/>
        <n v="6336"/>
        <n v="8523"/>
        <n v="6351"/>
        <n v="10748"/>
        <n v="112272"/>
        <n v="99361"/>
        <n v="88055"/>
        <n v="33092"/>
        <n v="9562"/>
        <n v="8475"/>
        <n v="69617"/>
        <n v="53067"/>
        <n v="42596"/>
        <n v="4756"/>
        <n v="14925"/>
        <n v="166116"/>
        <n v="3834"/>
        <n v="13985"/>
        <n v="89288"/>
        <n v="5488"/>
        <n v="2721"/>
        <n v="4712"/>
        <n v="9216"/>
        <n v="19246"/>
        <n v="12274"/>
        <n v="65323"/>
        <n v="11502"/>
        <n v="7322"/>
        <n v="11619"/>
        <n v="59128"/>
        <n v="1518"/>
        <n v="9337"/>
        <n v="11255"/>
        <n v="13632"/>
        <n v="88037"/>
        <n v="175573"/>
        <n v="176112"/>
        <n v="100650"/>
        <n v="90706"/>
        <n v="26914"/>
        <n v="2212"/>
        <n v="4640"/>
        <n v="191222"/>
        <n v="12985"/>
        <n v="4300"/>
        <n v="9134"/>
        <n v="8864"/>
        <n v="150755"/>
        <n v="110279"/>
        <n v="13439"/>
        <n v="10804"/>
        <n v="40107"/>
        <n v="98811"/>
        <n v="5528"/>
        <n v="521"/>
        <n v="663"/>
        <n v="157635"/>
        <n v="5368"/>
        <n v="47459"/>
        <n v="86060"/>
        <n v="161593"/>
        <n v="6927"/>
        <n v="159185"/>
        <n v="172736"/>
        <n v="5315"/>
        <n v="195750"/>
        <n v="3525"/>
        <n v="10550"/>
        <n v="718"/>
        <n v="28358"/>
        <n v="138384"/>
        <n v="2625"/>
        <n v="45004"/>
        <n v="2538"/>
        <n v="3188"/>
        <n v="8517"/>
        <n v="3012"/>
        <n v="8716"/>
        <n v="57157"/>
        <n v="5178"/>
        <n v="163118"/>
        <n v="6041"/>
        <n v="968"/>
        <n v="14305"/>
        <n v="6543"/>
        <n v="193413"/>
        <n v="2529"/>
        <n v="5614"/>
        <n v="3496"/>
        <n v="4257"/>
        <n v="199110"/>
        <n v="41212"/>
        <n v="6338"/>
        <n v="99100"/>
        <n v="12300"/>
        <n v="171549"/>
        <n v="14324"/>
        <n v="6024"/>
        <n v="188721"/>
        <n v="57911"/>
        <n v="12309"/>
        <n v="138497"/>
        <n v="667"/>
        <n v="119830"/>
        <n v="6623"/>
        <n v="81897"/>
        <n v="186885"/>
        <n v="176398"/>
        <n v="10999"/>
        <n v="102751"/>
        <n v="165352"/>
        <n v="165798"/>
        <n v="10084"/>
        <n v="5523"/>
        <n v="5823"/>
        <n v="6000"/>
        <n v="8181"/>
        <n v="3589"/>
        <n v="4323"/>
        <n v="14822"/>
        <n v="10138"/>
        <n v="3127"/>
        <n v="123124"/>
        <n v="171729"/>
        <n v="10729"/>
        <n v="10240"/>
        <n v="3988"/>
        <n v="14771"/>
        <n v="14649"/>
        <n v="184658"/>
        <n v="13103"/>
        <n v="168095"/>
        <n v="3"/>
        <n v="3840"/>
        <n v="6263"/>
        <n v="108161"/>
        <n v="8505"/>
        <n v="96735"/>
        <n v="959"/>
        <n v="8322"/>
        <n v="13424"/>
        <n v="10755"/>
        <n v="9935"/>
        <n v="26303"/>
        <n v="5328"/>
        <n v="10756"/>
        <n v="165375"/>
        <n v="6031"/>
        <n v="85902"/>
        <n v="143910"/>
        <n v="2708"/>
        <n v="8842"/>
        <n v="47260"/>
        <n v="1953"/>
        <n v="155349"/>
        <n v="10704"/>
        <n v="773"/>
        <n v="9419"/>
        <n v="5324"/>
        <n v="7465"/>
        <n v="8799"/>
        <n v="13656"/>
        <n v="14536"/>
        <n v="150552"/>
        <n v="9076"/>
        <n v="1517"/>
        <n v="8153"/>
        <n v="6357"/>
        <n v="19557"/>
        <n v="13213"/>
        <n v="5476"/>
        <n v="13474"/>
        <n v="91722"/>
        <n v="8219"/>
        <n v="717"/>
        <n v="1065"/>
        <n v="8038"/>
        <n v="68769"/>
        <n v="3352"/>
        <n v="6785"/>
        <n v="5037"/>
        <n v="1954"/>
        <n v="5"/>
        <n v="12102"/>
        <n v="24234"/>
        <n v="2809"/>
        <n v="11469"/>
        <n v="8014"/>
        <n v="514"/>
        <n v="43473"/>
        <n v="87560"/>
        <n v="3087"/>
        <n v="1586"/>
        <n v="12812"/>
        <n v="183345"/>
        <n v="8697"/>
        <n v="4126"/>
        <n v="3220"/>
        <n v="6401"/>
        <n v="1269"/>
        <n v="903"/>
        <n v="3251"/>
        <n v="8092"/>
        <n v="160422"/>
        <n v="196377"/>
        <n v="2148"/>
        <n v="11648"/>
        <n v="5897"/>
        <n v="3326"/>
        <n v="1002"/>
        <n v="131826"/>
        <n v="21477"/>
        <n v="62330"/>
        <n v="14643"/>
        <n v="41396"/>
        <n v="11900"/>
        <n v="123538"/>
        <n v="198628"/>
        <n v="68602"/>
        <n v="116064"/>
        <n v="125042"/>
        <n v="108974"/>
        <n v="34964"/>
        <n v="96777"/>
        <n v="31864"/>
        <n v="4853"/>
        <n v="82959"/>
        <n v="23159"/>
        <n v="2758"/>
        <n v="12607"/>
        <n v="142823"/>
        <n v="95958"/>
        <n v="94631"/>
        <n v="977"/>
        <n v="137961"/>
        <n v="7548"/>
        <n v="2241"/>
        <n v="3431"/>
        <n v="4253"/>
        <n v="1146"/>
        <n v="11948"/>
        <n v="135132"/>
        <n v="9546"/>
        <n v="13755"/>
        <n v="8330"/>
        <n v="14547"/>
        <n v="11735"/>
        <n v="10658"/>
        <n v="1870"/>
        <n v="14394"/>
        <n v="14743"/>
        <n v="178965"/>
        <n v="128410"/>
        <n v="164291"/>
        <n v="22073"/>
        <n v="1479"/>
        <n v="12275"/>
        <n v="5098"/>
        <n v="24882"/>
        <n v="2912"/>
        <n v="4008"/>
        <n v="9749"/>
        <n v="5803"/>
        <n v="14199"/>
        <n v="196779"/>
        <n v="56859"/>
        <n v="103554"/>
        <n v="42795"/>
        <n v="12938"/>
        <n v="101352"/>
        <n v="4477"/>
        <n v="4393"/>
        <n v="67546"/>
        <n v="143788"/>
        <n v="3755"/>
        <n v="9238"/>
        <n v="77012"/>
        <n v="14083"/>
        <n v="12202"/>
        <n v="62127"/>
        <n v="13772"/>
        <n v="2946"/>
        <n v="168820"/>
        <n v="154321"/>
        <n v="26527"/>
        <n v="71583"/>
        <n v="12100"/>
        <n v="12129"/>
        <n v="62804"/>
        <n v="55536"/>
        <n v="8161"/>
        <n v="14046"/>
        <n v="117628"/>
        <n v="159405"/>
        <n v="12552"/>
        <n v="59007"/>
        <n v="943"/>
        <n v="93963"/>
        <n v="140469"/>
        <n v="6423"/>
        <n v="6015"/>
        <n v="11075"/>
        <n v="15723"/>
        <n v="2064"/>
        <n v="7767"/>
        <n v="10313"/>
        <n v="197018"/>
        <n v="47037"/>
        <n v="173191"/>
        <n v="5487"/>
        <n v="9817"/>
        <n v="6369"/>
        <n v="65755"/>
        <n v="178120"/>
        <n v="13678"/>
        <n v="9969"/>
        <n v="14827"/>
        <n v="100900"/>
        <n v="165954"/>
        <n v="1744"/>
        <n v="10731"/>
        <n v="3232"/>
        <n v="10938"/>
        <n v="10739"/>
        <n v="5579"/>
        <n v="37754"/>
        <n v="45384"/>
        <n v="8703"/>
        <n v="4"/>
        <n v="182302"/>
        <n v="3045"/>
        <n v="102749"/>
        <n v="1763"/>
        <n v="137904"/>
        <n v="152438"/>
        <n v="1332"/>
        <n v="118706"/>
        <n v="5674"/>
        <n v="4119"/>
        <n v="139354"/>
        <n v="57734"/>
        <n v="145265"/>
        <n v="95020"/>
        <n v="8829"/>
        <n v="3984"/>
        <n v="8053"/>
        <n v="1620"/>
        <n v="10328"/>
        <n v="10289"/>
        <n v="9889"/>
        <n v="60342"/>
        <n v="8907"/>
        <n v="8432"/>
        <n v="57122"/>
        <n v="4613"/>
        <n v="162603"/>
        <n v="12310"/>
        <n v="8656"/>
        <n v="159931"/>
        <n v="689"/>
        <n v="48236"/>
        <n v="77021"/>
        <n v="27844"/>
        <n v="702"/>
        <n v="197024"/>
        <n v="11663"/>
        <n v="9339"/>
        <n v="4596"/>
        <n v="173437"/>
        <n v="45831"/>
        <n v="6514"/>
        <n v="13684"/>
        <n v="13264"/>
        <n v="1667"/>
        <n v="3349"/>
        <n v="46317"/>
        <n v="78743"/>
        <n v="107743"/>
        <n v="6889"/>
        <n v="45983"/>
        <n v="6924"/>
        <n v="12497"/>
        <n v="166874"/>
        <n v="837"/>
        <n v="193820"/>
        <n v="119510"/>
        <n v="9289"/>
        <n v="35498"/>
        <n v="12678"/>
        <n v="3260"/>
        <n v="31123"/>
        <n v="4797"/>
        <n v="53324"/>
        <n v="6608"/>
        <n v="622"/>
        <n v="180802"/>
        <n v="3406"/>
        <n v="11061"/>
        <n v="16389"/>
        <n v="6303"/>
        <n v="81136"/>
        <n v="1768"/>
        <n v="12944"/>
        <n v="188480"/>
        <n v="7227"/>
        <n v="574"/>
        <n v="96328"/>
        <n v="178338"/>
        <n v="8046"/>
        <n v="184086"/>
        <n v="13385"/>
        <n v="12533"/>
        <n v="14697"/>
        <n v="98935"/>
        <n v="57034"/>
        <n v="7120"/>
        <n v="14097"/>
        <n v="43086"/>
        <n v="1930"/>
        <n v="13864"/>
        <n v="7742"/>
        <n v="164109"/>
        <n v="6870"/>
        <n v="12597"/>
        <n v="179074"/>
        <n v="83843"/>
        <n v="105598"/>
        <n v="8866"/>
        <n v="75022"/>
        <n v="14408"/>
        <n v="14089"/>
        <n v="12467"/>
        <n v="11960"/>
        <n v="7966"/>
        <n v="106321"/>
        <n v="158832"/>
        <n v="11091"/>
        <n v="5107"/>
        <n v="141393"/>
        <n v="194166"/>
        <n v="4124"/>
        <n v="14865"/>
        <n v="134688"/>
        <n v="47705"/>
        <n v="95364"/>
        <n v="3295"/>
        <n v="4896"/>
        <n v="7496"/>
        <n v="9967"/>
        <n v="52421"/>
        <n v="6298"/>
        <n v="1546"/>
        <n v="16168"/>
        <n v="6269"/>
        <n v="149578"/>
        <n v="3841"/>
        <n v="4531"/>
        <n v="60934"/>
        <n v="103255"/>
        <n v="13065"/>
        <n v="6654"/>
        <n v="6852"/>
        <n v="124517"/>
        <n v="5113"/>
        <n v="5824"/>
        <n v="6226"/>
        <n v="20243"/>
        <n v="188288"/>
        <n v="11167"/>
        <n v="146595"/>
        <n v="7875"/>
        <n v="148779"/>
        <n v="175868"/>
        <n v="5112"/>
        <n v="13018"/>
        <n v="91176"/>
        <n v="6342"/>
        <n v="151438"/>
        <n v="6178"/>
        <n v="6405"/>
        <n v="180667"/>
        <n v="12042"/>
        <n v="179356"/>
        <n v="1136"/>
        <n v="8645"/>
        <n v="1914"/>
        <n v="41205"/>
        <n v="14488"/>
        <n v="97037"/>
        <n v="55757"/>
        <n v="11525"/>
        <n v="158669"/>
        <n v="5916"/>
        <n v="150806"/>
        <n v="14249"/>
        <n v="13205"/>
        <n v="11108"/>
        <n v="2884"/>
        <n v="55476"/>
        <n v="5973"/>
        <n v="183756"/>
        <n v="30902"/>
        <n v="5569"/>
        <n v="92824"/>
        <n v="158590"/>
        <n v="127591"/>
        <n v="6750"/>
        <n v="9318"/>
        <n v="4832"/>
        <n v="19769"/>
        <n v="11277"/>
        <n v="13382"/>
        <n v="32986"/>
        <n v="81984"/>
        <n v="178483"/>
        <n v="87448"/>
        <n v="1863"/>
        <n v="62174"/>
        <n v="59003"/>
        <n v="174039"/>
        <n v="12684"/>
        <n v="14033"/>
        <n v="177936"/>
        <n v="13212"/>
        <n v="49879"/>
        <n v="824"/>
        <n v="31594"/>
        <n v="57010"/>
        <n v="7438"/>
        <n v="57872"/>
        <n v="8906"/>
        <n v="7724"/>
        <n v="26571"/>
        <n v="12219"/>
        <n v="1985"/>
        <n v="12155"/>
        <n v="5593"/>
        <n v="175020"/>
        <n v="75955"/>
        <n v="119127"/>
        <n v="110689"/>
        <n v="2445"/>
        <n v="57250"/>
        <n v="11929"/>
        <n v="118214"/>
        <n v="4432"/>
        <n v="17879"/>
        <n v="14511"/>
        <n v="141822"/>
        <n v="159037"/>
        <n v="8109"/>
        <n v="8244"/>
        <n v="7600"/>
        <n v="94501"/>
        <n v="14381"/>
        <n v="13980"/>
        <n v="12449"/>
        <n v="7348"/>
        <n v="8158"/>
        <n v="7119"/>
        <n v="5438"/>
        <n v="115396"/>
        <n v="7656"/>
        <n v="12322"/>
        <n v="96888"/>
        <n v="196960"/>
        <n v="188057"/>
        <n v="6245"/>
        <n v="91014"/>
        <n v="4710"/>
        <n v="197728"/>
        <n v="10682"/>
        <n v="168048"/>
        <n v="138586"/>
        <n v="11579"/>
        <n v="12020"/>
        <n v="13954"/>
        <n v="6358"/>
        <n v="1260"/>
        <n v="14725"/>
        <n v="11174"/>
        <n v="182036"/>
        <n v="28870"/>
        <n v="10353"/>
        <n v="13868"/>
        <n v="8317"/>
        <n v="10557"/>
        <n v="3227"/>
        <n v="5429"/>
        <n v="75906"/>
        <n v="13250"/>
        <n v="11261"/>
        <n v="97369"/>
        <n v="48227"/>
        <n v="14685"/>
        <n v="735"/>
        <n v="10397"/>
        <n v="118847"/>
        <n v="7220"/>
        <n v="107622"/>
        <n v="83267"/>
        <n v="13404"/>
        <n v="131404"/>
        <n v="2533"/>
        <n v="5028"/>
        <n v="1557"/>
        <n v="6100"/>
        <n v="1592"/>
        <n v="14150"/>
        <n v="13513"/>
        <n v="504"/>
        <n v="14240"/>
        <n v="2091"/>
        <n v="118580"/>
        <n v="11214"/>
        <n v="68137"/>
        <n v="13527"/>
        <n v="8363"/>
        <n v="5362"/>
        <n v="12065"/>
        <n v="118603"/>
        <n v="10037"/>
        <n v="5696"/>
        <n v="167005"/>
        <n v="114615"/>
        <n v="16592"/>
        <n v="14420"/>
        <n v="6204"/>
        <n v="8010"/>
        <n v="8125"/>
        <n v="55372"/>
        <n v="11088"/>
        <n v="109106"/>
        <n v="11642"/>
        <n v="2769"/>
        <n v="169586"/>
        <n v="101185"/>
        <n v="6775"/>
        <n v="72623"/>
        <n v="45987"/>
        <n v="10243"/>
        <n v="87293"/>
        <n v="5421"/>
        <n v="4414"/>
        <n v="10981"/>
        <n v="10451"/>
        <n v="102535"/>
        <n v="12939"/>
        <n v="10946"/>
        <n v="60994"/>
        <n v="3174"/>
        <n v="3351"/>
        <n v="56774"/>
        <n v="540"/>
        <n v="680"/>
        <n v="13045"/>
        <n v="8276"/>
        <n v="1022"/>
        <n v="4275"/>
        <n v="8332"/>
        <n v="6408"/>
        <n v="73522"/>
        <n v="4667"/>
        <n v="12216"/>
        <n v="6987"/>
        <n v="4932"/>
        <n v="8262"/>
        <n v="1848"/>
        <n v="1583"/>
        <n v="88536"/>
        <n v="12360"/>
        <n v="71320"/>
        <n v="134640"/>
        <n v="7661"/>
        <n v="2950"/>
        <n v="11721"/>
        <n v="189192"/>
        <n v="7664"/>
        <n v="4509"/>
        <n v="12009"/>
        <n v="14273"/>
        <n v="188982"/>
        <n v="14640"/>
        <n v="107516"/>
        <n v="13950"/>
        <n v="12797"/>
        <n v="6134"/>
        <n v="4899"/>
        <n v="4929"/>
        <n v="1424"/>
        <n v="105817"/>
        <n v="136156"/>
        <n v="10723"/>
        <n v="11228"/>
        <n v="77355"/>
        <n v="6086"/>
        <n v="150960"/>
        <n v="8890"/>
        <n v="14644"/>
        <n v="116583"/>
        <n v="12991"/>
        <n v="8447"/>
        <n v="2703"/>
        <n v="8747"/>
        <n v="138087"/>
        <n v="5085"/>
        <n v="10831"/>
        <n v="8917"/>
        <n v="12468"/>
        <n v="2505"/>
        <n v="111502"/>
        <n v="194309"/>
        <n v="23956"/>
        <n v="8558"/>
        <n v="7413"/>
        <n v="2778"/>
        <n v="2594"/>
        <n v="5033"/>
        <n v="9317"/>
        <n v="6560"/>
        <n v="5415"/>
        <n v="14577"/>
        <n v="150515"/>
        <n v="79045"/>
        <n v="7797"/>
        <n v="38376"/>
        <n v="6920"/>
        <n v="194912"/>
        <n v="7992"/>
        <n v="79268"/>
        <n v="139468"/>
        <n v="5465"/>
        <n v="2111"/>
        <n v="126628"/>
        <n v="1012"/>
        <n v="193101"/>
        <n v="31665"/>
        <n v="2960"/>
        <n v="8089"/>
        <n v="109374"/>
        <n v="2129"/>
        <n v="127745"/>
        <n v="2289"/>
        <n v="12174"/>
        <n v="9508"/>
        <n v="155849"/>
        <n v="7758"/>
        <n v="13835"/>
        <n v="10770"/>
        <n v="153338"/>
        <n v="2437"/>
        <n v="93991"/>
        <n v="12620"/>
        <n v="8746"/>
        <n v="3534"/>
        <n v="709"/>
        <n v="795"/>
        <n v="12955"/>
        <n v="8964"/>
        <n v="1843"/>
        <n v="121950"/>
        <n v="8621"/>
        <n v="30215"/>
        <n v="11539"/>
        <n v="14310"/>
        <n v="35536"/>
        <n v="3676"/>
        <n v="195936"/>
        <n v="1343"/>
        <n v="2097"/>
        <n v="9021"/>
        <n v="20915"/>
        <n v="9676"/>
        <n v="1210"/>
        <n v="90440"/>
        <n v="4044"/>
        <n v="192292"/>
        <n v="6722"/>
        <n v="1577"/>
        <n v="3301"/>
        <n v="196386"/>
        <n v="11952"/>
        <n v="3930"/>
        <n v="5729"/>
        <n v="4883"/>
        <n v="175015"/>
        <n v="11280"/>
        <n v="10012"/>
        <n v="1690"/>
        <n v="84891"/>
        <n v="10093"/>
        <n v="3839"/>
        <n v="6161"/>
        <n v="5615"/>
        <n v="6205"/>
        <n v="11969"/>
        <n v="8142"/>
        <n v="55805"/>
        <n v="15238"/>
        <n v="961"/>
        <n v="5918"/>
        <n v="9520"/>
        <n v="159056"/>
        <n v="101987"/>
        <n v="1980"/>
        <n v="156384"/>
        <n v="7763"/>
        <n v="35698"/>
        <n v="12434"/>
        <n v="8081"/>
        <n v="6631"/>
        <n v="4678"/>
        <n v="6800"/>
        <n v="10657"/>
        <n v="4997"/>
        <n v="13164"/>
        <n v="8501"/>
        <n v="13468"/>
        <n v="121138"/>
        <n v="8117"/>
        <n v="8550"/>
        <n v="57659"/>
        <n v="1414"/>
        <n v="97524"/>
        <n v="26176"/>
        <n v="2991"/>
        <n v="8366"/>
        <n v="12886"/>
        <n v="5177"/>
        <n v="8641"/>
        <n v="86244"/>
        <n v="78630"/>
        <n v="11941"/>
        <n v="6115"/>
        <n v="188404"/>
        <n v="9910"/>
        <n v="114523"/>
        <n v="3144"/>
        <n v="13441"/>
        <n v="11990"/>
        <n v="6839"/>
        <n v="13223"/>
        <n v="7608"/>
        <n v="74073"/>
        <n v="153216"/>
        <n v="4814"/>
        <n v="4603"/>
        <n v="37823"/>
        <n v="62819"/>
        <m/>
      </sharedItems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 count="590">
        <n v="0"/>
        <n v="158"/>
        <n v="1425"/>
        <n v="24"/>
        <n v="53"/>
        <n v="174"/>
        <n v="18"/>
        <n v="227"/>
        <n v="708"/>
        <n v="44"/>
        <n v="220"/>
        <n v="27"/>
        <n v="55"/>
        <n v="98"/>
        <n v="200"/>
        <n v="452"/>
        <n v="100"/>
        <n v="1249"/>
        <n v="135"/>
        <n v="674"/>
        <n v="1396"/>
        <n v="558"/>
        <n v="890"/>
        <n v="142"/>
        <n v="2673"/>
        <n v="163"/>
        <n v="1480"/>
        <n v="15"/>
        <n v="2220"/>
        <n v="1606"/>
        <n v="129"/>
        <n v="226"/>
        <n v="2307"/>
        <n v="5419"/>
        <n v="165"/>
        <n v="1965"/>
        <n v="16"/>
        <n v="107"/>
        <n v="134"/>
        <n v="88"/>
        <n v="198"/>
        <n v="111"/>
        <n v="222"/>
        <n v="6212"/>
        <n v="48"/>
        <n v="92"/>
        <n v="149"/>
        <n v="2431"/>
        <n v="303"/>
        <n v="1"/>
        <n v="1467"/>
        <n v="75"/>
        <n v="209"/>
        <n v="120"/>
        <n v="131"/>
        <n v="164"/>
        <n v="201"/>
        <n v="211"/>
        <n v="128"/>
        <n v="1600"/>
        <n v="2253"/>
        <n v="249"/>
        <n v="5"/>
        <n v="38"/>
        <n v="236"/>
        <n v="12"/>
        <n v="4065"/>
        <n v="246"/>
        <n v="17"/>
        <n v="2475"/>
        <n v="76"/>
        <n v="54"/>
        <n v="85"/>
        <n v="170"/>
        <n v="1684"/>
        <n v="56"/>
        <n v="330"/>
        <n v="838"/>
        <n v="127"/>
        <n v="411"/>
        <n v="180"/>
        <n v="1000"/>
        <n v="374"/>
        <n v="71"/>
        <n v="203"/>
        <n v="1482"/>
        <n v="113"/>
        <n v="96"/>
        <n v="106"/>
        <n v="679"/>
        <n v="498"/>
        <n v="610"/>
        <n v="2331"/>
        <n v="1220"/>
        <n v="336"/>
        <n v="37"/>
        <n v="1917"/>
        <n v="95"/>
        <n v="147"/>
        <n v="86"/>
        <n v="83"/>
        <n v="60"/>
        <n v="296"/>
        <n v="676"/>
        <n v="361"/>
        <n v="126"/>
        <n v="3304"/>
        <n v="73"/>
        <n v="275"/>
        <n v="67"/>
        <n v="154"/>
        <n v="1782"/>
        <n v="903"/>
        <n v="3387"/>
        <n v="662"/>
        <n v="94"/>
        <n v="774"/>
        <n v="672"/>
        <n v="532"/>
        <n v="533"/>
        <n v="2443"/>
        <n v="89"/>
        <n v="159"/>
        <n v="940"/>
        <n v="117"/>
        <n v="58"/>
        <n v="50"/>
        <n v="115"/>
        <n v="326"/>
        <n v="186"/>
        <n v="1071"/>
        <n v="70"/>
        <n v="768"/>
        <n v="51"/>
        <n v="199"/>
        <n v="195"/>
        <n v="3376"/>
        <n v="5681"/>
        <n v="1059"/>
        <n v="1194"/>
        <n v="379"/>
        <n v="30"/>
        <n v="41"/>
        <n v="1821"/>
        <n v="157"/>
        <n v="2506"/>
        <n v="244"/>
        <n v="146"/>
        <n v="955"/>
        <n v="1267"/>
        <n v="26"/>
        <n v="1561"/>
        <n v="1130"/>
        <n v="782"/>
        <n v="2739"/>
        <n v="210"/>
        <n v="3537"/>
        <n v="2107"/>
        <n v="136"/>
        <n v="3318"/>
        <n v="340"/>
        <n v="19"/>
        <n v="886"/>
        <n v="1442"/>
        <n v="35"/>
        <n v="441"/>
        <n v="243"/>
        <n v="65"/>
        <n v="524"/>
        <n v="1989"/>
        <n v="168"/>
        <n v="13"/>
        <n v="82"/>
        <n v="4498"/>
        <n v="40"/>
        <n v="80"/>
        <n v="57"/>
        <n v="43"/>
        <n v="2053"/>
        <n v="808"/>
        <n v="1625"/>
        <n v="4289"/>
        <n v="143"/>
        <n v="1815"/>
        <n v="934"/>
        <n v="397"/>
        <n v="1539"/>
        <n v="2179"/>
        <n v="138"/>
        <n v="931"/>
        <n v="3594"/>
        <n v="5880"/>
        <n v="112"/>
        <n v="943"/>
        <n v="2468"/>
        <n v="2551"/>
        <n v="101"/>
        <n v="62"/>
        <n v="329"/>
        <n v="97"/>
        <n v="1784"/>
        <n v="250"/>
        <n v="238"/>
        <n v="214"/>
        <n v="1884"/>
        <n v="218"/>
        <n v="6465"/>
        <n v="59"/>
        <n v="1335"/>
        <n v="1697"/>
        <n v="261"/>
        <n v="454"/>
        <n v="5512"/>
        <n v="3182"/>
        <n v="2768"/>
        <n v="87"/>
        <n v="1890"/>
        <n v="61"/>
        <n v="1894"/>
        <n v="282"/>
        <n v="116"/>
        <n v="133"/>
        <n v="91"/>
        <n v="546"/>
        <n v="393"/>
        <n v="2062"/>
        <n v="29"/>
        <n v="132"/>
        <n v="254"/>
        <n v="184"/>
        <n v="176"/>
        <n v="137"/>
        <n v="337"/>
        <n v="908"/>
        <n v="10"/>
        <n v="32"/>
        <n v="183"/>
        <n v="1910"/>
        <n v="104"/>
        <n v="72"/>
        <n v="49"/>
        <n v="295"/>
        <n v="245"/>
        <n v="7"/>
        <n v="659"/>
        <n v="803"/>
        <n v="121"/>
        <n v="3742"/>
        <n v="223"/>
        <n v="31"/>
        <n v="108"/>
        <n v="64"/>
        <n v="5168"/>
        <n v="307"/>
        <n v="33"/>
        <n v="2441"/>
        <n v="1385"/>
        <n v="190"/>
        <n v="470"/>
        <n v="253"/>
        <n v="1113"/>
        <n v="2283"/>
        <n v="1072"/>
        <n v="1095"/>
        <n v="1690"/>
        <n v="1297"/>
        <n v="1257"/>
        <n v="328"/>
        <n v="830"/>
        <n v="331"/>
        <n v="25"/>
        <n v="191"/>
        <n v="3483"/>
        <n v="923"/>
        <n v="2013"/>
        <n v="1703"/>
        <n v="23"/>
        <n v="187"/>
        <n v="2875"/>
        <n v="139"/>
        <n v="206"/>
        <n v="5966"/>
        <n v="2176"/>
        <n v="169"/>
        <n v="2106"/>
        <n v="355"/>
        <n v="84"/>
        <n v="155"/>
        <n v="189"/>
        <n v="4799"/>
        <n v="1137"/>
        <n v="1068"/>
        <n v="424"/>
        <n v="145"/>
        <n v="1152"/>
        <n v="151"/>
        <n v="1608"/>
        <n v="3059"/>
        <n v="34"/>
        <n v="1604"/>
        <n v="123"/>
        <n v="941"/>
        <n v="299"/>
        <n v="3015"/>
        <n v="2237"/>
        <n v="435"/>
        <n v="645"/>
        <n v="484"/>
        <n v="714"/>
        <n v="1111"/>
        <n v="1089"/>
        <n v="5497"/>
        <n v="418"/>
        <n v="1439"/>
        <n v="1999"/>
        <n v="5203"/>
        <n v="118"/>
        <n v="205"/>
        <n v="162"/>
        <n v="219"/>
        <n v="2526"/>
        <n v="747"/>
        <n v="2138"/>
        <n v="792"/>
        <n v="1713"/>
        <n v="192"/>
        <n v="247"/>
        <n v="2293"/>
        <n v="3131"/>
        <n v="90"/>
        <n v="439"/>
        <n v="605"/>
        <n v="6286"/>
        <n v="1181"/>
        <n v="39"/>
        <n v="3727"/>
        <n v="1605"/>
        <n v="46"/>
        <n v="2120"/>
        <n v="105"/>
        <n v="2080"/>
        <n v="535"/>
        <n v="2105"/>
        <n v="2436"/>
        <n v="42"/>
        <n v="381"/>
        <n v="194"/>
        <n v="575"/>
        <n v="1120"/>
        <n v="2756"/>
        <n v="173"/>
        <n v="1538"/>
        <n v="9"/>
        <n v="554"/>
        <n v="1572"/>
        <n v="648"/>
        <n v="21"/>
        <n v="2346"/>
        <n v="144"/>
        <n v="595"/>
        <n v="268"/>
        <n v="579"/>
        <n v="2072"/>
        <n v="1796"/>
        <n v="460"/>
        <n v="347"/>
        <n v="2528"/>
        <n v="3657"/>
        <n v="1258"/>
        <n v="362"/>
        <n v="239"/>
        <n v="528"/>
        <n v="846"/>
        <n v="78"/>
        <n v="1773"/>
        <n v="369"/>
        <n v="1979"/>
        <n v="63"/>
        <n v="6080"/>
        <n v="3640"/>
        <n v="2218"/>
        <n v="202"/>
        <n v="140"/>
        <n v="1052"/>
        <n v="1296"/>
        <n v="77"/>
        <n v="395"/>
        <n v="2690"/>
        <n v="156"/>
        <n v="2985"/>
        <n v="762"/>
        <n v="2779"/>
        <n v="1028"/>
        <n v="122"/>
        <n v="221"/>
        <n v="1022"/>
        <n v="3177"/>
        <n v="1790"/>
        <n v="3596"/>
        <n v="5180"/>
        <n v="589"/>
        <n v="2725"/>
        <n v="300"/>
        <n v="3116"/>
        <n v="909"/>
        <n v="1613"/>
        <n v="130"/>
        <n v="1368"/>
        <n v="102"/>
        <n v="4006"/>
        <n v="1629"/>
        <n v="2188"/>
        <n v="2409"/>
        <n v="1140"/>
        <n v="2857"/>
        <n v="160"/>
        <n v="2230"/>
        <n v="316"/>
        <n v="6406"/>
        <n v="723"/>
        <n v="1198"/>
        <n v="2144"/>
        <n v="2693"/>
        <n v="432"/>
        <n v="750"/>
        <n v="3063"/>
        <n v="278"/>
        <n v="1658"/>
        <n v="2266"/>
        <n v="2604"/>
        <n v="45"/>
        <n v="257"/>
        <n v="375"/>
        <n v="2928"/>
        <n v="4697"/>
        <n v="2915"/>
        <n v="602"/>
        <n v="3868"/>
        <n v="409"/>
        <n v="234"/>
        <n v="3016"/>
        <n v="264"/>
        <n v="504"/>
        <n v="14"/>
        <n v="390"/>
        <n v="752"/>
        <n v="1063"/>
        <n v="272"/>
        <n v="419"/>
        <n v="1621"/>
        <n v="1101"/>
        <n v="1073"/>
        <n v="4428"/>
        <n v="1218"/>
        <n v="1170"/>
        <n v="215"/>
        <n v="363"/>
        <n v="2955"/>
        <n v="1657"/>
        <n v="103"/>
        <n v="110"/>
        <n v="926"/>
        <n v="269"/>
        <n v="175"/>
        <n v="69"/>
        <n v="237"/>
        <n v="1748"/>
        <n v="79"/>
        <n v="196"/>
        <n v="889"/>
        <n v="7295"/>
        <n v="2893"/>
        <n v="820"/>
        <n v="2038"/>
        <n v="2025"/>
        <n v="1345"/>
        <n v="125"/>
        <n v="1785"/>
        <n v="656"/>
        <n v="555"/>
        <n v="297"/>
        <n v="3036"/>
        <n v="1596"/>
        <n v="181"/>
        <n v="1121"/>
        <n v="980"/>
        <n v="536"/>
        <n v="1991"/>
        <n v="3388"/>
        <n v="280"/>
        <n v="614"/>
        <n v="366"/>
        <n v="270"/>
        <n v="114"/>
        <n v="3205"/>
        <n v="288"/>
        <n v="148"/>
        <n v="1518"/>
        <n v="1274"/>
        <n v="166"/>
        <n v="235"/>
        <n v="248"/>
        <n v="513"/>
        <n v="150"/>
        <n v="3410"/>
        <n v="216"/>
        <n v="5139"/>
        <n v="2353"/>
        <n v="2201"/>
        <n v="831"/>
        <n v="161"/>
        <n v="3308"/>
        <n v="207"/>
        <n v="859"/>
        <n v="6"/>
        <n v="185"/>
        <n v="1225"/>
        <n v="233"/>
        <n v="2108"/>
        <n v="2805"/>
        <n v="68"/>
        <n v="36"/>
        <n v="2489"/>
        <n v="47"/>
        <n v="279"/>
        <n v="2100"/>
        <n v="252"/>
        <n v="1280"/>
        <n v="22"/>
        <n v="4233"/>
        <n v="119"/>
        <n v="1758"/>
        <n v="1797"/>
        <n v="3533"/>
        <n v="1354"/>
        <n v="172"/>
        <n v="2662"/>
        <n v="225"/>
        <n v="217"/>
        <n v="3272"/>
        <n v="898"/>
        <n v="526"/>
        <n v="2320"/>
        <n v="81"/>
        <n v="1887"/>
        <n v="4358"/>
        <n v="1229"/>
        <n v="2414"/>
        <n v="193"/>
        <n v="1886"/>
        <n v="52"/>
        <n v="1825"/>
        <n v="290"/>
        <n v="1470"/>
        <n v="182"/>
        <n v="1460"/>
        <n v="1221"/>
        <n v="3934"/>
        <n v="462"/>
        <n v="179"/>
        <n v="523"/>
        <n v="141"/>
        <n v="1866"/>
        <n v="255"/>
        <n v="2261"/>
        <n v="2289"/>
        <n v="3777"/>
        <n v="1902"/>
        <n v="976"/>
        <n v="66"/>
        <n v="263"/>
        <n v="1691"/>
        <n v="1559"/>
        <n v="1548"/>
        <n v="266"/>
        <n v="1573"/>
        <n v="93"/>
        <n v="594"/>
        <n v="1681"/>
        <n v="1015"/>
        <n v="742"/>
        <n v="323"/>
        <n v="2326"/>
        <n v="4405"/>
        <n v="480"/>
        <n v="241"/>
        <n v="842"/>
        <n v="2043"/>
        <n v="1122"/>
        <m/>
      </sharedItems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 count="8">
        <s v="CAD"/>
        <s v="USD"/>
        <s v="AUD"/>
        <s v="DKK"/>
        <s v="GBP"/>
        <s v="CHF"/>
        <s v="EUR"/>
        <m/>
      </sharedItems>
    </cacheField>
    <cacheField name="launched_at" numFmtId="0">
      <sharedItems containsString="0" containsBlank="1" containsNumber="1" containsInteger="1" minValue="0" maxValue="1580104800" count="880">
        <n v="1448690400"/>
        <n v="1408424400"/>
        <n v="1384668000"/>
        <n v="1565499600"/>
        <n v="1547964000"/>
        <n v="1346130000"/>
        <n v="1505278800"/>
        <n v="1439442000"/>
        <n v="1281330000"/>
        <n v="1379566800"/>
        <n v="1281762000"/>
        <n v="1285045200"/>
        <n v="1571720400"/>
        <n v="1465621200"/>
        <n v="1331013600"/>
        <n v="1575957600"/>
        <n v="1390370400"/>
        <n v="1294812000"/>
        <n v="1536382800"/>
        <n v="1551679200"/>
        <n v="1406523600"/>
        <n v="1313384400"/>
        <n v="1522731600"/>
        <n v="1550124000"/>
        <n v="1403326800"/>
        <n v="1305694800"/>
        <n v="1533013200"/>
        <n v="1443848400"/>
        <n v="1265695200"/>
        <n v="1532062800"/>
        <n v="1558674000"/>
        <n v="1451973600"/>
        <n v="1515564000"/>
        <n v="1412485200"/>
        <n v="1490245200"/>
        <n v="1547877600"/>
        <n v="1298700000"/>
        <n v="1570338000"/>
        <n v="1287378000"/>
        <n v="1361772000"/>
        <n v="1275714000"/>
        <n v="1346734800"/>
        <n v="1309755600"/>
        <n v="1406178000"/>
        <n v="1552798800"/>
        <n v="1478062800"/>
        <n v="1278565200"/>
        <n v="1396069200"/>
        <n v="1435208400"/>
        <n v="1571547600"/>
        <n v="1375333200"/>
        <n v="1332824400"/>
        <n v="1284526800"/>
        <n v="1400562000"/>
        <n v="1520748000"/>
        <n v="1532926800"/>
        <n v="1420869600"/>
        <n v="1504242000"/>
        <n v="1442811600"/>
        <n v="1497243600"/>
        <n v="1342501200"/>
        <n v="1298268000"/>
        <n v="1433480400"/>
        <n v="1493355600"/>
        <n v="1530507600"/>
        <n v="1296108000"/>
        <n v="1428469200"/>
        <n v="1264399200"/>
        <n v="1501131600"/>
        <n v="1292738400"/>
        <n v="1288674000"/>
        <n v="1575093600"/>
        <n v="1435726800"/>
        <n v="1480226400"/>
        <n v="1459054800"/>
        <n v="1531630800"/>
        <n v="1421992800"/>
        <n v="1285563600"/>
        <n v="1523854800"/>
        <n v="1529125200"/>
        <n v="1503982800"/>
        <n v="1511416800"/>
        <n v="1547704800"/>
        <n v="1469682000"/>
        <n v="1343451600"/>
        <n v="1315717200"/>
        <n v="1430715600"/>
        <n v="1299564000"/>
        <n v="1429160400"/>
        <n v="1271307600"/>
        <n v="1456380000"/>
        <n v="1470459600"/>
        <n v="1277269200"/>
        <n v="1350709200"/>
        <n v="1554613200"/>
        <n v="1571029200"/>
        <n v="1299736800"/>
        <n v="1437973200"/>
        <n v="1416895200"/>
        <n v="1319000400"/>
        <n v="1424498400"/>
        <n v="1526274000"/>
        <n v="1287896400"/>
        <n v="1495515600"/>
        <n v="1364878800"/>
        <n v="1567918800"/>
        <n v="1524459600"/>
        <n v="1333688400"/>
        <n v="1389506400"/>
        <n v="1536642000"/>
        <n v="1348290000"/>
        <n v="1408856400"/>
        <n v="1505192400"/>
        <n v="1554786000"/>
        <n v="1510898400"/>
        <n v="1442552400"/>
        <n v="1316667600"/>
        <n v="1390716000"/>
        <n v="1402894800"/>
        <n v="1429246800"/>
        <n v="1417068000"/>
        <n v="1448344800"/>
        <n v="1557723600"/>
        <n v="1537333200"/>
        <n v="1471150800"/>
        <n v="1273640400"/>
        <n v="1282885200"/>
        <n v="1422943200"/>
        <n v="1319605200"/>
        <n v="1385704800"/>
        <n v="1515736800"/>
        <n v="1313125200"/>
        <n v="1308459600"/>
        <n v="1362636000"/>
        <n v="1402117200"/>
        <n v="1286341200"/>
        <n v="1348808400"/>
        <n v="1429592400"/>
        <n v="1519538400"/>
        <n v="1434085200"/>
        <n v="1277701200"/>
        <n v="1560747600"/>
        <n v="1410066000"/>
        <n v="1320732000"/>
        <n v="1465794000"/>
        <n v="1500958800"/>
        <n v="1357020000"/>
        <n v="1544940000"/>
        <n v="1402290000"/>
        <n v="1487311200"/>
        <n v="1350622800"/>
        <n v="1463029200"/>
        <n v="1269493200"/>
        <n v="1570251600"/>
        <n v="1388383200"/>
        <n v="1449554400"/>
        <n v="1553662800"/>
        <n v="1556341200"/>
        <n v="1442984400"/>
        <n v="1544248800"/>
        <n v="1508475600"/>
        <n v="1507438800"/>
        <n v="1501563600"/>
        <n v="1292997600"/>
        <n v="1370840400"/>
        <n v="1550815200"/>
        <n v="1339909200"/>
        <n v="1501736400"/>
        <n v="1395291600"/>
        <n v="1405746000"/>
        <n v="1368853200"/>
        <n v="1444021200"/>
        <n v="1472619600"/>
        <n v="1472878800"/>
        <n v="1289800800"/>
        <n v="1505970000"/>
        <n v="1363496400"/>
        <n v="1269234000"/>
        <n v="1507093200"/>
        <n v="1560574800"/>
        <n v="1284008400"/>
        <n v="1556859600"/>
        <n v="1526187600"/>
        <n v="1400821200"/>
        <n v="1361599200"/>
        <n v="1417500000"/>
        <n v="1457071200"/>
        <n v="1370322000"/>
        <n v="1552366800"/>
        <n v="1403845200"/>
        <n v="1523163600"/>
        <n v="1442206800"/>
        <n v="1532840400"/>
        <n v="1498194000"/>
        <n v="1281070800"/>
        <n v="1436245200"/>
        <n v="1406264400"/>
        <n v="1317531600"/>
        <n v="1484632800"/>
        <n v="1301806800"/>
        <n v="1539752400"/>
        <n v="1267250400"/>
        <n v="1535432400"/>
        <n v="1510207200"/>
        <n v="1462510800"/>
        <n v="1488520800"/>
        <n v="1377579600"/>
        <n v="1576389600"/>
        <n v="1289019600"/>
        <n v="1282194000"/>
        <n v="1550037600"/>
        <n v="1321941600"/>
        <n v="1556427600"/>
        <n v="1320991200"/>
        <n v="1345093200"/>
        <n v="1309496400"/>
        <n v="1340254800"/>
        <n v="1412226000"/>
        <n v="1458104400"/>
        <n v="1411534800"/>
        <n v="1399093200"/>
        <n v="1270702800"/>
        <n v="1431666000"/>
        <n v="1496293200"/>
        <n v="1575612000"/>
        <n v="1369112400"/>
        <n v="1469422800"/>
        <n v="1307854800"/>
        <n v="1503378000"/>
        <n v="1486965600"/>
        <n v="1561438800"/>
        <n v="1398402000"/>
        <n v="1513231200"/>
        <n v="1440824400"/>
        <n v="1397365200"/>
        <n v="1494392400"/>
        <n v="1520143200"/>
        <n v="1405314000"/>
        <n v="1396846800"/>
        <n v="1375678800"/>
        <n v="1482386400"/>
        <n v="1420005600"/>
        <n v="1420178400"/>
        <n v="1355032800"/>
        <n v="1382677200"/>
        <n v="1302238800"/>
        <n v="1487656800"/>
        <n v="1297836000"/>
        <n v="1453615200"/>
        <n v="1362463200"/>
        <n v="1481176800"/>
        <n v="1354946400"/>
        <n v="1282712400"/>
        <n v="1301979600"/>
        <n v="1263016800"/>
        <n v="1360648800"/>
        <n v="1451800800"/>
        <n v="1415340000"/>
        <n v="1351054800"/>
        <n v="1349326800"/>
        <n v="1548914400"/>
        <n v="1291269600"/>
        <n v="1449468000"/>
        <n v="1562734800"/>
        <n v="1505624400"/>
        <n v="1509948000"/>
        <n v="1554526800"/>
        <n v="1334811600"/>
        <n v="1279515600"/>
        <n v="1353909600"/>
        <n v="1535950800"/>
        <n v="1511244000"/>
        <n v="1331445600"/>
        <n v="1464584400"/>
        <n v="1335848400"/>
        <n v="1473483600"/>
        <n v="1479880800"/>
        <n v="1430197200"/>
        <n v="1331701200"/>
        <n v="1438578000"/>
        <n v="1368162000"/>
        <n v="1318654800"/>
        <n v="1331874000"/>
        <n v="1286254800"/>
        <n v="1540530000"/>
        <n v="1381813200"/>
        <n v="1548655200"/>
        <n v="1389679200"/>
        <n v="1456466400"/>
        <n v="1456984800"/>
        <n v="1504069200"/>
        <n v="1424930400"/>
        <n v="1535864400"/>
        <n v="1452146400"/>
        <n v="1470546000"/>
        <n v="1458363600"/>
        <n v="1500008400"/>
        <n v="1338958800"/>
        <n v="1303102800"/>
        <n v="1316581200"/>
        <n v="1270789200"/>
        <n v="1330322400"/>
        <n v="1400907600"/>
        <n v="1574143200"/>
        <n v="1494738000"/>
        <n v="1392357600"/>
        <n v="1281589200"/>
        <n v="1305003600"/>
        <n v="1301634000"/>
        <n v="1290664800"/>
        <n v="1395896400"/>
        <n v="1434862800"/>
        <n v="1451109600"/>
        <n v="1566968400"/>
        <n v="1543557600"/>
        <n v="1481522400"/>
        <n v="1512712800"/>
        <n v="1324274400"/>
        <n v="1364446800"/>
        <n v="1542693600"/>
        <n v="1573797600"/>
        <n v="1292392800"/>
        <n v="1573452000"/>
        <n v="1317790800"/>
        <n v="1501650000"/>
        <n v="1323669600"/>
        <n v="1440738000"/>
        <n v="1374296400"/>
        <n v="1384840800"/>
        <n v="1516600800"/>
        <n v="1436418000"/>
        <n v="1503550800"/>
        <n v="1423634400"/>
        <n v="1487224800"/>
        <n v="1432098000"/>
        <n v="1440392400"/>
        <n v="1446876000"/>
        <n v="1562302800"/>
        <n v="1378184400"/>
        <n v="1485064800"/>
        <n v="1326520800"/>
        <n v="1441256400"/>
        <n v="1533877200"/>
        <n v="1314421200"/>
        <n v="1293861600"/>
        <n v="1507352400"/>
        <n v="1324965600"/>
        <n v="1520229600"/>
        <n v="1482991200"/>
        <n v="1294034400"/>
        <n v="1413608400"/>
        <n v="1286946000"/>
        <n v="1359871200"/>
        <n v="1555304400"/>
        <n v="1423375200"/>
        <n v="1420696800"/>
        <n v="1502946000"/>
        <n v="1547186400"/>
        <n v="1444971600"/>
        <n v="1404622800"/>
        <n v="1526878800"/>
        <n v="1319691600"/>
        <n v="1371963600"/>
        <n v="1433739600"/>
        <n v="1508130000"/>
        <n v="1486706400"/>
        <n v="1553835600"/>
        <n v="1277528400"/>
        <n v="1339477200"/>
        <n v="1325656800"/>
        <n v="1288242000"/>
        <n v="1379048400"/>
        <n v="1294293600"/>
        <n v="1500267600"/>
        <n v="1375074000"/>
        <n v="1323324000"/>
        <n v="1538715600"/>
        <n v="1369285200"/>
        <n v="1525755600"/>
        <n v="1296626400"/>
        <n v="1376629200"/>
        <n v="1572152400"/>
        <n v="1325829600"/>
        <n v="1510639200"/>
        <n v="1528088400"/>
        <n v="1359525600"/>
        <n v="1570942800"/>
        <n v="1466398800"/>
        <n v="1492491600"/>
        <n v="1496034000"/>
        <n v="1388728800"/>
        <n v="1543298400"/>
        <n v="1271739600"/>
        <n v="1326434400"/>
        <n v="1295244000"/>
        <n v="1541221200"/>
        <n v="1336280400"/>
        <n v="1324533600"/>
        <n v="1498366800"/>
        <n v="1498712400"/>
        <n v="1271480400"/>
        <n v="1524027600"/>
        <n v="1438059600"/>
        <n v="1361944800"/>
        <n v="1410584400"/>
        <n v="1297404000"/>
        <n v="1392012000"/>
        <n v="1569733200"/>
        <n v="1529643600"/>
        <n v="1399006800"/>
        <n v="1385359200"/>
        <n v="1480572000"/>
        <n v="1418623200"/>
        <n v="1555736400"/>
        <n v="1442120400"/>
        <n v="1362376800"/>
        <n v="1478408400"/>
        <n v="1498798800"/>
        <n v="1335416400"/>
        <n v="1504328400"/>
        <n v="1285822800"/>
        <n v="1311483600"/>
        <n v="1291356000"/>
        <n v="1355810400"/>
        <n v="1513663200"/>
        <n v="1365915600"/>
        <n v="1551852000"/>
        <n v="1540098000"/>
        <n v="1500440400"/>
        <n v="1278392400"/>
        <n v="1382331600"/>
        <n v="1316754000"/>
        <n v="1518242400"/>
        <n v="1476421200"/>
        <n v="1269752400"/>
        <n v="1419746400"/>
        <n v="1398661200"/>
        <n v="1388469600"/>
        <n v="1518328800"/>
        <n v="1517032800"/>
        <n v="1368594000"/>
        <n v="1448258400"/>
        <n v="1555218000"/>
        <n v="1431925200"/>
        <n v="1335934800"/>
        <n v="1552280400"/>
        <n v="1529989200"/>
        <n v="1418709600"/>
        <n v="1372136400"/>
        <n v="1309064400"/>
        <n v="1425877200"/>
        <n v="1501304400"/>
        <n v="1268287200"/>
        <n v="1412139600"/>
        <n v="1330063200"/>
        <n v="1576130400"/>
        <n v="1407128400"/>
        <n v="1560142800"/>
        <n v="1520575200"/>
        <n v="1492664400"/>
        <n v="1454479200"/>
        <n v="1281934800"/>
        <n v="1573970400"/>
        <n v="1372654800"/>
        <n v="1275886800"/>
        <n v="1561784400"/>
        <n v="1332392400"/>
        <n v="1402376400"/>
        <n v="1495342800"/>
        <n v="1482213600"/>
        <n v="1420092000"/>
        <n v="1458018000"/>
        <n v="1367384400"/>
        <n v="1363064400"/>
        <n v="1343365200"/>
        <n v="1362722400"/>
        <n v="1365483600"/>
        <n v="1336194000"/>
        <n v="1527742800"/>
        <n v="1564030800"/>
        <n v="1404536400"/>
        <n v="1386309600"/>
        <n v="1324620000"/>
        <n v="1493960400"/>
        <n v="1519365600"/>
        <n v="1555650000"/>
        <n v="1471928400"/>
        <n v="1341291600"/>
        <n v="1267682400"/>
        <n v="1272258000"/>
        <n v="1290492000"/>
        <n v="1454652000"/>
        <n v="1385186400"/>
        <n v="1399698000"/>
        <n v="1283230800"/>
        <n v="1384149600"/>
        <n v="1516860000"/>
        <n v="1374642000"/>
        <n v="1534482000"/>
        <n v="1528434000"/>
        <n v="1282626000"/>
        <n v="1535605200"/>
        <n v="1379826000"/>
        <n v="1561957200"/>
        <n v="1525496400"/>
        <n v="1433912400"/>
        <n v="1453442400"/>
        <n v="1378875600"/>
        <n v="1452232800"/>
        <n v="1577253600"/>
        <n v="1537160400"/>
        <n v="1422165600"/>
        <n v="1459486800"/>
        <n v="1369717200"/>
        <n v="1330495200"/>
        <n v="1419055200"/>
        <n v="1480140000"/>
        <n v="1293948000"/>
        <n v="1482127200"/>
        <n v="1396414800"/>
        <n v="1315285200"/>
        <n v="1443762000"/>
        <n v="1456293600"/>
        <n v="1470114000"/>
        <n v="1321596000"/>
        <n v="1318827600"/>
        <n v="1542088800"/>
        <n v="1426395600"/>
        <n v="1321336800"/>
        <n v="1404968400"/>
        <n v="1279170000"/>
        <n v="1294725600"/>
        <n v="1434690000"/>
        <n v="1443416400"/>
        <n v="1575698400"/>
        <n v="1509512400"/>
        <n v="1299823200"/>
        <n v="1322719200"/>
        <n v="1312693200"/>
        <n v="1393394400"/>
        <n v="1304053200"/>
        <n v="1329717600"/>
        <n v="1335330000"/>
        <n v="1268888400"/>
        <n v="1289973600"/>
        <n v="1436072400"/>
        <n v="1419141600"/>
        <n v="1279083600"/>
        <n v="1401426000"/>
        <n v="1395810000"/>
        <n v="1467003600"/>
        <n v="1268715600"/>
        <n v="1457157600"/>
        <n v="1276578000"/>
        <n v="1423720800"/>
        <n v="1375160400"/>
        <n v="1555563600"/>
        <n v="1295676000"/>
        <n v="1457330400"/>
        <n v="1395550800"/>
        <n v="1547618400"/>
        <n v="1355637600"/>
        <n v="1374728400"/>
        <n v="1287810000"/>
        <n v="1503723600"/>
        <n v="1484114400"/>
        <n v="1461906000"/>
        <n v="1379653200"/>
        <n v="1401858000"/>
        <n v="1367470800"/>
        <n v="1304658000"/>
        <n v="1467954000"/>
        <n v="1473742800"/>
        <n v="1523768400"/>
        <n v="1437022800"/>
        <n v="1580104800"/>
        <n v="1285650000"/>
        <n v="1276664400"/>
        <n v="1286168400"/>
        <n v="1467781200"/>
        <n v="1556686800"/>
        <n v="1553576400"/>
        <n v="1414904400"/>
        <n v="1490418000"/>
        <n v="1360389600"/>
        <n v="1326866400"/>
        <n v="1479103200"/>
        <n v="1280206800"/>
        <n v="1532754000"/>
        <n v="1453096800"/>
        <n v="1487570400"/>
        <n v="1545026400"/>
        <n v="1488348000"/>
        <n v="1545112800"/>
        <n v="1537938000"/>
        <n v="1363150800"/>
        <n v="1523250000"/>
        <n v="1499317200"/>
        <n v="1287550800"/>
        <n v="1404795600"/>
        <n v="1393048800"/>
        <n v="1470373200"/>
        <n v="1460091600"/>
        <n v="1488434400"/>
        <n v="1514440800"/>
        <n v="1514354400"/>
        <n v="1440910800"/>
        <n v="1440133200"/>
        <n v="1332910800"/>
        <n v="1544335200"/>
        <n v="1286427600"/>
        <n v="1310187600"/>
        <n v="1377838800"/>
        <n v="1410325200"/>
        <n v="1343797200"/>
        <n v="1498453200"/>
        <n v="1280552400"/>
        <n v="1521608400"/>
        <n v="1460696400"/>
        <n v="1313730000"/>
        <n v="1568178000"/>
        <n v="1348635600"/>
        <n v="1468126800"/>
        <n v="1571374800"/>
        <n v="1576303200"/>
        <n v="1324447200"/>
        <n v="1386741600"/>
        <n v="1537074000"/>
        <n v="1277787600"/>
        <n v="1440306000"/>
        <n v="1522126800"/>
        <n v="1489298400"/>
        <n v="1547100000"/>
        <n v="1383022800"/>
        <n v="1322373600"/>
        <n v="1349240400"/>
        <n v="1562648400"/>
        <n v="1508216400"/>
        <n v="1511762400"/>
        <n v="1447480800"/>
        <n v="1429506000"/>
        <n v="1522472400"/>
        <n v="1322114400"/>
        <n v="1301202000"/>
        <n v="1374469200"/>
        <n v="1334984400"/>
        <n v="1467608400"/>
        <n v="1546754400"/>
        <n v="1495429200"/>
        <n v="1531544400"/>
        <n v="1471842000"/>
        <n v="1281157200"/>
        <n v="1373432400"/>
        <n v="1313989200"/>
        <n v="1371445200"/>
        <n v="1338267600"/>
        <n v="1519192800"/>
        <n v="1522818000"/>
        <n v="1456898400"/>
        <n v="1413954000"/>
        <n v="1416031200"/>
        <n v="1287982800"/>
        <n v="1464152400"/>
        <n v="1359957600"/>
        <n v="1432357200"/>
        <n v="1500786000"/>
        <n v="1490158800"/>
        <n v="1485583200"/>
        <n v="1459314000"/>
        <n v="1424412000"/>
        <n v="1478844000"/>
        <n v="1416117600"/>
        <n v="1340946000"/>
        <n v="1486101600"/>
        <n v="1274590800"/>
        <n v="1263880800"/>
        <n v="1445403600"/>
        <n v="1275195600"/>
        <n v="1318136400"/>
        <n v="1283403600"/>
        <n v="1267423200"/>
        <n v="1412744400"/>
        <n v="1277960400"/>
        <n v="1458190800"/>
        <n v="1280984400"/>
        <n v="1351400400"/>
        <n v="1421733600"/>
        <n v="1305176400"/>
        <n v="1414126800"/>
        <n v="1517810400"/>
        <n v="1564635600"/>
        <n v="1500699600"/>
        <n v="1354082400"/>
        <n v="1336453200"/>
        <n v="1305262800"/>
        <n v="1492232400"/>
        <n v="1444107600"/>
        <n v="1376542800"/>
        <n v="1397451600"/>
        <n v="1548482400"/>
        <n v="1549692000"/>
        <n v="1492059600"/>
        <n v="1463979600"/>
        <n v="1415253600"/>
        <n v="1562216400"/>
        <n v="1313211600"/>
        <n v="1439528400"/>
        <n v="1469163600"/>
        <n v="1288501200"/>
        <n v="1298959200"/>
        <n v="1387260000"/>
        <n v="1457244000"/>
        <n v="1305954000"/>
        <n v="1401166800"/>
        <n v="1266127200"/>
        <n v="1481436000"/>
        <n v="1372222800"/>
        <n v="1513922400"/>
        <n v="1477976400"/>
        <n v="1407474000"/>
        <n v="1546149600"/>
        <n v="1338440400"/>
        <n v="1454133600"/>
        <n v="1577772000"/>
        <n v="1548568800"/>
        <n v="1514872800"/>
        <n v="1330927200"/>
        <n v="1571115600"/>
        <n v="1463461200"/>
        <n v="1344920400"/>
        <n v="1511848800"/>
        <n v="1452319200"/>
        <n v="1346043600"/>
        <n v="1464325200"/>
        <n v="1511935200"/>
        <n v="1556946000"/>
        <n v="1548050400"/>
        <n v="1353736800"/>
        <n v="1488261600"/>
        <n v="1393567200"/>
        <n v="1276923600"/>
        <n v="1292220000"/>
        <n v="1304398800"/>
        <n v="1433826000"/>
        <n v="1514959200"/>
        <n v="1332738000"/>
        <n v="1445490000"/>
        <n v="1297663200"/>
        <n v="1425103200"/>
        <n v="1265349600"/>
        <n v="1538024400"/>
        <n v="1395032400"/>
        <n v="1405486800"/>
        <n v="1455861600"/>
        <n v="1529038800"/>
        <n v="1535259600"/>
        <n v="1327212000"/>
        <n v="1526360400"/>
        <n v="1532149200"/>
        <n v="1515304800"/>
        <n v="1276318800"/>
        <n v="1328767200"/>
        <n v="1321682400"/>
        <n v="1310792400"/>
        <n v="1308546000"/>
        <n v="1574056800"/>
        <n v="1308373200"/>
        <n v="1335243600"/>
        <n v="1328421600"/>
        <n v="1524286800"/>
        <n v="1362117600"/>
        <n v="1550556000"/>
        <n v="1269147600"/>
        <n v="1312174800"/>
        <n v="1434517200"/>
        <n v="1471582800"/>
        <n v="1410757200"/>
        <n v="1304830800"/>
        <n v="1539061200"/>
        <n v="1381554000"/>
        <n v="1277096400"/>
        <n v="1389160800"/>
        <n v="1271998800"/>
        <n v="1294898400"/>
        <n v="1559970000"/>
        <n v="1469509200"/>
        <n v="1579068000"/>
        <n v="1487743200"/>
        <n v="1563685200"/>
        <n v="1421820000"/>
        <n v="1274763600"/>
        <n v="1399179600"/>
        <n v="1275800400"/>
        <n v="1282798800"/>
        <n v="1437109200"/>
        <n v="1491886800"/>
        <n v="1394600400"/>
        <n v="1561352400"/>
        <n v="1322892000"/>
        <n v="1274418000"/>
        <n v="1434344400"/>
        <n v="1373518800"/>
        <n v="1517637600"/>
        <n v="1310619600"/>
        <n v="1576476000"/>
        <n v="1381122000"/>
        <n v="1411102800"/>
        <n v="1531803600"/>
        <n v="1494651600"/>
        <n v="1303880400"/>
        <n v="1421906400"/>
        <n v="1568005200"/>
        <n v="1346821200"/>
        <n v="1557637200"/>
        <n v="1375592400"/>
        <n v="1418882400"/>
        <n v="1309237200"/>
        <n v="1507957200"/>
        <n v="1549519200"/>
        <n v="1329026400"/>
        <n v="1572498000"/>
        <n v="1506056400"/>
        <n v="1342069200"/>
        <n v="1388296800"/>
        <n v="1493787600"/>
        <n v="1424844000"/>
        <n v="1403931600"/>
        <n v="1394514000"/>
        <n v="1365397200"/>
        <n v="1456120800"/>
        <n v="1437714000"/>
        <n v="1563771600"/>
        <n v="1448517600"/>
        <n v="1528779600"/>
        <n v="1304744400"/>
        <n v="1354341600"/>
        <n v="1294552800"/>
        <n v="1295935200"/>
        <n v="1333602000"/>
        <n v="1308200400"/>
        <n v="1411707600"/>
        <n v="1418364000"/>
        <n v="1429333200"/>
        <n v="1555390800"/>
        <n v="1482732000"/>
        <n v="1470718800"/>
        <n v="1450591200"/>
        <n v="1353823200"/>
        <n v="1450764000"/>
        <n v="1329372000"/>
        <n v="1454911200"/>
        <n v="1297922400"/>
        <n v="1384408800"/>
        <n v="1299304800"/>
        <n v="1431320400"/>
        <n v="1497502800"/>
        <n v="1576994400"/>
        <n v="1304917200"/>
        <n v="1381208400"/>
        <n v="1401685200"/>
        <n v="1291960800"/>
        <n v="1448776800"/>
        <n v="1296194400"/>
        <n v="1517983200"/>
        <n v="1478930400"/>
        <n v="1446181200"/>
        <n v="1514181600"/>
        <n v="1311051600"/>
        <n v="1564894800"/>
        <n v="1493269200"/>
        <n v="1411621200"/>
        <n v="1525669200"/>
        <n v="1450936800"/>
        <n v="1413522000"/>
        <n v="1541307600"/>
        <n v="1357106400"/>
        <n v="1390197600"/>
        <n v="1265868000"/>
        <n v="1467176400"/>
        <m/>
      </sharedItems>
    </cacheField>
    <cacheField name="deadline" numFmtId="0">
      <sharedItems containsString="0" containsBlank="1" containsNumber="1" containsInteger="1" minValue="0" maxValue="1581314400" count="879">
        <n v="1450159200"/>
        <n v="1408597200"/>
        <n v="1384840800"/>
        <n v="1568955600"/>
        <n v="1548309600"/>
        <n v="1347080400"/>
        <n v="1505365200"/>
        <n v="1439614800"/>
        <n v="1281502800"/>
        <n v="1383804000"/>
        <n v="1285909200"/>
        <n v="1285563600"/>
        <n v="1572411600"/>
        <n v="1466658000"/>
        <n v="1333342800"/>
        <n v="1576303200"/>
        <n v="1392271200"/>
        <n v="1294898400"/>
        <n v="1537074000"/>
        <n v="1553490000"/>
        <n v="1406523600"/>
        <n v="1316322000"/>
        <n v="1524027600"/>
        <n v="1554699600"/>
        <n v="1403499600"/>
        <n v="1307422800"/>
        <n v="1535346000"/>
        <n v="1444539600"/>
        <n v="1267682400"/>
        <n v="1535518800"/>
        <n v="1559106000"/>
        <n v="1454392800"/>
        <n v="1517896800"/>
        <n v="1415685600"/>
        <n v="1490677200"/>
        <n v="1551506400"/>
        <n v="1300856400"/>
        <n v="1573192800"/>
        <n v="1287810000"/>
        <n v="1362978000"/>
        <n v="1277355600"/>
        <n v="1348981200"/>
        <n v="1310533200"/>
        <n v="1407560400"/>
        <n v="1552885200"/>
        <n v="1479362400"/>
        <n v="1280552400"/>
        <n v="1398661200"/>
        <n v="1436245200"/>
        <n v="1575439200"/>
        <n v="1377752400"/>
        <n v="1334206800"/>
        <n v="1284872400"/>
        <n v="1403931600"/>
        <n v="1521262800"/>
        <n v="1533358800"/>
        <n v="1421474400"/>
        <n v="1505278800"/>
        <n v="1443934800"/>
        <n v="1498539600"/>
        <n v="1342760400"/>
        <n v="1301720400"/>
        <n v="1433566800"/>
        <n v="1493874000"/>
        <n v="1531803600"/>
        <n v="1296712800"/>
        <n v="1428901200"/>
        <n v="1264831200"/>
        <n v="1505192400"/>
        <n v="1295676000"/>
        <n v="1292911200"/>
        <n v="1438837200"/>
        <n v="1480485600"/>
        <n v="1459141200"/>
        <n v="1532322000"/>
        <n v="1426222800"/>
        <n v="1286773200"/>
        <n v="1523941200"/>
        <n v="1529557200"/>
        <n v="1506574800"/>
        <n v="1513576800"/>
        <n v="1471582800"/>
        <n v="1344315600"/>
        <n v="1316408400"/>
        <n v="1431838800"/>
        <n v="1300510800"/>
        <n v="1431061200"/>
        <n v="1271480400"/>
        <n v="1456380000"/>
        <n v="1472878800"/>
        <n v="1351054800"/>
        <n v="1555563600"/>
        <n v="1571634000"/>
        <n v="1439874000"/>
        <n v="1438318800"/>
        <n v="1419400800"/>
        <n v="1320555600"/>
        <n v="1425103200"/>
        <n v="1526878800"/>
        <n v="1288674000"/>
        <n v="1495602000"/>
        <n v="1366434000"/>
        <n v="1568350800"/>
        <n v="1525928400"/>
        <n v="1336885200"/>
        <n v="1389679200"/>
        <n v="1538283600"/>
        <n v="1348808400"/>
        <n v="1410152400"/>
        <n v="1505797200"/>
        <n v="1554872400"/>
        <n v="1513922400"/>
        <n v="1442638800"/>
        <n v="1317186000"/>
        <n v="1391234400"/>
        <n v="1404363600"/>
        <n v="1429592400"/>
        <n v="1413608400"/>
        <n v="1448604000"/>
        <n v="1562302800"/>
        <n v="1537678800"/>
        <n v="1473570000"/>
        <n v="1273899600"/>
        <n v="1284008400"/>
        <n v="1320991200"/>
        <n v="1386828000"/>
        <n v="1517119200"/>
        <n v="1315026000"/>
        <n v="1312693200"/>
        <n v="1363064400"/>
        <n v="1403154000"/>
        <n v="1286859600"/>
        <n v="1349326800"/>
        <n v="1430974800"/>
        <n v="1519970400"/>
        <n v="1434603600"/>
        <n v="1337230800"/>
        <n v="1279429200"/>
        <n v="1561438800"/>
        <n v="1410498000"/>
        <n v="1322460000"/>
        <n v="1466312400"/>
        <n v="1501736400"/>
        <n v="1361512800"/>
        <n v="1545026400"/>
        <n v="1406696400"/>
        <n v="1487916000"/>
        <n v="1351141200"/>
        <n v="1465016400"/>
        <n v="1270789200"/>
        <n v="1572325200"/>
        <n v="1389420000"/>
        <n v="1449640800"/>
        <n v="1555218000"/>
        <n v="1557723600"/>
        <n v="1443502800"/>
        <n v="1546840800"/>
        <n v="1512712800"/>
        <n v="1507525200"/>
        <n v="1504328400"/>
        <n v="1293343200"/>
        <n v="1371704400"/>
        <n v="1552798800"/>
        <n v="1342328400"/>
        <n v="1502341200"/>
        <n v="1397192400"/>
        <n v="1407042000"/>
        <n v="1369371600"/>
        <n v="1444107600"/>
        <n v="1474261200"/>
        <n v="1473656400"/>
        <n v="1291960800"/>
        <n v="1506747600"/>
        <n v="1363582800"/>
        <n v="1269666000"/>
        <n v="1508648400"/>
        <n v="1561957200"/>
        <n v="1285131600"/>
        <n v="1556946000"/>
        <n v="1527138000"/>
        <n v="1402117200"/>
        <n v="1364014800"/>
        <n v="1417586400"/>
        <n v="1457071200"/>
        <n v="1370408400"/>
        <n v="1552626000"/>
        <n v="1404190800"/>
        <n v="1523509200"/>
        <n v="1443589200"/>
        <n v="1533445200"/>
        <n v="1474520400"/>
        <n v="1499403600"/>
        <n v="1283576400"/>
        <n v="1436590800"/>
        <n v="1270443600"/>
        <n v="1407819600"/>
        <n v="1317877200"/>
        <n v="1484805600"/>
        <n v="1302670800"/>
        <n v="1540789200"/>
        <n v="1268028000"/>
        <n v="1537160400"/>
        <n v="1512280800"/>
        <n v="1463115600"/>
        <n v="1490850000"/>
        <n v="1379653200"/>
        <n v="1580364000"/>
        <n v="1289714400"/>
        <n v="1282712400"/>
        <n v="1550210400"/>
        <n v="1322114400"/>
        <n v="1557205200"/>
        <n v="1323928800"/>
        <n v="1346130000"/>
        <n v="1311051600"/>
        <n v="1340427600"/>
        <n v="1412312400"/>
        <n v="1459314000"/>
        <n v="1415426400"/>
        <n v="1399093200"/>
        <n v="1432184400"/>
        <n v="1474779600"/>
        <n v="1500440400"/>
        <n v="1575612000"/>
        <n v="1374123600"/>
        <n v="1469509200"/>
        <n v="1309237200"/>
        <n v="1503982800"/>
        <n v="1487397600"/>
        <n v="1562043600"/>
        <n v="1398574800"/>
        <n v="1515391200"/>
        <n v="1441170000"/>
        <n v="1281157200"/>
        <n v="1398229200"/>
        <n v="1495256400"/>
        <n v="1520402400"/>
        <n v="1409806800"/>
        <n v="1396933200"/>
        <n v="1376024400"/>
        <n v="1483682400"/>
        <n v="1420437600"/>
        <n v="1420783200"/>
        <n v="1267423200"/>
        <n v="1355205600"/>
        <n v="1383109200"/>
        <n v="1303275600"/>
        <n v="1487829600"/>
        <n v="1298268000"/>
        <n v="1456812000"/>
        <n v="1363669200"/>
        <n v="1482904800"/>
        <n v="1356588000"/>
        <n v="1349845200"/>
        <n v="1283058000"/>
        <n v="1304226000"/>
        <n v="1263016800"/>
        <n v="1362031200"/>
        <n v="1455602400"/>
        <n v="1418191200"/>
        <n v="1352440800"/>
        <n v="1353304800"/>
        <n v="1550728800"/>
        <n v="1291442400"/>
        <n v="1452146400"/>
        <n v="1564894800"/>
        <n v="1505883600"/>
        <n v="1510380000"/>
        <n v="1335243600"/>
        <n v="1279688400"/>
        <n v="1356069600"/>
        <n v="1536210000"/>
        <n v="1511762400"/>
        <n v="1333256400"/>
        <n v="1480744800"/>
        <n v="1336280400"/>
        <n v="1476766800"/>
        <n v="1430197200"/>
        <n v="1331787600"/>
        <n v="1370926800"/>
        <n v="1319000400"/>
        <n v="1333429200"/>
        <n v="1287032400"/>
        <n v="1541570400"/>
        <n v="1383976800"/>
        <n v="1550556000"/>
        <n v="1390456800"/>
        <n v="1458018000"/>
        <n v="1461819600"/>
        <n v="1504155600"/>
        <n v="1426395600"/>
        <n v="1452578400"/>
        <n v="1474088400"/>
        <n v="1461906000"/>
        <n v="1500267600"/>
        <n v="1340686800"/>
        <n v="1303189200"/>
        <n v="1318309200"/>
        <n v="1272171600"/>
        <n v="1298872800"/>
        <n v="1383282000"/>
        <n v="1330495200"/>
        <n v="1403413200"/>
        <n v="1574229600"/>
        <n v="1495861200"/>
        <n v="1392530400"/>
        <n v="1283662800"/>
        <n v="1305781200"/>
        <n v="1302325200"/>
        <n v="1291788000"/>
        <n v="1396069200"/>
        <n v="1435899600"/>
        <n v="1531112400"/>
        <n v="1451628000"/>
        <n v="1567314000"/>
        <n v="1544508000"/>
        <n v="1482472800"/>
        <n v="1512799200"/>
        <n v="1324360800"/>
        <n v="1364533200"/>
        <n v="1545112800"/>
        <n v="1516168800"/>
        <n v="1574920800"/>
        <n v="1292479200"/>
        <n v="1573538400"/>
        <n v="1320382800"/>
        <n v="1502859600"/>
        <n v="1323756000"/>
        <n v="1441342800"/>
        <n v="1375333200"/>
        <n v="1520056800"/>
        <n v="1436504400"/>
        <n v="1508302800"/>
        <n v="1425708000"/>
        <n v="1488348000"/>
        <n v="1502600400"/>
        <n v="1433653200"/>
        <n v="1441602000"/>
        <n v="1447567200"/>
        <n v="1562389200"/>
        <n v="1378789200"/>
        <n v="1488520800"/>
        <n v="1327298400"/>
        <n v="1443416400"/>
        <n v="1534136400"/>
        <n v="1295071200"/>
        <n v="1509426000"/>
        <n v="1299391200"/>
        <n v="1325052000"/>
        <n v="1522818000"/>
        <n v="1485324000"/>
        <n v="1294120800"/>
        <n v="1288933200"/>
        <n v="1363237200"/>
        <n v="1555822800"/>
        <n v="1427778000"/>
        <n v="1422424800"/>
        <n v="1503637200"/>
        <n v="1547618400"/>
        <n v="1449900000"/>
        <n v="1405141200"/>
        <n v="1572933600"/>
        <n v="1530162000"/>
        <n v="1320904800"/>
        <n v="1372395600"/>
        <n v="1437714000"/>
        <n v="1509771600"/>
        <n v="1489039200"/>
        <n v="1556600400"/>
        <n v="1278565200"/>
        <n v="1339909200"/>
        <n v="1325829600"/>
        <n v="1290578400"/>
        <n v="1380344400"/>
        <n v="1389852000"/>
        <n v="1294466400"/>
        <n v="1500354000"/>
        <n v="1375938000"/>
        <n v="1323410400"/>
        <n v="1539406800"/>
        <n v="1369803600"/>
        <n v="1297231200"/>
        <n v="1378530000"/>
        <n v="1572152400"/>
        <n v="1329890400"/>
        <n v="1276750800"/>
        <n v="1510898400"/>
        <n v="1532408400"/>
        <n v="1360562400"/>
        <n v="1571547600"/>
        <n v="1468126800"/>
        <n v="1492837200"/>
        <n v="1496206800"/>
        <n v="1389592800"/>
        <n v="1545631200"/>
        <n v="1272430800"/>
        <n v="1327903200"/>
        <n v="1296021600"/>
        <n v="1543298400"/>
        <n v="1336366800"/>
        <n v="1499576400"/>
        <n v="1501304400"/>
        <n v="1273208400"/>
        <n v="1316840400"/>
        <n v="1524546000"/>
        <n v="1438578000"/>
        <n v="1362549600"/>
        <n v="1413349200"/>
        <n v="1298008800"/>
        <n v="1394427600"/>
        <n v="1572670800"/>
        <n v="1400734800"/>
        <n v="1386741600"/>
        <n v="1481781600"/>
        <n v="1419660000"/>
        <n v="1442379600"/>
        <n v="1364965200"/>
        <n v="1479016800"/>
        <n v="1499662800"/>
        <n v="1337835600"/>
        <n v="1505710800"/>
        <n v="1287464400"/>
        <n v="1311656400"/>
        <n v="1293170400"/>
        <n v="1355983200"/>
        <n v="1515045600"/>
        <n v="1366088400"/>
        <n v="1553317200"/>
        <n v="1542088800"/>
        <n v="1503118800"/>
        <n v="1278478800"/>
        <n v="1484114400"/>
        <n v="1385445600"/>
        <n v="1318741200"/>
        <n v="1518242400"/>
        <n v="1476594000"/>
        <n v="1273554000"/>
        <n v="1421906400"/>
        <n v="1281589200"/>
        <n v="1400389200"/>
        <n v="1362808800"/>
        <n v="1388815200"/>
        <n v="1519538400"/>
        <n v="1517810400"/>
        <n v="1370581200"/>
        <n v="1448863200"/>
        <n v="1432098000"/>
        <n v="1482127200"/>
        <n v="1335934800"/>
        <n v="1530075600"/>
        <n v="1418796000"/>
        <n v="1372482000"/>
        <n v="1534395600"/>
        <n v="1311397200"/>
        <n v="1426914000"/>
        <n v="1501477200"/>
        <n v="1269061200"/>
        <n v="1415772000"/>
        <n v="1331013600"/>
        <n v="1576735200"/>
        <n v="1411362000"/>
        <n v="1563685200"/>
        <n v="1521867600"/>
        <n v="1495515600"/>
        <n v="1455948000"/>
        <n v="1282366800"/>
        <n v="1574575200"/>
        <n v="1374901200"/>
        <n v="1278910800"/>
        <n v="1562907600"/>
        <n v="1332478800"/>
        <n v="1402722000"/>
        <n v="1496811600"/>
        <n v="1482213600"/>
        <n v="1420264800"/>
        <n v="1458450000"/>
        <n v="1345870800"/>
        <n v="1437454800"/>
        <n v="1432011600"/>
        <n v="1366347600"/>
        <n v="1512885600"/>
        <n v="1369717200"/>
        <n v="1534654800"/>
        <n v="1337058000"/>
        <n v="1529816400"/>
        <n v="1404622800"/>
        <n v="1284181200"/>
        <n v="1324792800"/>
        <n v="1284354000"/>
        <n v="1494392400"/>
        <n v="1555909200"/>
        <n v="1472446800"/>
        <n v="1268114400"/>
        <n v="1273381200"/>
        <n v="1290837600"/>
        <n v="1454306400"/>
        <n v="1457762400"/>
        <n v="1389074400"/>
        <n v="1284440400"/>
        <n v="1388988000"/>
        <n v="1516946400"/>
        <n v="1534568400"/>
        <n v="1528606800"/>
        <n v="1537592400"/>
        <n v="1381208400"/>
        <n v="1562475600"/>
        <n v="1527397200"/>
        <n v="1436158800"/>
        <n v="1456034400"/>
        <n v="1380171600"/>
        <n v="1453356000"/>
        <n v="1578981600"/>
        <n v="1537419600"/>
        <n v="1423202400"/>
        <n v="1460610000"/>
        <n v="1370494800"/>
        <n v="1332306000"/>
        <n v="1422511200"/>
        <n v="1480312800"/>
        <n v="1294034400"/>
        <n v="1482645600"/>
        <n v="1315890000"/>
        <n v="1444021200"/>
        <n v="1460005200"/>
        <n v="1470718800"/>
        <n v="1552539600"/>
        <n v="1543816800"/>
        <n v="1427086800"/>
        <n v="1323064800"/>
        <n v="1458277200"/>
        <n v="1295762400"/>
        <n v="1419573600"/>
        <n v="1438750800"/>
        <n v="1444798800"/>
        <n v="1399179600"/>
        <n v="1576562400"/>
        <n v="1400821200"/>
        <n v="1510984800"/>
        <n v="1302066000"/>
        <n v="1322978400"/>
        <n v="1313730000"/>
        <n v="1394085600"/>
        <n v="1305349200"/>
        <n v="1434344400"/>
        <n v="1331186400"/>
        <n v="1336539600"/>
        <n v="1269752400"/>
        <n v="1291615200"/>
        <n v="1552366800"/>
        <n v="1436677200"/>
        <n v="1420092000"/>
        <n v="1279947600"/>
        <n v="1402203600"/>
        <n v="1467262800"/>
        <n v="1270530000"/>
        <n v="1575525600"/>
        <n v="1279083600"/>
        <n v="1424412000"/>
        <n v="1376197200"/>
        <n v="1402894800"/>
        <n v="1434430800"/>
        <n v="1557896400"/>
        <n v="1297490400"/>
        <n v="1447394400"/>
        <n v="1395723600"/>
        <n v="1552197600"/>
        <n v="1549087200"/>
        <n v="1356847200"/>
        <n v="1375765200"/>
        <n v="1289800800"/>
        <n v="1504501200"/>
        <n v="1485669600"/>
        <n v="1462770000"/>
        <n v="1379739600"/>
        <n v="1369285200"/>
        <n v="1304744400"/>
        <n v="1468299600"/>
        <n v="1474174800"/>
        <n v="1526014800"/>
        <n v="1422684000"/>
        <n v="1581314400"/>
        <n v="1286427600"/>
        <n v="1278738000"/>
        <n v="1467954000"/>
        <n v="1557637200"/>
        <n v="1553922000"/>
        <n v="1416463200"/>
        <n v="1447221600"/>
        <n v="1491627600"/>
        <n v="1363150800"/>
        <n v="1330754400"/>
        <n v="1479794400"/>
        <n v="1281243600"/>
        <n v="1532754000"/>
        <n v="1489986000"/>
        <n v="1545804000"/>
        <n v="1489899600"/>
        <n v="1546495200"/>
        <n v="1539752400"/>
        <n v="1364101200"/>
        <n v="1525323600"/>
        <n v="1500872400"/>
        <n v="1288501200"/>
        <n v="1407128400"/>
        <n v="1394344800"/>
        <n v="1460264400"/>
        <n v="1440824400"/>
        <n v="1489554000"/>
        <n v="1514872800"/>
        <n v="1515736800"/>
        <n v="1442898000"/>
        <n v="1296194400"/>
        <n v="1440910800"/>
        <n v="1335502800"/>
        <n v="1544680800"/>
        <n v="1288414800"/>
        <n v="1330581600"/>
        <n v="1378357200"/>
        <n v="1411102800"/>
        <n v="1344834000"/>
        <n v="1499230800"/>
        <n v="1457416800"/>
        <n v="1280898000"/>
        <n v="1522472400"/>
        <n v="1462510800"/>
        <n v="1317790800"/>
        <n v="1568782800"/>
        <n v="1349413200"/>
        <n v="1548050400"/>
        <n v="1571806800"/>
        <n v="1576476000"/>
        <n v="1324965600"/>
        <n v="1387519200"/>
        <n v="1537246800"/>
        <n v="1279515600"/>
        <n v="1523077200"/>
        <n v="1548482400"/>
        <n v="1384063200"/>
        <n v="1322892000"/>
        <n v="1350709200"/>
        <n v="1564203600"/>
        <n v="1509685200"/>
        <n v="1514959200"/>
        <n v="1522645200"/>
        <n v="1323324000"/>
        <n v="1561525200"/>
        <n v="1265695200"/>
        <n v="1301806800"/>
        <n v="1336453200"/>
        <n v="1468904400"/>
        <n v="1387087200"/>
        <n v="1547445600"/>
        <n v="1547359200"/>
        <n v="1496293200"/>
        <n v="1335416400"/>
        <n v="1532149200"/>
        <n v="1453788000"/>
        <n v="1471496400"/>
        <n v="1408510800"/>
        <n v="1375851600"/>
        <n v="1315803600"/>
        <n v="1373691600"/>
        <n v="1339218000"/>
        <n v="1523336400"/>
        <n v="1458709200"/>
        <n v="1414126800"/>
        <n v="1416204000"/>
        <n v="1552971600"/>
        <n v="1465102800"/>
        <n v="1360130400"/>
        <n v="1432875600"/>
        <n v="1492146000"/>
        <n v="1407301200"/>
        <n v="1486620000"/>
        <n v="1459918800"/>
        <n v="1424757600"/>
        <n v="1479880800"/>
        <n v="1418018400"/>
        <n v="1341032400"/>
        <n v="1486360800"/>
        <n v="1274677200"/>
        <n v="1267509600"/>
        <n v="1445922000"/>
        <n v="1534050000"/>
        <n v="1277528400"/>
        <n v="1318568400"/>
        <n v="1269579600"/>
        <n v="1413781200"/>
        <n v="1280120400"/>
        <n v="1459486800"/>
        <n v="1282539600"/>
        <n v="1275886800"/>
        <n v="1422252000"/>
        <n v="1305522000"/>
        <n v="1414904400"/>
        <n v="1567141200"/>
        <n v="1501131600"/>
        <n v="1355032800"/>
        <n v="1339477200"/>
        <n v="1305954000"/>
        <n v="1447999200"/>
        <n v="1388037600"/>
        <n v="1398056400"/>
        <n v="1550815200"/>
        <n v="1550037600"/>
        <n v="1492923600"/>
        <n v="1467522000"/>
        <n v="1416117600"/>
        <n v="1563771600"/>
        <n v="1319259600"/>
        <n v="1313643600"/>
        <n v="1440306000"/>
        <n v="1470805200"/>
        <n v="1301374800"/>
        <n v="1387864800"/>
        <n v="1458190800"/>
        <n v="1559278800"/>
        <n v="1522731600"/>
        <n v="1306731600"/>
        <n v="1352527200"/>
        <n v="1266645600"/>
        <n v="1482818400"/>
        <n v="1374642000"/>
        <n v="1478235600"/>
        <n v="1408078800"/>
        <n v="1548136800"/>
        <n v="1340859600"/>
        <n v="1454479200"/>
        <n v="1579672800"/>
        <n v="1516600800"/>
        <n v="1332997200"/>
        <n v="1464930000"/>
        <n v="1345006800"/>
        <n v="1452492000"/>
        <n v="1524286800"/>
        <n v="1346907600"/>
        <n v="1464498000"/>
        <n v="1514181600"/>
        <n v="1392184800"/>
        <n v="1559365200"/>
        <n v="1549173600"/>
        <n v="1533963600"/>
        <n v="1489381200"/>
        <n v="1395032400"/>
        <n v="1412485200"/>
        <n v="1501995600"/>
        <n v="1294639200"/>
        <n v="1305435600"/>
        <n v="1435122000"/>
        <n v="1335675600"/>
        <n v="1448431200"/>
        <n v="1298613600"/>
        <n v="1425621600"/>
        <n v="1266300000"/>
        <n v="1305867600"/>
        <n v="1538802000"/>
        <n v="1398920400"/>
        <n v="1405659600"/>
        <n v="1457244000"/>
        <n v="1529298000"/>
        <n v="1535778000"/>
        <n v="1327471200"/>
        <n v="1535259600"/>
        <n v="1515564000"/>
        <n v="1277096400"/>
        <n v="1329026400"/>
        <n v="1338786000"/>
        <n v="1308978000"/>
        <n v="1576389600"/>
        <n v="1336712400"/>
        <n v="1330408800"/>
        <n v="1524891600"/>
        <n v="1551420000"/>
        <n v="1269838800"/>
        <n v="1312520400"/>
        <n v="1472014800"/>
        <n v="1411534800"/>
        <n v="1304917200"/>
        <n v="1539579600"/>
        <n v="1382504400"/>
        <n v="1278306000"/>
        <n v="1442552400"/>
        <n v="1511071200"/>
        <n v="1536382800"/>
        <n v="1275282000"/>
        <n v="1294984800"/>
        <n v="1469595600"/>
        <n v="1581141600"/>
        <n v="1563858000"/>
        <n v="1438923600"/>
        <n v="1422165600"/>
        <n v="1277874000"/>
        <n v="1399352400"/>
        <n v="1493528400"/>
        <n v="1395205200"/>
        <n v="1326693600"/>
        <n v="1277960400"/>
        <n v="1434690000"/>
        <n v="1376110800"/>
        <n v="1518415200"/>
        <n v="1310878800"/>
        <n v="1576994400"/>
        <n v="1382677200"/>
        <n v="1411189200"/>
        <n v="1337490000"/>
        <n v="1349672400"/>
        <n v="1379826000"/>
        <n v="1497762000"/>
        <n v="1304485200"/>
        <n v="1530421200"/>
        <n v="1421992800"/>
        <n v="1568178000"/>
        <n v="1347944400"/>
        <n v="1558760400"/>
        <n v="1376629200"/>
        <n v="1504760400"/>
        <n v="1311310800"/>
        <n v="1510725600"/>
        <n v="1551247200"/>
        <n v="1330236000"/>
        <n v="1279170000"/>
        <n v="1573452000"/>
        <n v="1507093200"/>
        <n v="1463374800"/>
        <n v="1344574800"/>
        <n v="1494997200"/>
        <n v="1425448800"/>
        <n v="1404104400"/>
        <n v="1394773200"/>
        <n v="1366520400"/>
        <n v="1456639200"/>
        <n v="1564030800"/>
        <n v="1449295200"/>
        <n v="1531890000"/>
        <n v="1306213200"/>
        <n v="1356242400"/>
        <n v="1297576800"/>
        <n v="1414558800"/>
        <n v="1334898000"/>
        <n v="1308373200"/>
        <n v="1419228000"/>
        <n v="1471928400"/>
        <n v="1453701600"/>
        <n v="1350363600"/>
        <n v="1353996000"/>
        <n v="1451109600"/>
        <n v="1329631200"/>
        <n v="1278997200"/>
        <n v="1458104400"/>
        <n v="1386223200"/>
        <n v="1299823200"/>
        <n v="1431752400"/>
        <n v="1267855200"/>
        <n v="1497675600"/>
        <n v="1295157600"/>
        <n v="1577599200"/>
        <n v="1305003600"/>
        <n v="1381726800"/>
        <n v="1402462800"/>
        <n v="1292133600"/>
        <n v="1368939600"/>
        <n v="1520748000"/>
        <n v="1480831200"/>
        <n v="1446616800"/>
        <n v="1517032800"/>
        <n v="1311224400"/>
        <n v="1566190800"/>
        <n v="1570165200"/>
        <n v="1388556000"/>
        <n v="1494478800"/>
        <n v="1458882000"/>
        <n v="1411966800"/>
        <n v="1452405600"/>
        <n v="1414040400"/>
        <n v="1359698400"/>
        <n v="1390629600"/>
        <n v="1267077600"/>
        <n v="1467781200"/>
        <m/>
      </sharedItems>
    </cacheField>
    <cacheField name="staff_pick" numFmtId="0">
      <sharedItems containsBlank="1" count="3">
        <b v="0"/>
        <b v="1"/>
        <m/>
      </sharedItems>
    </cacheField>
    <cacheField name="spotlight" numFmtId="0">
      <sharedItems containsBlank="1" count="3">
        <b v="0"/>
        <b v="1"/>
        <m/>
      </sharedItems>
    </cacheField>
    <cacheField name="category &amp; sub-category" numFmtId="0">
      <sharedItems containsBlank="1" count="25">
        <s v="food/food trucks"/>
        <s v="music/rock"/>
        <s v="technology/web"/>
        <s v="theater/plays"/>
        <s v="film &amp; video/documentary"/>
        <s v="music/electric music"/>
        <s v="film &amp; video/drama"/>
        <s v="music/indie rock"/>
        <s v="technology/wearables"/>
        <s v="publishing/nonfiction"/>
        <s v="film &amp; video/animation"/>
        <s v="games/video games"/>
        <s v="film &amp; video/shorts"/>
        <s v="publishing/fiction"/>
        <s v="photography/photography books"/>
        <s v="publishing/radio &amp; podcasts"/>
        <s v="music/metal"/>
        <s v="music/jazz"/>
        <s v="publishing/translations"/>
        <s v="film &amp; video/television"/>
        <s v="games/mobile games"/>
        <s v="music/world music"/>
        <s v="film &amp; video/science fiction"/>
        <s v="journalism/audi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199.973707986108" createdVersion="8" refreshedVersion="8" minRefreshableVersion="3" recordCount="1009" xr:uid="{FDB04847-4953-4C62-96CD-979F5320ACEC}">
  <cacheSource type="worksheet">
    <worksheetSource ref="A1:T1048576" sheet="Crowdfunding"/>
  </cacheSource>
  <cacheFields count="19">
    <cacheField name="id" numFmtId="0">
      <sharedItems containsString="0" containsBlank="1" containsNumber="1" containsInteger="1" minValue="0" maxValue="999"/>
    </cacheField>
    <cacheField name="name" numFmtId="0">
      <sharedItems containsBlank="1" count="975">
        <s v="Baldwin, Riley and Jackson"/>
        <s v="Odom Inc"/>
        <s v="Melton, Robinson and Fritz"/>
        <s v="Mcdonald, Gonzalez and Ross"/>
        <s v="Larson-Little"/>
        <s v="Harris Group"/>
        <s v="Ortiz, Coleman and Mitchell"/>
        <s v="Carter-Guzman"/>
        <s v="Nunez-Richards"/>
        <s v="Rangel, Holt and Jones"/>
        <s v="Green Ltd"/>
        <s v="Perez, Johnson and Gardner"/>
        <s v="Kim Ltd"/>
        <s v="Walker, Taylor and Coleman"/>
        <s v="Rodriguez, Rose and Stewart"/>
        <s v="Wright, Hunt and Rowe"/>
        <s v="Hines Inc"/>
        <s v="Cochran-Nguyen"/>
        <s v="Johnson-Gould"/>
        <s v="Perez-Hess"/>
        <s v="Reeves, Thompson and Richardson"/>
        <s v="Simmons-Reynolds"/>
        <s v="Collier Inc"/>
        <s v="Gray-Jenkins"/>
        <s v="Scott, Wilson and Martin"/>
        <s v="Caldwell, Velazquez and Wilson"/>
        <s v="Spencer-Bates"/>
        <s v="Best, Carr and Williams"/>
        <s v="Campbell, Brown and Powell"/>
        <s v="Johnson, Parker and Haynes"/>
        <s v="Clark-Cooke"/>
        <s v="Schroeder Ltd"/>
        <s v="Jackson PLC"/>
        <s v="Blair, Collins and Carter"/>
        <s v="Maldonado and Sons"/>
        <s v="Mitchell and Sons"/>
        <s v="Jackson-Lewis"/>
        <s v="Black, Armstrong and Anderson"/>
        <s v="Maldonado-Gonzalez"/>
        <s v="Kim-Rice"/>
        <s v="Garcia, Garcia and Lopez"/>
        <s v="Watts Group"/>
        <s v="Werner-Bryant"/>
        <s v="Schmitt-Mendoza"/>
        <s v="Reid-Mccullough"/>
        <s v="Woods-Clark"/>
        <s v="Vaughn, Hunt and Caldwell"/>
        <s v="Bennett and Sons"/>
        <s v="Lamb Inc"/>
        <s v="Casey-Kelly"/>
        <s v="Jones, Taylor and Moore"/>
        <s v="Bradshaw, Gill and Donovan"/>
        <s v="Hernandez, Rodriguez and Clark"/>
        <s v="Smith-Jones"/>
        <s v="Roy PLC"/>
        <s v="Wright, Brooks and Villarreal"/>
        <s v="Flores, Miller and Johnson"/>
        <s v="Bridges, Freeman and Kim"/>
        <s v="Anderson-Perez"/>
        <s v="Wright, Fox and Marks"/>
        <s v="Crawford-Peters"/>
        <s v="Romero-Hoffman"/>
        <s v="Sparks-West"/>
        <s v="Baker, Morgan and Brown"/>
        <s v="Mosley-Gilbert"/>
        <s v="Berry-Boyer"/>
        <s v="Sanders-Allen"/>
        <s v="Lopez Inc"/>
        <s v="Moreno-Turner"/>
        <s v="Jones-Watson"/>
        <s v="Barker Inc"/>
        <s v="Tate, Bass and House"/>
        <s v="Hampton, Lewis and Ray"/>
        <s v="Collins-Goodman"/>
        <s v="Davis-Michael"/>
        <s v="White, Torres and Bishop"/>
        <s v="Martin, Conway and Larsen"/>
        <s v="Acevedo-Huffman"/>
        <s v="Montgomery, Larson and Spencer"/>
        <s v="Soto LLC"/>
        <s v="Sutton, Barrett and Tucker"/>
        <s v="Gomez, Bailey and Flores"/>
        <s v="Porter-George"/>
        <s v="Fitzgerald PLC"/>
        <s v="Cisneros-Burton"/>
        <s v="Hill, Lawson and Wilkinson"/>
        <s v="Davis-Smith"/>
        <s v="Farrell and Sons"/>
        <s v="Clark Group"/>
        <s v="White, Singleton and Zimmerman"/>
        <s v="Kramer Group"/>
        <s v="Frazier, Patrick and Smith"/>
        <s v="Santos, Bell and Lloyd"/>
        <s v="Hall and Sons"/>
        <s v="Hanson Inc"/>
        <s v="Sanchez LLC"/>
        <s v="Howard Ltd"/>
        <s v="Stewart LLC"/>
        <s v="Arias, Allen and Miller"/>
        <s v="Baker-Morris"/>
        <s v="Tucker, Fox and Green"/>
        <s v="Douglas LLC"/>
        <s v="Garcia Inc"/>
        <s v="Frye, Hunt and Powell"/>
        <s v="Smith, Wells and Nguyen"/>
        <s v="Charles-Johnson"/>
        <s v="Brandt, Carter and Wood"/>
        <s v="Tucker, Schmidt and Reid"/>
        <s v="Decker Inc"/>
        <s v="Romero and Sons"/>
        <s v="Castillo-Carey"/>
        <s v="Hart-Briggs"/>
        <s v="Jones-Meyer"/>
        <s v="Wright, Hartman and Yu"/>
        <s v="Harper-Davis"/>
        <s v="Barrett PLC"/>
        <s v="David-Clark"/>
        <s v="Chaney-Dennis"/>
        <s v="Robinson, Lopez and Christensen"/>
        <s v="Clark and Sons"/>
        <s v="Vega Group"/>
        <s v="Brown-Brown"/>
        <s v="Taylor PLC"/>
        <s v="Edwards-Lewis"/>
        <s v="Stanton, Neal and Rodriguez"/>
        <s v="Pratt LLC"/>
        <s v="Gross PLC"/>
        <s v="Martinez, Gomez and Dalton"/>
        <s v="Allen-Curtis"/>
        <s v="Morgan-Martinez"/>
        <s v="Luna, Anderson and Fox"/>
        <s v="Fleming, Zhang and Henderson"/>
        <s v="Flowers and Sons"/>
        <s v="Gates PLC"/>
        <s v="Caldwell LLC"/>
        <s v="Le, Burton and Evans"/>
        <s v="Briggs PLC"/>
        <s v="Hudson-Nguyen"/>
        <s v="Hogan Ltd"/>
        <s v="Hamilton, Wright and Chavez"/>
        <s v="Bautista-Cross"/>
        <s v="Jackson LLC"/>
        <s v="Figueroa Ltd"/>
        <s v="Avila-Jones"/>
        <s v="Martin, Lopez and Hunter"/>
        <s v="Fields-Moore"/>
        <s v="Harris-Golden"/>
        <s v="Moss, Norman and Dunlap"/>
        <s v="White, Larson and Wright"/>
        <s v="Payne, Oliver and Burch"/>
        <s v="Brown, Palmer and Pace"/>
        <s v="Parker LLC"/>
        <s v="Bowen, Mcdonald and Hall"/>
        <s v="Whitehead, Bell and Hughes"/>
        <s v="Rodriguez-Brown"/>
        <s v="Hall-Schaefer"/>
        <s v="Meza-Rogers"/>
        <s v="Curtis-Curtis"/>
        <s v="Carlson Inc"/>
        <s v="Clarke, Anderson and Lee"/>
        <s v="Evans Group"/>
        <s v="Bruce Group"/>
        <s v="Keith, Alvarez and Potter"/>
        <s v="Burton-Watkins"/>
        <s v="Lopez and Sons"/>
        <s v="Cordova Ltd"/>
        <s v="Brown-Vang"/>
        <s v="Cruz-Ward"/>
        <s v="Hernandez Group"/>
        <s v="Tran, Steele and Wilson"/>
        <s v="Summers, Gallegos and Stein"/>
        <s v="Blair Group"/>
        <s v="Nixon Inc"/>
        <s v="White LLC"/>
        <s v="Santos, Black and Donovan"/>
        <s v="Jones, Contreras and Burnett"/>
        <s v="Stone-Orozco"/>
        <s v="Lee, Gibson and Morgan"/>
        <s v="Alexander-Williams"/>
        <s v="Marks Ltd"/>
        <s v="Olsen, Edwards and Reid"/>
        <s v="Daniels, Rose and Tyler"/>
        <s v="Adams Group"/>
        <s v="Rogers, Huerta and Medina"/>
        <s v="Howard, Carter and Griffith"/>
        <s v="Bailey PLC"/>
        <s v="Parker Group"/>
        <s v="Fox Group"/>
        <s v="Walker, Jones and Rodriguez"/>
        <s v="Anthony-Shaw"/>
        <s v="Cook LLC"/>
        <s v="Sutton PLC"/>
        <s v="Long, Morgan and Mitchell"/>
        <s v="Calhoun, Rogers and Long"/>
        <s v="Sandoval Group"/>
        <s v="Smith and Sons"/>
        <s v="King Inc"/>
        <s v="Perry and Sons"/>
        <s v="Palmer Inc"/>
        <s v="Hull, Baker and Martinez"/>
        <s v="Becker, Rice and White"/>
        <s v="Osborne, Perkins and Knox"/>
        <s v="Mcknight-Freeman"/>
        <s v="Hayden, Shannon and Stein"/>
        <s v="Daniel-Luna"/>
        <s v="Weaver-Marquez"/>
        <s v="Austin, Baker and Kelley"/>
        <s v="Carney-Anderson"/>
        <s v="Jackson Inc"/>
        <s v="Warren Ltd"/>
        <s v="Schultz Inc"/>
        <s v="Thompson LLC"/>
        <s v="Johnson Inc"/>
        <s v="Morgan-Warren"/>
        <s v="Sullivan Group"/>
        <s v="Vargas, Banks and Palmer"/>
        <s v="Johnson, Dixon and Zimmerman"/>
        <s v="Moore, Dudley and Navarro"/>
        <s v="Price-Rodriguez"/>
        <s v="Huang-Henderson"/>
        <s v="Owens-Le"/>
        <s v="Huff LLC"/>
        <s v="Johnson LLC"/>
        <s v="Chavez, Garcia and Cantu"/>
        <s v="Lester-Moore"/>
        <s v="Fox-Quinn"/>
        <s v="Johnson-Lee"/>
        <s v="Pineda Group"/>
        <s v="Hoffman-Howard"/>
        <s v="Miranda, Hall and Mcgrath"/>
        <s v="Williams, Carter and Gonzalez"/>
        <s v="Davis-Rodriguez"/>
        <s v="Reid, Rivera and Perry"/>
        <s v="Mendoza-Parker"/>
        <s v="Lee, Ali and Guzman"/>
        <s v="Gallegos-Cobb"/>
        <s v="Ellison PLC"/>
        <s v="Bolton, Sanchez and Carrillo"/>
        <s v="Mason-Sanders"/>
        <s v="Pitts-Reed"/>
        <s v="Gonzalez-Martinez"/>
        <s v="Hill, Martin and Garcia"/>
        <s v="Garcia PLC"/>
        <s v="Herring-Bailey"/>
        <s v="Russell-Gardner"/>
        <s v="Walters-Carter"/>
        <s v="Johnson, Patterson and Montoya"/>
        <s v="Roberts and Sons"/>
        <s v="Avila-Nelson"/>
        <s v="Robbins and Sons"/>
        <s v="Singleton Ltd"/>
        <s v="Perez PLC"/>
        <s v="Rogers, Jacobs and Jackson"/>
        <s v="Barry Group"/>
        <s v="Rosales, Branch and Harmon"/>
        <s v="Smith-Reid"/>
        <s v="Williams Inc"/>
        <s v="Duncan, Mcdonald and Miller"/>
        <s v="Watkins Ltd"/>
        <s v="Allen-Jones"/>
        <s v="Mason-Smith"/>
        <s v="Lloyd, Kennedy and Davis"/>
        <s v="Walker Ltd"/>
        <s v="Gordon PLC"/>
        <s v="Lee and Sons"/>
        <s v="Cole LLC"/>
        <s v="Acosta PLC"/>
        <s v="Brown-Mckee"/>
        <s v="Miles and Sons"/>
        <s v="Sawyer, Horton and Williams"/>
        <s v="Foley-Cox"/>
        <s v="Horton, Morrison and Clark"/>
        <s v="Thomas and Sons"/>
        <s v="Morgan-Jenkins"/>
        <s v="Ward, Sanchez and Kemp"/>
        <s v="Fields Ltd"/>
        <s v="Ramos-Mitchell"/>
        <s v="Higgins, Davis and Salazar"/>
        <s v="Smith-Jenkins"/>
        <s v="Braun PLC"/>
        <s v="Drake PLC"/>
        <s v="Ross, Kelly and Brown"/>
        <s v="Lucas-Mullins"/>
        <s v="Tran LLC"/>
        <s v="Dawson, Brady and Gilbert"/>
        <s v="Obrien-Aguirre"/>
        <s v="Ferguson PLC"/>
        <s v="Garcia Ltd"/>
        <s v="Smith, Love and Smith"/>
        <s v="Wilson, Hall and Osborne"/>
        <s v="Bell, Grimes and Kerr"/>
        <s v="Ho-Harris"/>
        <s v="Ross Group"/>
        <s v="Turner-Davis"/>
        <s v="Smith, Jackson and Herrera"/>
        <s v="Smith-Hess"/>
        <s v="Brown, Herring and Bass"/>
        <s v="Chase, Garcia and Johnson"/>
        <s v="Ramsey and Sons"/>
        <s v="Cooke PLC"/>
        <s v="Wong-Walker"/>
        <s v="Ferguson, Collins and Mata"/>
        <s v="Guerrero, Flores and Jenkins"/>
        <s v="Peterson PLC"/>
        <s v="Townsend Ltd"/>
        <s v="Rush, Reed and Hall"/>
        <s v="Salazar-Dodson"/>
        <s v="Davis Ltd"/>
        <s v="Harris-Perry"/>
        <s v="Velazquez, Hunt and Ortiz"/>
        <s v="Flores PLC"/>
        <s v="Martinez LLC"/>
        <s v="Miller-Irwin"/>
        <s v="Sanchez-Morgan"/>
        <s v="Lopez, Adams and Johnson"/>
        <s v="Martin-Marshall"/>
        <s v="Summers PLC"/>
        <s v="Young, Hart and Ryan"/>
        <s v="Mills Group"/>
        <s v="Sandoval-Powell"/>
        <s v="Mills, Frazier and Perez"/>
        <s v="Hebert Group"/>
        <s v="Cole, Smith and Wood"/>
        <s v="Harris, Hall and Harris"/>
        <s v="Saunders Group"/>
        <s v="Pham, Avila and Nash"/>
        <s v="Patterson, Salinas and Lucas"/>
        <s v="Young PLC"/>
        <s v="Willis and Sons"/>
        <s v="Thompson-Bates"/>
        <s v="Rose-Silva"/>
        <s v="Pacheco, Johnson and Torres"/>
        <s v="Carlson, Dixon and Jones"/>
        <s v="Mcgee Group"/>
        <s v="Jordan-Acosta"/>
        <s v="Nunez Inc"/>
        <s v="Hayden Ltd"/>
        <s v="Gonzalez-Burton"/>
        <s v="Lewis, Taylor and Rivers"/>
        <s v="Butler, Henry and Espinoza"/>
        <s v="Guzman Group"/>
        <s v="Gibson-Hernandez"/>
        <s v="Spencer-Weber"/>
        <s v="Berger, Johnson and Marshall"/>
        <s v="Taylor, Cisneros and Romero"/>
        <s v="Little-Marsh"/>
        <s v="Petersen and Sons"/>
        <s v="Hensley Ltd"/>
        <s v="Navarro and Sons"/>
        <s v="Shannon Ltd"/>
        <s v="Young LLC"/>
        <s v="Adams, Willis and Sanchez"/>
        <s v="Mills-Roy"/>
        <s v="Brown Group"/>
        <s v="Burns-Burnett"/>
        <s v="Glass, Nunez and Mcdonald"/>
        <s v="Perez, Davis and Wilson"/>
        <s v="Diaz-Garcia"/>
        <s v="Salazar-Moon"/>
        <s v="Larsen-Chung"/>
        <s v="Anderson and Sons"/>
        <s v="Lawrence Group"/>
        <s v="Gray-Davis"/>
        <s v="Ramirez-Myers"/>
        <s v="Lucas, Hall and Bonilla"/>
        <s v="Williams, Perez and Villegas"/>
        <s v="Brooks, Jones and Ingram"/>
        <s v="Whitaker, Wallace and Daniels"/>
        <s v="Smith-Gonzalez"/>
        <s v="Skinner PLC"/>
        <s v="Nolan, Smith and Sanchez"/>
        <s v="Green-Carr"/>
        <s v="Brown-Parker"/>
        <s v="Marshall Inc"/>
        <s v="Leblanc-Pineda"/>
        <s v="Perry PLC"/>
        <s v="Klein, Stark and Livingston"/>
        <s v="Fleming-Oliver"/>
        <s v="Reilly, Aguirre and Johnson"/>
        <s v="Davidson, Wilcox and Lewis"/>
        <s v="Michael, Anderson and Vincent"/>
        <s v="King Ltd"/>
        <s v="Baker Ltd"/>
        <s v="Baker, Collins and Smith"/>
        <s v="Warren-Harrison"/>
        <s v="Gardner Group"/>
        <s v="Flores-Lambert"/>
        <s v="Cruz Ltd"/>
        <s v="Knox-Garner"/>
        <s v="Davis-Allen"/>
        <s v="Miller-Patel"/>
        <s v="Hernandez-Grimes"/>
        <s v="Owens, Hall and Gonzalez"/>
        <s v="Noble-Bailey"/>
        <s v="Holmes PLC"/>
        <s v="Jones-Martin"/>
        <s v="Myers LLC"/>
        <s v="Acosta, Mullins and Morris"/>
        <s v="Bell PLC"/>
        <s v="Smith-Schmidt"/>
        <s v="Ruiz, Richardson and Cole"/>
        <s v="Leonard-Mcclain"/>
        <s v="Bailey-Boyer"/>
        <s v="Lee LLC"/>
        <s v="Lyons Inc"/>
        <s v="Herrera-Wilson"/>
        <s v="Mahoney, Adams and Lucas"/>
        <s v="Mcmillan Group"/>
        <s v="Beck, Thompson and Martinez"/>
        <s v="Rodriguez-Scott"/>
        <s v="Rush-Bowers"/>
        <s v="Davis and Sons"/>
        <s v="Anderson-Pham"/>
        <s v="Stewart-Coleman"/>
        <s v="Bradshaw, Smith and Ryan"/>
        <s v="Ware-Arias"/>
        <s v="Blair, Reyes and Woods"/>
        <s v="Thomas-Lopez"/>
        <s v="Brown, Davies and Pacheco"/>
        <s v="Jones-Riddle"/>
        <s v="Schmidt-Gomez"/>
        <s v="Sullivan, Davis and Booth"/>
        <s v="Edwards-Kane"/>
        <s v="Hicks, Wall and Webb"/>
        <s v="Mayer-Richmond"/>
        <s v="Robles Ltd"/>
        <s v="Cochran Ltd"/>
        <s v="Rosales LLC"/>
        <s v="Harper-Bryan"/>
        <s v="Potter, Harper and Everett"/>
        <s v="Floyd-Sims"/>
        <s v="Spence, Jackson and Kelly"/>
        <s v="King-Nguyen"/>
        <s v="Hansen Group"/>
        <s v="Mathis, Hall and Hansen"/>
        <s v="Cummings Inc"/>
        <s v="Miller-Poole"/>
        <s v="Rodriguez-West"/>
        <s v="Calderon, Bradford and Dean"/>
        <s v="Clark-Bowman"/>
        <s v="Anderson-Pearson"/>
        <s v="Martin, Martin and Solis"/>
        <s v="Harrington-Harper"/>
        <s v="Price and Sons"/>
        <s v="Cuevas-Morales"/>
        <s v="Delgado-Hatfield"/>
        <s v="Padilla-Porter"/>
        <s v="Morris Group"/>
        <s v="Saunders Ltd"/>
        <s v="Woods Inc"/>
        <s v="Villanueva, Wright and Richardson"/>
        <s v="Wilson, Brooks and Clark"/>
        <s v="Sheppard, Smith and Spence"/>
        <s v="Wise, Thompson and Allen"/>
        <s v="Lane, Ryan and Chapman"/>
        <s v="Rich, Alvarez and King"/>
        <s v="Terry-Salinas"/>
        <s v="Wang-Rodriguez"/>
        <s v="Mckee-Hill"/>
        <s v="Gomez LLC"/>
        <s v="Gonzalez-Robbins"/>
        <s v="Obrien and Sons"/>
        <s v="Shaw Ltd"/>
        <s v="Hughes Inc"/>
        <s v="Olsen-Ryan"/>
        <s v="Grimes, Holland and Sloan"/>
        <s v="Turner, Young and Collins"/>
        <s v="Richardson Inc"/>
        <s v="Santos-Young"/>
        <s v="Nichols Ltd"/>
        <s v="Murphy PLC"/>
        <s v="Hogan, Porter and Rivera"/>
        <s v="Lyons LLC"/>
        <s v="Long-Greene"/>
        <s v="Robles-Hudson"/>
        <s v="Mcclure LLC"/>
        <s v="Martin, Russell and Baker"/>
        <s v="Rice-Parker"/>
        <s v="Landry Inc"/>
        <s v="Richards-Davis"/>
        <s v="Davis, Cox and Fox"/>
        <s v="Smith-Wallace"/>
        <s v="Cordova, Shaw and Wang"/>
        <s v="Clark Inc"/>
        <s v="Young and Sons"/>
        <s v="Henson PLC"/>
        <s v="Garcia Group"/>
        <s v="Adams, Walker and Wong"/>
        <s v="Hopkins-Browning"/>
        <s v="Bell, Edwards and Andersen"/>
        <s v="Morales Group"/>
        <s v="Lucero Group"/>
        <s v="Smith, Brown and Davis"/>
        <s v="Hunt Group"/>
        <s v="Valdez Ltd"/>
        <s v="Mccann-Le"/>
        <s v="Collins LLC"/>
        <s v="Smith-Miller"/>
        <s v="Jensen-Vargas"/>
        <s v="Robles, Bell and Gonzalez"/>
        <s v="Turner, Miller and Francis"/>
        <s v="Roberts Group"/>
        <s v="Best, Miller and Thomas"/>
        <s v="Smith-Mullins"/>
        <s v="Williams-Walsh"/>
        <s v="Harrison, Blackwell and Mendez"/>
        <s v="Sanchez, Bradley and Flores"/>
        <s v="Cox LLC"/>
        <s v="Morales-Odonnell"/>
        <s v="Ramirez LLC"/>
        <s v="Ramirez Group"/>
        <s v="Marsh-Coleman"/>
        <s v="Frederick, Jenkins and Collins"/>
        <s v="Wilson Ltd"/>
        <s v="Cline, Peterson and Lowery"/>
        <s v="Underwood, James and Jones"/>
        <s v="Johnson-Contreras"/>
        <s v="Greene, Lloyd and Sims"/>
        <s v="Smith-Sparks"/>
        <s v="Rosario-Smith"/>
        <s v="Avila, Ford and Welch"/>
        <s v="Gallegos Inc"/>
        <s v="Morrow, Santiago and Soto"/>
        <s v="Berry-Richardson"/>
        <s v="Cordova-Torres"/>
        <s v="Holt, Bernard and Johnson"/>
        <s v="Clark, Mccormick and Mendoza"/>
        <s v="Garrison LLC"/>
        <s v="Shannon-Olson"/>
        <s v="Murillo-Mcfarland"/>
        <s v="Young, Gilbert and Escobar"/>
        <s v="Thomas, Welch and Santana"/>
        <s v="Brown-Pena"/>
        <s v="Holder, Caldwell and Vance"/>
        <s v="Harrison-Bridges"/>
        <s v="Johnson, Murphy and Peterson"/>
        <s v="Taylor Inc"/>
        <s v="Deleon and Sons"/>
        <s v="Benjamin, Paul and Ferguson"/>
        <s v="Hardin-Dixon"/>
        <s v="York-Pitts"/>
        <s v="Jarvis and Sons"/>
        <s v="Morrison-Henderson"/>
        <s v="Martin-James"/>
        <s v="Mercer, Solomon and Singleton"/>
        <s v="Dougherty, Austin and Mills"/>
        <s v="Ritter PLC"/>
        <s v="Anderson Group"/>
        <s v="Lam-Hamilton"/>
        <s v="Ho Ltd"/>
        <s v="Brown, Estrada and Jensen"/>
        <s v="Hunt LLC"/>
        <s v="Fowler-Smith"/>
        <s v="Blair Inc"/>
        <s v="Kelley, Stanton and Sanchez"/>
        <s v="Hernandez-Macdonald"/>
        <s v="Joseph LLC"/>
        <s v="Webb-Smith"/>
        <s v="Johns PLC"/>
        <s v="Hardin-Foley"/>
        <s v="Fischer, Fowler and Arnold"/>
        <s v="Martinez-Juarez"/>
        <s v="Wilson and Sons"/>
        <s v="Clements Group"/>
        <s v="Valenzuela-Cook"/>
        <s v="Parker, Haley and Foster"/>
        <s v="Fuentes LLC"/>
        <s v="Moran and Sons"/>
        <s v="Stevens Inc"/>
        <s v="Martinez-Johnson"/>
        <s v="Franklin Inc"/>
        <s v="Sanchez, Cross and Savage"/>
        <s v="Pineda Ltd"/>
        <s v="Powell and Sons"/>
        <s v="Pugh LLC"/>
        <s v="Rowe-Wong"/>
        <s v="Williams-Santos"/>
        <s v="Weber Inc"/>
        <s v="Avery, Brown and Parker"/>
        <s v="Cox Group"/>
        <s v="Jensen LLC"/>
        <s v="Brown Inc"/>
        <s v="Hale-Hayes"/>
        <s v="Mcbride PLC"/>
        <s v="Harris-Jennings"/>
        <s v="Becker-Scott"/>
        <s v="Todd, Freeman and Henry"/>
        <s v="Martinez, Garza and Young"/>
        <s v="Smith-Ramos"/>
        <s v="Brown-George"/>
        <s v="Waters and Sons"/>
        <s v="Brown Ltd"/>
        <s v="Christian, Yates and Greer"/>
        <s v="Cole, Hernandez and Rodriguez"/>
        <s v="Ortiz, Valenzuela and Collins"/>
        <s v="Valencia PLC"/>
        <s v="Gordon, Mendez and Johnson"/>
        <s v="Johnson Group"/>
        <s v="Rose-Fuller"/>
        <s v="Hughes, Mendez and Patterson"/>
        <s v="Brady, Cortez and Rodriguez"/>
        <s v="Wang, Nguyen and Horton"/>
        <s v="Santos, Williams and Brown"/>
        <s v="Barnett and Sons"/>
        <s v="Petersen-Rodriguez"/>
        <s v="Burnett-Mora"/>
        <s v="King LLC"/>
        <s v="Miller Ltd"/>
        <s v="Case LLC"/>
        <s v="Swanson, Wilson and Baker"/>
        <s v="Dean, Fox and Phillips"/>
        <s v="Smith-Smith"/>
        <s v="Smith, Scott and Rodriguez"/>
        <s v="White, Robertson and Roberts"/>
        <s v="Martinez Inc"/>
        <s v="Tucker, Mccoy and Marquez"/>
        <s v="Martin, Lee and Armstrong"/>
        <s v="Dunn, Moreno and Green"/>
        <s v="Jackson, Martinez and Ray"/>
        <s v="Patterson-Johnson"/>
        <s v="Carlson-Hernandez"/>
        <s v="Parker PLC"/>
        <s v="Yu and Sons"/>
        <s v="Taylor, Johnson and Hernandez"/>
        <s v="Mack Ltd"/>
        <s v="Lamb-Sanders"/>
        <s v="Williams-Ramirez"/>
        <s v="Weaver Ltd"/>
        <s v="Barnes-Williams"/>
        <s v="Richardson, Woodward and Hansen"/>
        <s v="Hunt, Barker and Baker"/>
        <s v="Ramos, Moreno and Lewis"/>
        <s v="Harris Inc"/>
        <s v="Peters-Nelson"/>
        <s v="Ferguson, Murphy and Bright"/>
        <s v="Robinson Group"/>
        <s v="Jordan-Wolfe"/>
        <s v="Vargas-Cox"/>
        <s v="Yang and Sons"/>
        <s v="Wilson, Wilson and Mathis"/>
        <s v="Wang, Koch and Weaver"/>
        <s v="Cisneros Ltd"/>
        <s v="Williams-Jones"/>
        <s v="Roberts, Hinton and Williams"/>
        <s v="Gonzalez, Williams and Benson"/>
        <s v="Hobbs, Brown and Lee"/>
        <s v="Russo, Kim and Mccoy"/>
        <s v="Howell, Myers and Olson"/>
        <s v="Bailey and Sons"/>
        <s v="Jensen-Brown"/>
        <s v="Smith Group"/>
        <s v="Murphy-Farrell"/>
        <s v="Everett-Wolfe"/>
        <s v="Park-Goodman"/>
        <s v="York, Barr and Grant"/>
        <s v="Little Ltd"/>
        <s v="Brown and Sons"/>
        <s v="Payne, Garrett and Thomas"/>
        <s v="Robinson-Kelly"/>
        <s v="Kelly-Colon"/>
        <s v="Turner, Scott and Gentry"/>
        <s v="Sanchez Ltd"/>
        <s v="Giles-Smith"/>
        <s v="Thompson-Moreno"/>
        <s v="Murphy-Fox"/>
        <s v="Rodriguez-Patterson"/>
        <s v="Nelson-Valdez"/>
        <s v="Kelly PLC"/>
        <s v="Nguyen and Sons"/>
        <s v="Jones PLC"/>
        <s v="Gilmore LLC"/>
        <s v="Lee-Cobb"/>
        <s v="Jones, Wiley and Robbins"/>
        <s v="Martin, Gates and Holt"/>
        <s v="Bowen, Davies and Burns"/>
        <s v="Nguyen Inc"/>
        <s v="Walsh-Watts"/>
        <s v="Ray, Li and Li"/>
        <s v="Murray Ltd"/>
        <s v="Bradford-Silva"/>
        <s v="Mora-Bradley"/>
        <s v="Cardenas, Thompson and Carey"/>
        <s v="Lopez, Reid and Johnson"/>
        <s v="Fox-Williams"/>
        <s v="Taylor, Wood and Taylor"/>
        <s v="Cole, Petty and Cameron"/>
        <s v="Mcclain LLC"/>
        <s v="Sims-Gross"/>
        <s v="Perez Group"/>
        <s v="Haynes-Williams"/>
        <s v="Ford LLC"/>
        <s v="Moreno Ltd"/>
        <s v="Moore, Cook and Wright"/>
        <s v="Ortega LLC"/>
        <s v="Silva, Walker and Martin"/>
        <s v="Huynh, Gallegos and Mills"/>
        <s v="Anderson LLC"/>
        <s v="Garza-Bryant"/>
        <s v="Mays LLC"/>
        <s v="Evans-Jones"/>
        <s v="Fischer, Torres and Walker"/>
        <s v="Tapia, Kramer and Hicks"/>
        <s v="Barnes, Wilcox and Riley"/>
        <s v="Reyes PLC"/>
        <s v="Pace, Simpson and Watkins"/>
        <s v="Valenzuela, Davidson and Castro"/>
        <s v="Dominguez-Owens"/>
        <s v="Thomas-Simmons"/>
        <s v="Beck-Knight"/>
        <s v="Mccoy Ltd"/>
        <s v="Dawson-Tyler"/>
        <s v="Johns-Thomas"/>
        <s v="Quinn, Cruz and Schmidt"/>
        <s v="Stewart Inc"/>
        <s v="Moore Group"/>
        <s v="Carson PLC"/>
        <s v="Cruz, Hall and Mason"/>
        <s v="Glass, Baker and Jones"/>
        <s v="Marquez-Kerr"/>
        <s v="Stone PLC"/>
        <s v="Caldwell PLC"/>
        <s v="Silva-Hawkins"/>
        <s v="Gardner Inc"/>
        <s v="Meyer-Avila"/>
        <s v="Nelson, Smith and Graham"/>
        <s v="West-Stevens"/>
        <s v="Clark-Conrad"/>
        <s v="Fitzgerald Group"/>
        <s v="Hill, Mccann and Moore"/>
        <s v="Edwards LLC"/>
        <s v="Greer and Sons"/>
        <s v="Martinez PLC"/>
        <s v="Hunter-Logan"/>
        <s v="Ramos and Sons"/>
        <s v="Lane-Barber"/>
        <s v="Lowery Group"/>
        <s v="Guerrero-Griffin"/>
        <s v="Perez, Reed and Lee"/>
        <s v="Chen, Pollard and Clarke"/>
        <s v="Serrano, Gallagher and Griffith"/>
        <s v="Callahan-Gilbert"/>
        <s v="Logan-Miranda"/>
        <s v="Rodriguez PLC"/>
        <s v="Smith-Kennedy"/>
        <s v="Mitchell-Lee"/>
        <s v="Rowland PLC"/>
        <s v="Shaffer-Mason"/>
        <s v="Matthews LLC"/>
        <s v="Montgomery-Castro"/>
        <s v="Hale, Pearson and Jenkins"/>
        <s v="Ramirez-Calderon"/>
        <s v="Johnson-Morales"/>
        <s v="Mathis-Rodriguez"/>
        <s v="Smith, Mack and Williams"/>
        <s v="Johnson-Pace"/>
        <s v="Meza, Kirby and Patel"/>
        <s v="Gonzalez-Snow"/>
        <s v="Murphy LLC"/>
        <s v="Taylor-Rowe"/>
        <s v="Henderson Ltd"/>
        <s v="Moss-Guzman"/>
        <s v="Webb Group"/>
        <s v="Brooks-Rodriguez"/>
        <s v="Thomas Ltd"/>
        <s v="Williams and Sons"/>
        <s v="Vega, Chan and Carney"/>
        <s v="Byrd Group"/>
        <s v="Peterson, Fletcher and Sanchez"/>
        <s v="Smith-Brown"/>
        <s v="Vance-Glover"/>
        <s v="Joyce PLC"/>
        <s v="Kennedy-Miller"/>
        <s v="White-Obrien"/>
        <s v="Stafford, Hess and Raymond"/>
        <s v="Jordan, Schneider and Hall"/>
        <s v="Rodriguez, Cox and Rodriguez"/>
        <s v="Welch Inc"/>
        <s v="Vasquez Inc"/>
        <s v="Freeman-Ferguson"/>
        <s v="Houston, Moore and Rogers"/>
        <s v="Small-Fuentes"/>
        <s v="Reid-Day"/>
        <s v="Wallace LLC"/>
        <s v="Olson-Bishop"/>
        <s v="Rodriguez, Anderson and Porter"/>
        <s v="Perez, Brown and Meyers"/>
        <s v="English-Mccullough"/>
        <s v="Smith-Nguyen"/>
        <s v="Harmon-Madden"/>
        <s v="Walker-Taylor"/>
        <s v="Harris, Medina and Mitchell"/>
        <s v="Ball-Fisher"/>
        <s v="Page, Holt and Mack"/>
        <s v="Landry Group"/>
        <s v="Buckley Group"/>
        <s v="Vincent PLC"/>
        <s v="Watson-Douglas"/>
        <s v="Jones, Casey and Jones"/>
        <s v="Alvarez-Bauer"/>
        <s v="Buck-Khan"/>
        <s v="Valdez, Williams and Meyer"/>
        <s v="Alvarez-Andrews"/>
        <s v="Stewart and Sons"/>
        <s v="Dyer Inc"/>
        <s v="Anderson, Williams and Cox"/>
        <s v="Solomon PLC"/>
        <s v="Miller-Hubbard"/>
        <s v="Miranda, Martinez and Lowery"/>
        <s v="Munoz, Cherry and Bell"/>
        <s v="Baker-Higgins"/>
        <s v="Johnson, Turner and Carroll"/>
        <s v="Ward PLC"/>
        <s v="Bradley, Beck and Mayo"/>
        <s v="Levine, Martin and Hernandez"/>
        <s v="Gallegos, Wagner and Gaines"/>
        <s v="Hodges, Smith and Kelly"/>
        <s v="Macias Inc"/>
        <s v="Cook-Ortiz"/>
        <s v="Jordan-Fischer"/>
        <s v="Pierce-Ramirez"/>
        <s v="Howell and Sons"/>
        <s v="Garcia, Dunn and Richardson"/>
        <s v="Lawson and Sons"/>
        <s v="Porter-Hicks"/>
        <s v="Rodriguez-Hansen"/>
        <s v="Williams LLC"/>
        <s v="Cooper, Stanley and Bryant"/>
        <s v="Miller, Glenn and Adams"/>
        <s v="Cole, Salazar and Moreno"/>
        <s v="Jones-Ryan"/>
        <s v="Hood, Perez and Meadows"/>
        <s v="Bright and Sons"/>
        <s v="Brady Ltd"/>
        <s v="Collier LLC"/>
        <s v="Campbell, Thomas and Obrien"/>
        <s v="Moses-Terry"/>
        <s v="Miranda, Gray and Hale"/>
        <s v="Ayala, Crawford and Taylor"/>
        <s v="Martinez Ltd"/>
        <s v="Lee PLC"/>
        <s v="Young, Ramsey and Powell"/>
        <s v="Lewis and Sons"/>
        <s v="Davis-Johnson"/>
        <s v="Stevenson-Thompson"/>
        <s v="Ellis, Smith and Armstrong"/>
        <s v="Jackson-Brown"/>
        <s v="Kane, Pruitt and Rivera"/>
        <s v="Wood, Buckley and Meza"/>
        <s v="Brown-Williams"/>
        <s v="Hansen-Austin"/>
        <s v="Santana-George"/>
        <s v="Davis LLC"/>
        <s v="Vazquez, Ochoa and Clark"/>
        <s v="Chung-Nguyen"/>
        <s v="Mueller-Harmon"/>
        <s v="Dixon, Perez and Banks"/>
        <s v="Estrada Group"/>
        <s v="Lutz Group"/>
        <s v="Ortiz Inc"/>
        <s v="Craig, Ellis and Miller"/>
        <s v="Charles Inc"/>
        <s v="White-Rosario"/>
        <s v="Simmons-Villarreal"/>
        <s v="Strickland Group"/>
        <s v="Lynch Ltd"/>
        <s v="Sanders LLC"/>
        <s v="Cooper LLC"/>
        <s v="Palmer Ltd"/>
        <s v="Santos Group"/>
        <s v="Christian, Kim and Jimenez"/>
        <s v="Williams, Price and Hurley"/>
        <s v="Anderson, Parks and Estrada"/>
        <s v="Collins-Martinez"/>
        <s v="Barrett Inc"/>
        <s v="Adams-Rollins"/>
        <s v="Wright-Bryant"/>
        <s v="Berry-Cannon"/>
        <s v="Davis-Gonzalez"/>
        <s v="Best-Young"/>
        <s v="Powers, Smith and Deleon"/>
        <s v="Hogan Group"/>
        <s v="Wang, Silva and Byrd"/>
        <s v="Parker-Morris"/>
        <s v="Rodriguez, Johnson and Jackson"/>
        <s v="Haynes PLC"/>
        <s v="Hayes Group"/>
        <s v="White, Pena and Calhoun"/>
        <s v="Bryant-Pope"/>
        <s v="Gates, Li and Thompson"/>
        <s v="King-Morris"/>
        <s v="Carter, Cole and Curtis"/>
        <s v="Sanchez-Parsons"/>
        <s v="Rivera-Pearson"/>
        <s v="Ramirez, Padilla and Barrera"/>
        <s v="Riggs Group"/>
        <s v="Clements Ltd"/>
        <s v="Cooper Inc"/>
        <s v="Jones-Gonzalez"/>
        <s v="Fox Ltd"/>
        <s v="Green, Murphy and Webb"/>
        <s v="Stevenson PLC"/>
        <s v="Soto-Anthony"/>
        <s v="Wise and Sons"/>
        <s v="Butler-Barr"/>
        <s v="Wilson, Jefferson and Anderson"/>
        <s v="Brown-Oliver"/>
        <s v="Davis-Gardner"/>
        <s v="Dawson Group"/>
        <s v="Turner-Terrell"/>
        <s v="Hall, Buchanan and Benton"/>
        <s v="Lowery, Hayden and Cruz"/>
        <s v="Mora, Miller and Harper"/>
        <s v="Espinoza Group"/>
        <s v="Davis, Crawford and Lopez"/>
        <s v="Richards, Stevens and Fleming"/>
        <s v="Tapia, Sandoval and Hurley"/>
        <s v="Allen Inc"/>
        <s v="Williams, Johnson and Campbell"/>
        <s v="Wiggins Ltd"/>
        <s v="Luna-Horne"/>
        <s v="Peterson, Gonzalez and Spencer"/>
        <s v="Walter Inc"/>
        <s v="Sanders, Farley and Huffman"/>
        <s v="Hall, Holmes and Walker"/>
        <s v="Smith-Powell"/>
        <s v="Smith-Hill"/>
        <s v="Wright LLC"/>
        <s v="Williams, Orozco and Gomez"/>
        <s v="Peterson Ltd"/>
        <s v="Cummings-Hayes"/>
        <s v="Boyle Ltd"/>
        <s v="Henderson, Parker and Diaz"/>
        <s v="Moss-Obrien"/>
        <s v="Wood Inc"/>
        <s v="Riley, Cohen and Goodman"/>
        <s v="Green, Robinson and Ho"/>
        <s v="Black-Graham"/>
        <s v="Robbins Group"/>
        <s v="Mason, Case and May"/>
        <s v="Harris, Russell and Mitchell"/>
        <s v="Rodriguez-Robinson"/>
        <s v="Peck, Higgins and Smith"/>
        <s v="Nunez-King"/>
        <s v="Howard-Douglas"/>
        <s v="Gonzalez-White"/>
        <s v="Lopez-King"/>
        <s v="Glover-Nelson"/>
        <s v="Garner and Sons"/>
        <s v="Sellers, Roach and Garrison"/>
        <s v="Herrera, Bennett and Silva"/>
        <s v="Thomas, Clay and Mendoza"/>
        <s v="Ayala Group"/>
        <s v="Huerta, Roberts and Dickerson"/>
        <s v="Bailey, Nguyen and Martinez"/>
        <s v="Williams, Martin and Meyer"/>
        <s v="Huff-Johnson"/>
        <s v="Diaz-Little"/>
        <s v="Freeman-French"/>
        <s v="Beck-Weber"/>
        <s v="Lewis-Jacobson"/>
        <s v="Logan-Curtis"/>
        <s v="Chan, Washington and Callahan"/>
        <s v="Wilson Group"/>
        <s v="Gardner, Ryan and Gutierrez"/>
        <s v="Hernandez Inc"/>
        <s v="Ortiz-Roberts"/>
        <s v="Morrow Inc"/>
        <s v="Erickson-Rogers"/>
        <s v="Leach, Rich and Price"/>
        <s v="Manning-Hamilton"/>
        <s v="Butler LLC"/>
        <s v="Ball LLC"/>
        <s v="Taylor, Santiago and Flores"/>
        <s v="Hernandez, Norton and Kelley"/>
        <m/>
      </sharedItems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 count="448">
        <n v="100"/>
        <n v="1400"/>
        <n v="108400"/>
        <n v="4200"/>
        <n v="7600"/>
        <n v="5200"/>
        <n v="4500"/>
        <n v="110100"/>
        <n v="6200"/>
        <n v="6300"/>
        <n v="28200"/>
        <n v="81200"/>
        <n v="1700"/>
        <n v="84600"/>
        <n v="9100"/>
        <n v="62500"/>
        <n v="131800"/>
        <n v="94000"/>
        <n v="59100"/>
        <n v="92400"/>
        <n v="5500"/>
        <n v="107500"/>
        <n v="2000"/>
        <n v="130800"/>
        <n v="45900"/>
        <n v="9000"/>
        <n v="3500"/>
        <n v="101000"/>
        <n v="50200"/>
        <n v="9300"/>
        <n v="125500"/>
        <n v="700"/>
        <n v="8100"/>
        <n v="3100"/>
        <n v="9900"/>
        <n v="8800"/>
        <n v="5600"/>
        <n v="1800"/>
        <n v="90200"/>
        <n v="1600"/>
        <n v="9500"/>
        <n v="3700"/>
        <n v="1500"/>
        <n v="33300"/>
        <n v="7200"/>
        <n v="158100"/>
        <n v="6000"/>
        <n v="6600"/>
        <n v="8000"/>
        <n v="2900"/>
        <n v="2700"/>
        <n v="94200"/>
        <n v="199200"/>
        <n v="4700"/>
        <n v="2800"/>
        <n v="6100"/>
        <n v="72600"/>
        <n v="5700"/>
        <n v="7900"/>
        <n v="128000"/>
        <n v="600"/>
        <n v="3900"/>
        <n v="9700"/>
        <n v="122900"/>
        <n v="57800"/>
        <n v="1100"/>
        <n v="16800"/>
        <n v="1000"/>
        <n v="106400"/>
        <n v="31400"/>
        <n v="4900"/>
        <n v="7400"/>
        <n v="198500"/>
        <n v="4800"/>
        <n v="3400"/>
        <n v="7800"/>
        <n v="154300"/>
        <n v="20000"/>
        <n v="108800"/>
        <n v="900"/>
        <n v="69700"/>
        <n v="1300"/>
        <n v="97800"/>
        <n v="10000"/>
        <n v="119200"/>
        <n v="6800"/>
        <n v="142400"/>
        <n v="61400"/>
        <n v="3300"/>
        <n v="1900"/>
        <n v="166700"/>
        <n v="5400"/>
        <n v="5000"/>
        <n v="75100"/>
        <n v="45300"/>
        <n v="136800"/>
        <n v="177700"/>
        <n v="2600"/>
        <n v="5300"/>
        <n v="180200"/>
        <n v="103200"/>
        <n v="70600"/>
        <n v="148500"/>
        <n v="9600"/>
        <n v="164700"/>
        <n v="99500"/>
        <n v="7700"/>
        <n v="82800"/>
        <n v="92100"/>
        <n v="64300"/>
        <n v="25000"/>
        <n v="8300"/>
        <n v="137200"/>
        <n v="41500"/>
        <n v="189400"/>
        <n v="171300"/>
        <n v="139500"/>
        <n v="36400"/>
        <n v="2100"/>
        <n v="191200"/>
        <n v="150500"/>
        <n v="90400"/>
        <n v="9800"/>
        <n v="128100"/>
        <n v="23300"/>
        <n v="188100"/>
        <n v="800"/>
        <n v="96700"/>
        <n v="181200"/>
        <n v="115000"/>
        <n v="38800"/>
        <n v="44500"/>
        <n v="56000"/>
        <n v="8600"/>
        <n v="27100"/>
        <n v="5100"/>
        <n v="3600"/>
        <n v="88800"/>
        <n v="60200"/>
        <n v="8200"/>
        <n v="191300"/>
        <n v="8400"/>
        <n v="42600"/>
        <n v="7100"/>
        <n v="15800"/>
        <n v="54700"/>
        <n v="63200"/>
        <n v="143900"/>
        <n v="75000"/>
        <n v="196900"/>
        <n v="194500"/>
        <n v="9400"/>
        <n v="104400"/>
        <n v="87900"/>
        <n v="156800"/>
        <n v="121700"/>
        <n v="129400"/>
        <n v="41700"/>
        <n v="121500"/>
        <n v="87300"/>
        <n v="46300"/>
        <n v="67800"/>
        <n v="3000"/>
        <n v="60900"/>
        <n v="137900"/>
        <n v="85600"/>
        <n v="2400"/>
        <n v="3800"/>
        <n v="7500"/>
        <n v="39500"/>
        <n v="3200"/>
        <n v="29400"/>
        <n v="168500"/>
        <n v="2300"/>
        <n v="19800"/>
        <n v="61500"/>
        <n v="4600"/>
        <n v="80500"/>
        <n v="4100"/>
        <n v="84300"/>
        <n v="45600"/>
        <n v="111900"/>
        <n v="61600"/>
        <n v="173900"/>
        <n v="153700"/>
        <n v="51100"/>
        <n v="2500"/>
        <n v="164500"/>
        <n v="112100"/>
        <n v="168600"/>
        <n v="7300"/>
        <n v="6500"/>
        <n v="192900"/>
        <n v="76100"/>
        <n v="32900"/>
        <n v="118200"/>
        <n v="2200"/>
        <n v="84400"/>
        <n v="170400"/>
        <n v="117900"/>
        <n v="8900"/>
        <n v="98700"/>
        <n v="93800"/>
        <n v="33700"/>
        <n v="20700"/>
        <n v="66200"/>
        <n v="173800"/>
        <n v="70700"/>
        <n v="94500"/>
        <n v="69800"/>
        <n v="136300"/>
        <n v="37100"/>
        <n v="114300"/>
        <n v="47900"/>
        <n v="197600"/>
        <n v="157600"/>
        <n v="199000"/>
        <n v="180800"/>
        <n v="74100"/>
        <n v="33600"/>
        <n v="4000"/>
        <n v="59700"/>
        <n v="112300"/>
        <n v="189200"/>
        <n v="22500"/>
        <n v="167400"/>
        <n v="49700"/>
        <n v="178200"/>
        <n v="114400"/>
        <n v="38900"/>
        <n v="135500"/>
        <n v="109000"/>
        <n v="114800"/>
        <n v="83000"/>
        <n v="60400"/>
        <n v="102900"/>
        <n v="62800"/>
        <n v="46100"/>
        <n v="97300"/>
        <n v="195800"/>
        <n v="48900"/>
        <n v="29600"/>
        <n v="39300"/>
        <n v="9200"/>
        <n v="135600"/>
        <n v="189500"/>
        <n v="188200"/>
        <n v="113500"/>
        <n v="134600"/>
        <n v="163700"/>
        <n v="113800"/>
        <n v="8700"/>
        <n v="147800"/>
        <n v="174500"/>
        <n v="101400"/>
        <n v="191000"/>
        <n v="121400"/>
        <n v="152400"/>
        <n v="28400"/>
        <n v="102500"/>
        <n v="7000"/>
        <n v="155200"/>
        <n v="89900"/>
        <n v="148400"/>
        <n v="182400"/>
        <n v="116500"/>
        <n v="146400"/>
        <n v="33800"/>
        <n v="98800"/>
        <n v="188800"/>
        <n v="134300"/>
        <n v="71200"/>
        <n v="1200"/>
        <n v="153800"/>
        <n v="191500"/>
        <n v="8500"/>
        <n v="68800"/>
        <n v="196600"/>
        <n v="91400"/>
        <n v="90600"/>
        <n v="110300"/>
        <n v="56800"/>
        <n v="183800"/>
        <n v="193400"/>
        <n v="163800"/>
        <n v="153600"/>
        <n v="25500"/>
        <n v="18000"/>
        <n v="172700"/>
        <n v="138700"/>
        <n v="125400"/>
        <n v="5900"/>
        <n v="50500"/>
        <n v="105000"/>
        <n v="186700"/>
        <n v="115600"/>
        <n v="89100"/>
        <n v="151300"/>
        <n v="178000"/>
        <n v="77000"/>
        <n v="84900"/>
        <n v="184800"/>
        <n v="66100"/>
        <n v="29500"/>
        <n v="180100"/>
        <n v="170600"/>
        <n v="5800"/>
        <n v="105300"/>
        <n v="168700"/>
        <n v="94900"/>
        <n v="72400"/>
        <n v="20100"/>
        <n v="31200"/>
        <n v="6700"/>
        <n v="83300"/>
        <n v="96500"/>
        <n v="43800"/>
        <n v="18900"/>
        <n v="86400"/>
        <n v="121600"/>
        <n v="157300"/>
        <n v="70300"/>
        <n v="73800"/>
        <n v="108500"/>
        <n v="140300"/>
        <n v="71100"/>
        <n v="88700"/>
        <n v="137600"/>
        <n v="42800"/>
        <n v="26500"/>
        <n v="6400"/>
        <n v="198600"/>
        <n v="195900"/>
        <n v="4300"/>
        <n v="25600"/>
        <n v="189000"/>
        <n v="94300"/>
        <n v="85900"/>
        <n v="59200"/>
        <n v="72100"/>
        <n v="139000"/>
        <n v="197700"/>
        <n v="81600"/>
        <n v="119800"/>
        <n v="14900"/>
        <n v="169400"/>
        <n v="192100"/>
        <n v="98600"/>
        <n v="196700"/>
        <n v="35000"/>
        <n v="6900"/>
        <n v="118400"/>
        <n v="52600"/>
        <n v="120700"/>
        <n v="106800"/>
        <n v="79400"/>
        <n v="27500"/>
        <n v="48800"/>
        <n v="16200"/>
        <n v="97600"/>
        <n v="197900"/>
        <n v="170700"/>
        <n v="62300"/>
        <n v="145600"/>
        <n v="184100"/>
        <n v="140000"/>
        <n v="180400"/>
        <n v="164100"/>
        <n v="128900"/>
        <n v="42100"/>
        <n v="52000"/>
        <n v="63400"/>
        <n v="169700"/>
        <n v="38500"/>
        <n v="118000"/>
        <n v="123600"/>
        <n v="48500"/>
        <n v="193200"/>
        <n v="54300"/>
        <n v="28800"/>
        <n v="117000"/>
        <n v="74700"/>
        <n v="55800"/>
        <n v="194900"/>
        <n v="70400"/>
        <n v="167500"/>
        <n v="48300"/>
        <n v="97200"/>
        <n v="125600"/>
        <n v="149600"/>
        <n v="53100"/>
        <n v="110800"/>
        <n v="108700"/>
        <n v="88900"/>
        <n v="61200"/>
        <n v="185900"/>
        <n v="84500"/>
        <n v="140800"/>
        <n v="92500"/>
        <n v="51300"/>
        <n v="54000"/>
        <n v="85000"/>
        <n v="97100"/>
        <n v="43200"/>
        <n v="86200"/>
        <n v="17700"/>
        <n v="116300"/>
        <n v="69900"/>
        <n v="17100"/>
        <n v="171000"/>
        <n v="23400"/>
        <n v="81000"/>
        <n v="182800"/>
        <n v="161900"/>
        <n v="71500"/>
        <n v="40200"/>
        <n v="163600"/>
        <n v="81300"/>
        <n v="170800"/>
        <n v="150600"/>
        <n v="134400"/>
        <n v="159800"/>
        <n v="179100"/>
        <n v="41000"/>
        <n v="38200"/>
        <n v="154500"/>
        <n v="70200"/>
        <n v="125900"/>
        <n v="35600"/>
        <n v="160400"/>
        <n v="51400"/>
        <n v="39400"/>
        <n v="73000"/>
        <n v="43000"/>
        <n v="172000"/>
        <n v="14500"/>
        <n v="145500"/>
        <n v="187600"/>
        <n v="145000"/>
        <n v="88400"/>
        <n v="42700"/>
        <n v="121100"/>
        <n v="195200"/>
        <n v="129100"/>
        <n v="141100"/>
        <n v="66600"/>
        <n v="111100"/>
        <m/>
      </sharedItems>
    </cacheField>
    <cacheField name="pledged" numFmtId="0">
      <sharedItems containsString="0" containsBlank="1" containsNumber="1" containsInteger="1" minValue="0" maxValue="199110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 count="590">
        <n v="0"/>
        <n v="158"/>
        <n v="1425"/>
        <n v="24"/>
        <n v="53"/>
        <n v="174"/>
        <n v="18"/>
        <n v="227"/>
        <n v="708"/>
        <n v="44"/>
        <n v="220"/>
        <n v="27"/>
        <n v="55"/>
        <n v="98"/>
        <n v="200"/>
        <n v="452"/>
        <n v="100"/>
        <n v="1249"/>
        <n v="135"/>
        <n v="674"/>
        <n v="1396"/>
        <n v="558"/>
        <n v="890"/>
        <n v="142"/>
        <n v="2673"/>
        <n v="163"/>
        <n v="1480"/>
        <n v="15"/>
        <n v="2220"/>
        <n v="1606"/>
        <n v="129"/>
        <n v="226"/>
        <n v="2307"/>
        <n v="5419"/>
        <n v="165"/>
        <n v="1965"/>
        <n v="16"/>
        <n v="107"/>
        <n v="134"/>
        <n v="88"/>
        <n v="198"/>
        <n v="111"/>
        <n v="222"/>
        <n v="6212"/>
        <n v="48"/>
        <n v="92"/>
        <n v="149"/>
        <n v="2431"/>
        <n v="303"/>
        <n v="1"/>
        <n v="1467"/>
        <n v="75"/>
        <n v="209"/>
        <n v="120"/>
        <n v="131"/>
        <n v="164"/>
        <n v="201"/>
        <n v="211"/>
        <n v="128"/>
        <n v="1600"/>
        <n v="2253"/>
        <n v="249"/>
        <n v="5"/>
        <n v="38"/>
        <n v="236"/>
        <n v="12"/>
        <n v="4065"/>
        <n v="246"/>
        <n v="17"/>
        <n v="2475"/>
        <n v="76"/>
        <n v="54"/>
        <n v="85"/>
        <n v="170"/>
        <n v="1684"/>
        <n v="56"/>
        <n v="330"/>
        <n v="838"/>
        <n v="127"/>
        <n v="411"/>
        <n v="180"/>
        <n v="1000"/>
        <n v="374"/>
        <n v="71"/>
        <n v="203"/>
        <n v="1482"/>
        <n v="113"/>
        <n v="96"/>
        <n v="106"/>
        <n v="679"/>
        <n v="498"/>
        <n v="610"/>
        <n v="2331"/>
        <n v="1220"/>
        <n v="336"/>
        <n v="37"/>
        <n v="1917"/>
        <n v="95"/>
        <n v="147"/>
        <n v="86"/>
        <n v="83"/>
        <n v="60"/>
        <n v="296"/>
        <n v="676"/>
        <n v="361"/>
        <n v="126"/>
        <n v="3304"/>
        <n v="73"/>
        <n v="275"/>
        <n v="67"/>
        <n v="154"/>
        <n v="1782"/>
        <n v="903"/>
        <n v="3387"/>
        <n v="662"/>
        <n v="94"/>
        <n v="774"/>
        <n v="672"/>
        <n v="532"/>
        <n v="533"/>
        <n v="2443"/>
        <n v="89"/>
        <n v="159"/>
        <n v="940"/>
        <n v="117"/>
        <n v="58"/>
        <n v="50"/>
        <n v="115"/>
        <n v="326"/>
        <n v="186"/>
        <n v="1071"/>
        <n v="70"/>
        <n v="768"/>
        <n v="51"/>
        <n v="199"/>
        <n v="195"/>
        <n v="3376"/>
        <n v="5681"/>
        <n v="1059"/>
        <n v="1194"/>
        <n v="379"/>
        <n v="30"/>
        <n v="41"/>
        <n v="1821"/>
        <n v="157"/>
        <n v="2506"/>
        <n v="244"/>
        <n v="146"/>
        <n v="955"/>
        <n v="1267"/>
        <n v="26"/>
        <n v="1561"/>
        <n v="1130"/>
        <n v="782"/>
        <n v="2739"/>
        <n v="210"/>
        <n v="3537"/>
        <n v="2107"/>
        <n v="136"/>
        <n v="3318"/>
        <n v="340"/>
        <n v="19"/>
        <n v="886"/>
        <n v="1442"/>
        <n v="35"/>
        <n v="441"/>
        <n v="243"/>
        <n v="65"/>
        <n v="524"/>
        <n v="1989"/>
        <n v="168"/>
        <n v="13"/>
        <n v="82"/>
        <n v="4498"/>
        <n v="40"/>
        <n v="80"/>
        <n v="57"/>
        <n v="43"/>
        <n v="2053"/>
        <n v="808"/>
        <n v="1625"/>
        <n v="4289"/>
        <n v="143"/>
        <n v="1815"/>
        <n v="934"/>
        <n v="397"/>
        <n v="1539"/>
        <n v="2179"/>
        <n v="138"/>
        <n v="931"/>
        <n v="3594"/>
        <n v="5880"/>
        <n v="112"/>
        <n v="943"/>
        <n v="2468"/>
        <n v="2551"/>
        <n v="101"/>
        <n v="62"/>
        <n v="329"/>
        <n v="97"/>
        <n v="1784"/>
        <n v="250"/>
        <n v="238"/>
        <n v="214"/>
        <n v="1884"/>
        <n v="218"/>
        <n v="6465"/>
        <n v="59"/>
        <n v="1335"/>
        <n v="1697"/>
        <n v="261"/>
        <n v="454"/>
        <n v="5512"/>
        <n v="3182"/>
        <n v="2768"/>
        <n v="87"/>
        <n v="1890"/>
        <n v="61"/>
        <n v="1894"/>
        <n v="282"/>
        <n v="116"/>
        <n v="133"/>
        <n v="91"/>
        <n v="546"/>
        <n v="393"/>
        <n v="2062"/>
        <n v="29"/>
        <n v="132"/>
        <n v="254"/>
        <n v="184"/>
        <n v="176"/>
        <n v="137"/>
        <n v="337"/>
        <n v="908"/>
        <n v="10"/>
        <n v="32"/>
        <n v="183"/>
        <n v="1910"/>
        <n v="104"/>
        <n v="72"/>
        <n v="49"/>
        <n v="295"/>
        <n v="245"/>
        <n v="7"/>
        <n v="659"/>
        <n v="803"/>
        <n v="121"/>
        <n v="3742"/>
        <n v="223"/>
        <n v="31"/>
        <n v="108"/>
        <n v="64"/>
        <n v="5168"/>
        <n v="307"/>
        <n v="33"/>
        <n v="2441"/>
        <n v="1385"/>
        <n v="190"/>
        <n v="470"/>
        <n v="253"/>
        <n v="1113"/>
        <n v="2283"/>
        <n v="1072"/>
        <n v="1095"/>
        <n v="1690"/>
        <n v="1297"/>
        <n v="1257"/>
        <n v="328"/>
        <n v="830"/>
        <n v="331"/>
        <n v="25"/>
        <n v="191"/>
        <n v="3483"/>
        <n v="923"/>
        <n v="2013"/>
        <n v="1703"/>
        <n v="23"/>
        <n v="187"/>
        <n v="2875"/>
        <n v="139"/>
        <n v="206"/>
        <n v="5966"/>
        <n v="2176"/>
        <n v="169"/>
        <n v="2106"/>
        <n v="355"/>
        <n v="84"/>
        <n v="155"/>
        <n v="189"/>
        <n v="4799"/>
        <n v="1137"/>
        <n v="1068"/>
        <n v="424"/>
        <n v="145"/>
        <n v="1152"/>
        <n v="151"/>
        <n v="1608"/>
        <n v="3059"/>
        <n v="34"/>
        <n v="1604"/>
        <n v="123"/>
        <n v="941"/>
        <n v="299"/>
        <n v="3015"/>
        <n v="2237"/>
        <n v="435"/>
        <n v="645"/>
        <n v="484"/>
        <n v="714"/>
        <n v="1111"/>
        <n v="1089"/>
        <n v="5497"/>
        <n v="418"/>
        <n v="1439"/>
        <n v="1999"/>
        <n v="5203"/>
        <n v="118"/>
        <n v="205"/>
        <n v="162"/>
        <n v="219"/>
        <n v="2526"/>
        <n v="747"/>
        <n v="2138"/>
        <n v="792"/>
        <n v="1713"/>
        <n v="192"/>
        <n v="247"/>
        <n v="2293"/>
        <n v="3131"/>
        <n v="90"/>
        <n v="439"/>
        <n v="605"/>
        <n v="6286"/>
        <n v="1181"/>
        <n v="39"/>
        <n v="3727"/>
        <n v="1605"/>
        <n v="46"/>
        <n v="2120"/>
        <n v="105"/>
        <n v="2080"/>
        <n v="535"/>
        <n v="2105"/>
        <n v="2436"/>
        <n v="42"/>
        <n v="381"/>
        <n v="194"/>
        <n v="575"/>
        <n v="1120"/>
        <n v="2756"/>
        <n v="173"/>
        <n v="1538"/>
        <n v="9"/>
        <n v="554"/>
        <n v="1572"/>
        <n v="648"/>
        <n v="21"/>
        <n v="2346"/>
        <n v="144"/>
        <n v="595"/>
        <n v="268"/>
        <n v="579"/>
        <n v="2072"/>
        <n v="1796"/>
        <n v="460"/>
        <n v="347"/>
        <n v="2528"/>
        <n v="3657"/>
        <n v="1258"/>
        <n v="362"/>
        <n v="239"/>
        <n v="528"/>
        <n v="846"/>
        <n v="78"/>
        <n v="1773"/>
        <n v="369"/>
        <n v="1979"/>
        <n v="63"/>
        <n v="6080"/>
        <n v="3640"/>
        <n v="2218"/>
        <n v="202"/>
        <n v="140"/>
        <n v="1052"/>
        <n v="1296"/>
        <n v="77"/>
        <n v="395"/>
        <n v="2690"/>
        <n v="156"/>
        <n v="2985"/>
        <n v="762"/>
        <n v="2779"/>
        <n v="1028"/>
        <n v="122"/>
        <n v="221"/>
        <n v="1022"/>
        <n v="3177"/>
        <n v="1790"/>
        <n v="3596"/>
        <n v="5180"/>
        <n v="589"/>
        <n v="2725"/>
        <n v="300"/>
        <n v="3116"/>
        <n v="909"/>
        <n v="1613"/>
        <n v="130"/>
        <n v="1368"/>
        <n v="102"/>
        <n v="4006"/>
        <n v="1629"/>
        <n v="2188"/>
        <n v="2409"/>
        <n v="1140"/>
        <n v="2857"/>
        <n v="160"/>
        <n v="2230"/>
        <n v="316"/>
        <n v="6406"/>
        <n v="723"/>
        <n v="1198"/>
        <n v="2144"/>
        <n v="2693"/>
        <n v="432"/>
        <n v="750"/>
        <n v="3063"/>
        <n v="278"/>
        <n v="1658"/>
        <n v="2266"/>
        <n v="2604"/>
        <n v="45"/>
        <n v="257"/>
        <n v="375"/>
        <n v="2928"/>
        <n v="4697"/>
        <n v="2915"/>
        <n v="602"/>
        <n v="3868"/>
        <n v="409"/>
        <n v="234"/>
        <n v="3016"/>
        <n v="264"/>
        <n v="504"/>
        <n v="14"/>
        <n v="390"/>
        <n v="752"/>
        <n v="1063"/>
        <n v="272"/>
        <n v="419"/>
        <n v="1621"/>
        <n v="1101"/>
        <n v="1073"/>
        <n v="4428"/>
        <n v="1218"/>
        <n v="1170"/>
        <n v="215"/>
        <n v="363"/>
        <n v="2955"/>
        <n v="1657"/>
        <n v="103"/>
        <n v="110"/>
        <n v="926"/>
        <n v="269"/>
        <n v="175"/>
        <n v="69"/>
        <n v="237"/>
        <n v="1748"/>
        <n v="79"/>
        <n v="196"/>
        <n v="889"/>
        <n v="7295"/>
        <n v="2893"/>
        <n v="820"/>
        <n v="2038"/>
        <n v="2025"/>
        <n v="1345"/>
        <n v="125"/>
        <n v="1785"/>
        <n v="656"/>
        <n v="555"/>
        <n v="297"/>
        <n v="3036"/>
        <n v="1596"/>
        <n v="181"/>
        <n v="1121"/>
        <n v="980"/>
        <n v="536"/>
        <n v="1991"/>
        <n v="3388"/>
        <n v="280"/>
        <n v="614"/>
        <n v="366"/>
        <n v="270"/>
        <n v="114"/>
        <n v="3205"/>
        <n v="288"/>
        <n v="148"/>
        <n v="1518"/>
        <n v="1274"/>
        <n v="166"/>
        <n v="235"/>
        <n v="248"/>
        <n v="513"/>
        <n v="150"/>
        <n v="3410"/>
        <n v="216"/>
        <n v="5139"/>
        <n v="2353"/>
        <n v="2201"/>
        <n v="831"/>
        <n v="161"/>
        <n v="3308"/>
        <n v="207"/>
        <n v="859"/>
        <n v="6"/>
        <n v="185"/>
        <n v="1225"/>
        <n v="233"/>
        <n v="2108"/>
        <n v="2805"/>
        <n v="68"/>
        <n v="36"/>
        <n v="2489"/>
        <n v="47"/>
        <n v="279"/>
        <n v="2100"/>
        <n v="252"/>
        <n v="1280"/>
        <n v="22"/>
        <n v="4233"/>
        <n v="119"/>
        <n v="1758"/>
        <n v="1797"/>
        <n v="3533"/>
        <n v="1354"/>
        <n v="172"/>
        <n v="2662"/>
        <n v="225"/>
        <n v="217"/>
        <n v="3272"/>
        <n v="898"/>
        <n v="526"/>
        <n v="2320"/>
        <n v="81"/>
        <n v="1887"/>
        <n v="4358"/>
        <n v="1229"/>
        <n v="2414"/>
        <n v="193"/>
        <n v="1886"/>
        <n v="52"/>
        <n v="1825"/>
        <n v="290"/>
        <n v="1470"/>
        <n v="182"/>
        <n v="1460"/>
        <n v="1221"/>
        <n v="3934"/>
        <n v="462"/>
        <n v="179"/>
        <n v="523"/>
        <n v="141"/>
        <n v="1866"/>
        <n v="255"/>
        <n v="2261"/>
        <n v="2289"/>
        <n v="3777"/>
        <n v="1902"/>
        <n v="976"/>
        <n v="66"/>
        <n v="263"/>
        <n v="1691"/>
        <n v="1559"/>
        <n v="1548"/>
        <n v="266"/>
        <n v="1573"/>
        <n v="93"/>
        <n v="594"/>
        <n v="1681"/>
        <n v="1015"/>
        <n v="742"/>
        <n v="323"/>
        <n v="2326"/>
        <n v="4405"/>
        <n v="480"/>
        <n v="241"/>
        <n v="842"/>
        <n v="2043"/>
        <n v="1122"/>
        <m/>
      </sharedItems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 count="880">
        <n v="1448690400"/>
        <n v="1408424400"/>
        <n v="1384668000"/>
        <n v="1565499600"/>
        <n v="1547964000"/>
        <n v="1346130000"/>
        <n v="1505278800"/>
        <n v="1439442000"/>
        <n v="1281330000"/>
        <n v="1379566800"/>
        <n v="1281762000"/>
        <n v="1285045200"/>
        <n v="1571720400"/>
        <n v="1465621200"/>
        <n v="1331013600"/>
        <n v="1575957600"/>
        <n v="1390370400"/>
        <n v="1294812000"/>
        <n v="1536382800"/>
        <n v="1551679200"/>
        <n v="1406523600"/>
        <n v="1313384400"/>
        <n v="1522731600"/>
        <n v="1550124000"/>
        <n v="1403326800"/>
        <n v="1305694800"/>
        <n v="1533013200"/>
        <n v="1443848400"/>
        <n v="1265695200"/>
        <n v="1532062800"/>
        <n v="1558674000"/>
        <n v="1451973600"/>
        <n v="1515564000"/>
        <n v="1412485200"/>
        <n v="1490245200"/>
        <n v="1547877600"/>
        <n v="1298700000"/>
        <n v="1570338000"/>
        <n v="1287378000"/>
        <n v="1361772000"/>
        <n v="1275714000"/>
        <n v="1346734800"/>
        <n v="1309755600"/>
        <n v="1406178000"/>
        <n v="1552798800"/>
        <n v="1478062800"/>
        <n v="1278565200"/>
        <n v="1396069200"/>
        <n v="1435208400"/>
        <n v="1571547600"/>
        <n v="1375333200"/>
        <n v="1332824400"/>
        <n v="1284526800"/>
        <n v="1400562000"/>
        <n v="1520748000"/>
        <n v="1532926800"/>
        <n v="1420869600"/>
        <n v="1504242000"/>
        <n v="1442811600"/>
        <n v="1497243600"/>
        <n v="1342501200"/>
        <n v="1298268000"/>
        <n v="1433480400"/>
        <n v="1493355600"/>
        <n v="1530507600"/>
        <n v="1296108000"/>
        <n v="1428469200"/>
        <n v="1264399200"/>
        <n v="1501131600"/>
        <n v="1292738400"/>
        <n v="1288674000"/>
        <n v="1575093600"/>
        <n v="1435726800"/>
        <n v="1480226400"/>
        <n v="1459054800"/>
        <n v="1531630800"/>
        <n v="1421992800"/>
        <n v="1285563600"/>
        <n v="1523854800"/>
        <n v="1529125200"/>
        <n v="1503982800"/>
        <n v="1511416800"/>
        <n v="1547704800"/>
        <n v="1469682000"/>
        <n v="1343451600"/>
        <n v="1315717200"/>
        <n v="1430715600"/>
        <n v="1299564000"/>
        <n v="1429160400"/>
        <n v="1271307600"/>
        <n v="1456380000"/>
        <n v="1470459600"/>
        <n v="1277269200"/>
        <n v="1350709200"/>
        <n v="1554613200"/>
        <n v="1571029200"/>
        <n v="1299736800"/>
        <n v="1437973200"/>
        <n v="1416895200"/>
        <n v="1319000400"/>
        <n v="1424498400"/>
        <n v="1526274000"/>
        <n v="1287896400"/>
        <n v="1495515600"/>
        <n v="1364878800"/>
        <n v="1567918800"/>
        <n v="1524459600"/>
        <n v="1333688400"/>
        <n v="1389506400"/>
        <n v="1536642000"/>
        <n v="1348290000"/>
        <n v="1408856400"/>
        <n v="1505192400"/>
        <n v="1554786000"/>
        <n v="1510898400"/>
        <n v="1442552400"/>
        <n v="1316667600"/>
        <n v="1390716000"/>
        <n v="1402894800"/>
        <n v="1429246800"/>
        <n v="1417068000"/>
        <n v="1448344800"/>
        <n v="1557723600"/>
        <n v="1537333200"/>
        <n v="1471150800"/>
        <n v="1273640400"/>
        <n v="1282885200"/>
        <n v="1422943200"/>
        <n v="1319605200"/>
        <n v="1385704800"/>
        <n v="1515736800"/>
        <n v="1313125200"/>
        <n v="1308459600"/>
        <n v="1362636000"/>
        <n v="1402117200"/>
        <n v="1286341200"/>
        <n v="1348808400"/>
        <n v="1429592400"/>
        <n v="1519538400"/>
        <n v="1434085200"/>
        <n v="1277701200"/>
        <n v="1560747600"/>
        <n v="1410066000"/>
        <n v="1320732000"/>
        <n v="1465794000"/>
        <n v="1500958800"/>
        <n v="1357020000"/>
        <n v="1544940000"/>
        <n v="1402290000"/>
        <n v="1487311200"/>
        <n v="1350622800"/>
        <n v="1463029200"/>
        <n v="1269493200"/>
        <n v="1570251600"/>
        <n v="1388383200"/>
        <n v="1449554400"/>
        <n v="1553662800"/>
        <n v="1556341200"/>
        <n v="1442984400"/>
        <n v="1544248800"/>
        <n v="1508475600"/>
        <n v="1507438800"/>
        <n v="1501563600"/>
        <n v="1292997600"/>
        <n v="1370840400"/>
        <n v="1550815200"/>
        <n v="1339909200"/>
        <n v="1501736400"/>
        <n v="1395291600"/>
        <n v="1405746000"/>
        <n v="1368853200"/>
        <n v="1444021200"/>
        <n v="1472619600"/>
        <n v="1472878800"/>
        <n v="1289800800"/>
        <n v="1505970000"/>
        <n v="1363496400"/>
        <n v="1269234000"/>
        <n v="1507093200"/>
        <n v="1560574800"/>
        <n v="1284008400"/>
        <n v="1556859600"/>
        <n v="1526187600"/>
        <n v="1400821200"/>
        <n v="1361599200"/>
        <n v="1417500000"/>
        <n v="1457071200"/>
        <n v="1370322000"/>
        <n v="1552366800"/>
        <n v="1403845200"/>
        <n v="1523163600"/>
        <n v="1442206800"/>
        <n v="1532840400"/>
        <n v="1498194000"/>
        <n v="1281070800"/>
        <n v="1436245200"/>
        <n v="1406264400"/>
        <n v="1317531600"/>
        <n v="1484632800"/>
        <n v="1301806800"/>
        <n v="1539752400"/>
        <n v="1267250400"/>
        <n v="1535432400"/>
        <n v="1510207200"/>
        <n v="1462510800"/>
        <n v="1488520800"/>
        <n v="1377579600"/>
        <n v="1576389600"/>
        <n v="1289019600"/>
        <n v="1282194000"/>
        <n v="1550037600"/>
        <n v="1321941600"/>
        <n v="1556427600"/>
        <n v="1320991200"/>
        <n v="1345093200"/>
        <n v="1309496400"/>
        <n v="1340254800"/>
        <n v="1412226000"/>
        <n v="1458104400"/>
        <n v="1411534800"/>
        <n v="1399093200"/>
        <n v="1270702800"/>
        <n v="1431666000"/>
        <n v="1496293200"/>
        <n v="1575612000"/>
        <n v="1369112400"/>
        <n v="1469422800"/>
        <n v="1307854800"/>
        <n v="1503378000"/>
        <n v="1486965600"/>
        <n v="1561438800"/>
        <n v="1398402000"/>
        <n v="1513231200"/>
        <n v="1440824400"/>
        <n v="1397365200"/>
        <n v="1494392400"/>
        <n v="1520143200"/>
        <n v="1405314000"/>
        <n v="1396846800"/>
        <n v="1375678800"/>
        <n v="1482386400"/>
        <n v="1420005600"/>
        <n v="1420178400"/>
        <n v="1355032800"/>
        <n v="1382677200"/>
        <n v="1302238800"/>
        <n v="1487656800"/>
        <n v="1297836000"/>
        <n v="1453615200"/>
        <n v="1362463200"/>
        <n v="1481176800"/>
        <n v="1354946400"/>
        <n v="1282712400"/>
        <n v="1301979600"/>
        <n v="1263016800"/>
        <n v="1360648800"/>
        <n v="1451800800"/>
        <n v="1415340000"/>
        <n v="1351054800"/>
        <n v="1349326800"/>
        <n v="1548914400"/>
        <n v="1291269600"/>
        <n v="1449468000"/>
        <n v="1562734800"/>
        <n v="1505624400"/>
        <n v="1509948000"/>
        <n v="1554526800"/>
        <n v="1334811600"/>
        <n v="1279515600"/>
        <n v="1353909600"/>
        <n v="1535950800"/>
        <n v="1511244000"/>
        <n v="1331445600"/>
        <n v="1464584400"/>
        <n v="1335848400"/>
        <n v="1473483600"/>
        <n v="1479880800"/>
        <n v="1430197200"/>
        <n v="1331701200"/>
        <n v="1438578000"/>
        <n v="1368162000"/>
        <n v="1318654800"/>
        <n v="1331874000"/>
        <n v="1286254800"/>
        <n v="1540530000"/>
        <n v="1381813200"/>
        <n v="1548655200"/>
        <n v="1389679200"/>
        <n v="1456466400"/>
        <n v="1456984800"/>
        <n v="1504069200"/>
        <n v="1424930400"/>
        <n v="1535864400"/>
        <n v="1452146400"/>
        <n v="1470546000"/>
        <n v="1458363600"/>
        <n v="1500008400"/>
        <n v="1338958800"/>
        <n v="1303102800"/>
        <n v="1316581200"/>
        <n v="1270789200"/>
        <n v="1330322400"/>
        <n v="1400907600"/>
        <n v="1574143200"/>
        <n v="1494738000"/>
        <n v="1392357600"/>
        <n v="1281589200"/>
        <n v="1305003600"/>
        <n v="1301634000"/>
        <n v="1290664800"/>
        <n v="1395896400"/>
        <n v="1434862800"/>
        <n v="1451109600"/>
        <n v="1566968400"/>
        <n v="1543557600"/>
        <n v="1481522400"/>
        <n v="1512712800"/>
        <n v="1324274400"/>
        <n v="1364446800"/>
        <n v="1542693600"/>
        <n v="1573797600"/>
        <n v="1292392800"/>
        <n v="1573452000"/>
        <n v="1317790800"/>
        <n v="1501650000"/>
        <n v="1323669600"/>
        <n v="1440738000"/>
        <n v="1374296400"/>
        <n v="1384840800"/>
        <n v="1516600800"/>
        <n v="1436418000"/>
        <n v="1503550800"/>
        <n v="1423634400"/>
        <n v="1487224800"/>
        <n v="1432098000"/>
        <n v="1440392400"/>
        <n v="1446876000"/>
        <n v="1562302800"/>
        <n v="1378184400"/>
        <n v="1485064800"/>
        <n v="1326520800"/>
        <n v="1441256400"/>
        <n v="1533877200"/>
        <n v="1314421200"/>
        <n v="1293861600"/>
        <n v="1507352400"/>
        <n v="1324965600"/>
        <n v="1520229600"/>
        <n v="1482991200"/>
        <n v="1294034400"/>
        <n v="1413608400"/>
        <n v="1286946000"/>
        <n v="1359871200"/>
        <n v="1555304400"/>
        <n v="1423375200"/>
        <n v="1420696800"/>
        <n v="1502946000"/>
        <n v="1547186400"/>
        <n v="1444971600"/>
        <n v="1404622800"/>
        <n v="1526878800"/>
        <n v="1319691600"/>
        <n v="1371963600"/>
        <n v="1433739600"/>
        <n v="1508130000"/>
        <n v="1486706400"/>
        <n v="1553835600"/>
        <n v="1277528400"/>
        <n v="1339477200"/>
        <n v="1325656800"/>
        <n v="1288242000"/>
        <n v="1379048400"/>
        <n v="1294293600"/>
        <n v="1500267600"/>
        <n v="1375074000"/>
        <n v="1323324000"/>
        <n v="1538715600"/>
        <n v="1369285200"/>
        <n v="1525755600"/>
        <n v="1296626400"/>
        <n v="1376629200"/>
        <n v="1572152400"/>
        <n v="1325829600"/>
        <n v="1510639200"/>
        <n v="1528088400"/>
        <n v="1359525600"/>
        <n v="1570942800"/>
        <n v="1466398800"/>
        <n v="1492491600"/>
        <n v="1496034000"/>
        <n v="1388728800"/>
        <n v="1543298400"/>
        <n v="1271739600"/>
        <n v="1326434400"/>
        <n v="1295244000"/>
        <n v="1541221200"/>
        <n v="1336280400"/>
        <n v="1324533600"/>
        <n v="1498366800"/>
        <n v="1498712400"/>
        <n v="1271480400"/>
        <n v="1524027600"/>
        <n v="1438059600"/>
        <n v="1361944800"/>
        <n v="1410584400"/>
        <n v="1297404000"/>
        <n v="1392012000"/>
        <n v="1569733200"/>
        <n v="1529643600"/>
        <n v="1399006800"/>
        <n v="1385359200"/>
        <n v="1480572000"/>
        <n v="1418623200"/>
        <n v="1555736400"/>
        <n v="1442120400"/>
        <n v="1362376800"/>
        <n v="1478408400"/>
        <n v="1498798800"/>
        <n v="1335416400"/>
        <n v="1504328400"/>
        <n v="1285822800"/>
        <n v="1311483600"/>
        <n v="1291356000"/>
        <n v="1355810400"/>
        <n v="1513663200"/>
        <n v="1365915600"/>
        <n v="1551852000"/>
        <n v="1540098000"/>
        <n v="1500440400"/>
        <n v="1278392400"/>
        <n v="1382331600"/>
        <n v="1316754000"/>
        <n v="1518242400"/>
        <n v="1476421200"/>
        <n v="1269752400"/>
        <n v="1419746400"/>
        <n v="1398661200"/>
        <n v="1388469600"/>
        <n v="1518328800"/>
        <n v="1517032800"/>
        <n v="1368594000"/>
        <n v="1448258400"/>
        <n v="1555218000"/>
        <n v="1431925200"/>
        <n v="1335934800"/>
        <n v="1552280400"/>
        <n v="1529989200"/>
        <n v="1418709600"/>
        <n v="1372136400"/>
        <n v="1309064400"/>
        <n v="1425877200"/>
        <n v="1501304400"/>
        <n v="1268287200"/>
        <n v="1412139600"/>
        <n v="1330063200"/>
        <n v="1576130400"/>
        <n v="1407128400"/>
        <n v="1560142800"/>
        <n v="1520575200"/>
        <n v="1492664400"/>
        <n v="1454479200"/>
        <n v="1281934800"/>
        <n v="1573970400"/>
        <n v="1372654800"/>
        <n v="1275886800"/>
        <n v="1561784400"/>
        <n v="1332392400"/>
        <n v="1402376400"/>
        <n v="1495342800"/>
        <n v="1482213600"/>
        <n v="1420092000"/>
        <n v="1458018000"/>
        <n v="1367384400"/>
        <n v="1363064400"/>
        <n v="1343365200"/>
        <n v="1362722400"/>
        <n v="1365483600"/>
        <n v="1336194000"/>
        <n v="1527742800"/>
        <n v="1564030800"/>
        <n v="1404536400"/>
        <n v="1386309600"/>
        <n v="1324620000"/>
        <n v="1493960400"/>
        <n v="1519365600"/>
        <n v="1555650000"/>
        <n v="1471928400"/>
        <n v="1341291600"/>
        <n v="1267682400"/>
        <n v="1272258000"/>
        <n v="1290492000"/>
        <n v="1454652000"/>
        <n v="1385186400"/>
        <n v="1399698000"/>
        <n v="1283230800"/>
        <n v="1384149600"/>
        <n v="1516860000"/>
        <n v="1374642000"/>
        <n v="1534482000"/>
        <n v="1528434000"/>
        <n v="1282626000"/>
        <n v="1535605200"/>
        <n v="1379826000"/>
        <n v="1561957200"/>
        <n v="1525496400"/>
        <n v="1433912400"/>
        <n v="1453442400"/>
        <n v="1378875600"/>
        <n v="1452232800"/>
        <n v="1577253600"/>
        <n v="1537160400"/>
        <n v="1422165600"/>
        <n v="1459486800"/>
        <n v="1369717200"/>
        <n v="1330495200"/>
        <n v="1419055200"/>
        <n v="1480140000"/>
        <n v="1293948000"/>
        <n v="1482127200"/>
        <n v="1396414800"/>
        <n v="1315285200"/>
        <n v="1443762000"/>
        <n v="1456293600"/>
        <n v="1470114000"/>
        <n v="1321596000"/>
        <n v="1318827600"/>
        <n v="1542088800"/>
        <n v="1426395600"/>
        <n v="1321336800"/>
        <n v="1404968400"/>
        <n v="1279170000"/>
        <n v="1294725600"/>
        <n v="1434690000"/>
        <n v="1443416400"/>
        <n v="1575698400"/>
        <n v="1509512400"/>
        <n v="1299823200"/>
        <n v="1322719200"/>
        <n v="1312693200"/>
        <n v="1393394400"/>
        <n v="1304053200"/>
        <n v="1329717600"/>
        <n v="1335330000"/>
        <n v="1268888400"/>
        <n v="1289973600"/>
        <n v="1436072400"/>
        <n v="1419141600"/>
        <n v="1279083600"/>
        <n v="1401426000"/>
        <n v="1395810000"/>
        <n v="1467003600"/>
        <n v="1268715600"/>
        <n v="1457157600"/>
        <n v="1276578000"/>
        <n v="1423720800"/>
        <n v="1375160400"/>
        <n v="1555563600"/>
        <n v="1295676000"/>
        <n v="1457330400"/>
        <n v="1395550800"/>
        <n v="1547618400"/>
        <n v="1355637600"/>
        <n v="1374728400"/>
        <n v="1287810000"/>
        <n v="1503723600"/>
        <n v="1484114400"/>
        <n v="1461906000"/>
        <n v="1379653200"/>
        <n v="1401858000"/>
        <n v="1367470800"/>
        <n v="1304658000"/>
        <n v="1467954000"/>
        <n v="1473742800"/>
        <n v="1523768400"/>
        <n v="1437022800"/>
        <n v="1580104800"/>
        <n v="1285650000"/>
        <n v="1276664400"/>
        <n v="1286168400"/>
        <n v="1467781200"/>
        <n v="1556686800"/>
        <n v="1553576400"/>
        <n v="1414904400"/>
        <n v="1490418000"/>
        <n v="1360389600"/>
        <n v="1326866400"/>
        <n v="1479103200"/>
        <n v="1280206800"/>
        <n v="1532754000"/>
        <n v="1453096800"/>
        <n v="1487570400"/>
        <n v="1545026400"/>
        <n v="1488348000"/>
        <n v="1545112800"/>
        <n v="1537938000"/>
        <n v="1363150800"/>
        <n v="1523250000"/>
        <n v="1499317200"/>
        <n v="1287550800"/>
        <n v="1404795600"/>
        <n v="1393048800"/>
        <n v="1470373200"/>
        <n v="1460091600"/>
        <n v="1488434400"/>
        <n v="1514440800"/>
        <n v="1514354400"/>
        <n v="1440910800"/>
        <n v="1440133200"/>
        <n v="1332910800"/>
        <n v="1544335200"/>
        <n v="1286427600"/>
        <n v="1310187600"/>
        <n v="1377838800"/>
        <n v="1410325200"/>
        <n v="1343797200"/>
        <n v="1498453200"/>
        <n v="1280552400"/>
        <n v="1521608400"/>
        <n v="1460696400"/>
        <n v="1313730000"/>
        <n v="1568178000"/>
        <n v="1348635600"/>
        <n v="1468126800"/>
        <n v="1571374800"/>
        <n v="1576303200"/>
        <n v="1324447200"/>
        <n v="1386741600"/>
        <n v="1537074000"/>
        <n v="1277787600"/>
        <n v="1440306000"/>
        <n v="1522126800"/>
        <n v="1489298400"/>
        <n v="1547100000"/>
        <n v="1383022800"/>
        <n v="1322373600"/>
        <n v="1349240400"/>
        <n v="1562648400"/>
        <n v="1508216400"/>
        <n v="1511762400"/>
        <n v="1447480800"/>
        <n v="1429506000"/>
        <n v="1522472400"/>
        <n v="1322114400"/>
        <n v="1301202000"/>
        <n v="1374469200"/>
        <n v="1334984400"/>
        <n v="1467608400"/>
        <n v="1546754400"/>
        <n v="1495429200"/>
        <n v="1531544400"/>
        <n v="1471842000"/>
        <n v="1281157200"/>
        <n v="1373432400"/>
        <n v="1313989200"/>
        <n v="1371445200"/>
        <n v="1338267600"/>
        <n v="1519192800"/>
        <n v="1522818000"/>
        <n v="1456898400"/>
        <n v="1413954000"/>
        <n v="1416031200"/>
        <n v="1287982800"/>
        <n v="1464152400"/>
        <n v="1359957600"/>
        <n v="1432357200"/>
        <n v="1500786000"/>
        <n v="1490158800"/>
        <n v="1485583200"/>
        <n v="1459314000"/>
        <n v="1424412000"/>
        <n v="1478844000"/>
        <n v="1416117600"/>
        <n v="1340946000"/>
        <n v="1486101600"/>
        <n v="1274590800"/>
        <n v="1263880800"/>
        <n v="1445403600"/>
        <n v="1275195600"/>
        <n v="1318136400"/>
        <n v="1283403600"/>
        <n v="1267423200"/>
        <n v="1412744400"/>
        <n v="1277960400"/>
        <n v="1458190800"/>
        <n v="1280984400"/>
        <n v="1351400400"/>
        <n v="1421733600"/>
        <n v="1305176400"/>
        <n v="1414126800"/>
        <n v="1517810400"/>
        <n v="1564635600"/>
        <n v="1500699600"/>
        <n v="1354082400"/>
        <n v="1336453200"/>
        <n v="1305262800"/>
        <n v="1492232400"/>
        <n v="1444107600"/>
        <n v="1376542800"/>
        <n v="1397451600"/>
        <n v="1548482400"/>
        <n v="1549692000"/>
        <n v="1492059600"/>
        <n v="1463979600"/>
        <n v="1415253600"/>
        <n v="1562216400"/>
        <n v="1313211600"/>
        <n v="1439528400"/>
        <n v="1469163600"/>
        <n v="1288501200"/>
        <n v="1298959200"/>
        <n v="1387260000"/>
        <n v="1457244000"/>
        <n v="1305954000"/>
        <n v="1401166800"/>
        <n v="1266127200"/>
        <n v="1481436000"/>
        <n v="1372222800"/>
        <n v="1513922400"/>
        <n v="1477976400"/>
        <n v="1407474000"/>
        <n v="1546149600"/>
        <n v="1338440400"/>
        <n v="1454133600"/>
        <n v="1577772000"/>
        <n v="1548568800"/>
        <n v="1514872800"/>
        <n v="1330927200"/>
        <n v="1571115600"/>
        <n v="1463461200"/>
        <n v="1344920400"/>
        <n v="1511848800"/>
        <n v="1452319200"/>
        <n v="1346043600"/>
        <n v="1464325200"/>
        <n v="1511935200"/>
        <n v="1556946000"/>
        <n v="1548050400"/>
        <n v="1353736800"/>
        <n v="1488261600"/>
        <n v="1393567200"/>
        <n v="1276923600"/>
        <n v="1292220000"/>
        <n v="1304398800"/>
        <n v="1433826000"/>
        <n v="1514959200"/>
        <n v="1332738000"/>
        <n v="1445490000"/>
        <n v="1297663200"/>
        <n v="1425103200"/>
        <n v="1265349600"/>
        <n v="1538024400"/>
        <n v="1395032400"/>
        <n v="1405486800"/>
        <n v="1455861600"/>
        <n v="1529038800"/>
        <n v="1535259600"/>
        <n v="1327212000"/>
        <n v="1526360400"/>
        <n v="1532149200"/>
        <n v="1515304800"/>
        <n v="1276318800"/>
        <n v="1328767200"/>
        <n v="1321682400"/>
        <n v="1310792400"/>
        <n v="1308546000"/>
        <n v="1574056800"/>
        <n v="1308373200"/>
        <n v="1335243600"/>
        <n v="1328421600"/>
        <n v="1524286800"/>
        <n v="1362117600"/>
        <n v="1550556000"/>
        <n v="1269147600"/>
        <n v="1312174800"/>
        <n v="1434517200"/>
        <n v="1471582800"/>
        <n v="1410757200"/>
        <n v="1304830800"/>
        <n v="1539061200"/>
        <n v="1381554000"/>
        <n v="1277096400"/>
        <n v="1389160800"/>
        <n v="1271998800"/>
        <n v="1294898400"/>
        <n v="1559970000"/>
        <n v="1469509200"/>
        <n v="1579068000"/>
        <n v="1487743200"/>
        <n v="1563685200"/>
        <n v="1421820000"/>
        <n v="1274763600"/>
        <n v="1399179600"/>
        <n v="1275800400"/>
        <n v="1282798800"/>
        <n v="1437109200"/>
        <n v="1491886800"/>
        <n v="1394600400"/>
        <n v="1561352400"/>
        <n v="1322892000"/>
        <n v="1274418000"/>
        <n v="1434344400"/>
        <n v="1373518800"/>
        <n v="1517637600"/>
        <n v="1310619600"/>
        <n v="1576476000"/>
        <n v="1381122000"/>
        <n v="1411102800"/>
        <n v="1531803600"/>
        <n v="1494651600"/>
        <n v="1303880400"/>
        <n v="1421906400"/>
        <n v="1568005200"/>
        <n v="1346821200"/>
        <n v="1557637200"/>
        <n v="1375592400"/>
        <n v="1418882400"/>
        <n v="1309237200"/>
        <n v="1507957200"/>
        <n v="1549519200"/>
        <n v="1329026400"/>
        <n v="1572498000"/>
        <n v="1506056400"/>
        <n v="1342069200"/>
        <n v="1388296800"/>
        <n v="1493787600"/>
        <n v="1424844000"/>
        <n v="1403931600"/>
        <n v="1394514000"/>
        <n v="1365397200"/>
        <n v="1456120800"/>
        <n v="1437714000"/>
        <n v="1563771600"/>
        <n v="1448517600"/>
        <n v="1528779600"/>
        <n v="1304744400"/>
        <n v="1354341600"/>
        <n v="1294552800"/>
        <n v="1295935200"/>
        <n v="1333602000"/>
        <n v="1308200400"/>
        <n v="1411707600"/>
        <n v="1418364000"/>
        <n v="1429333200"/>
        <n v="1555390800"/>
        <n v="1482732000"/>
        <n v="1470718800"/>
        <n v="1450591200"/>
        <n v="1353823200"/>
        <n v="1450764000"/>
        <n v="1329372000"/>
        <n v="1454911200"/>
        <n v="1297922400"/>
        <n v="1384408800"/>
        <n v="1299304800"/>
        <n v="1431320400"/>
        <n v="1497502800"/>
        <n v="1576994400"/>
        <n v="1304917200"/>
        <n v="1381208400"/>
        <n v="1401685200"/>
        <n v="1291960800"/>
        <n v="1448776800"/>
        <n v="1296194400"/>
        <n v="1517983200"/>
        <n v="1478930400"/>
        <n v="1446181200"/>
        <n v="1514181600"/>
        <n v="1311051600"/>
        <n v="1564894800"/>
        <n v="1493269200"/>
        <n v="1411621200"/>
        <n v="1525669200"/>
        <n v="1450936800"/>
        <n v="1413522000"/>
        <n v="1541307600"/>
        <n v="1357106400"/>
        <n v="1390197600"/>
        <n v="1265868000"/>
        <n v="1467176400"/>
        <m/>
      </sharedItems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ercent funded" numFmtId="9">
      <sharedItems containsString="0" containsBlank="1" containsNumber="1" minValue="0" maxValue="23.388333333333332"/>
    </cacheField>
    <cacheField name="Avg Project backer donation" numFmtId="0">
      <sharedItems containsString="0" containsBlank="1" containsNumber="1" minValue="0" maxValue="113.17" count="806">
        <n v="0"/>
        <n v="92.15"/>
        <n v="100.02"/>
        <n v="103.21"/>
        <n v="99.34"/>
        <n v="75.83"/>
        <n v="60.56"/>
        <n v="64.94"/>
        <n v="31"/>
        <n v="72.91"/>
        <n v="62.9"/>
        <n v="112.22"/>
        <n v="102.35"/>
        <n v="105.05"/>
        <n v="94.15"/>
        <n v="84.99"/>
        <n v="110.41"/>
        <n v="107.96"/>
        <n v="45.1"/>
        <n v="45"/>
        <n v="105.97"/>
        <n v="69.06"/>
        <n v="85.04"/>
        <n v="105.23"/>
        <n v="39"/>
        <n v="73.03"/>
        <n v="35.01"/>
        <n v="106.6"/>
        <n v="62"/>
        <n v="94"/>
        <n v="112.05"/>
        <n v="48.01"/>
        <n v="38"/>
        <n v="35"/>
        <n v="85"/>
        <n v="95.99"/>
        <n v="68.81"/>
        <n v="75.260000000000005"/>
        <n v="57.13"/>
        <n v="75.14"/>
        <n v="107.42"/>
        <n v="36"/>
        <n v="27"/>
        <n v="107.56"/>
        <n v="94.38"/>
        <n v="46.16"/>
        <n v="47.85"/>
        <n v="53.01"/>
        <n v="45.06"/>
        <n v="2"/>
        <n v="99.01"/>
        <n v="32.79"/>
        <n v="59.12"/>
        <n v="44.93"/>
        <n v="89.66"/>
        <n v="70.08"/>
        <n v="31.06"/>
        <n v="29.06"/>
        <n v="30.09"/>
        <n v="82"/>
        <n v="58.04"/>
        <n v="111.4"/>
        <n v="71.95"/>
        <n v="61.04"/>
        <n v="108.92"/>
        <n v="29"/>
        <n v="58.98"/>
        <n v="111.82"/>
        <n v="64"/>
        <n v="85.32"/>
        <n v="74.48"/>
        <n v="105.15"/>
        <n v="56.19"/>
        <n v="85.92"/>
        <n v="57"/>
        <n v="79.64"/>
        <n v="41.02"/>
        <n v="48"/>
        <n v="55.21"/>
        <n v="92.11"/>
        <n v="83.18"/>
        <n v="40"/>
        <n v="111.13"/>
        <n v="90.56"/>
        <n v="61.11"/>
        <n v="83.02"/>
        <n v="110.76"/>
        <n v="89.46"/>
        <n v="57.85"/>
        <n v="110"/>
        <n v="103.97"/>
        <n v="108"/>
        <n v="48.93"/>
        <n v="37.67"/>
        <n v="65"/>
        <n v="106.61"/>
        <n v="27.01"/>
        <n v="91.16"/>
        <n v="1"/>
        <n v="56.05"/>
        <n v="31.02"/>
        <n v="66.510000000000005"/>
        <n v="89.01"/>
        <n v="103.46"/>
        <n v="95.28"/>
        <n v="75.900000000000006"/>
        <n v="107.58"/>
        <n v="51.32"/>
        <n v="71.98"/>
        <n v="108.95"/>
        <n v="94.94"/>
        <n v="109.65"/>
        <n v="44"/>
        <n v="86.79"/>
        <n v="30.99"/>
        <n v="94.79"/>
        <n v="69.790000000000006"/>
        <n v="63"/>
        <n v="110.03"/>
        <n v="26"/>
        <n v="49.99"/>
        <n v="101.72"/>
        <n v="47.08"/>
        <n v="89.94"/>
        <n v="78.97"/>
        <n v="80.069999999999993"/>
        <n v="86.47"/>
        <n v="28"/>
        <n v="68"/>
        <n v="43.08"/>
        <n v="87.96"/>
        <n v="94.99"/>
        <n v="46.91"/>
        <n v="94.24"/>
        <n v="80.14"/>
        <n v="59.04"/>
        <n v="65.989999999999995"/>
        <n v="60.99"/>
        <n v="98.31"/>
        <n v="104.6"/>
        <n v="86.07"/>
        <n v="76.989999999999995"/>
        <n v="29.76"/>
        <n v="46.92"/>
        <n v="105.19"/>
        <n v="69.91"/>
        <n v="60.01"/>
        <n v="52.01"/>
        <n v="95.04"/>
        <n v="75.97"/>
        <n v="71.010000000000005"/>
        <n v="73.73"/>
        <n v="113.17"/>
        <n v="105.01"/>
        <n v="79.180000000000007"/>
        <n v="57.33"/>
        <n v="58.18"/>
        <n v="36.03"/>
        <n v="107.99"/>
        <n v="44.01"/>
        <n v="55.08"/>
        <n v="74"/>
        <n v="42"/>
        <n v="77.989999999999995"/>
        <n v="82.51"/>
        <n v="104.2"/>
        <n v="25.5"/>
        <n v="100.98"/>
        <n v="111.83"/>
        <n v="110.05"/>
        <n v="59"/>
        <n v="32.99"/>
        <n v="45.01"/>
        <n v="81.98"/>
        <n v="39.08"/>
        <n v="40.99"/>
        <n v="31.03"/>
        <n v="37.79"/>
        <n v="32.01"/>
        <n v="95.97"/>
        <n v="75"/>
        <n v="102.05"/>
        <n v="105.75"/>
        <n v="37.07"/>
        <n v="35.049999999999997"/>
        <n v="46.34"/>
        <n v="69.17"/>
        <n v="109.08"/>
        <n v="51.78"/>
        <n v="82.01"/>
        <n v="35.96"/>
        <n v="74.459999999999994"/>
        <n v="91.11"/>
        <n v="79.790000000000006"/>
        <n v="43"/>
        <n v="63.23"/>
        <n v="70.180000000000007"/>
        <n v="61.33"/>
        <n v="99"/>
        <n v="96.98"/>
        <n v="51"/>
        <n v="28.04"/>
        <n v="60.98"/>
        <n v="73.209999999999994"/>
        <n v="86.81"/>
        <n v="42.13"/>
        <n v="103.98"/>
        <n v="31.01"/>
        <n v="89.99"/>
        <n v="39.24"/>
        <n v="54.99"/>
        <n v="47.99"/>
        <n v="87.97"/>
        <n v="52"/>
        <n v="30"/>
        <n v="98.21"/>
        <n v="108.96"/>
        <n v="67"/>
        <n v="64.989999999999995"/>
        <n v="99.84"/>
        <n v="82.43"/>
        <n v="63.29"/>
        <n v="96.77"/>
        <n v="54.91"/>
        <n v="39.01"/>
        <n v="75.84"/>
        <n v="45.05"/>
        <n v="104.52"/>
        <n v="76.27"/>
        <n v="69.02"/>
        <n v="101.98"/>
        <n v="42.92"/>
        <n v="43.03"/>
        <n v="75.25"/>
        <n v="98.01"/>
        <n v="60.11"/>
        <n v="3"/>
        <n v="38.020000000000003"/>
        <n v="106.15"/>
        <n v="81.02"/>
        <n v="96.65"/>
        <n v="63.93"/>
        <n v="90.46"/>
        <n v="72.17"/>
        <n v="77.930000000000007"/>
        <n v="38.07"/>
        <n v="57.94"/>
        <n v="49.79"/>
        <n v="54.05"/>
        <n v="70.13"/>
        <n v="51.99"/>
        <n v="56.42"/>
        <n v="101.63"/>
        <n v="25.01"/>
        <n v="32.020000000000003"/>
        <n v="82.02"/>
        <n v="37.96"/>
        <n v="51.53"/>
        <n v="81.2"/>
        <n v="40.03"/>
        <n v="96.69"/>
        <n v="36.99"/>
        <n v="73.010000000000005"/>
        <n v="68.239999999999995"/>
        <n v="52.31"/>
        <n v="61.77"/>
        <n v="25.03"/>
        <n v="106.29"/>
        <n v="75.069999999999993"/>
        <n v="39.97"/>
        <n v="39.979999999999997"/>
        <n v="101.02"/>
        <n v="76.81"/>
        <n v="71.7"/>
        <n v="33.28"/>
        <n v="43.92"/>
        <n v="88.21"/>
        <n v="65.239999999999995"/>
        <n v="69.959999999999994"/>
        <n v="39.880000000000003"/>
        <n v="5"/>
        <n v="98.91"/>
        <n v="87.78"/>
        <n v="80.77"/>
        <n v="94.28"/>
        <n v="73.430000000000007"/>
        <n v="65.97"/>
        <n v="109.04"/>
        <n v="41.16"/>
        <n v="99.13"/>
        <n v="105.88"/>
        <n v="49"/>
        <n v="103.87"/>
        <n v="59.27"/>
        <n v="42.3"/>
        <n v="53.12"/>
        <n v="50.8"/>
        <n v="101.15"/>
        <n v="82.62"/>
        <n v="37.94"/>
        <n v="80.78"/>
        <n v="25.98"/>
        <n v="30.36"/>
        <n v="54"/>
        <n v="101.79"/>
        <n v="77.069999999999993"/>
        <n v="88.08"/>
        <n v="47.04"/>
        <n v="111"/>
        <n v="87"/>
        <n v="63.99"/>
        <n v="105.99"/>
        <n v="73.989999999999995"/>
        <n v="84.02"/>
        <n v="88.97"/>
        <n v="97.15"/>
        <n v="33.01"/>
        <n v="99.95"/>
        <n v="69.97"/>
        <n v="110.32"/>
        <n v="66.010000000000005"/>
        <n v="41.01"/>
        <n v="103.96"/>
        <n v="47.01"/>
        <n v="29.61"/>
        <n v="81.010000000000005"/>
        <n v="94.35"/>
        <n v="26.06"/>
        <n v="85.78"/>
        <n v="103.73"/>
        <n v="49.83"/>
        <n v="63.89"/>
        <n v="47"/>
        <n v="108.48"/>
        <n v="72.02"/>
        <n v="59.93"/>
        <n v="78.209999999999994"/>
        <n v="104.78"/>
        <n v="105.52"/>
        <n v="24.93"/>
        <n v="69.87"/>
        <n v="95.73"/>
        <n v="59.01"/>
        <n v="84.76"/>
        <n v="78.010000000000005"/>
        <n v="50.05"/>
        <n v="59.16"/>
        <n v="93.7"/>
        <n v="40.14"/>
        <n v="70.09"/>
        <n v="66.180000000000007"/>
        <n v="47.71"/>
        <n v="86.61"/>
        <n v="75.13"/>
        <n v="41"/>
        <n v="50.01"/>
        <n v="96.96"/>
        <n v="100.93"/>
        <n v="89.23"/>
        <n v="87.98"/>
        <n v="89.54"/>
        <n v="29.09"/>
        <n v="42.01"/>
        <n v="110.44"/>
        <n v="41.99"/>
        <n v="99.2"/>
        <n v="66.02"/>
        <n v="46.06"/>
        <n v="73.650000000000006"/>
        <n v="55.99"/>
        <n v="68.989999999999995"/>
        <n v="110.98"/>
        <n v="25"/>
        <n v="78.760000000000005"/>
        <n v="99.52"/>
        <n v="104.82"/>
        <n v="108.01"/>
        <n v="30.03"/>
        <n v="62.87"/>
        <n v="68.33"/>
        <n v="50.97"/>
        <n v="54.02"/>
        <n v="97.06"/>
        <n v="24.87"/>
        <n v="84.42"/>
        <n v="47.09"/>
        <n v="78"/>
        <n v="62.97"/>
        <n v="65.319999999999993"/>
        <n v="104.44"/>
        <n v="69.989999999999995"/>
        <n v="90.3"/>
        <n v="54.93"/>
        <n v="51.92"/>
        <n v="60.03"/>
        <n v="53"/>
        <n v="54.5"/>
        <n v="75.040000000000006"/>
        <n v="35.909999999999997"/>
        <n v="36.950000000000003"/>
        <n v="63.17"/>
        <n v="29.99"/>
        <n v="86"/>
        <n v="75.010000000000005"/>
        <n v="101.2"/>
        <n v="4"/>
        <n v="98.23"/>
        <n v="45.21"/>
        <n v="37"/>
        <n v="94.98"/>
        <n v="28.96"/>
        <n v="54.04"/>
        <n v="82.38"/>
        <n v="107.91"/>
        <n v="69.010000000000005"/>
        <n v="110.36"/>
        <n v="94.86"/>
        <n v="101.25"/>
        <n v="64.959999999999994"/>
        <n v="104.94"/>
        <n v="84.03"/>
        <n v="102.86"/>
        <n v="39.96"/>
        <n v="40.82"/>
        <n v="71.16"/>
        <n v="99.49"/>
        <n v="103.99"/>
        <n v="76.56"/>
        <n v="87.07"/>
        <n v="42.97"/>
        <n v="33.43"/>
        <n v="83.98"/>
        <n v="101.42"/>
        <n v="109.87"/>
        <n v="31.92"/>
        <n v="70.989999999999995"/>
        <n v="77.03"/>
        <n v="101.78"/>
        <n v="51.06"/>
        <n v="68.02"/>
        <n v="30.87"/>
        <n v="27.91"/>
        <n v="79.989999999999995"/>
        <n v="59.99"/>
        <n v="37.04"/>
        <n v="99.96"/>
        <n v="111.68"/>
        <n v="36.01"/>
        <n v="44.05"/>
        <n v="95"/>
        <n v="70.91"/>
        <n v="98.06"/>
        <n v="53.05"/>
        <n v="93.14"/>
        <n v="58.95"/>
        <n v="36.07"/>
        <n v="63.03"/>
        <n v="84.72"/>
        <n v="62.2"/>
        <n v="106.44"/>
        <n v="29.98"/>
        <n v="85.81"/>
        <n v="70.819999999999993"/>
        <n v="28.06"/>
        <n v="88.05"/>
        <n v="90.34"/>
        <n v="63.78"/>
        <n v="48.99"/>
        <n v="63.86"/>
        <n v="83"/>
        <n v="62.04"/>
        <n v="104.98"/>
        <n v="94.04"/>
        <n v="92.47"/>
        <n v="57.07"/>
        <n v="39.39"/>
        <n v="77.02"/>
        <n v="92.17"/>
        <n v="61.01"/>
        <n v="78.069999999999993"/>
        <n v="80.75"/>
        <n v="96.37"/>
        <n v="72.98"/>
        <n v="26.01"/>
        <n v="104.36"/>
        <n v="102.19"/>
        <n v="54.12"/>
        <n v="63.22"/>
        <n v="104.03"/>
        <n v="56.02"/>
        <n v="48.81"/>
        <n v="60.08"/>
        <n v="78.989999999999995"/>
        <n v="53.99"/>
        <n v="111.46"/>
        <n v="60.92"/>
        <n v="80.989999999999995"/>
        <n v="94.14"/>
        <n v="52.09"/>
        <n v="24.99"/>
        <n v="69.22"/>
        <n v="93.94"/>
        <n v="98.41"/>
        <n v="41.78"/>
        <n v="72.06"/>
        <n v="54.1"/>
        <n v="107.88"/>
        <n v="67.03"/>
        <n v="64.010000000000005"/>
        <n v="96.07"/>
        <n v="51.18"/>
        <n v="91.02"/>
        <n v="50.13"/>
        <n v="67.72"/>
        <n v="80.010000000000005"/>
        <n v="71.13"/>
        <n v="73"/>
        <n v="62.34"/>
        <n v="67.099999999999994"/>
        <n v="79.98"/>
        <n v="62.18"/>
        <n v="57.74"/>
        <n v="102.92"/>
        <n v="75.73"/>
        <n v="45.03"/>
        <n v="73.62"/>
        <n v="56.99"/>
        <n v="85.22"/>
        <n v="50.96"/>
        <n v="63.56"/>
        <n v="81"/>
        <n v="86.04"/>
        <n v="90.04"/>
        <n v="74.010000000000005"/>
        <n v="92.44"/>
        <n v="56"/>
        <n v="32.979999999999997"/>
        <n v="93.6"/>
        <n v="72.13"/>
        <n v="30.04"/>
        <n v="73.97"/>
        <n v="68.66"/>
        <n v="111.16"/>
        <n v="53.04"/>
        <n v="103.85"/>
        <n v="107.38"/>
        <n v="76.92"/>
        <n v="58.13"/>
        <n v="103.74"/>
        <n v="103.5"/>
        <n v="85.99"/>
        <n v="44.99"/>
        <n v="59.97"/>
        <n v="98.97"/>
        <n v="58.86"/>
        <n v="76.010000000000005"/>
        <n v="96.6"/>
        <n v="76.959999999999994"/>
        <n v="67.98"/>
        <n v="88.78"/>
        <n v="44.92"/>
        <n v="79.400000000000006"/>
        <n v="29.01"/>
        <n v="73.59"/>
        <n v="107.97"/>
        <n v="111.02"/>
        <n v="42.16"/>
        <n v="36.04"/>
        <n v="101.04"/>
        <n v="39.93"/>
        <n v="83.16"/>
        <n v="95.98"/>
        <n v="78.73"/>
        <n v="56.08"/>
        <n v="69.09"/>
        <n v="107.32"/>
        <n v="51.97"/>
        <n v="71.14"/>
        <n v="106.49"/>
        <n v="42.94"/>
        <n v="70.62"/>
        <n v="96.91"/>
        <n v="108.99"/>
        <n v="111.52"/>
        <n v="110.99"/>
        <n v="56.75"/>
        <n v="97.02"/>
        <n v="92.09"/>
        <n v="82.99"/>
        <n v="103.04"/>
        <n v="68.92"/>
        <n v="87.74"/>
        <n v="75.02"/>
        <n v="50.86"/>
        <n v="90"/>
        <n v="72.900000000000006"/>
        <n v="108.49"/>
        <n v="65.94"/>
        <n v="85.83"/>
        <n v="84.92"/>
        <n v="90.48"/>
        <n v="92.01"/>
        <n v="93.07"/>
        <n v="92.04"/>
        <n v="81.13"/>
        <n v="73.5"/>
        <n v="110.97"/>
        <n v="32.97"/>
        <n v="96.01"/>
        <n v="84.97"/>
        <n v="66"/>
        <n v="87.34"/>
        <n v="27.93"/>
        <n v="103.8"/>
        <n v="31.94"/>
        <n v="99.5"/>
        <n v="108.85"/>
        <n v="29.65"/>
        <n v="101.71"/>
        <n v="61.5"/>
        <n v="40.049999999999997"/>
        <n v="36.96"/>
        <n v="30.97"/>
        <n v="88.07"/>
        <n v="37.01"/>
        <n v="26.03"/>
        <n v="67.819999999999993"/>
        <n v="49.96"/>
        <n v="110.02"/>
        <n v="89.96"/>
        <n v="79.010000000000005"/>
        <n v="86.87"/>
        <n v="26.97"/>
        <n v="41.04"/>
        <n v="55.05"/>
        <n v="107.94"/>
        <n v="73.92"/>
        <n v="32"/>
        <n v="53.9"/>
        <n v="106.5"/>
        <n v="33"/>
        <n v="86.86"/>
        <n v="96.8"/>
        <n v="68.03"/>
        <n v="58.87"/>
        <n v="33.049999999999997"/>
        <n v="78.819999999999993"/>
        <n v="68.2"/>
        <n v="101.88"/>
        <n v="52.88"/>
        <n v="102.39"/>
        <n v="74.47"/>
        <n v="51.01"/>
        <n v="97.14"/>
        <n v="72.069999999999993"/>
        <n v="75.239999999999995"/>
        <n v="54.81"/>
        <n v="45.04"/>
        <n v="52.96"/>
        <n v="60.02"/>
        <n v="44.03"/>
        <n v="86.03"/>
        <n v="28.01"/>
        <n v="32.049999999999997"/>
        <n v="73.61"/>
        <n v="108.71"/>
        <n v="42.98"/>
        <n v="83.32"/>
        <n v="55.93"/>
        <n v="105.04"/>
        <n v="112.66"/>
        <n v="81.94"/>
        <n v="64.05"/>
        <n v="106.39"/>
        <n v="111.07"/>
        <n v="95.94"/>
        <n v="43.04"/>
        <n v="67.97"/>
        <n v="58.1"/>
        <n v="84"/>
        <n v="88.85"/>
        <n v="65.959999999999994"/>
        <n v="74.8"/>
        <n v="64.73"/>
        <n v="64.739999999999995"/>
        <n v="84.01"/>
        <n v="34.06"/>
        <n v="93.27"/>
        <n v="83.81"/>
        <n v="81.91"/>
        <n v="93.05"/>
        <n v="105.94"/>
        <n v="101.58"/>
        <n v="29.05"/>
        <n v="80.81"/>
        <n v="72.989999999999995"/>
        <n v="54.16"/>
        <n v="32.950000000000003"/>
        <n v="79.37"/>
        <n v="41.17"/>
        <n v="77.430000000000007"/>
        <n v="57.16"/>
        <n v="77.180000000000007"/>
        <n v="24.95"/>
        <n v="97.18"/>
        <n v="46"/>
        <n v="88.02"/>
        <n v="25.99"/>
        <n v="102.69"/>
        <n v="72.959999999999994"/>
        <n v="57.19"/>
        <n v="98.67"/>
        <n v="81.569999999999993"/>
        <n v="103.03"/>
        <n v="84.33"/>
        <n v="102.6"/>
        <n v="70.06"/>
        <n v="41.91"/>
        <n v="57.99"/>
        <n v="40.94"/>
        <n v="70"/>
        <n v="73.84"/>
        <n v="41.98"/>
        <n v="106.02"/>
        <n v="47.02"/>
        <n v="76.02"/>
        <n v="57.29"/>
        <n v="103.81"/>
        <n v="105.03"/>
        <n v="90.26"/>
        <n v="76.98"/>
        <n v="55.01"/>
        <n v="32.130000000000003"/>
        <n v="50.64"/>
        <n v="49.69"/>
        <n v="54.89"/>
        <n v="46.93"/>
        <n v="44.95"/>
        <n v="107.76"/>
        <n v="102.08"/>
        <n v="24.98"/>
        <n v="79.94"/>
        <n v="67.95"/>
        <n v="26.07"/>
        <n v="105"/>
        <n v="25.83"/>
        <n v="77.67"/>
        <n v="57.83"/>
        <n v="92.96"/>
        <n v="37.950000000000003"/>
        <n v="31.84"/>
        <n v="101.1"/>
        <n v="103.42"/>
        <n v="105.13"/>
        <n v="89.22"/>
        <n v="46.24"/>
        <n v="51.15"/>
        <n v="33.909999999999997"/>
        <n v="92.02"/>
        <n v="107.43"/>
        <n v="75.849999999999994"/>
        <n v="80.48"/>
        <n v="86.98"/>
        <n v="105.14"/>
        <n v="57.3"/>
        <n v="93.35"/>
        <n v="71.989999999999995"/>
        <n v="92.61"/>
        <n v="104.99"/>
        <n v="30.96"/>
        <n v="84.19"/>
        <n v="46.9"/>
        <n v="102.02"/>
        <n v="94.29"/>
        <n v="97.04"/>
        <n v="43.01"/>
        <n v="94.92"/>
        <n v="72.150000000000006"/>
        <n v="85.05"/>
        <n v="43.87"/>
        <n v="40.06"/>
        <n v="43.83"/>
        <n v="84.93"/>
        <n v="41.07"/>
        <n v="54.97"/>
        <n v="77.010000000000005"/>
        <n v="71.2"/>
        <n v="91.94"/>
        <n v="97.07"/>
        <n v="58.92"/>
        <n v="58.02"/>
        <n v="93.47"/>
        <n v="61.97"/>
        <n v="77.27"/>
        <n v="93.92"/>
        <n v="36.97"/>
        <n v="81.53"/>
        <n v="34.17"/>
        <n v="76.55"/>
        <n v="106.86"/>
        <n v="46.02"/>
        <n v="100.17"/>
        <n v="101.44"/>
        <n v="33.119999999999997"/>
        <n v="101.13"/>
        <m/>
      </sharedItems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 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  <cacheField name="Field1" numFmtId="0" formula="id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200.569408912037" createdVersion="8" refreshedVersion="8" minRefreshableVersion="3" recordCount="1000" xr:uid="{AFBE5110-DA68-48D1-9F4E-5ECA77A84423}">
  <cacheSource type="worksheet">
    <worksheetSource ref="A1:T1001" sheet="Crowdfunding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 count="589">
        <n v="0"/>
        <n v="158"/>
        <n v="1425"/>
        <n v="24"/>
        <n v="53"/>
        <n v="174"/>
        <n v="18"/>
        <n v="227"/>
        <n v="708"/>
        <n v="44"/>
        <n v="220"/>
        <n v="27"/>
        <n v="55"/>
        <n v="98"/>
        <n v="200"/>
        <n v="452"/>
        <n v="100"/>
        <n v="1249"/>
        <n v="135"/>
        <n v="674"/>
        <n v="1396"/>
        <n v="558"/>
        <n v="890"/>
        <n v="142"/>
        <n v="2673"/>
        <n v="163"/>
        <n v="1480"/>
        <n v="15"/>
        <n v="2220"/>
        <n v="1606"/>
        <n v="129"/>
        <n v="226"/>
        <n v="2307"/>
        <n v="5419"/>
        <n v="165"/>
        <n v="1965"/>
        <n v="16"/>
        <n v="107"/>
        <n v="134"/>
        <n v="88"/>
        <n v="198"/>
        <n v="111"/>
        <n v="222"/>
        <n v="6212"/>
        <n v="48"/>
        <n v="92"/>
        <n v="149"/>
        <n v="2431"/>
        <n v="303"/>
        <n v="1"/>
        <n v="1467"/>
        <n v="75"/>
        <n v="209"/>
        <n v="120"/>
        <n v="131"/>
        <n v="164"/>
        <n v="201"/>
        <n v="211"/>
        <n v="128"/>
        <n v="1600"/>
        <n v="2253"/>
        <n v="249"/>
        <n v="5"/>
        <n v="38"/>
        <n v="236"/>
        <n v="12"/>
        <n v="4065"/>
        <n v="246"/>
        <n v="17"/>
        <n v="2475"/>
        <n v="76"/>
        <n v="54"/>
        <n v="85"/>
        <n v="170"/>
        <n v="1684"/>
        <n v="56"/>
        <n v="330"/>
        <n v="838"/>
        <n v="127"/>
        <n v="411"/>
        <n v="180"/>
        <n v="1000"/>
        <n v="374"/>
        <n v="71"/>
        <n v="203"/>
        <n v="1482"/>
        <n v="113"/>
        <n v="96"/>
        <n v="106"/>
        <n v="679"/>
        <n v="498"/>
        <n v="610"/>
        <n v="2331"/>
        <n v="1220"/>
        <n v="336"/>
        <n v="37"/>
        <n v="1917"/>
        <n v="95"/>
        <n v="147"/>
        <n v="86"/>
        <n v="83"/>
        <n v="60"/>
        <n v="296"/>
        <n v="676"/>
        <n v="361"/>
        <n v="126"/>
        <n v="3304"/>
        <n v="73"/>
        <n v="275"/>
        <n v="67"/>
        <n v="154"/>
        <n v="1782"/>
        <n v="903"/>
        <n v="3387"/>
        <n v="662"/>
        <n v="94"/>
        <n v="774"/>
        <n v="672"/>
        <n v="532"/>
        <n v="533"/>
        <n v="2443"/>
        <n v="89"/>
        <n v="159"/>
        <n v="940"/>
        <n v="117"/>
        <n v="58"/>
        <n v="50"/>
        <n v="115"/>
        <n v="326"/>
        <n v="186"/>
        <n v="1071"/>
        <n v="70"/>
        <n v="768"/>
        <n v="51"/>
        <n v="199"/>
        <n v="195"/>
        <n v="3376"/>
        <n v="5681"/>
        <n v="1059"/>
        <n v="1194"/>
        <n v="379"/>
        <n v="30"/>
        <n v="41"/>
        <n v="1821"/>
        <n v="157"/>
        <n v="2506"/>
        <n v="244"/>
        <n v="146"/>
        <n v="955"/>
        <n v="1267"/>
        <n v="26"/>
        <n v="1561"/>
        <n v="1130"/>
        <n v="782"/>
        <n v="2739"/>
        <n v="210"/>
        <n v="3537"/>
        <n v="2107"/>
        <n v="136"/>
        <n v="3318"/>
        <n v="340"/>
        <n v="19"/>
        <n v="886"/>
        <n v="1442"/>
        <n v="35"/>
        <n v="441"/>
        <n v="243"/>
        <n v="65"/>
        <n v="524"/>
        <n v="1989"/>
        <n v="168"/>
        <n v="13"/>
        <n v="82"/>
        <n v="4498"/>
        <n v="40"/>
        <n v="80"/>
        <n v="57"/>
        <n v="43"/>
        <n v="2053"/>
        <n v="808"/>
        <n v="1625"/>
        <n v="4289"/>
        <n v="143"/>
        <n v="1815"/>
        <n v="934"/>
        <n v="397"/>
        <n v="1539"/>
        <n v="2179"/>
        <n v="138"/>
        <n v="931"/>
        <n v="3594"/>
        <n v="5880"/>
        <n v="112"/>
        <n v="943"/>
        <n v="2468"/>
        <n v="2551"/>
        <n v="101"/>
        <n v="62"/>
        <n v="329"/>
        <n v="97"/>
        <n v="1784"/>
        <n v="250"/>
        <n v="238"/>
        <n v="214"/>
        <n v="1884"/>
        <n v="218"/>
        <n v="6465"/>
        <n v="59"/>
        <n v="1335"/>
        <n v="1697"/>
        <n v="261"/>
        <n v="454"/>
        <n v="5512"/>
        <n v="3182"/>
        <n v="2768"/>
        <n v="87"/>
        <n v="1890"/>
        <n v="61"/>
        <n v="1894"/>
        <n v="282"/>
        <n v="116"/>
        <n v="133"/>
        <n v="91"/>
        <n v="546"/>
        <n v="393"/>
        <n v="2062"/>
        <n v="29"/>
        <n v="132"/>
        <n v="254"/>
        <n v="184"/>
        <n v="176"/>
        <n v="137"/>
        <n v="337"/>
        <n v="908"/>
        <n v="10"/>
        <n v="32"/>
        <n v="183"/>
        <n v="1910"/>
        <n v="104"/>
        <n v="72"/>
        <n v="49"/>
        <n v="295"/>
        <n v="245"/>
        <n v="7"/>
        <n v="659"/>
        <n v="803"/>
        <n v="121"/>
        <n v="3742"/>
        <n v="223"/>
        <n v="31"/>
        <n v="108"/>
        <n v="64"/>
        <n v="5168"/>
        <n v="307"/>
        <n v="33"/>
        <n v="2441"/>
        <n v="1385"/>
        <n v="190"/>
        <n v="470"/>
        <n v="253"/>
        <n v="1113"/>
        <n v="2283"/>
        <n v="1072"/>
        <n v="1095"/>
        <n v="1690"/>
        <n v="1297"/>
        <n v="1257"/>
        <n v="328"/>
        <n v="830"/>
        <n v="331"/>
        <n v="25"/>
        <n v="191"/>
        <n v="3483"/>
        <n v="923"/>
        <n v="2013"/>
        <n v="1703"/>
        <n v="23"/>
        <n v="187"/>
        <n v="2875"/>
        <n v="139"/>
        <n v="206"/>
        <n v="5966"/>
        <n v="2176"/>
        <n v="169"/>
        <n v="2106"/>
        <n v="355"/>
        <n v="84"/>
        <n v="155"/>
        <n v="189"/>
        <n v="4799"/>
        <n v="1137"/>
        <n v="1068"/>
        <n v="424"/>
        <n v="145"/>
        <n v="1152"/>
        <n v="151"/>
        <n v="1608"/>
        <n v="3059"/>
        <n v="34"/>
        <n v="1604"/>
        <n v="123"/>
        <n v="941"/>
        <n v="299"/>
        <n v="3015"/>
        <n v="2237"/>
        <n v="435"/>
        <n v="645"/>
        <n v="484"/>
        <n v="714"/>
        <n v="1111"/>
        <n v="1089"/>
        <n v="5497"/>
        <n v="418"/>
        <n v="1439"/>
        <n v="1999"/>
        <n v="5203"/>
        <n v="118"/>
        <n v="205"/>
        <n v="162"/>
        <n v="219"/>
        <n v="2526"/>
        <n v="747"/>
        <n v="2138"/>
        <n v="792"/>
        <n v="1713"/>
        <n v="192"/>
        <n v="247"/>
        <n v="2293"/>
        <n v="3131"/>
        <n v="90"/>
        <n v="439"/>
        <n v="605"/>
        <n v="6286"/>
        <n v="1181"/>
        <n v="39"/>
        <n v="3727"/>
        <n v="1605"/>
        <n v="46"/>
        <n v="2120"/>
        <n v="105"/>
        <n v="2080"/>
        <n v="535"/>
        <n v="2105"/>
        <n v="2436"/>
        <n v="42"/>
        <n v="381"/>
        <n v="194"/>
        <n v="575"/>
        <n v="1120"/>
        <n v="2756"/>
        <n v="173"/>
        <n v="1538"/>
        <n v="9"/>
        <n v="554"/>
        <n v="1572"/>
        <n v="648"/>
        <n v="21"/>
        <n v="2346"/>
        <n v="144"/>
        <n v="595"/>
        <n v="268"/>
        <n v="579"/>
        <n v="2072"/>
        <n v="1796"/>
        <n v="460"/>
        <n v="347"/>
        <n v="2528"/>
        <n v="3657"/>
        <n v="1258"/>
        <n v="362"/>
        <n v="239"/>
        <n v="528"/>
        <n v="846"/>
        <n v="78"/>
        <n v="1773"/>
        <n v="369"/>
        <n v="1979"/>
        <n v="63"/>
        <n v="6080"/>
        <n v="3640"/>
        <n v="2218"/>
        <n v="202"/>
        <n v="140"/>
        <n v="1052"/>
        <n v="1296"/>
        <n v="77"/>
        <n v="395"/>
        <n v="2690"/>
        <n v="156"/>
        <n v="2985"/>
        <n v="762"/>
        <n v="2779"/>
        <n v="1028"/>
        <n v="122"/>
        <n v="221"/>
        <n v="1022"/>
        <n v="3177"/>
        <n v="1790"/>
        <n v="3596"/>
        <n v="5180"/>
        <n v="589"/>
        <n v="2725"/>
        <n v="300"/>
        <n v="3116"/>
        <n v="909"/>
        <n v="1613"/>
        <n v="130"/>
        <n v="1368"/>
        <n v="102"/>
        <n v="4006"/>
        <n v="1629"/>
        <n v="2188"/>
        <n v="2409"/>
        <n v="1140"/>
        <n v="2857"/>
        <n v="160"/>
        <n v="2230"/>
        <n v="316"/>
        <n v="6406"/>
        <n v="723"/>
        <n v="1198"/>
        <n v="2144"/>
        <n v="2693"/>
        <n v="432"/>
        <n v="750"/>
        <n v="3063"/>
        <n v="278"/>
        <n v="1658"/>
        <n v="2266"/>
        <n v="2604"/>
        <n v="45"/>
        <n v="257"/>
        <n v="375"/>
        <n v="2928"/>
        <n v="4697"/>
        <n v="2915"/>
        <n v="602"/>
        <n v="3868"/>
        <n v="409"/>
        <n v="234"/>
        <n v="3016"/>
        <n v="264"/>
        <n v="504"/>
        <n v="14"/>
        <n v="390"/>
        <n v="752"/>
        <n v="1063"/>
        <n v="272"/>
        <n v="419"/>
        <n v="1621"/>
        <n v="1101"/>
        <n v="1073"/>
        <n v="4428"/>
        <n v="1218"/>
        <n v="1170"/>
        <n v="215"/>
        <n v="363"/>
        <n v="2955"/>
        <n v="1657"/>
        <n v="103"/>
        <n v="110"/>
        <n v="926"/>
        <n v="269"/>
        <n v="175"/>
        <n v="69"/>
        <n v="237"/>
        <n v="1748"/>
        <n v="79"/>
        <n v="196"/>
        <n v="889"/>
        <n v="7295"/>
        <n v="2893"/>
        <n v="820"/>
        <n v="2038"/>
        <n v="2025"/>
        <n v="1345"/>
        <n v="125"/>
        <n v="1785"/>
        <n v="656"/>
        <n v="555"/>
        <n v="297"/>
        <n v="3036"/>
        <n v="1596"/>
        <n v="181"/>
        <n v="1121"/>
        <n v="980"/>
        <n v="536"/>
        <n v="1991"/>
        <n v="3388"/>
        <n v="280"/>
        <n v="614"/>
        <n v="366"/>
        <n v="270"/>
        <n v="114"/>
        <n v="3205"/>
        <n v="288"/>
        <n v="148"/>
        <n v="1518"/>
        <n v="1274"/>
        <n v="166"/>
        <n v="235"/>
        <n v="248"/>
        <n v="513"/>
        <n v="150"/>
        <n v="3410"/>
        <n v="216"/>
        <n v="5139"/>
        <n v="2353"/>
        <n v="2201"/>
        <n v="831"/>
        <n v="161"/>
        <n v="3308"/>
        <n v="207"/>
        <n v="859"/>
        <n v="6"/>
        <n v="185"/>
        <n v="1225"/>
        <n v="233"/>
        <n v="2108"/>
        <n v="2805"/>
        <n v="68"/>
        <n v="36"/>
        <n v="2489"/>
        <n v="47"/>
        <n v="279"/>
        <n v="2100"/>
        <n v="252"/>
        <n v="1280"/>
        <n v="22"/>
        <n v="4233"/>
        <n v="119"/>
        <n v="1758"/>
        <n v="1797"/>
        <n v="3533"/>
        <n v="1354"/>
        <n v="172"/>
        <n v="2662"/>
        <n v="225"/>
        <n v="217"/>
        <n v="3272"/>
        <n v="898"/>
        <n v="526"/>
        <n v="2320"/>
        <n v="81"/>
        <n v="1887"/>
        <n v="4358"/>
        <n v="1229"/>
        <n v="2414"/>
        <n v="193"/>
        <n v="1886"/>
        <n v="52"/>
        <n v="1825"/>
        <n v="290"/>
        <n v="1470"/>
        <n v="182"/>
        <n v="1460"/>
        <n v="1221"/>
        <n v="3934"/>
        <n v="462"/>
        <n v="179"/>
        <n v="523"/>
        <n v="141"/>
        <n v="1866"/>
        <n v="255"/>
        <n v="2261"/>
        <n v="2289"/>
        <n v="3777"/>
        <n v="1902"/>
        <n v="976"/>
        <n v="66"/>
        <n v="263"/>
        <n v="1691"/>
        <n v="1559"/>
        <n v="1548"/>
        <n v="266"/>
        <n v="1573"/>
        <n v="93"/>
        <n v="594"/>
        <n v="1681"/>
        <n v="1015"/>
        <n v="742"/>
        <n v="323"/>
        <n v="2326"/>
        <n v="4405"/>
        <n v="480"/>
        <n v="241"/>
        <n v="842"/>
        <n v="2043"/>
        <n v="1122"/>
      </sharedItems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" numFmtId="9">
      <sharedItems containsSemiMixedTypes="0" containsString="0" containsNumber="1" minValue="0" maxValue="23.388333333333332"/>
    </cacheField>
    <cacheField name="Avg Project backer donation" numFmtId="0">
      <sharedItems containsSemiMixedTypes="0" containsString="0" containsNumber="1" minValue="0" maxValue="113.17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 category" numFmtId="0">
      <sharedItems/>
    </cacheField>
    <cacheField name="Months (Date Created Conversion)" numFmtId="0" databaseField="0">
      <fieldGroup base="11">
        <rangePr groupBy="months" startDate="2010-01-09T06:00:00" endDate="2020-01-27T06:00:00"/>
        <groupItems count="14">
          <s v="&lt;9/01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7/01/2020"/>
        </groupItems>
      </fieldGroup>
    </cacheField>
    <cacheField name="Quarters (Date Created Conversion)" numFmtId="0" databaseField="0">
      <fieldGroup base="11">
        <rangePr groupBy="quarters" startDate="2010-01-09T06:00:00" endDate="2020-01-27T06:00:00"/>
        <groupItems count="6">
          <s v="&lt;9/01/2010"/>
          <s v="Qtr1"/>
          <s v="Qtr2"/>
          <s v="Qtr3"/>
          <s v="Qtr4"/>
          <s v="&gt;27/01/2020"/>
        </groupItems>
      </fieldGroup>
    </cacheField>
    <cacheField name="Years (Date Created Conversion)" numFmtId="0" databaseField="0">
      <fieldGroup base="11">
        <rangePr groupBy="years" startDate="2010-01-09T06:00:00" endDate="2020-01-27T06:00:00"/>
        <groupItems count="13">
          <s v="&lt;9/01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7/01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203.395399884263" createdVersion="8" refreshedVersion="8" minRefreshableVersion="3" recordCount="1008" xr:uid="{B83E9584-CA67-4D7F-AB84-B7E93D723004}">
  <cacheSource type="worksheet">
    <worksheetSource ref="A1:T1009" sheet="Crowdfunding"/>
  </cacheSource>
  <cacheFields count="20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 count="448">
        <n v="100"/>
        <n v="1400"/>
        <n v="108400"/>
        <n v="4200"/>
        <n v="7600"/>
        <n v="5200"/>
        <n v="4500"/>
        <n v="110100"/>
        <n v="6200"/>
        <n v="6300"/>
        <n v="28200"/>
        <n v="81200"/>
        <n v="1700"/>
        <n v="84600"/>
        <n v="9100"/>
        <n v="62500"/>
        <n v="131800"/>
        <n v="94000"/>
        <n v="59100"/>
        <n v="92400"/>
        <n v="5500"/>
        <n v="107500"/>
        <n v="2000"/>
        <n v="130800"/>
        <n v="45900"/>
        <n v="9000"/>
        <n v="3500"/>
        <n v="101000"/>
        <n v="50200"/>
        <n v="9300"/>
        <n v="125500"/>
        <n v="700"/>
        <n v="8100"/>
        <n v="3100"/>
        <n v="9900"/>
        <n v="8800"/>
        <n v="5600"/>
        <n v="1800"/>
        <n v="90200"/>
        <n v="1600"/>
        <n v="9500"/>
        <n v="3700"/>
        <n v="1500"/>
        <n v="33300"/>
        <n v="7200"/>
        <n v="158100"/>
        <n v="6000"/>
        <n v="6600"/>
        <n v="8000"/>
        <n v="2900"/>
        <n v="2700"/>
        <n v="94200"/>
        <n v="199200"/>
        <n v="4700"/>
        <n v="2800"/>
        <n v="6100"/>
        <n v="72600"/>
        <n v="5700"/>
        <n v="7900"/>
        <n v="128000"/>
        <n v="600"/>
        <n v="3900"/>
        <n v="9700"/>
        <n v="122900"/>
        <n v="57800"/>
        <n v="1100"/>
        <n v="16800"/>
        <n v="1000"/>
        <n v="106400"/>
        <n v="31400"/>
        <n v="4900"/>
        <n v="7400"/>
        <n v="198500"/>
        <n v="4800"/>
        <n v="3400"/>
        <n v="7800"/>
        <n v="154300"/>
        <n v="20000"/>
        <n v="108800"/>
        <n v="900"/>
        <n v="69700"/>
        <n v="1300"/>
        <n v="97800"/>
        <n v="10000"/>
        <n v="119200"/>
        <n v="6800"/>
        <n v="142400"/>
        <n v="61400"/>
        <n v="3300"/>
        <n v="1900"/>
        <n v="166700"/>
        <n v="5400"/>
        <n v="5000"/>
        <n v="75100"/>
        <n v="45300"/>
        <n v="136800"/>
        <n v="177700"/>
        <n v="2600"/>
        <n v="5300"/>
        <n v="180200"/>
        <n v="103200"/>
        <n v="70600"/>
        <n v="148500"/>
        <n v="9600"/>
        <n v="164700"/>
        <n v="99500"/>
        <n v="7700"/>
        <n v="82800"/>
        <n v="92100"/>
        <n v="64300"/>
        <n v="25000"/>
        <n v="8300"/>
        <n v="137200"/>
        <n v="41500"/>
        <n v="189400"/>
        <n v="171300"/>
        <n v="139500"/>
        <n v="36400"/>
        <n v="2100"/>
        <n v="191200"/>
        <n v="150500"/>
        <n v="90400"/>
        <n v="9800"/>
        <n v="128100"/>
        <n v="23300"/>
        <n v="188100"/>
        <n v="800"/>
        <n v="96700"/>
        <n v="181200"/>
        <n v="115000"/>
        <n v="38800"/>
        <n v="44500"/>
        <n v="56000"/>
        <n v="8600"/>
        <n v="27100"/>
        <n v="5100"/>
        <n v="3600"/>
        <n v="88800"/>
        <n v="60200"/>
        <n v="8200"/>
        <n v="191300"/>
        <n v="8400"/>
        <n v="42600"/>
        <n v="7100"/>
        <n v="15800"/>
        <n v="54700"/>
        <n v="63200"/>
        <n v="143900"/>
        <n v="75000"/>
        <n v="196900"/>
        <n v="194500"/>
        <n v="9400"/>
        <n v="104400"/>
        <n v="87900"/>
        <n v="156800"/>
        <n v="121700"/>
        <n v="129400"/>
        <n v="41700"/>
        <n v="121500"/>
        <n v="87300"/>
        <n v="46300"/>
        <n v="67800"/>
        <n v="3000"/>
        <n v="60900"/>
        <n v="137900"/>
        <n v="85600"/>
        <n v="2400"/>
        <n v="3800"/>
        <n v="7500"/>
        <n v="39500"/>
        <n v="3200"/>
        <n v="29400"/>
        <n v="168500"/>
        <n v="2300"/>
        <n v="19800"/>
        <n v="61500"/>
        <n v="4600"/>
        <n v="80500"/>
        <n v="4100"/>
        <n v="84300"/>
        <n v="45600"/>
        <n v="111900"/>
        <n v="61600"/>
        <n v="173900"/>
        <n v="153700"/>
        <n v="51100"/>
        <n v="2500"/>
        <n v="164500"/>
        <n v="112100"/>
        <n v="168600"/>
        <n v="7300"/>
        <n v="6500"/>
        <n v="192900"/>
        <n v="76100"/>
        <n v="32900"/>
        <n v="118200"/>
        <n v="2200"/>
        <n v="84400"/>
        <n v="170400"/>
        <n v="117900"/>
        <n v="8900"/>
        <n v="98700"/>
        <n v="93800"/>
        <n v="33700"/>
        <n v="20700"/>
        <n v="66200"/>
        <n v="173800"/>
        <n v="70700"/>
        <n v="94500"/>
        <n v="69800"/>
        <n v="136300"/>
        <n v="37100"/>
        <n v="114300"/>
        <n v="47900"/>
        <n v="197600"/>
        <n v="157600"/>
        <n v="199000"/>
        <n v="180800"/>
        <n v="74100"/>
        <n v="33600"/>
        <n v="4000"/>
        <n v="59700"/>
        <n v="112300"/>
        <n v="189200"/>
        <n v="22500"/>
        <n v="167400"/>
        <n v="49700"/>
        <n v="178200"/>
        <n v="114400"/>
        <n v="38900"/>
        <n v="135500"/>
        <n v="109000"/>
        <n v="114800"/>
        <n v="83000"/>
        <n v="60400"/>
        <n v="102900"/>
        <n v="62800"/>
        <n v="46100"/>
        <n v="97300"/>
        <n v="195800"/>
        <n v="48900"/>
        <n v="29600"/>
        <n v="39300"/>
        <n v="9200"/>
        <n v="135600"/>
        <n v="189500"/>
        <n v="188200"/>
        <n v="113500"/>
        <n v="134600"/>
        <n v="163700"/>
        <n v="113800"/>
        <n v="8700"/>
        <n v="147800"/>
        <n v="174500"/>
        <n v="101400"/>
        <n v="191000"/>
        <n v="121400"/>
        <n v="152400"/>
        <n v="28400"/>
        <n v="102500"/>
        <n v="7000"/>
        <n v="155200"/>
        <n v="89900"/>
        <n v="148400"/>
        <n v="182400"/>
        <n v="116500"/>
        <n v="146400"/>
        <n v="33800"/>
        <n v="98800"/>
        <n v="188800"/>
        <n v="134300"/>
        <n v="71200"/>
        <n v="1200"/>
        <n v="153800"/>
        <n v="191500"/>
        <n v="8500"/>
        <n v="68800"/>
        <n v="196600"/>
        <n v="91400"/>
        <n v="90600"/>
        <n v="110300"/>
        <n v="56800"/>
        <n v="183800"/>
        <n v="193400"/>
        <n v="163800"/>
        <n v="153600"/>
        <n v="25500"/>
        <n v="18000"/>
        <n v="172700"/>
        <n v="138700"/>
        <n v="125400"/>
        <n v="5900"/>
        <n v="50500"/>
        <n v="105000"/>
        <n v="186700"/>
        <n v="115600"/>
        <n v="89100"/>
        <n v="151300"/>
        <n v="178000"/>
        <n v="77000"/>
        <n v="84900"/>
        <n v="184800"/>
        <n v="66100"/>
        <n v="29500"/>
        <n v="180100"/>
        <n v="170600"/>
        <n v="5800"/>
        <n v="105300"/>
        <n v="168700"/>
        <n v="94900"/>
        <n v="72400"/>
        <n v="20100"/>
        <n v="31200"/>
        <n v="6700"/>
        <n v="83300"/>
        <n v="96500"/>
        <n v="43800"/>
        <n v="18900"/>
        <n v="86400"/>
        <n v="121600"/>
        <n v="157300"/>
        <n v="70300"/>
        <n v="73800"/>
        <n v="108500"/>
        <n v="140300"/>
        <n v="71100"/>
        <n v="88700"/>
        <n v="137600"/>
        <n v="42800"/>
        <n v="26500"/>
        <n v="6400"/>
        <n v="198600"/>
        <n v="195900"/>
        <n v="4300"/>
        <n v="25600"/>
        <n v="189000"/>
        <n v="94300"/>
        <n v="85900"/>
        <n v="59200"/>
        <n v="72100"/>
        <n v="139000"/>
        <n v="197700"/>
        <n v="81600"/>
        <n v="119800"/>
        <n v="14900"/>
        <n v="169400"/>
        <n v="192100"/>
        <n v="98600"/>
        <n v="196700"/>
        <n v="35000"/>
        <n v="6900"/>
        <n v="118400"/>
        <n v="52600"/>
        <n v="120700"/>
        <n v="106800"/>
        <n v="79400"/>
        <n v="27500"/>
        <n v="48800"/>
        <n v="16200"/>
        <n v="97600"/>
        <n v="197900"/>
        <n v="170700"/>
        <n v="62300"/>
        <n v="145600"/>
        <n v="184100"/>
        <n v="140000"/>
        <n v="180400"/>
        <n v="164100"/>
        <n v="128900"/>
        <n v="42100"/>
        <n v="52000"/>
        <n v="63400"/>
        <n v="169700"/>
        <n v="38500"/>
        <n v="118000"/>
        <n v="123600"/>
        <n v="48500"/>
        <n v="193200"/>
        <n v="54300"/>
        <n v="28800"/>
        <n v="117000"/>
        <n v="74700"/>
        <n v="55800"/>
        <n v="194900"/>
        <n v="70400"/>
        <n v="167500"/>
        <n v="48300"/>
        <n v="97200"/>
        <n v="125600"/>
        <n v="149600"/>
        <n v="53100"/>
        <n v="110800"/>
        <n v="108700"/>
        <n v="88900"/>
        <n v="61200"/>
        <n v="185900"/>
        <n v="84500"/>
        <n v="140800"/>
        <n v="92500"/>
        <n v="51300"/>
        <n v="54000"/>
        <n v="85000"/>
        <n v="97100"/>
        <n v="43200"/>
        <n v="86200"/>
        <n v="17700"/>
        <n v="116300"/>
        <n v="69900"/>
        <n v="17100"/>
        <n v="171000"/>
        <n v="23400"/>
        <n v="81000"/>
        <n v="182800"/>
        <n v="161900"/>
        <n v="71500"/>
        <n v="40200"/>
        <n v="163600"/>
        <n v="81300"/>
        <n v="170800"/>
        <n v="150600"/>
        <n v="134400"/>
        <n v="159800"/>
        <n v="179100"/>
        <n v="41000"/>
        <n v="38200"/>
        <n v="154500"/>
        <n v="70200"/>
        <n v="125900"/>
        <n v="35600"/>
        <n v="160400"/>
        <n v="51400"/>
        <n v="39400"/>
        <n v="73000"/>
        <n v="43000"/>
        <n v="172000"/>
        <n v="14500"/>
        <n v="145500"/>
        <n v="187600"/>
        <n v="145000"/>
        <n v="88400"/>
        <n v="42700"/>
        <n v="121100"/>
        <n v="195200"/>
        <n v="129100"/>
        <n v="141100"/>
        <n v="66600"/>
        <n v="111100"/>
        <m/>
      </sharedItems>
    </cacheField>
    <cacheField name="pledged" numFmtId="0">
      <sharedItems containsString="0" containsBlank="1" containsNumber="1" containsInteger="1" minValue="0" maxValue="199110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Date Created Conversion" numFmtId="0">
      <sharedItems containsNonDate="0" containsDate="1" containsString="0" containsBlank="1" minDate="2010-01-09T06:00:00" maxDate="2020-01-27T06:00:00"/>
    </cacheField>
    <cacheField name="Date ended conversion" numFmtId="0">
      <sharedItems containsNonDate="0" containsDate="1" containsString="0" containsBlank="1" minDate="2010-01-09T06:00:00" maxDate="2020-02-10T06:00: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ercent funded" numFmtId="9">
      <sharedItems containsString="0" containsBlank="1" containsNumber="1" minValue="0" maxValue="23.388333333333332" count="987">
        <n v="0"/>
        <n v="10.4"/>
        <n v="1.3147878228782288"/>
        <n v="0.58976190476190471"/>
        <n v="0.69276315789473686"/>
        <n v="1.7361842105263159"/>
        <n v="0.20961538461538462"/>
        <n v="3.2757777777777779"/>
        <n v="0.19932788374205268"/>
        <n v="0.51741935483870971"/>
        <n v="2.6611538461538462"/>
        <n v="0.48095238095238096"/>
        <n v="0.89349206349206345"/>
        <n v="2.4511904761904764"/>
        <n v="0.66769503546099296"/>
        <n v="0.47307881773399013"/>
        <n v="6.4947058823529416"/>
        <n v="1.5939125295508274"/>
        <n v="0.66912087912087914"/>
        <n v="0.48529600000000001"/>
        <n v="1.1224279210925645"/>
        <n v="0.40992553191489361"/>
        <n v="1.2807106598984772"/>
        <n v="3.3204444444444445"/>
        <n v="1.1283225108225108"/>
        <n v="2.1643636363636363"/>
        <n v="0.4819906976744186"/>
        <n v="0.79949999999999999"/>
        <n v="1.0522553516819573"/>
        <n v="3.2889978213507627"/>
        <n v="1.606111111111111"/>
        <n v="3.1"/>
        <n v="0.86807920792079207"/>
        <n v="3.7782071713147412"/>
        <n v="1.5080645161290323"/>
        <n v="1.5030119521912351"/>
        <n v="1.572857142857143"/>
        <n v="1.3998765432098765"/>
        <n v="3.2532258064516131"/>
        <n v="0.50777777777777777"/>
        <n v="1.6906818181818182"/>
        <n v="2.1292857142857144"/>
        <n v="4.4394444444444447"/>
        <n v="1.859390243902439"/>
        <n v="6.5881249999999998"/>
        <n v="0.4768421052631579"/>
        <n v="1.1478378378378378"/>
        <n v="4.7526666666666664"/>
        <n v="3.86972972972973"/>
        <n v="1.89625"/>
        <n v="0.02"/>
        <n v="0.91867805186590767"/>
        <n v="0.34152777777777776"/>
        <n v="1.4040909090909091"/>
        <n v="0.89866666666666661"/>
        <n v="1.7796969696969698"/>
        <n v="1.436625"/>
        <n v="2.1527586206896552"/>
        <n v="2.2711111111111113"/>
        <n v="2.7507142857142859"/>
        <n v="1.4437048832271762"/>
        <n v="0.92745983935742971"/>
        <n v="7.226"/>
        <n v="0.11851063829787234"/>
        <n v="0.97642857142857142"/>
        <n v="2.3614754098360655"/>
        <n v="0.45068965517241377"/>
        <n v="1.6238567493112948"/>
        <n v="2.5452631578947367"/>
        <n v="0.24063291139240506"/>
        <n v="1.2374140625000001"/>
        <n v="1.0806666666666667"/>
        <n v="6.7033333333333331"/>
        <n v="6.609285714285714"/>
        <n v="1.2246153846153847"/>
        <n v="1.5057731958762886"/>
        <n v="0.78106590724165992"/>
        <n v="0.46947368421052632"/>
        <n v="3.008"/>
        <n v="0.6959861591695502"/>
        <n v="6.374545454545455"/>
        <n v="2.253392857142857"/>
        <n v="14.973000000000001"/>
        <n v="0.37590225563909774"/>
        <n v="1.3236942675159236"/>
        <n v="1.3122448979591836"/>
        <n v="1.6763513513513513"/>
        <n v="0.6198488664987406"/>
        <n v="2.6074999999999999"/>
        <n v="2.5258823529411765"/>
        <n v="0.7861538461538462"/>
        <n v="0.48404406999351912"/>
        <n v="2.5887500000000001"/>
        <n v="0.60548713235294116"/>
        <n v="3.036896551724138"/>
        <n v="1.1299999999999999"/>
        <n v="2.1737876614060259"/>
        <n v="9.2669230769230762"/>
        <n v="0.33692229038854804"/>
        <n v="1.9672368421052631"/>
        <n v="0.01"/>
        <n v="10.214444444444444"/>
        <n v="2.8167567567567566"/>
        <n v="0.24610000000000001"/>
        <n v="1.4314010067114094"/>
        <n v="1.4454411764705883"/>
        <n v="3.5912820512820511"/>
        <n v="1.8648571428571428"/>
        <n v="5.9526666666666666"/>
        <n v="0.5921153846153846"/>
        <n v="0.14962780898876404"/>
        <n v="1.1995602605863191"/>
        <n v="2.6882978723404256"/>
        <n v="3.7687878787878786"/>
        <n v="7.2715789473684209"/>
        <n v="0.87211757648470301"/>
        <n v="0.88"/>
        <n v="1.7393877551020409"/>
        <n v="1.1761111111111111"/>
        <n v="2.1496"/>
        <n v="1.4949667110519307"/>
        <n v="2.1933995584988963"/>
        <n v="0.64367690058479532"/>
        <n v="0.18622397298818233"/>
        <n v="3.6776923076923076"/>
        <n v="1.5990566037735849"/>
        <n v="0.38633185349611543"/>
        <n v="0.51421511627906979"/>
        <n v="0.60334277620396604"/>
        <n v="3.2026936026936029E-2"/>
        <n v="1.5546875"/>
        <n v="1.0085974499089254"/>
        <n v="1.1618181818181819"/>
        <n v="3.1077777777777778"/>
        <n v="0.89736683417085428"/>
        <n v="0.71272727272727276"/>
        <n v="3.2862318840579711E-2"/>
        <n v="2.617777777777778"/>
        <n v="0.96"/>
        <n v="0.20896851248642778"/>
        <n v="2.2316363636363636"/>
        <n v="1.0159097978227061"/>
        <n v="2.3003999999999998"/>
        <n v="1.355925925925926"/>
        <n v="1.2909999999999999"/>
        <n v="2.3651200000000001"/>
        <n v="0.17249999999999999"/>
        <n v="1.1249397590361445"/>
        <n v="1.2102150537634409"/>
        <n v="2.1987096774193549"/>
        <n v="0.64166909620991253"/>
        <n v="4.2306746987951804"/>
        <n v="0.92984160506863778"/>
        <n v="0.58756567425569173"/>
        <n v="0.65022222222222226"/>
        <n v="0.73939560439560437"/>
        <n v="0.52666666666666662"/>
        <n v="2.2095238095238097"/>
        <n v="1.0001150627615063"/>
        <n v="1.6231249999999999"/>
        <n v="0.78181818181818186"/>
        <n v="1.4973770491803278"/>
        <n v="2.5325714285714285"/>
        <n v="1.0016943521594683"/>
        <n v="1.2199004424778761"/>
        <n v="1.3713265306122449"/>
        <n v="4.155384615384615"/>
        <n v="0.3130913348946136"/>
        <n v="4.240815450643777"/>
        <n v="2.9388623072833599E-2"/>
        <n v="0.1063265306122449"/>
        <n v="0.82874999999999999"/>
        <n v="1.6301447776628748"/>
        <n v="8.9466666666666672"/>
        <n v="0.26191501103752757"/>
        <n v="0.74834782608695649"/>
        <n v="4.1647680412371137"/>
        <n v="0.96208333333333329"/>
        <n v="3.5771910112359548"/>
        <n v="3.0845714285714285"/>
        <n v="0.61802325581395345"/>
        <n v="7.2232472324723247"/>
        <n v="0.69117647058823528"/>
        <n v="2.9305555555555554"/>
        <n v="0.71799999999999997"/>
        <n v="0.31934684684684683"/>
        <n v="2.2987375415282392"/>
        <n v="0.3201219512195122"/>
        <n v="0.23525352848928385"/>
        <n v="0.68594594594594593"/>
        <n v="0.37952380952380954"/>
        <n v="0.19992957746478873"/>
        <n v="0.45636363636363636"/>
        <n v="1.227605633802817"/>
        <n v="3.61753164556962"/>
        <n v="0.63146341463414635"/>
        <n v="2.9820475319926874"/>
        <n v="9.5585443037974685E-2"/>
        <n v="0.5377777777777778"/>
        <n v="6.8119047619047617"/>
        <n v="0.78831325301204824"/>
        <n v="1.3440792216817234"/>
        <n v="3.372E-2"/>
        <n v="4.3184615384615386"/>
        <n v="0.38844444444444443"/>
        <n v="4.2569999999999997"/>
        <n v="1.0112239715591671"/>
        <n v="0.21188688946015424"/>
        <n v="0.67425531914893622"/>
        <n v="0.9492337164750958"/>
        <n v="1.5185185185185186"/>
        <n v="1.9516382252559727"/>
        <n v="10.231428571428571"/>
        <n v="3.8418367346938778E-2"/>
        <n v="1.5507066557107643"/>
        <n v="0.44753477588871715"/>
        <n v="2.1594736842105262"/>
        <n v="3.3212709832134291"/>
        <n v="8.4430379746835441E-2"/>
        <n v="0.9862551440329218"/>
        <n v="1.3797916666666667"/>
        <n v="0.93810996563573879"/>
        <n v="4.0363930885529156"/>
        <n v="2.6017404129793511"/>
        <n v="3.6663333333333332"/>
        <n v="1.687208538587849"/>
        <n v="1.1990717911530093"/>
        <n v="1.936892523364486"/>
        <n v="4.2016666666666671"/>
        <n v="0.76708333333333334"/>
        <n v="1.7126470588235294"/>
        <n v="1.5789473684210527"/>
        <n v="1.0908"/>
        <n v="0.41732558139534881"/>
        <n v="0.10944303797468355"/>
        <n v="1.593763440860215"/>
        <n v="4.2241666666666671"/>
        <n v="0.97718749999999999"/>
        <n v="4.1878911564625847"/>
        <n v="1.0191632047477746"/>
        <n v="1.2772619047619047"/>
        <n v="4.4521739130434783"/>
        <n v="5.6971428571428575"/>
        <n v="5.0934482758620687"/>
        <n v="3.2553333333333332"/>
        <n v="9.3261616161616168"/>
        <n v="2.1133870967741935"/>
        <n v="2.7332520325203253"/>
        <n v="0.03"/>
        <n v="0.54084507042253516"/>
        <n v="6.2629999999999999"/>
        <n v="0.8902139917695473"/>
        <n v="1.8489130434782608"/>
        <n v="1.2016770186335404"/>
        <n v="0.23390243902439026"/>
        <n v="1.46"/>
        <n v="2.6848000000000001"/>
        <n v="5.9749999999999996"/>
        <n v="1.5769841269841269"/>
        <n v="0.31201660735468567"/>
        <n v="3.1341176470588237"/>
        <n v="3.7089655172413791"/>
        <n v="3.6266447368421053"/>
        <n v="1.2308163265306122"/>
        <n v="0.76766756032171579"/>
        <n v="2.3362012987012988"/>
        <n v="1.8053333333333332"/>
        <n v="2.5262857142857142"/>
        <n v="0.27176538240368026"/>
        <n v="1.2706571242680547E-2"/>
        <n v="3.0400978473581213"/>
        <n v="1.3723076923076922"/>
        <n v="0.32208333333333333"/>
        <n v="2.4151282051282053"/>
        <n v="0.96799999999999997"/>
        <n v="10.664285714285715"/>
        <n v="3.2588888888888889"/>
        <n v="1.7070000000000001"/>
        <n v="5.8144"/>
        <n v="0.91520972644376897"/>
        <n v="1.0804761904761904"/>
        <n v="0.18728395061728395"/>
        <n v="0.83193877551020412"/>
        <n v="7.0633333333333335"/>
        <n v="0.17446030330062445"/>
        <n v="2.0973015873015872"/>
        <n v="0.97785714285714287"/>
        <n v="16.842500000000001"/>
        <n v="0.54402135231316728"/>
        <n v="4.5661111111111108"/>
        <n v="9.8219178082191785E-2"/>
        <n v="0.16384615384615384"/>
        <n v="13.396666666666667"/>
        <n v="0.35650077760497667"/>
        <n v="0.54950819672131146"/>
        <n v="0.94236111111111109"/>
        <n v="1.4391428571428571"/>
        <n v="0.51421052631578945"/>
        <n v="0.05"/>
        <n v="13.446666666666667"/>
        <n v="0.31844940867279897"/>
        <n v="0.82617647058823529"/>
        <n v="5.4614285714285717"/>
        <n v="2.8621428571428571"/>
        <n v="7.9076923076923072E-2"/>
        <n v="1.3213677811550153"/>
        <n v="0.74077834179357027"/>
        <n v="0.75292682926829269"/>
        <n v="0.20333333333333334"/>
        <n v="2.0336507936507937"/>
        <n v="3.1022842639593908"/>
        <n v="3.9531818181818181"/>
        <n v="2.9471428571428571"/>
        <n v="0.33894736842105261"/>
        <n v="0.66677083333333331"/>
        <n v="0.19227272727272726"/>
        <n v="0.15842105263157893"/>
        <n v="0.38702380952380955"/>
        <n v="9.5876777251184833E-2"/>
        <n v="0.94144366197183094"/>
        <n v="1.6656234096692113"/>
        <n v="0.24134831460674158"/>
        <n v="1.6405633802816901"/>
        <n v="0.90723076923076929"/>
        <n v="0.46194444444444444"/>
        <n v="0.38538461538461538"/>
        <n v="1.3356231003039514"/>
        <n v="0.22896588486140726"/>
        <n v="1.8495548961424333"/>
        <n v="4.4372727272727275"/>
        <n v="1.999806763285024"/>
        <n v="1.2395833333333333"/>
        <n v="1.8661329305135952"/>
        <n v="1.1428538550057536"/>
        <n v="0.97032531824611035"/>
        <n v="1.2281904761904763"/>
        <n v="1.7914326647564469"/>
        <n v="0.79951577402787966"/>
        <n v="0.94242587601078165"/>
        <n v="0.84669291338582675"/>
        <n v="0.66521920668058454"/>
        <n v="0.53922222222222227"/>
        <n v="0.41983299595141699"/>
        <n v="0.14694796954314721"/>
        <n v="0.34475"/>
        <n v="14.007777777777777"/>
        <n v="0.71770351758793971"/>
        <n v="0.53074115044247783"/>
        <n v="1.2770715249662619"/>
        <n v="0.34892857142857142"/>
        <n v="4.105982142857143"/>
        <n v="1.2373770491803278"/>
        <n v="0.58973684210526311"/>
        <n v="0.36892473118279567"/>
        <n v="1.8491304347826087"/>
        <n v="0.11814432989690722"/>
        <n v="2.9870000000000001"/>
        <n v="2.2635175879396985"/>
        <n v="1.7356363636363636"/>
        <n v="3.7175675675675675"/>
        <n v="1.601923076923077"/>
        <n v="16.163333333333334"/>
        <n v="7.3343749999999996"/>
        <n v="5.9211111111111112"/>
        <n v="0.18888888888888888"/>
        <n v="2.7680769230769231"/>
        <n v="2.730185185185185"/>
        <n v="1.593633125556545"/>
        <n v="0.67869978858350954"/>
        <n v="15.915555555555555"/>
        <n v="7.3018222222222224"/>
        <n v="0.13185782556750297"/>
        <n v="0.54777777777777781"/>
        <n v="3.6102941176470589"/>
        <n v="0.10257545271629778"/>
        <n v="0.13962962962962963"/>
        <n v="0.40444444444444444"/>
        <n v="1.6032"/>
        <n v="1.8394339622641509"/>
        <n v="0.63769230769230767"/>
        <n v="2.2538095238095237"/>
        <n v="1.7200961538461539"/>
        <n v="1.4616709511568124"/>
        <n v="0.76423616236162362"/>
        <n v="0.39261467889908258"/>
        <n v="0.11270034843205574"/>
        <n v="1.2211084337349398"/>
        <n v="1.8654166666666667"/>
        <n v="7.27317880794702E-2"/>
        <n v="0.65642371234207963"/>
        <n v="2.2896178343949045"/>
        <n v="4.6937499999999996"/>
        <n v="1.3011267605633803"/>
        <n v="1.6705422993492407"/>
        <n v="1.738641975308642"/>
        <n v="7.1776470588235295"/>
        <n v="0.63850976361767731"/>
        <n v="15.302222222222222"/>
        <n v="0.40356164383561643"/>
        <n v="0.86220633299284988"/>
        <n v="3.1558486707566464"/>
        <n v="0.89618243243243245"/>
        <n v="1.8214503816793892"/>
        <n v="3.5588235294117645"/>
        <n v="1.3183695652173912"/>
        <n v="0.46315634218289087"/>
        <n v="0.36132726089785294"/>
        <n v="1.0462820512820512"/>
        <n v="6.6885714285714286"/>
        <n v="0.62072823218997364"/>
        <n v="0.84699787460148779"/>
        <n v="0.11059030837004405"/>
        <n v="0.43838781575037145"/>
        <n v="0.55470588235294116"/>
        <n v="0.57399511301160655"/>
        <n v="1.2343497363796134"/>
        <n v="1.2846"/>
        <n v="0.63989361702127656"/>
        <n v="1.2729885057471264"/>
        <n v="0.10638024357239513"/>
        <n v="0.40470588235294119"/>
        <n v="2.8766666666666665"/>
        <n v="5.7294444444444448"/>
        <n v="1.1290429799426933"/>
        <n v="0.46387573964497042"/>
        <n v="0.90675916230366493"/>
        <n v="0.67740740740740746"/>
        <n v="1.9249019607843136"/>
        <n v="0.82714285714285718"/>
        <n v="0.54163920922570019"/>
        <n v="0.16722222222222222"/>
        <n v="1.168766404199475"/>
        <n v="10.521538461538462"/>
        <n v="1.2307407407407407"/>
        <n v="1.7863855421686747"/>
        <n v="3.5528169014084505"/>
        <n v="1.6190634146341463"/>
        <n v="0.24914285714285714"/>
        <n v="1.9872222222222222"/>
        <n v="0.34752688172043011"/>
        <n v="1.7641935483870967"/>
        <n v="5.1138095238095236"/>
        <n v="0.82044117647058823"/>
        <n v="0.24326030927835052"/>
        <n v="0.50482758620689661"/>
        <n v="9.67"/>
        <n v="0.04"/>
        <n v="1.2284501347708894"/>
        <n v="0.63437500000000002"/>
        <n v="0.56331688596491225"/>
        <n v="0.44074999999999998"/>
        <n v="1.1837253218884121"/>
        <n v="1.041243169398907"/>
        <n v="0.26640000000000003"/>
        <n v="3.5120118343195266"/>
        <n v="0.90063492063492068"/>
        <n v="1.7162500000000001"/>
        <n v="1.4104655870445344"/>
        <n v="0.30579449152542371"/>
        <n v="1.0816455696202532"/>
        <n v="1.3345505617977529"/>
        <n v="1.8785106382978722"/>
        <n v="3.32"/>
        <n v="5.7521428571428572"/>
        <n v="0.40500000000000003"/>
        <n v="1.8442857142857143"/>
        <n v="2.8580555555555556"/>
        <n v="3.19"/>
        <n v="0.39234070221066319"/>
        <n v="1.7814000000000001"/>
        <n v="3.6515"/>
        <n v="1.1394594594594594"/>
        <n v="0.29828720626631855"/>
        <n v="0.54270588235294115"/>
        <n v="2.3634156976744185"/>
        <n v="5.1291666666666664"/>
        <n v="1.0065116279069768"/>
        <n v="0.81348423194303154"/>
        <n v="0.16404761904761905"/>
        <n v="0.52774617067833696"/>
        <n v="2.6020608108108108"/>
        <n v="0.30732891832229581"/>
        <n v="0.13500000000000001"/>
        <n v="1.7862556663644606"/>
        <n v="2.2005660377358489"/>
        <n v="1.015108695652174"/>
        <n v="1.915"/>
        <n v="3.0534683098591549"/>
        <n v="0.23995287958115183"/>
        <n v="7.2377777777777776"/>
        <n v="5.4736000000000002"/>
        <n v="4.1449999999999996"/>
        <n v="9.0696409140369975E-3"/>
        <n v="0.34173469387755101"/>
        <n v="0.239488107549121"/>
        <n v="0.48072649572649573"/>
        <n v="0.70145182291666663"/>
        <n v="5.2992307692307694"/>
        <n v="1.8032549019607844"/>
        <n v="0.92320000000000002"/>
        <n v="0.13901001112347053"/>
        <n v="9.2707777777777771"/>
        <n v="0.39857142857142858"/>
        <n v="1.1222929936305732"/>
        <n v="0.70925816023738875"/>
        <n v="1.1908974358974358"/>
        <n v="0.24017591339648173"/>
        <n v="1.3931868131868133"/>
        <n v="0.39277108433734942"/>
        <n v="0.22439077144917088"/>
        <n v="0.55779069767441858"/>
        <n v="0.42523125996810207"/>
        <n v="1.1200000000000001"/>
        <n v="7.0681818181818179E-2"/>
        <n v="1.0174563871693867"/>
        <n v="4.2575000000000003"/>
        <n v="1.4553947368421052"/>
        <n v="0.32453465346534655"/>
        <n v="7.003333333333333"/>
        <n v="0.83904860392967939"/>
        <n v="0.84190476190476193"/>
        <n v="1.5595180722891566"/>
        <n v="0.99619450317124736"/>
        <n v="0.80300000000000005"/>
        <n v="0.11254901960784314"/>
        <n v="0.91740952380952379"/>
        <n v="0.95521156936261387"/>
        <n v="5.0287499999999996"/>
        <n v="1.5924394463667819"/>
        <n v="0.15022446689113356"/>
        <n v="4.820384615384615"/>
        <n v="1.4996938775510205"/>
        <n v="1.1722156398104266"/>
        <n v="0.37695968274950431"/>
        <n v="0.72653061224489801"/>
        <n v="2.6598113207547169"/>
        <n v="0.24205617977528091"/>
        <n v="2.5064935064935064E-2"/>
        <n v="0.1632979976442874"/>
        <n v="2.7650000000000001"/>
        <n v="0.88803571428571426"/>
        <n v="1.6357142857142857"/>
        <n v="9.69"/>
        <n v="2.7091376701966716"/>
        <n v="2.8421355932203389"/>
        <n v="0.58632981676846196"/>
        <n v="0.98511111111111116"/>
        <n v="0.43975381008206332"/>
        <n v="1.5166315789473683"/>
        <n v="2.2363492063492063"/>
        <n v="2.3975"/>
        <n v="1.9933333333333334"/>
        <n v="1.373448275862069"/>
        <n v="1.009696106362773"/>
        <n v="7.9416000000000002"/>
        <n v="3.6970000000000001"/>
        <n v="0.12818181818181817"/>
        <n v="1.3802702702702703"/>
        <n v="0.83813278008298753"/>
        <n v="2.0460063224446787"/>
        <n v="0.44344086021505374"/>
        <n v="2.1860294117647059"/>
        <n v="1.8603314917127072"/>
        <n v="2.3733830845771142"/>
        <n v="3.0565384615384614"/>
        <n v="0.94142857142857139"/>
        <n v="0.54400000000000004"/>
        <n v="1.1188059701492536"/>
        <n v="3.6914814814814814"/>
        <n v="0.62930372148859548"/>
        <n v="0.6492783505154639"/>
        <n v="0.18853658536585366"/>
        <n v="0.1675440414507772"/>
        <n v="1.0111290322580646"/>
        <n v="3.4150228310502282"/>
        <n v="0.64016666666666666"/>
        <n v="0.5208045977011494"/>
        <n v="3.2240211640211642"/>
        <n v="1.1950810185185186"/>
        <n v="1.4679775280898877"/>
        <n v="9.5057142857142853"/>
        <n v="0.72893617021276591"/>
        <n v="0.7900824873096447"/>
        <n v="0.64721518987341775"/>
        <n v="0.82028169014084507"/>
        <n v="10.376666666666667"/>
        <n v="0.12910076530612244"/>
        <n v="1.5484210526315789"/>
        <n v="7.0991735537190084E-2"/>
        <n v="2.0852773826458035"/>
        <n v="0.99683544303797467"/>
        <n v="2.0159756097560977"/>
        <n v="1.6209032258064515"/>
        <n v="3.6436208125445471E-2"/>
        <n v="2.0663492063492064"/>
        <n v="1.2823628691983122"/>
        <n v="1.1966037735849056"/>
        <n v="1.7073055242390078"/>
        <n v="1.8721212121212121"/>
        <n v="1.8838235294117647"/>
        <n v="1.3129869186046512"/>
        <n v="2.8397435897435899"/>
        <n v="1.2041999999999999"/>
        <n v="4.1905607476635511"/>
        <n v="0.13853658536585367"/>
        <n v="1.3943548387096774"/>
        <n v="1.74"/>
        <n v="1.5549056603773586"/>
        <n v="1.7044705882352942"/>
        <n v="1.8951562500000001"/>
        <n v="2.4971428571428573"/>
        <n v="0.48860523665659616"/>
        <n v="0.28461970393057684"/>
        <n v="2.6802325581395348"/>
        <n v="6.1980078125000002"/>
        <n v="3.1301587301587303E-2"/>
        <n v="1.5992152704135738"/>
        <n v="2.793921568627451"/>
        <n v="0.77373333333333338"/>
        <n v="2.0632812500000002"/>
        <n v="6.9424999999999999"/>
        <n v="1.5178947368421052"/>
        <n v="0.64582072176949945"/>
        <n v="0.62873684210526315"/>
        <n v="3.1039864864864866"/>
        <n v="0.42859916782246882"/>
        <n v="0.83119402985074631"/>
        <n v="0.78531302876480547"/>
        <n v="1.1409352517985611"/>
        <n v="0.64537683358624176"/>
        <n v="0.79411764705882348"/>
        <n v="0.11419117647058824"/>
        <n v="0.56186046511627907"/>
        <n v="0.16501669449081802"/>
        <n v="1.1996808510638297"/>
        <n v="1.4545652173913044"/>
        <n v="2.2138255033557046"/>
        <n v="0.48396694214876035"/>
        <n v="0.92911504424778757"/>
        <n v="0.88599797365754818"/>
        <n v="0.41399999999999998"/>
        <n v="0.63056795131845844"/>
        <n v="0.48482333607230893"/>
        <n v="0.88479410269445857"/>
        <n v="1.2684"/>
        <n v="23.388333333333332"/>
        <n v="5.0838857142857146"/>
        <n v="1.9147826086956521"/>
        <n v="0.42127533783783783"/>
        <n v="8.2400000000000001E-2"/>
        <n v="0.60064638783269964"/>
        <n v="0.47232808616404309"/>
        <n v="0.81736263736263737"/>
        <n v="0.54187265917603"/>
        <n v="0.97868131868131869"/>
        <n v="0.77239999999999998"/>
        <n v="0.33464735516372796"/>
        <n v="2.3958823529411766"/>
        <n v="0.64032258064516134"/>
        <n v="1.7615942028985507"/>
        <n v="0.20338181818181819"/>
        <n v="3.5864754098360656"/>
        <n v="4.6885802469135802"/>
        <n v="1.220563524590164"/>
        <n v="0.55931783729156137"/>
        <n v="0.43660714285714286"/>
        <n v="0.33538371411833628"/>
        <n v="1.2297938144329896"/>
        <n v="1.8974959871589085"/>
        <n v="0.83622641509433959"/>
        <n v="0.17968844221105529"/>
        <n v="10.365"/>
        <n v="0.97405219780219776"/>
        <n v="0.86386203150461705"/>
        <n v="1.5016666666666667"/>
        <n v="3.5843478260869563"/>
        <n v="5.4285714285714288"/>
        <n v="0.67500714285714281"/>
        <n v="1.9174666666666667"/>
        <n v="9.32"/>
        <n v="4.2927586206896553"/>
        <n v="1.0065753424657535"/>
        <n v="2.266111111111111"/>
        <n v="1.4238"/>
        <n v="0.90633333333333332"/>
        <n v="0.63966740576496672"/>
        <n v="0.84131868131868137"/>
        <n v="1.3393478260869565"/>
        <n v="0.59042047531992692"/>
        <n v="1.5280062063615205"/>
        <n v="4.466912114014252"/>
        <n v="0.8439189189189189"/>
        <n v="1.7502692307692307"/>
        <n v="0.54137931034482756"/>
        <n v="3.1187381703470032"/>
        <n v="1.2278160919540231"/>
        <n v="0.99026517383618151"/>
        <n v="1.278468634686347"/>
        <n v="1.5861643835616439"/>
        <n v="7.0705882352941174"/>
        <n v="1.4238775510204082"/>
        <n v="1.4786046511627906"/>
        <n v="0.20322580645161289"/>
        <n v="18.40625"/>
        <n v="1.6194202898550725"/>
        <n v="4.7282077922077921"/>
        <n v="0.24466101694915254"/>
        <n v="5.1764999999999999"/>
        <n v="2.4764285714285714"/>
        <n v="1.0020481927710843"/>
        <n v="1.53"/>
        <n v="0.37091954022988505"/>
        <n v="4.3923948220064728E-2"/>
        <n v="1.5650721649484536"/>
        <n v="2.704081632653061"/>
        <n v="1.3405952380952382"/>
        <n v="0.50398033126293995"/>
        <n v="0.88815837937384901"/>
        <n v="1.65"/>
        <n v="0.17499999999999999"/>
        <n v="1.8566071428571429"/>
        <n v="4.1266319444444441"/>
        <n v="0.90249999999999997"/>
        <n v="0.91984615384615387"/>
        <n v="5.2700632911392402"/>
        <n v="3.1914285714285713"/>
        <n v="3.5418867924528303"/>
        <n v="0.32896103896103895"/>
        <n v="1.358918918918919"/>
        <n v="2.0843373493975904E-2"/>
        <n v="0.61"/>
        <n v="0.30037735849056602"/>
        <n v="11.791666666666666"/>
        <n v="11.260833333333334"/>
        <n v="0.12923076923076923"/>
        <n v="7.12"/>
        <n v="0.30304347826086958"/>
        <n v="2.1250896057347672"/>
        <n v="2.2885714285714287"/>
        <n v="0.34959979476654696"/>
        <n v="1.5729069767441861"/>
        <n v="2.3230555555555554"/>
        <n v="0.92448275862068963"/>
        <n v="2.5670212765957445"/>
        <n v="1.6847017045454546"/>
        <n v="1.6657777777777778"/>
        <n v="7.7207692307692311"/>
        <n v="4.0685714285714285"/>
        <n v="5.6420608108108112"/>
        <n v="0.6842686567164179"/>
        <n v="0.34351966873706002"/>
        <n v="6.5545454545454547"/>
        <n v="1.7725714285714285"/>
        <n v="1.1317857142857144"/>
        <n v="7.2818181818181822"/>
        <n v="2.0833333333333335"/>
        <n v="0.31171232876712329"/>
        <n v="0.56967078189300413"/>
        <n v="2.31"/>
        <n v="0.86867834394904464"/>
        <n v="2.7074418604651163"/>
        <n v="0.49446428571428569"/>
        <n v="1.1335962566844919"/>
        <n v="1.9055555555555554"/>
        <n v="1.355"/>
        <n v="0.10297872340425532"/>
        <n v="0.65544223826714798"/>
        <n v="0.49026652452025588"/>
        <n v="7.8792307692307695"/>
        <n v="0.80306347746090156"/>
        <n v="1.0629411764705883"/>
        <n v="0.50735632183908042"/>
        <n v="2.153137254901961"/>
        <n v="1.4122972972972974"/>
        <n v="1.1533745781777278"/>
        <n v="1.9311940298507462"/>
        <n v="7.2973333333333334"/>
        <n v="0.99663398692810456"/>
        <n v="0.88166666666666671"/>
        <n v="0.37233333333333335"/>
        <n v="0.30540075309306081"/>
        <n v="0.25714285714285712"/>
        <n v="0.34"/>
        <n v="11.859090909090909"/>
        <n v="1.2539393939393939"/>
        <n v="0.14394366197183098"/>
        <n v="0.54807692307692313"/>
        <n v="1.0963157894736841"/>
        <n v="1.8847058823529412"/>
        <n v="0.87008284023668636"/>
        <n v="2.0291304347826089"/>
        <n v="1.9703225806451612"/>
        <n v="1.07"/>
        <n v="2.6873076923076922"/>
        <n v="0.50845360824742269"/>
        <n v="11.802857142857142"/>
        <n v="2.64"/>
        <n v="0.30442307692307691"/>
        <n v="0.62880681818181816"/>
        <n v="1.9312499999999999"/>
        <n v="0.77102702702702708"/>
        <n v="2.2552763819095478"/>
        <n v="2.3940625"/>
        <n v="0.921875"/>
        <n v="1.3023333333333333"/>
        <n v="6.1521739130434785"/>
        <n v="3.687953216374269"/>
        <n v="10.948571428571428"/>
        <n v="0.50662921348314605"/>
        <n v="8.0060000000000002"/>
        <n v="2.9128571428571428"/>
        <n v="3.4996666666666667"/>
        <n v="3.5707317073170732"/>
        <n v="1.2648941176470587"/>
        <n v="3.875"/>
        <n v="4.5703571428571426"/>
        <n v="2.6669565217391304"/>
        <n v="0.69"/>
        <n v="0.51343749999999999"/>
        <n v="1.1710526315789473E-2"/>
        <n v="1.089773429454171"/>
        <n v="3.1517592592592591"/>
        <n v="1.5769117647058823"/>
        <n v="1.5380821917808218"/>
        <n v="0.89738979118329465"/>
        <n v="0.75135802469135804"/>
        <n v="8.5288135593220336"/>
        <n v="1.3890625000000001"/>
        <n v="1.9018181818181819"/>
        <n v="1.0024333619948409"/>
        <n v="1.4275824175824177"/>
        <n v="5.6313333333333331"/>
        <n v="0.30715909090909088"/>
        <n v="0.99397727272727276"/>
        <n v="1.9754935622317598"/>
        <n v="5.085"/>
        <n v="2.3774468085106384"/>
        <n v="3.3846875000000001"/>
        <n v="1.3308955223880596"/>
        <n v="2.0779999999999998"/>
        <n v="0.51122448979591839"/>
        <n v="6.5205847953216374"/>
        <n v="1.1363099415204678"/>
        <n v="1.0237606837606839"/>
        <n v="3.5658333333333334"/>
        <n v="1.3986792452830188"/>
        <n v="0.69450000000000001"/>
        <n v="0.35534246575342465"/>
        <n v="2.5165000000000002"/>
        <n v="1.0587500000000001"/>
        <n v="1.8742857142857143"/>
        <n v="3.8678571428571429"/>
        <n v="3.4707142857142856"/>
        <n v="1.8582098765432098"/>
        <n v="0.43241247264770238"/>
        <n v="1.6243749999999999"/>
        <n v="1.8484285714285715"/>
        <n v="0.23703520691785052"/>
        <n v="0.89870129870129867"/>
        <n v="2.7260419580419581"/>
        <n v="1.7004255319148935"/>
        <n v="1.8828503562945369"/>
        <n v="3.4693532338308457"/>
        <n v="0.6917721518987342"/>
        <n v="0.25433734939759034"/>
        <n v="0.77400977995110021"/>
        <n v="0.37481481481481482"/>
        <n v="5.4379999999999997"/>
        <n v="2.2852189349112426"/>
        <n v="0.38948339483394834"/>
        <n v="3.7"/>
        <n v="2.3791176470588233"/>
        <n v="0.64036299765807958"/>
        <n v="1.1827777777777777"/>
        <n v="0.84824037184594958"/>
        <n v="0.29346153846153844"/>
        <n v="2.0989655172413793"/>
        <n v="1.697857142857143"/>
        <n v="1.1595907738095239"/>
        <n v="2.5859999999999999"/>
        <n v="2.3058333333333332"/>
        <n v="1.2821428571428573"/>
        <n v="1.8870588235294117"/>
        <n v="6.9511889862327911E-2"/>
        <n v="7.7443434343434348"/>
        <n v="0.27693181818181817"/>
        <n v="0.52479620323841425"/>
        <n v="4.0709677419354842"/>
        <n v="1.5617857142857143"/>
        <n v="2.5242857142857145"/>
        <n v="1.729268292682927E-2"/>
        <n v="0.12230769230769231"/>
        <n v="1.6398734177215191"/>
        <n v="1.6298181818181818"/>
        <n v="0.20252747252747252"/>
        <n v="3.1924083769633507"/>
        <n v="4.7894444444444444"/>
        <n v="0.19556634304207121"/>
        <n v="1.9894827586206896"/>
        <n v="7.95"/>
        <n v="0.50621082621082625"/>
        <n v="0.57437499999999997"/>
        <n v="1.5562827640984909"/>
        <n v="0.36297297297297298"/>
        <n v="0.58250000000000002"/>
        <n v="2.3739473684210526"/>
        <n v="0.58750000000000002"/>
        <n v="1.8256603773584905"/>
        <n v="7.5436408977556111E-3"/>
        <n v="1.7595330739299611"/>
        <n v="2.3788235294117648"/>
        <n v="4.8805076142131982"/>
        <n v="2.2406666666666668"/>
        <n v="0.18126436781609195"/>
        <n v="0.45847222222222223"/>
        <n v="1.1731541218637993"/>
        <n v="2.173090909090909"/>
        <n v="1.1228571428571428"/>
        <n v="0.72518987341772156"/>
        <n v="2.1230434782608696"/>
        <n v="2.3974657534246577"/>
        <n v="1.8193548387096774"/>
        <n v="1.6413114754098361"/>
        <n v="1.6375968992248063E-2"/>
        <n v="0.49643859649122807"/>
        <n v="1.0970652173913042"/>
        <n v="0.49217948717948717"/>
        <n v="0.62232323232323228"/>
        <n v="0.1305813953488372"/>
        <n v="0.64635416666666667"/>
        <n v="1.5958666666666668"/>
        <n v="0.81420000000000003"/>
        <n v="0.32444767441860467"/>
        <n v="9.9141184124918666E-2"/>
        <n v="0.26694444444444443"/>
        <n v="0.62957446808510642"/>
        <n v="1.6135593220338984"/>
        <n v="10.969379310344827"/>
        <n v="0.70094158075601376"/>
        <n v="0.6"/>
        <n v="3.6709859154929578"/>
        <n v="11.09"/>
        <n v="0.19028784648187633"/>
        <n v="1.2687755102040816"/>
        <n v="7.3463636363636367"/>
        <n v="4.5731034482758622E-2"/>
        <n v="0.85054545454545449"/>
        <n v="1.1929824561403508"/>
        <n v="2.9602777777777778"/>
        <n v="0.84694915254237291"/>
        <n v="3.5578378378378379"/>
        <n v="3.8640909090909092"/>
        <n v="7.9223529411764702"/>
        <n v="1.3703393665158372"/>
        <n v="3.3820833333333336"/>
        <n v="1.0822784810126582"/>
        <n v="0.60757639620653314"/>
        <n v="0.27725490196078434"/>
        <n v="2.283934426229508"/>
        <n v="0.21615194054500414"/>
        <n v="3.73875"/>
        <n v="1.5492592592592593"/>
        <n v="3.2214999999999998"/>
        <n v="0.73957142857142855"/>
        <n v="8.641"/>
        <n v="1.432624584717608"/>
        <n v="0.40281762295081969"/>
        <n v="1.7822388059701493"/>
        <n v="0.84930555555555554"/>
        <n v="1.4593648334624323"/>
        <n v="1.5246153846153847"/>
        <n v="0.67129542790152408"/>
        <n v="0.40307692307692305"/>
        <n v="2.1679032258064517"/>
        <n v="0.52117021276595743"/>
        <n v="4.9958333333333336"/>
        <n v="0.87679487179487181"/>
        <n v="1.131734693877551"/>
        <n v="4.2654838709677421"/>
        <n v="0.77632653061224488"/>
        <n v="0.52496810772501767"/>
        <n v="1.5746762589928058"/>
        <n v="0.72939393939393937"/>
        <n v="0.60565789473684206"/>
        <n v="0.5679129129129129"/>
        <n v="0.56542754275427543"/>
        <m/>
      </sharedItems>
    </cacheField>
    <cacheField name="Avg Project backer donation" numFmtId="0">
      <sharedItems containsString="0" containsBlank="1" containsNumber="1" minValue="0" maxValue="113.17"/>
    </cacheField>
    <cacheField name="parent category" numFmtId="0">
      <sharedItems containsBlank="1"/>
    </cacheField>
    <cacheField name="sub category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1">
  <r>
    <x v="0"/>
    <x v="0"/>
    <x v="0"/>
    <x v="0"/>
    <x v="0"/>
    <x v="0"/>
    <x v="0"/>
    <x v="0"/>
    <x v="0"/>
    <x v="0"/>
    <x v="0"/>
    <x v="0"/>
    <x v="0"/>
    <x v="0"/>
    <x v="0"/>
    <x v="0"/>
  </r>
  <r>
    <x v="1"/>
    <x v="1"/>
    <x v="1"/>
    <x v="1"/>
    <x v="1"/>
    <x v="1"/>
    <x v="1"/>
    <x v="1"/>
    <x v="1"/>
    <x v="1"/>
    <x v="1"/>
    <x v="0"/>
    <x v="1"/>
    <x v="1"/>
    <x v="1"/>
    <x v="0"/>
  </r>
  <r>
    <x v="2"/>
    <x v="2"/>
    <x v="2"/>
    <x v="2"/>
    <x v="2"/>
    <x v="1"/>
    <x v="2"/>
    <x v="2"/>
    <x v="2"/>
    <x v="2"/>
    <x v="2"/>
    <x v="0"/>
    <x v="0"/>
    <x v="2"/>
    <x v="2"/>
    <x v="0"/>
  </r>
  <r>
    <x v="3"/>
    <x v="3"/>
    <x v="3"/>
    <x v="3"/>
    <x v="3"/>
    <x v="0"/>
    <x v="3"/>
    <x v="1"/>
    <x v="1"/>
    <x v="3"/>
    <x v="3"/>
    <x v="0"/>
    <x v="0"/>
    <x v="1"/>
    <x v="3"/>
    <x v="0"/>
  </r>
  <r>
    <x v="4"/>
    <x v="4"/>
    <x v="4"/>
    <x v="4"/>
    <x v="4"/>
    <x v="0"/>
    <x v="4"/>
    <x v="1"/>
    <x v="1"/>
    <x v="4"/>
    <x v="4"/>
    <x v="0"/>
    <x v="0"/>
    <x v="3"/>
    <x v="4"/>
    <x v="0"/>
  </r>
  <r>
    <x v="5"/>
    <x v="5"/>
    <x v="5"/>
    <x v="4"/>
    <x v="5"/>
    <x v="1"/>
    <x v="5"/>
    <x v="3"/>
    <x v="3"/>
    <x v="5"/>
    <x v="5"/>
    <x v="0"/>
    <x v="0"/>
    <x v="3"/>
    <x v="5"/>
    <x v="0"/>
  </r>
  <r>
    <x v="6"/>
    <x v="6"/>
    <x v="6"/>
    <x v="5"/>
    <x v="6"/>
    <x v="0"/>
    <x v="6"/>
    <x v="4"/>
    <x v="4"/>
    <x v="6"/>
    <x v="6"/>
    <x v="0"/>
    <x v="0"/>
    <x v="4"/>
    <x v="6"/>
    <x v="0"/>
  </r>
  <r>
    <x v="7"/>
    <x v="7"/>
    <x v="7"/>
    <x v="6"/>
    <x v="7"/>
    <x v="1"/>
    <x v="7"/>
    <x v="3"/>
    <x v="3"/>
    <x v="7"/>
    <x v="7"/>
    <x v="0"/>
    <x v="0"/>
    <x v="3"/>
    <x v="7"/>
    <x v="0"/>
  </r>
  <r>
    <x v="8"/>
    <x v="8"/>
    <x v="8"/>
    <x v="7"/>
    <x v="8"/>
    <x v="2"/>
    <x v="8"/>
    <x v="3"/>
    <x v="3"/>
    <x v="8"/>
    <x v="8"/>
    <x v="0"/>
    <x v="0"/>
    <x v="3"/>
    <x v="8"/>
    <x v="0"/>
  </r>
  <r>
    <x v="9"/>
    <x v="9"/>
    <x v="9"/>
    <x v="8"/>
    <x v="9"/>
    <x v="0"/>
    <x v="9"/>
    <x v="1"/>
    <x v="1"/>
    <x v="9"/>
    <x v="9"/>
    <x v="0"/>
    <x v="0"/>
    <x v="5"/>
    <x v="9"/>
    <x v="0"/>
  </r>
  <r>
    <x v="10"/>
    <x v="10"/>
    <x v="10"/>
    <x v="5"/>
    <x v="10"/>
    <x v="1"/>
    <x v="10"/>
    <x v="1"/>
    <x v="1"/>
    <x v="10"/>
    <x v="10"/>
    <x v="0"/>
    <x v="0"/>
    <x v="6"/>
    <x v="10"/>
    <x v="0"/>
  </r>
  <r>
    <x v="11"/>
    <x v="11"/>
    <x v="11"/>
    <x v="9"/>
    <x v="11"/>
    <x v="0"/>
    <x v="11"/>
    <x v="1"/>
    <x v="1"/>
    <x v="11"/>
    <x v="11"/>
    <x v="0"/>
    <x v="1"/>
    <x v="3"/>
    <x v="11"/>
    <x v="0"/>
  </r>
  <r>
    <x v="12"/>
    <x v="12"/>
    <x v="12"/>
    <x v="9"/>
    <x v="12"/>
    <x v="0"/>
    <x v="12"/>
    <x v="1"/>
    <x v="1"/>
    <x v="12"/>
    <x v="12"/>
    <x v="0"/>
    <x v="0"/>
    <x v="6"/>
    <x v="12"/>
    <x v="0"/>
  </r>
  <r>
    <x v="13"/>
    <x v="13"/>
    <x v="13"/>
    <x v="3"/>
    <x v="13"/>
    <x v="1"/>
    <x v="13"/>
    <x v="1"/>
    <x v="1"/>
    <x v="13"/>
    <x v="13"/>
    <x v="0"/>
    <x v="0"/>
    <x v="7"/>
    <x v="13"/>
    <x v="0"/>
  </r>
  <r>
    <x v="14"/>
    <x v="14"/>
    <x v="14"/>
    <x v="10"/>
    <x v="14"/>
    <x v="0"/>
    <x v="14"/>
    <x v="1"/>
    <x v="1"/>
    <x v="14"/>
    <x v="14"/>
    <x v="0"/>
    <x v="0"/>
    <x v="7"/>
    <x v="14"/>
    <x v="0"/>
  </r>
  <r>
    <x v="15"/>
    <x v="15"/>
    <x v="15"/>
    <x v="11"/>
    <x v="15"/>
    <x v="0"/>
    <x v="15"/>
    <x v="1"/>
    <x v="1"/>
    <x v="15"/>
    <x v="15"/>
    <x v="0"/>
    <x v="0"/>
    <x v="8"/>
    <x v="15"/>
    <x v="0"/>
  </r>
  <r>
    <x v="16"/>
    <x v="16"/>
    <x v="16"/>
    <x v="12"/>
    <x v="16"/>
    <x v="1"/>
    <x v="16"/>
    <x v="1"/>
    <x v="1"/>
    <x v="16"/>
    <x v="16"/>
    <x v="0"/>
    <x v="0"/>
    <x v="9"/>
    <x v="16"/>
    <x v="0"/>
  </r>
  <r>
    <x v="17"/>
    <x v="17"/>
    <x v="17"/>
    <x v="13"/>
    <x v="17"/>
    <x v="1"/>
    <x v="17"/>
    <x v="1"/>
    <x v="1"/>
    <x v="17"/>
    <x v="17"/>
    <x v="0"/>
    <x v="0"/>
    <x v="10"/>
    <x v="17"/>
    <x v="0"/>
  </r>
  <r>
    <x v="18"/>
    <x v="18"/>
    <x v="18"/>
    <x v="14"/>
    <x v="18"/>
    <x v="3"/>
    <x v="18"/>
    <x v="1"/>
    <x v="1"/>
    <x v="18"/>
    <x v="18"/>
    <x v="0"/>
    <x v="0"/>
    <x v="3"/>
    <x v="18"/>
    <x v="0"/>
  </r>
  <r>
    <x v="19"/>
    <x v="19"/>
    <x v="19"/>
    <x v="15"/>
    <x v="19"/>
    <x v="0"/>
    <x v="19"/>
    <x v="1"/>
    <x v="1"/>
    <x v="19"/>
    <x v="19"/>
    <x v="0"/>
    <x v="1"/>
    <x v="3"/>
    <x v="19"/>
    <x v="0"/>
  </r>
  <r>
    <x v="20"/>
    <x v="20"/>
    <x v="20"/>
    <x v="16"/>
    <x v="20"/>
    <x v="1"/>
    <x v="20"/>
    <x v="1"/>
    <x v="1"/>
    <x v="20"/>
    <x v="20"/>
    <x v="0"/>
    <x v="0"/>
    <x v="6"/>
    <x v="20"/>
    <x v="0"/>
  </r>
  <r>
    <x v="21"/>
    <x v="21"/>
    <x v="21"/>
    <x v="17"/>
    <x v="21"/>
    <x v="0"/>
    <x v="21"/>
    <x v="1"/>
    <x v="1"/>
    <x v="21"/>
    <x v="21"/>
    <x v="0"/>
    <x v="0"/>
    <x v="3"/>
    <x v="21"/>
    <x v="0"/>
  </r>
  <r>
    <x v="22"/>
    <x v="22"/>
    <x v="22"/>
    <x v="18"/>
    <x v="22"/>
    <x v="1"/>
    <x v="22"/>
    <x v="1"/>
    <x v="1"/>
    <x v="22"/>
    <x v="22"/>
    <x v="0"/>
    <x v="0"/>
    <x v="3"/>
    <x v="22"/>
    <x v="0"/>
  </r>
  <r>
    <x v="23"/>
    <x v="23"/>
    <x v="23"/>
    <x v="6"/>
    <x v="23"/>
    <x v="1"/>
    <x v="23"/>
    <x v="4"/>
    <x v="4"/>
    <x v="23"/>
    <x v="23"/>
    <x v="0"/>
    <x v="0"/>
    <x v="4"/>
    <x v="23"/>
    <x v="0"/>
  </r>
  <r>
    <x v="24"/>
    <x v="24"/>
    <x v="24"/>
    <x v="19"/>
    <x v="24"/>
    <x v="1"/>
    <x v="24"/>
    <x v="1"/>
    <x v="1"/>
    <x v="24"/>
    <x v="24"/>
    <x v="0"/>
    <x v="0"/>
    <x v="8"/>
    <x v="24"/>
    <x v="0"/>
  </r>
  <r>
    <x v="25"/>
    <x v="25"/>
    <x v="25"/>
    <x v="20"/>
    <x v="25"/>
    <x v="1"/>
    <x v="25"/>
    <x v="1"/>
    <x v="1"/>
    <x v="25"/>
    <x v="25"/>
    <x v="0"/>
    <x v="1"/>
    <x v="11"/>
    <x v="25"/>
    <x v="0"/>
  </r>
  <r>
    <x v="26"/>
    <x v="26"/>
    <x v="26"/>
    <x v="21"/>
    <x v="26"/>
    <x v="3"/>
    <x v="26"/>
    <x v="1"/>
    <x v="1"/>
    <x v="26"/>
    <x v="26"/>
    <x v="0"/>
    <x v="0"/>
    <x v="3"/>
    <x v="26"/>
    <x v="0"/>
  </r>
  <r>
    <x v="27"/>
    <x v="27"/>
    <x v="27"/>
    <x v="22"/>
    <x v="27"/>
    <x v="0"/>
    <x v="27"/>
    <x v="1"/>
    <x v="1"/>
    <x v="27"/>
    <x v="27"/>
    <x v="0"/>
    <x v="0"/>
    <x v="1"/>
    <x v="27"/>
    <x v="0"/>
  </r>
  <r>
    <x v="28"/>
    <x v="28"/>
    <x v="28"/>
    <x v="23"/>
    <x v="28"/>
    <x v="1"/>
    <x v="28"/>
    <x v="1"/>
    <x v="1"/>
    <x v="28"/>
    <x v="28"/>
    <x v="0"/>
    <x v="1"/>
    <x v="3"/>
    <x v="28"/>
    <x v="0"/>
  </r>
  <r>
    <x v="29"/>
    <x v="29"/>
    <x v="29"/>
    <x v="24"/>
    <x v="29"/>
    <x v="1"/>
    <x v="29"/>
    <x v="5"/>
    <x v="5"/>
    <x v="29"/>
    <x v="29"/>
    <x v="0"/>
    <x v="0"/>
    <x v="12"/>
    <x v="29"/>
    <x v="0"/>
  </r>
  <r>
    <x v="30"/>
    <x v="30"/>
    <x v="30"/>
    <x v="25"/>
    <x v="30"/>
    <x v="1"/>
    <x v="30"/>
    <x v="1"/>
    <x v="1"/>
    <x v="30"/>
    <x v="30"/>
    <x v="0"/>
    <x v="0"/>
    <x v="10"/>
    <x v="30"/>
    <x v="0"/>
  </r>
  <r>
    <x v="31"/>
    <x v="31"/>
    <x v="31"/>
    <x v="26"/>
    <x v="31"/>
    <x v="1"/>
    <x v="31"/>
    <x v="4"/>
    <x v="4"/>
    <x v="31"/>
    <x v="31"/>
    <x v="0"/>
    <x v="0"/>
    <x v="11"/>
    <x v="31"/>
    <x v="0"/>
  </r>
  <r>
    <x v="32"/>
    <x v="32"/>
    <x v="32"/>
    <x v="27"/>
    <x v="32"/>
    <x v="0"/>
    <x v="32"/>
    <x v="6"/>
    <x v="6"/>
    <x v="32"/>
    <x v="32"/>
    <x v="0"/>
    <x v="0"/>
    <x v="4"/>
    <x v="32"/>
    <x v="0"/>
  </r>
  <r>
    <x v="33"/>
    <x v="33"/>
    <x v="33"/>
    <x v="28"/>
    <x v="33"/>
    <x v="1"/>
    <x v="33"/>
    <x v="1"/>
    <x v="1"/>
    <x v="33"/>
    <x v="33"/>
    <x v="0"/>
    <x v="0"/>
    <x v="3"/>
    <x v="33"/>
    <x v="0"/>
  </r>
  <r>
    <x v="34"/>
    <x v="34"/>
    <x v="34"/>
    <x v="29"/>
    <x v="34"/>
    <x v="1"/>
    <x v="34"/>
    <x v="1"/>
    <x v="1"/>
    <x v="34"/>
    <x v="34"/>
    <x v="0"/>
    <x v="0"/>
    <x v="4"/>
    <x v="34"/>
    <x v="0"/>
  </r>
  <r>
    <x v="35"/>
    <x v="35"/>
    <x v="35"/>
    <x v="30"/>
    <x v="35"/>
    <x v="1"/>
    <x v="35"/>
    <x v="3"/>
    <x v="3"/>
    <x v="35"/>
    <x v="35"/>
    <x v="0"/>
    <x v="1"/>
    <x v="6"/>
    <x v="35"/>
    <x v="0"/>
  </r>
  <r>
    <x v="36"/>
    <x v="36"/>
    <x v="36"/>
    <x v="31"/>
    <x v="36"/>
    <x v="1"/>
    <x v="36"/>
    <x v="1"/>
    <x v="1"/>
    <x v="36"/>
    <x v="36"/>
    <x v="0"/>
    <x v="0"/>
    <x v="3"/>
    <x v="36"/>
    <x v="0"/>
  </r>
  <r>
    <x v="37"/>
    <x v="37"/>
    <x v="37"/>
    <x v="32"/>
    <x v="37"/>
    <x v="1"/>
    <x v="37"/>
    <x v="1"/>
    <x v="1"/>
    <x v="37"/>
    <x v="37"/>
    <x v="0"/>
    <x v="1"/>
    <x v="13"/>
    <x v="37"/>
    <x v="0"/>
  </r>
  <r>
    <x v="38"/>
    <x v="38"/>
    <x v="38"/>
    <x v="33"/>
    <x v="38"/>
    <x v="1"/>
    <x v="38"/>
    <x v="1"/>
    <x v="1"/>
    <x v="38"/>
    <x v="38"/>
    <x v="0"/>
    <x v="0"/>
    <x v="14"/>
    <x v="38"/>
    <x v="0"/>
  </r>
  <r>
    <x v="39"/>
    <x v="39"/>
    <x v="39"/>
    <x v="34"/>
    <x v="39"/>
    <x v="0"/>
    <x v="39"/>
    <x v="3"/>
    <x v="3"/>
    <x v="39"/>
    <x v="39"/>
    <x v="0"/>
    <x v="0"/>
    <x v="3"/>
    <x v="39"/>
    <x v="0"/>
  </r>
  <r>
    <x v="40"/>
    <x v="40"/>
    <x v="40"/>
    <x v="35"/>
    <x v="40"/>
    <x v="1"/>
    <x v="40"/>
    <x v="1"/>
    <x v="1"/>
    <x v="40"/>
    <x v="40"/>
    <x v="0"/>
    <x v="1"/>
    <x v="8"/>
    <x v="40"/>
    <x v="0"/>
  </r>
  <r>
    <x v="41"/>
    <x v="41"/>
    <x v="41"/>
    <x v="36"/>
    <x v="41"/>
    <x v="1"/>
    <x v="41"/>
    <x v="6"/>
    <x v="6"/>
    <x v="41"/>
    <x v="41"/>
    <x v="0"/>
    <x v="1"/>
    <x v="1"/>
    <x v="41"/>
    <x v="0"/>
  </r>
  <r>
    <x v="42"/>
    <x v="42"/>
    <x v="42"/>
    <x v="37"/>
    <x v="42"/>
    <x v="1"/>
    <x v="42"/>
    <x v="1"/>
    <x v="1"/>
    <x v="42"/>
    <x v="42"/>
    <x v="0"/>
    <x v="0"/>
    <x v="0"/>
    <x v="42"/>
    <x v="0"/>
  </r>
  <r>
    <x v="43"/>
    <x v="43"/>
    <x v="43"/>
    <x v="38"/>
    <x v="43"/>
    <x v="1"/>
    <x v="43"/>
    <x v="1"/>
    <x v="1"/>
    <x v="43"/>
    <x v="43"/>
    <x v="0"/>
    <x v="0"/>
    <x v="15"/>
    <x v="43"/>
    <x v="0"/>
  </r>
  <r>
    <x v="44"/>
    <x v="44"/>
    <x v="44"/>
    <x v="39"/>
    <x v="44"/>
    <x v="1"/>
    <x v="13"/>
    <x v="3"/>
    <x v="3"/>
    <x v="44"/>
    <x v="44"/>
    <x v="0"/>
    <x v="0"/>
    <x v="13"/>
    <x v="44"/>
    <x v="0"/>
  </r>
  <r>
    <x v="45"/>
    <x v="45"/>
    <x v="45"/>
    <x v="40"/>
    <x v="45"/>
    <x v="0"/>
    <x v="44"/>
    <x v="1"/>
    <x v="1"/>
    <x v="45"/>
    <x v="45"/>
    <x v="0"/>
    <x v="1"/>
    <x v="3"/>
    <x v="45"/>
    <x v="0"/>
  </r>
  <r>
    <x v="46"/>
    <x v="46"/>
    <x v="46"/>
    <x v="41"/>
    <x v="46"/>
    <x v="1"/>
    <x v="45"/>
    <x v="1"/>
    <x v="1"/>
    <x v="46"/>
    <x v="46"/>
    <x v="0"/>
    <x v="0"/>
    <x v="1"/>
    <x v="46"/>
    <x v="0"/>
  </r>
  <r>
    <x v="47"/>
    <x v="47"/>
    <x v="47"/>
    <x v="42"/>
    <x v="47"/>
    <x v="1"/>
    <x v="46"/>
    <x v="1"/>
    <x v="1"/>
    <x v="47"/>
    <x v="47"/>
    <x v="0"/>
    <x v="0"/>
    <x v="3"/>
    <x v="47"/>
    <x v="0"/>
  </r>
  <r>
    <x v="48"/>
    <x v="48"/>
    <x v="48"/>
    <x v="43"/>
    <x v="48"/>
    <x v="1"/>
    <x v="47"/>
    <x v="1"/>
    <x v="1"/>
    <x v="48"/>
    <x v="48"/>
    <x v="0"/>
    <x v="0"/>
    <x v="3"/>
    <x v="48"/>
    <x v="0"/>
  </r>
  <r>
    <x v="49"/>
    <x v="49"/>
    <x v="49"/>
    <x v="44"/>
    <x v="49"/>
    <x v="1"/>
    <x v="48"/>
    <x v="1"/>
    <x v="1"/>
    <x v="49"/>
    <x v="49"/>
    <x v="0"/>
    <x v="0"/>
    <x v="1"/>
    <x v="49"/>
    <x v="0"/>
  </r>
  <r>
    <x v="50"/>
    <x v="50"/>
    <x v="50"/>
    <x v="0"/>
    <x v="50"/>
    <x v="0"/>
    <x v="49"/>
    <x v="6"/>
    <x v="6"/>
    <x v="50"/>
    <x v="50"/>
    <x v="0"/>
    <x v="0"/>
    <x v="16"/>
    <x v="50"/>
    <x v="0"/>
  </r>
  <r>
    <x v="51"/>
    <x v="51"/>
    <x v="51"/>
    <x v="45"/>
    <x v="51"/>
    <x v="0"/>
    <x v="50"/>
    <x v="4"/>
    <x v="4"/>
    <x v="51"/>
    <x v="51"/>
    <x v="0"/>
    <x v="1"/>
    <x v="8"/>
    <x v="51"/>
    <x v="0"/>
  </r>
  <r>
    <x v="52"/>
    <x v="52"/>
    <x v="52"/>
    <x v="44"/>
    <x v="52"/>
    <x v="0"/>
    <x v="51"/>
    <x v="1"/>
    <x v="1"/>
    <x v="52"/>
    <x v="52"/>
    <x v="0"/>
    <x v="0"/>
    <x v="3"/>
    <x v="52"/>
    <x v="0"/>
  </r>
  <r>
    <x v="53"/>
    <x v="53"/>
    <x v="53"/>
    <x v="35"/>
    <x v="53"/>
    <x v="1"/>
    <x v="52"/>
    <x v="1"/>
    <x v="1"/>
    <x v="53"/>
    <x v="53"/>
    <x v="0"/>
    <x v="0"/>
    <x v="6"/>
    <x v="53"/>
    <x v="0"/>
  </r>
  <r>
    <x v="54"/>
    <x v="54"/>
    <x v="54"/>
    <x v="46"/>
    <x v="54"/>
    <x v="0"/>
    <x v="53"/>
    <x v="1"/>
    <x v="1"/>
    <x v="54"/>
    <x v="54"/>
    <x v="0"/>
    <x v="0"/>
    <x v="8"/>
    <x v="54"/>
    <x v="0"/>
  </r>
  <r>
    <x v="55"/>
    <x v="55"/>
    <x v="55"/>
    <x v="47"/>
    <x v="55"/>
    <x v="1"/>
    <x v="54"/>
    <x v="1"/>
    <x v="1"/>
    <x v="55"/>
    <x v="55"/>
    <x v="0"/>
    <x v="0"/>
    <x v="17"/>
    <x v="55"/>
    <x v="0"/>
  </r>
  <r>
    <x v="56"/>
    <x v="56"/>
    <x v="56"/>
    <x v="48"/>
    <x v="56"/>
    <x v="1"/>
    <x v="55"/>
    <x v="1"/>
    <x v="1"/>
    <x v="56"/>
    <x v="56"/>
    <x v="0"/>
    <x v="0"/>
    <x v="8"/>
    <x v="56"/>
    <x v="0"/>
  </r>
  <r>
    <x v="57"/>
    <x v="57"/>
    <x v="57"/>
    <x v="49"/>
    <x v="57"/>
    <x v="1"/>
    <x v="56"/>
    <x v="1"/>
    <x v="1"/>
    <x v="57"/>
    <x v="57"/>
    <x v="0"/>
    <x v="0"/>
    <x v="11"/>
    <x v="57"/>
    <x v="0"/>
  </r>
  <r>
    <x v="58"/>
    <x v="58"/>
    <x v="58"/>
    <x v="50"/>
    <x v="58"/>
    <x v="1"/>
    <x v="57"/>
    <x v="1"/>
    <x v="1"/>
    <x v="58"/>
    <x v="58"/>
    <x v="0"/>
    <x v="0"/>
    <x v="3"/>
    <x v="58"/>
    <x v="0"/>
  </r>
  <r>
    <x v="59"/>
    <x v="59"/>
    <x v="59"/>
    <x v="1"/>
    <x v="59"/>
    <x v="1"/>
    <x v="58"/>
    <x v="1"/>
    <x v="1"/>
    <x v="59"/>
    <x v="59"/>
    <x v="0"/>
    <x v="1"/>
    <x v="3"/>
    <x v="59"/>
    <x v="0"/>
  </r>
  <r>
    <x v="60"/>
    <x v="60"/>
    <x v="60"/>
    <x v="51"/>
    <x v="60"/>
    <x v="1"/>
    <x v="59"/>
    <x v="0"/>
    <x v="0"/>
    <x v="60"/>
    <x v="60"/>
    <x v="0"/>
    <x v="0"/>
    <x v="3"/>
    <x v="60"/>
    <x v="0"/>
  </r>
  <r>
    <x v="61"/>
    <x v="61"/>
    <x v="61"/>
    <x v="52"/>
    <x v="61"/>
    <x v="0"/>
    <x v="60"/>
    <x v="0"/>
    <x v="0"/>
    <x v="61"/>
    <x v="61"/>
    <x v="0"/>
    <x v="0"/>
    <x v="3"/>
    <x v="61"/>
    <x v="0"/>
  </r>
  <r>
    <x v="62"/>
    <x v="62"/>
    <x v="62"/>
    <x v="22"/>
    <x v="62"/>
    <x v="1"/>
    <x v="61"/>
    <x v="1"/>
    <x v="1"/>
    <x v="62"/>
    <x v="62"/>
    <x v="0"/>
    <x v="0"/>
    <x v="2"/>
    <x v="62"/>
    <x v="0"/>
  </r>
  <r>
    <x v="63"/>
    <x v="63"/>
    <x v="63"/>
    <x v="53"/>
    <x v="63"/>
    <x v="0"/>
    <x v="62"/>
    <x v="1"/>
    <x v="1"/>
    <x v="63"/>
    <x v="63"/>
    <x v="0"/>
    <x v="0"/>
    <x v="3"/>
    <x v="63"/>
    <x v="0"/>
  </r>
  <r>
    <x v="64"/>
    <x v="64"/>
    <x v="64"/>
    <x v="54"/>
    <x v="64"/>
    <x v="0"/>
    <x v="63"/>
    <x v="1"/>
    <x v="1"/>
    <x v="64"/>
    <x v="64"/>
    <x v="0"/>
    <x v="1"/>
    <x v="2"/>
    <x v="64"/>
    <x v="0"/>
  </r>
  <r>
    <x v="65"/>
    <x v="65"/>
    <x v="65"/>
    <x v="55"/>
    <x v="65"/>
    <x v="1"/>
    <x v="64"/>
    <x v="1"/>
    <x v="1"/>
    <x v="65"/>
    <x v="65"/>
    <x v="0"/>
    <x v="0"/>
    <x v="3"/>
    <x v="65"/>
    <x v="0"/>
  </r>
  <r>
    <x v="66"/>
    <x v="66"/>
    <x v="66"/>
    <x v="49"/>
    <x v="66"/>
    <x v="0"/>
    <x v="65"/>
    <x v="1"/>
    <x v="1"/>
    <x v="66"/>
    <x v="66"/>
    <x v="0"/>
    <x v="1"/>
    <x v="3"/>
    <x v="66"/>
    <x v="0"/>
  </r>
  <r>
    <x v="67"/>
    <x v="67"/>
    <x v="67"/>
    <x v="56"/>
    <x v="67"/>
    <x v="1"/>
    <x v="66"/>
    <x v="4"/>
    <x v="4"/>
    <x v="67"/>
    <x v="67"/>
    <x v="0"/>
    <x v="1"/>
    <x v="8"/>
    <x v="67"/>
    <x v="0"/>
  </r>
  <r>
    <x v="68"/>
    <x v="68"/>
    <x v="68"/>
    <x v="57"/>
    <x v="68"/>
    <x v="1"/>
    <x v="67"/>
    <x v="6"/>
    <x v="6"/>
    <x v="68"/>
    <x v="68"/>
    <x v="0"/>
    <x v="1"/>
    <x v="3"/>
    <x v="68"/>
    <x v="0"/>
  </r>
  <r>
    <x v="69"/>
    <x v="69"/>
    <x v="69"/>
    <x v="58"/>
    <x v="69"/>
    <x v="3"/>
    <x v="68"/>
    <x v="1"/>
    <x v="1"/>
    <x v="69"/>
    <x v="69"/>
    <x v="0"/>
    <x v="0"/>
    <x v="3"/>
    <x v="69"/>
    <x v="0"/>
  </r>
  <r>
    <x v="70"/>
    <x v="70"/>
    <x v="70"/>
    <x v="59"/>
    <x v="70"/>
    <x v="1"/>
    <x v="69"/>
    <x v="6"/>
    <x v="6"/>
    <x v="70"/>
    <x v="70"/>
    <x v="0"/>
    <x v="1"/>
    <x v="3"/>
    <x v="70"/>
    <x v="0"/>
  </r>
  <r>
    <x v="71"/>
    <x v="71"/>
    <x v="71"/>
    <x v="46"/>
    <x v="71"/>
    <x v="1"/>
    <x v="70"/>
    <x v="1"/>
    <x v="1"/>
    <x v="71"/>
    <x v="49"/>
    <x v="0"/>
    <x v="0"/>
    <x v="3"/>
    <x v="71"/>
    <x v="0"/>
  </r>
  <r>
    <x v="72"/>
    <x v="72"/>
    <x v="72"/>
    <x v="60"/>
    <x v="72"/>
    <x v="1"/>
    <x v="71"/>
    <x v="1"/>
    <x v="1"/>
    <x v="72"/>
    <x v="71"/>
    <x v="0"/>
    <x v="0"/>
    <x v="10"/>
    <x v="72"/>
    <x v="0"/>
  </r>
  <r>
    <x v="73"/>
    <x v="73"/>
    <x v="73"/>
    <x v="1"/>
    <x v="73"/>
    <x v="1"/>
    <x v="39"/>
    <x v="1"/>
    <x v="1"/>
    <x v="73"/>
    <x v="72"/>
    <x v="0"/>
    <x v="0"/>
    <x v="17"/>
    <x v="73"/>
    <x v="0"/>
  </r>
  <r>
    <x v="74"/>
    <x v="74"/>
    <x v="74"/>
    <x v="61"/>
    <x v="74"/>
    <x v="1"/>
    <x v="72"/>
    <x v="4"/>
    <x v="4"/>
    <x v="74"/>
    <x v="73"/>
    <x v="0"/>
    <x v="0"/>
    <x v="16"/>
    <x v="74"/>
    <x v="0"/>
  </r>
  <r>
    <x v="75"/>
    <x v="75"/>
    <x v="75"/>
    <x v="62"/>
    <x v="75"/>
    <x v="1"/>
    <x v="73"/>
    <x v="1"/>
    <x v="1"/>
    <x v="75"/>
    <x v="74"/>
    <x v="0"/>
    <x v="0"/>
    <x v="14"/>
    <x v="75"/>
    <x v="0"/>
  </r>
  <r>
    <x v="76"/>
    <x v="76"/>
    <x v="76"/>
    <x v="63"/>
    <x v="76"/>
    <x v="0"/>
    <x v="74"/>
    <x v="1"/>
    <x v="1"/>
    <x v="76"/>
    <x v="75"/>
    <x v="1"/>
    <x v="1"/>
    <x v="3"/>
    <x v="76"/>
    <x v="0"/>
  </r>
  <r>
    <x v="77"/>
    <x v="77"/>
    <x v="77"/>
    <x v="40"/>
    <x v="77"/>
    <x v="0"/>
    <x v="75"/>
    <x v="1"/>
    <x v="1"/>
    <x v="77"/>
    <x v="76"/>
    <x v="0"/>
    <x v="1"/>
    <x v="10"/>
    <x v="77"/>
    <x v="0"/>
  </r>
  <r>
    <x v="78"/>
    <x v="78"/>
    <x v="78"/>
    <x v="6"/>
    <x v="78"/>
    <x v="1"/>
    <x v="76"/>
    <x v="1"/>
    <x v="1"/>
    <x v="78"/>
    <x v="77"/>
    <x v="0"/>
    <x v="0"/>
    <x v="18"/>
    <x v="78"/>
    <x v="0"/>
  </r>
  <r>
    <x v="79"/>
    <x v="79"/>
    <x v="79"/>
    <x v="64"/>
    <x v="79"/>
    <x v="0"/>
    <x v="77"/>
    <x v="1"/>
    <x v="1"/>
    <x v="79"/>
    <x v="78"/>
    <x v="0"/>
    <x v="0"/>
    <x v="3"/>
    <x v="79"/>
    <x v="0"/>
  </r>
  <r>
    <x v="80"/>
    <x v="80"/>
    <x v="80"/>
    <x v="65"/>
    <x v="80"/>
    <x v="1"/>
    <x v="78"/>
    <x v="1"/>
    <x v="1"/>
    <x v="80"/>
    <x v="79"/>
    <x v="0"/>
    <x v="0"/>
    <x v="11"/>
    <x v="80"/>
    <x v="0"/>
  </r>
  <r>
    <x v="81"/>
    <x v="81"/>
    <x v="81"/>
    <x v="66"/>
    <x v="81"/>
    <x v="1"/>
    <x v="79"/>
    <x v="1"/>
    <x v="1"/>
    <x v="81"/>
    <x v="80"/>
    <x v="0"/>
    <x v="0"/>
    <x v="1"/>
    <x v="81"/>
    <x v="0"/>
  </r>
  <r>
    <x v="82"/>
    <x v="82"/>
    <x v="82"/>
    <x v="67"/>
    <x v="82"/>
    <x v="1"/>
    <x v="80"/>
    <x v="4"/>
    <x v="4"/>
    <x v="82"/>
    <x v="4"/>
    <x v="0"/>
    <x v="1"/>
    <x v="11"/>
    <x v="82"/>
    <x v="0"/>
  </r>
  <r>
    <x v="83"/>
    <x v="83"/>
    <x v="83"/>
    <x v="68"/>
    <x v="83"/>
    <x v="0"/>
    <x v="81"/>
    <x v="1"/>
    <x v="1"/>
    <x v="83"/>
    <x v="81"/>
    <x v="0"/>
    <x v="0"/>
    <x v="5"/>
    <x v="83"/>
    <x v="0"/>
  </r>
  <r>
    <x v="84"/>
    <x v="84"/>
    <x v="84"/>
    <x v="69"/>
    <x v="84"/>
    <x v="1"/>
    <x v="82"/>
    <x v="1"/>
    <x v="1"/>
    <x v="84"/>
    <x v="82"/>
    <x v="0"/>
    <x v="0"/>
    <x v="8"/>
    <x v="84"/>
    <x v="0"/>
  </r>
  <r>
    <x v="85"/>
    <x v="85"/>
    <x v="85"/>
    <x v="70"/>
    <x v="85"/>
    <x v="1"/>
    <x v="83"/>
    <x v="2"/>
    <x v="2"/>
    <x v="85"/>
    <x v="83"/>
    <x v="0"/>
    <x v="0"/>
    <x v="7"/>
    <x v="85"/>
    <x v="0"/>
  </r>
  <r>
    <x v="86"/>
    <x v="86"/>
    <x v="86"/>
    <x v="71"/>
    <x v="86"/>
    <x v="1"/>
    <x v="84"/>
    <x v="1"/>
    <x v="1"/>
    <x v="86"/>
    <x v="84"/>
    <x v="1"/>
    <x v="0"/>
    <x v="3"/>
    <x v="86"/>
    <x v="0"/>
  </r>
  <r>
    <x v="87"/>
    <x v="87"/>
    <x v="87"/>
    <x v="72"/>
    <x v="87"/>
    <x v="0"/>
    <x v="85"/>
    <x v="2"/>
    <x v="2"/>
    <x v="87"/>
    <x v="85"/>
    <x v="0"/>
    <x v="1"/>
    <x v="1"/>
    <x v="87"/>
    <x v="0"/>
  </r>
  <r>
    <x v="88"/>
    <x v="88"/>
    <x v="88"/>
    <x v="73"/>
    <x v="88"/>
    <x v="1"/>
    <x v="86"/>
    <x v="1"/>
    <x v="1"/>
    <x v="88"/>
    <x v="86"/>
    <x v="0"/>
    <x v="0"/>
    <x v="18"/>
    <x v="88"/>
    <x v="0"/>
  </r>
  <r>
    <x v="89"/>
    <x v="89"/>
    <x v="89"/>
    <x v="74"/>
    <x v="89"/>
    <x v="1"/>
    <x v="87"/>
    <x v="1"/>
    <x v="1"/>
    <x v="89"/>
    <x v="87"/>
    <x v="0"/>
    <x v="0"/>
    <x v="3"/>
    <x v="89"/>
    <x v="0"/>
  </r>
  <r>
    <x v="90"/>
    <x v="90"/>
    <x v="90"/>
    <x v="75"/>
    <x v="58"/>
    <x v="0"/>
    <x v="88"/>
    <x v="1"/>
    <x v="1"/>
    <x v="90"/>
    <x v="88"/>
    <x v="0"/>
    <x v="1"/>
    <x v="3"/>
    <x v="90"/>
    <x v="0"/>
  </r>
  <r>
    <x v="91"/>
    <x v="91"/>
    <x v="91"/>
    <x v="76"/>
    <x v="90"/>
    <x v="0"/>
    <x v="89"/>
    <x v="6"/>
    <x v="6"/>
    <x v="91"/>
    <x v="89"/>
    <x v="0"/>
    <x v="0"/>
    <x v="18"/>
    <x v="91"/>
    <x v="0"/>
  </r>
  <r>
    <x v="92"/>
    <x v="92"/>
    <x v="92"/>
    <x v="77"/>
    <x v="91"/>
    <x v="1"/>
    <x v="90"/>
    <x v="5"/>
    <x v="5"/>
    <x v="92"/>
    <x v="40"/>
    <x v="0"/>
    <x v="1"/>
    <x v="11"/>
    <x v="92"/>
    <x v="0"/>
  </r>
  <r>
    <x v="93"/>
    <x v="93"/>
    <x v="93"/>
    <x v="78"/>
    <x v="92"/>
    <x v="3"/>
    <x v="91"/>
    <x v="1"/>
    <x v="1"/>
    <x v="93"/>
    <x v="90"/>
    <x v="0"/>
    <x v="1"/>
    <x v="3"/>
    <x v="93"/>
    <x v="0"/>
  </r>
  <r>
    <x v="94"/>
    <x v="94"/>
    <x v="94"/>
    <x v="49"/>
    <x v="93"/>
    <x v="1"/>
    <x v="80"/>
    <x v="4"/>
    <x v="4"/>
    <x v="94"/>
    <x v="91"/>
    <x v="0"/>
    <x v="0"/>
    <x v="2"/>
    <x v="94"/>
    <x v="0"/>
  </r>
  <r>
    <x v="95"/>
    <x v="95"/>
    <x v="95"/>
    <x v="79"/>
    <x v="94"/>
    <x v="1"/>
    <x v="11"/>
    <x v="1"/>
    <x v="1"/>
    <x v="95"/>
    <x v="92"/>
    <x v="0"/>
    <x v="0"/>
    <x v="4"/>
    <x v="95"/>
    <x v="0"/>
  </r>
  <r>
    <x v="96"/>
    <x v="96"/>
    <x v="96"/>
    <x v="80"/>
    <x v="95"/>
    <x v="1"/>
    <x v="92"/>
    <x v="1"/>
    <x v="1"/>
    <x v="96"/>
    <x v="36"/>
    <x v="0"/>
    <x v="0"/>
    <x v="3"/>
    <x v="96"/>
    <x v="0"/>
  </r>
  <r>
    <x v="97"/>
    <x v="97"/>
    <x v="97"/>
    <x v="81"/>
    <x v="96"/>
    <x v="1"/>
    <x v="86"/>
    <x v="1"/>
    <x v="1"/>
    <x v="48"/>
    <x v="93"/>
    <x v="0"/>
    <x v="0"/>
    <x v="0"/>
    <x v="97"/>
    <x v="0"/>
  </r>
  <r>
    <x v="98"/>
    <x v="98"/>
    <x v="98"/>
    <x v="82"/>
    <x v="97"/>
    <x v="0"/>
    <x v="93"/>
    <x v="2"/>
    <x v="2"/>
    <x v="97"/>
    <x v="94"/>
    <x v="0"/>
    <x v="0"/>
    <x v="11"/>
    <x v="98"/>
    <x v="0"/>
  </r>
  <r>
    <x v="99"/>
    <x v="99"/>
    <x v="99"/>
    <x v="4"/>
    <x v="98"/>
    <x v="1"/>
    <x v="55"/>
    <x v="1"/>
    <x v="1"/>
    <x v="98"/>
    <x v="95"/>
    <x v="0"/>
    <x v="0"/>
    <x v="3"/>
    <x v="99"/>
    <x v="0"/>
  </r>
  <r>
    <x v="100"/>
    <x v="100"/>
    <x v="100"/>
    <x v="0"/>
    <x v="99"/>
    <x v="0"/>
    <x v="49"/>
    <x v="1"/>
    <x v="1"/>
    <x v="99"/>
    <x v="96"/>
    <x v="0"/>
    <x v="0"/>
    <x v="3"/>
    <x v="100"/>
    <x v="0"/>
  </r>
  <r>
    <x v="101"/>
    <x v="101"/>
    <x v="101"/>
    <x v="79"/>
    <x v="100"/>
    <x v="1"/>
    <x v="55"/>
    <x v="1"/>
    <x v="1"/>
    <x v="100"/>
    <x v="97"/>
    <x v="0"/>
    <x v="1"/>
    <x v="5"/>
    <x v="101"/>
    <x v="0"/>
  </r>
  <r>
    <x v="102"/>
    <x v="102"/>
    <x v="102"/>
    <x v="41"/>
    <x v="101"/>
    <x v="1"/>
    <x v="94"/>
    <x v="1"/>
    <x v="1"/>
    <x v="101"/>
    <x v="98"/>
    <x v="0"/>
    <x v="1"/>
    <x v="8"/>
    <x v="102"/>
    <x v="0"/>
  </r>
  <r>
    <x v="103"/>
    <x v="103"/>
    <x v="103"/>
    <x v="83"/>
    <x v="102"/>
    <x v="0"/>
    <x v="95"/>
    <x v="6"/>
    <x v="6"/>
    <x v="102"/>
    <x v="99"/>
    <x v="0"/>
    <x v="0"/>
    <x v="5"/>
    <x v="103"/>
    <x v="0"/>
  </r>
  <r>
    <x v="104"/>
    <x v="104"/>
    <x v="104"/>
    <x v="84"/>
    <x v="103"/>
    <x v="1"/>
    <x v="96"/>
    <x v="1"/>
    <x v="1"/>
    <x v="103"/>
    <x v="100"/>
    <x v="0"/>
    <x v="0"/>
    <x v="7"/>
    <x v="104"/>
    <x v="0"/>
  </r>
  <r>
    <x v="105"/>
    <x v="105"/>
    <x v="105"/>
    <x v="85"/>
    <x v="104"/>
    <x v="1"/>
    <x v="97"/>
    <x v="1"/>
    <x v="1"/>
    <x v="104"/>
    <x v="101"/>
    <x v="0"/>
    <x v="0"/>
    <x v="2"/>
    <x v="105"/>
    <x v="0"/>
  </r>
  <r>
    <x v="106"/>
    <x v="106"/>
    <x v="106"/>
    <x v="61"/>
    <x v="105"/>
    <x v="1"/>
    <x v="98"/>
    <x v="1"/>
    <x v="1"/>
    <x v="105"/>
    <x v="102"/>
    <x v="0"/>
    <x v="0"/>
    <x v="3"/>
    <x v="106"/>
    <x v="0"/>
  </r>
  <r>
    <x v="107"/>
    <x v="107"/>
    <x v="107"/>
    <x v="26"/>
    <x v="106"/>
    <x v="1"/>
    <x v="99"/>
    <x v="1"/>
    <x v="1"/>
    <x v="106"/>
    <x v="103"/>
    <x v="0"/>
    <x v="1"/>
    <x v="3"/>
    <x v="107"/>
    <x v="0"/>
  </r>
  <r>
    <x v="108"/>
    <x v="108"/>
    <x v="108"/>
    <x v="42"/>
    <x v="107"/>
    <x v="1"/>
    <x v="100"/>
    <x v="1"/>
    <x v="1"/>
    <x v="107"/>
    <x v="104"/>
    <x v="0"/>
    <x v="0"/>
    <x v="4"/>
    <x v="108"/>
    <x v="0"/>
  </r>
  <r>
    <x v="109"/>
    <x v="109"/>
    <x v="109"/>
    <x v="5"/>
    <x v="108"/>
    <x v="0"/>
    <x v="101"/>
    <x v="1"/>
    <x v="1"/>
    <x v="108"/>
    <x v="105"/>
    <x v="0"/>
    <x v="0"/>
    <x v="19"/>
    <x v="109"/>
    <x v="0"/>
  </r>
  <r>
    <x v="110"/>
    <x v="110"/>
    <x v="110"/>
    <x v="86"/>
    <x v="109"/>
    <x v="0"/>
    <x v="102"/>
    <x v="1"/>
    <x v="1"/>
    <x v="109"/>
    <x v="106"/>
    <x v="0"/>
    <x v="0"/>
    <x v="0"/>
    <x v="110"/>
    <x v="0"/>
  </r>
  <r>
    <x v="111"/>
    <x v="111"/>
    <x v="111"/>
    <x v="87"/>
    <x v="110"/>
    <x v="1"/>
    <x v="103"/>
    <x v="1"/>
    <x v="1"/>
    <x v="110"/>
    <x v="107"/>
    <x v="0"/>
    <x v="0"/>
    <x v="15"/>
    <x v="111"/>
    <x v="0"/>
  </r>
  <r>
    <x v="112"/>
    <x v="112"/>
    <x v="112"/>
    <x v="53"/>
    <x v="111"/>
    <x v="1"/>
    <x v="104"/>
    <x v="2"/>
    <x v="2"/>
    <x v="111"/>
    <x v="108"/>
    <x v="0"/>
    <x v="0"/>
    <x v="2"/>
    <x v="112"/>
    <x v="0"/>
  </r>
  <r>
    <x v="113"/>
    <x v="113"/>
    <x v="113"/>
    <x v="88"/>
    <x v="112"/>
    <x v="1"/>
    <x v="54"/>
    <x v="1"/>
    <x v="1"/>
    <x v="112"/>
    <x v="109"/>
    <x v="0"/>
    <x v="0"/>
    <x v="0"/>
    <x v="113"/>
    <x v="0"/>
  </r>
  <r>
    <x v="114"/>
    <x v="114"/>
    <x v="114"/>
    <x v="89"/>
    <x v="113"/>
    <x v="1"/>
    <x v="105"/>
    <x v="1"/>
    <x v="1"/>
    <x v="113"/>
    <x v="110"/>
    <x v="0"/>
    <x v="1"/>
    <x v="8"/>
    <x v="114"/>
    <x v="0"/>
  </r>
  <r>
    <x v="115"/>
    <x v="115"/>
    <x v="115"/>
    <x v="90"/>
    <x v="114"/>
    <x v="0"/>
    <x v="106"/>
    <x v="6"/>
    <x v="6"/>
    <x v="114"/>
    <x v="111"/>
    <x v="0"/>
    <x v="0"/>
    <x v="13"/>
    <x v="115"/>
    <x v="0"/>
  </r>
  <r>
    <x v="116"/>
    <x v="116"/>
    <x v="116"/>
    <x v="44"/>
    <x v="115"/>
    <x v="0"/>
    <x v="107"/>
    <x v="1"/>
    <x v="1"/>
    <x v="115"/>
    <x v="112"/>
    <x v="0"/>
    <x v="0"/>
    <x v="3"/>
    <x v="116"/>
    <x v="0"/>
  </r>
  <r>
    <x v="117"/>
    <x v="117"/>
    <x v="117"/>
    <x v="70"/>
    <x v="116"/>
    <x v="1"/>
    <x v="108"/>
    <x v="1"/>
    <x v="1"/>
    <x v="116"/>
    <x v="113"/>
    <x v="0"/>
    <x v="0"/>
    <x v="19"/>
    <x v="117"/>
    <x v="0"/>
  </r>
  <r>
    <x v="118"/>
    <x v="118"/>
    <x v="118"/>
    <x v="91"/>
    <x v="117"/>
    <x v="1"/>
    <x v="109"/>
    <x v="1"/>
    <x v="1"/>
    <x v="117"/>
    <x v="114"/>
    <x v="0"/>
    <x v="0"/>
    <x v="14"/>
    <x v="118"/>
    <x v="0"/>
  </r>
  <r>
    <x v="119"/>
    <x v="119"/>
    <x v="119"/>
    <x v="92"/>
    <x v="118"/>
    <x v="1"/>
    <x v="110"/>
    <x v="1"/>
    <x v="1"/>
    <x v="118"/>
    <x v="115"/>
    <x v="0"/>
    <x v="1"/>
    <x v="4"/>
    <x v="119"/>
    <x v="0"/>
  </r>
  <r>
    <x v="120"/>
    <x v="120"/>
    <x v="120"/>
    <x v="93"/>
    <x v="119"/>
    <x v="1"/>
    <x v="111"/>
    <x v="1"/>
    <x v="1"/>
    <x v="119"/>
    <x v="116"/>
    <x v="0"/>
    <x v="1"/>
    <x v="20"/>
    <x v="120"/>
    <x v="0"/>
  </r>
  <r>
    <x v="121"/>
    <x v="121"/>
    <x v="121"/>
    <x v="94"/>
    <x v="120"/>
    <x v="1"/>
    <x v="112"/>
    <x v="1"/>
    <x v="1"/>
    <x v="33"/>
    <x v="117"/>
    <x v="0"/>
    <x v="0"/>
    <x v="11"/>
    <x v="121"/>
    <x v="0"/>
  </r>
  <r>
    <x v="122"/>
    <x v="122"/>
    <x v="122"/>
    <x v="95"/>
    <x v="121"/>
    <x v="0"/>
    <x v="113"/>
    <x v="1"/>
    <x v="1"/>
    <x v="120"/>
    <x v="95"/>
    <x v="0"/>
    <x v="0"/>
    <x v="13"/>
    <x v="122"/>
    <x v="0"/>
  </r>
  <r>
    <x v="123"/>
    <x v="123"/>
    <x v="123"/>
    <x v="96"/>
    <x v="122"/>
    <x v="0"/>
    <x v="114"/>
    <x v="0"/>
    <x v="0"/>
    <x v="121"/>
    <x v="118"/>
    <x v="1"/>
    <x v="0"/>
    <x v="3"/>
    <x v="123"/>
    <x v="0"/>
  </r>
  <r>
    <x v="124"/>
    <x v="124"/>
    <x v="124"/>
    <x v="97"/>
    <x v="123"/>
    <x v="1"/>
    <x v="115"/>
    <x v="6"/>
    <x v="6"/>
    <x v="122"/>
    <x v="119"/>
    <x v="0"/>
    <x v="0"/>
    <x v="14"/>
    <x v="124"/>
    <x v="0"/>
  </r>
  <r>
    <x v="125"/>
    <x v="125"/>
    <x v="125"/>
    <x v="98"/>
    <x v="124"/>
    <x v="1"/>
    <x v="80"/>
    <x v="1"/>
    <x v="1"/>
    <x v="123"/>
    <x v="120"/>
    <x v="0"/>
    <x v="0"/>
    <x v="3"/>
    <x v="125"/>
    <x v="0"/>
  </r>
  <r>
    <x v="126"/>
    <x v="126"/>
    <x v="126"/>
    <x v="99"/>
    <x v="125"/>
    <x v="0"/>
    <x v="116"/>
    <x v="1"/>
    <x v="1"/>
    <x v="124"/>
    <x v="121"/>
    <x v="0"/>
    <x v="1"/>
    <x v="3"/>
    <x v="126"/>
    <x v="0"/>
  </r>
  <r>
    <x v="127"/>
    <x v="127"/>
    <x v="127"/>
    <x v="100"/>
    <x v="126"/>
    <x v="0"/>
    <x v="117"/>
    <x v="0"/>
    <x v="0"/>
    <x v="125"/>
    <x v="122"/>
    <x v="0"/>
    <x v="0"/>
    <x v="3"/>
    <x v="127"/>
    <x v="0"/>
  </r>
  <r>
    <x v="128"/>
    <x v="128"/>
    <x v="128"/>
    <x v="101"/>
    <x v="127"/>
    <x v="3"/>
    <x v="118"/>
    <x v="1"/>
    <x v="1"/>
    <x v="126"/>
    <x v="123"/>
    <x v="0"/>
    <x v="0"/>
    <x v="1"/>
    <x v="128"/>
    <x v="0"/>
  </r>
  <r>
    <x v="129"/>
    <x v="129"/>
    <x v="129"/>
    <x v="102"/>
    <x v="128"/>
    <x v="3"/>
    <x v="12"/>
    <x v="2"/>
    <x v="2"/>
    <x v="127"/>
    <x v="97"/>
    <x v="0"/>
    <x v="0"/>
    <x v="0"/>
    <x v="129"/>
    <x v="0"/>
  </r>
  <r>
    <x v="130"/>
    <x v="130"/>
    <x v="130"/>
    <x v="103"/>
    <x v="129"/>
    <x v="1"/>
    <x v="119"/>
    <x v="3"/>
    <x v="3"/>
    <x v="128"/>
    <x v="124"/>
    <x v="0"/>
    <x v="0"/>
    <x v="6"/>
    <x v="130"/>
    <x v="0"/>
  </r>
  <r>
    <x v="131"/>
    <x v="131"/>
    <x v="131"/>
    <x v="104"/>
    <x v="130"/>
    <x v="1"/>
    <x v="120"/>
    <x v="4"/>
    <x v="4"/>
    <x v="129"/>
    <x v="125"/>
    <x v="0"/>
    <x v="0"/>
    <x v="2"/>
    <x v="131"/>
    <x v="0"/>
  </r>
  <r>
    <x v="132"/>
    <x v="132"/>
    <x v="132"/>
    <x v="88"/>
    <x v="131"/>
    <x v="1"/>
    <x v="121"/>
    <x v="1"/>
    <x v="1"/>
    <x v="130"/>
    <x v="126"/>
    <x v="0"/>
    <x v="1"/>
    <x v="3"/>
    <x v="132"/>
    <x v="0"/>
  </r>
  <r>
    <x v="133"/>
    <x v="133"/>
    <x v="133"/>
    <x v="6"/>
    <x v="132"/>
    <x v="1"/>
    <x v="122"/>
    <x v="1"/>
    <x v="1"/>
    <x v="131"/>
    <x v="127"/>
    <x v="0"/>
    <x v="0"/>
    <x v="21"/>
    <x v="133"/>
    <x v="0"/>
  </r>
  <r>
    <x v="134"/>
    <x v="134"/>
    <x v="134"/>
    <x v="105"/>
    <x v="133"/>
    <x v="0"/>
    <x v="123"/>
    <x v="5"/>
    <x v="5"/>
    <x v="132"/>
    <x v="128"/>
    <x v="0"/>
    <x v="1"/>
    <x v="4"/>
    <x v="134"/>
    <x v="0"/>
  </r>
  <r>
    <x v="135"/>
    <x v="135"/>
    <x v="135"/>
    <x v="106"/>
    <x v="134"/>
    <x v="0"/>
    <x v="124"/>
    <x v="1"/>
    <x v="1"/>
    <x v="133"/>
    <x v="129"/>
    <x v="0"/>
    <x v="1"/>
    <x v="3"/>
    <x v="135"/>
    <x v="0"/>
  </r>
  <r>
    <x v="136"/>
    <x v="136"/>
    <x v="136"/>
    <x v="107"/>
    <x v="135"/>
    <x v="3"/>
    <x v="125"/>
    <x v="1"/>
    <x v="1"/>
    <x v="134"/>
    <x v="130"/>
    <x v="0"/>
    <x v="1"/>
    <x v="6"/>
    <x v="136"/>
    <x v="0"/>
  </r>
  <r>
    <x v="137"/>
    <x v="137"/>
    <x v="137"/>
    <x v="37"/>
    <x v="136"/>
    <x v="1"/>
    <x v="126"/>
    <x v="1"/>
    <x v="1"/>
    <x v="135"/>
    <x v="131"/>
    <x v="0"/>
    <x v="0"/>
    <x v="9"/>
    <x v="137"/>
    <x v="0"/>
  </r>
  <r>
    <x v="138"/>
    <x v="138"/>
    <x v="138"/>
    <x v="103"/>
    <x v="137"/>
    <x v="0"/>
    <x v="127"/>
    <x v="1"/>
    <x v="1"/>
    <x v="136"/>
    <x v="132"/>
    <x v="0"/>
    <x v="0"/>
    <x v="20"/>
    <x v="138"/>
    <x v="0"/>
  </r>
  <r>
    <x v="139"/>
    <x v="139"/>
    <x v="139"/>
    <x v="108"/>
    <x v="138"/>
    <x v="0"/>
    <x v="128"/>
    <x v="1"/>
    <x v="1"/>
    <x v="137"/>
    <x v="133"/>
    <x v="0"/>
    <x v="1"/>
    <x v="8"/>
    <x v="139"/>
    <x v="0"/>
  </r>
  <r>
    <x v="140"/>
    <x v="140"/>
    <x v="140"/>
    <x v="20"/>
    <x v="139"/>
    <x v="1"/>
    <x v="129"/>
    <x v="1"/>
    <x v="1"/>
    <x v="138"/>
    <x v="134"/>
    <x v="0"/>
    <x v="0"/>
    <x v="4"/>
    <x v="140"/>
    <x v="0"/>
  </r>
  <r>
    <x v="141"/>
    <x v="141"/>
    <x v="141"/>
    <x v="109"/>
    <x v="140"/>
    <x v="1"/>
    <x v="130"/>
    <x v="1"/>
    <x v="1"/>
    <x v="139"/>
    <x v="135"/>
    <x v="0"/>
    <x v="0"/>
    <x v="2"/>
    <x v="141"/>
    <x v="0"/>
  </r>
  <r>
    <x v="142"/>
    <x v="142"/>
    <x v="142"/>
    <x v="92"/>
    <x v="141"/>
    <x v="1"/>
    <x v="124"/>
    <x v="1"/>
    <x v="1"/>
    <x v="107"/>
    <x v="136"/>
    <x v="0"/>
    <x v="0"/>
    <x v="2"/>
    <x v="142"/>
    <x v="0"/>
  </r>
  <r>
    <x v="143"/>
    <x v="143"/>
    <x v="143"/>
    <x v="91"/>
    <x v="142"/>
    <x v="1"/>
    <x v="131"/>
    <x v="1"/>
    <x v="1"/>
    <x v="140"/>
    <x v="137"/>
    <x v="0"/>
    <x v="0"/>
    <x v="7"/>
    <x v="143"/>
    <x v="0"/>
  </r>
  <r>
    <x v="144"/>
    <x v="144"/>
    <x v="144"/>
    <x v="25"/>
    <x v="143"/>
    <x v="1"/>
    <x v="18"/>
    <x v="1"/>
    <x v="1"/>
    <x v="141"/>
    <x v="138"/>
    <x v="0"/>
    <x v="0"/>
    <x v="3"/>
    <x v="144"/>
    <x v="0"/>
  </r>
  <r>
    <x v="145"/>
    <x v="145"/>
    <x v="145"/>
    <x v="110"/>
    <x v="144"/>
    <x v="1"/>
    <x v="132"/>
    <x v="5"/>
    <x v="5"/>
    <x v="142"/>
    <x v="139"/>
    <x v="0"/>
    <x v="0"/>
    <x v="8"/>
    <x v="145"/>
    <x v="0"/>
  </r>
  <r>
    <x v="146"/>
    <x v="146"/>
    <x v="146"/>
    <x v="35"/>
    <x v="145"/>
    <x v="3"/>
    <x v="133"/>
    <x v="1"/>
    <x v="1"/>
    <x v="143"/>
    <x v="140"/>
    <x v="0"/>
    <x v="0"/>
    <x v="3"/>
    <x v="146"/>
    <x v="0"/>
  </r>
  <r>
    <x v="147"/>
    <x v="147"/>
    <x v="147"/>
    <x v="111"/>
    <x v="146"/>
    <x v="1"/>
    <x v="134"/>
    <x v="1"/>
    <x v="1"/>
    <x v="144"/>
    <x v="141"/>
    <x v="0"/>
    <x v="1"/>
    <x v="3"/>
    <x v="147"/>
    <x v="0"/>
  </r>
  <r>
    <x v="148"/>
    <x v="148"/>
    <x v="148"/>
    <x v="29"/>
    <x v="147"/>
    <x v="1"/>
    <x v="37"/>
    <x v="1"/>
    <x v="1"/>
    <x v="145"/>
    <x v="142"/>
    <x v="0"/>
    <x v="0"/>
    <x v="8"/>
    <x v="148"/>
    <x v="0"/>
  </r>
  <r>
    <x v="149"/>
    <x v="149"/>
    <x v="149"/>
    <x v="8"/>
    <x v="148"/>
    <x v="1"/>
    <x v="135"/>
    <x v="1"/>
    <x v="1"/>
    <x v="146"/>
    <x v="143"/>
    <x v="0"/>
    <x v="0"/>
    <x v="7"/>
    <x v="149"/>
    <x v="0"/>
  </r>
  <r>
    <x v="150"/>
    <x v="150"/>
    <x v="150"/>
    <x v="0"/>
    <x v="99"/>
    <x v="0"/>
    <x v="49"/>
    <x v="1"/>
    <x v="1"/>
    <x v="147"/>
    <x v="144"/>
    <x v="0"/>
    <x v="0"/>
    <x v="1"/>
    <x v="100"/>
    <x v="0"/>
  </r>
  <r>
    <x v="151"/>
    <x v="151"/>
    <x v="151"/>
    <x v="112"/>
    <x v="149"/>
    <x v="0"/>
    <x v="50"/>
    <x v="1"/>
    <x v="1"/>
    <x v="148"/>
    <x v="145"/>
    <x v="0"/>
    <x v="0"/>
    <x v="5"/>
    <x v="150"/>
    <x v="0"/>
  </r>
  <r>
    <x v="152"/>
    <x v="152"/>
    <x v="152"/>
    <x v="113"/>
    <x v="150"/>
    <x v="1"/>
    <x v="136"/>
    <x v="1"/>
    <x v="1"/>
    <x v="149"/>
    <x v="146"/>
    <x v="0"/>
    <x v="0"/>
    <x v="7"/>
    <x v="151"/>
    <x v="0"/>
  </r>
  <r>
    <x v="153"/>
    <x v="153"/>
    <x v="153"/>
    <x v="114"/>
    <x v="151"/>
    <x v="0"/>
    <x v="137"/>
    <x v="1"/>
    <x v="1"/>
    <x v="150"/>
    <x v="147"/>
    <x v="0"/>
    <x v="0"/>
    <x v="3"/>
    <x v="152"/>
    <x v="0"/>
  </r>
  <r>
    <x v="154"/>
    <x v="154"/>
    <x v="154"/>
    <x v="115"/>
    <x v="152"/>
    <x v="0"/>
    <x v="138"/>
    <x v="1"/>
    <x v="1"/>
    <x v="151"/>
    <x v="148"/>
    <x v="0"/>
    <x v="1"/>
    <x v="7"/>
    <x v="153"/>
    <x v="0"/>
  </r>
  <r>
    <x v="155"/>
    <x v="155"/>
    <x v="155"/>
    <x v="116"/>
    <x v="153"/>
    <x v="0"/>
    <x v="139"/>
    <x v="1"/>
    <x v="1"/>
    <x v="152"/>
    <x v="149"/>
    <x v="0"/>
    <x v="0"/>
    <x v="3"/>
    <x v="154"/>
    <x v="0"/>
  </r>
  <r>
    <x v="156"/>
    <x v="156"/>
    <x v="156"/>
    <x v="117"/>
    <x v="154"/>
    <x v="3"/>
    <x v="140"/>
    <x v="2"/>
    <x v="2"/>
    <x v="153"/>
    <x v="150"/>
    <x v="0"/>
    <x v="0"/>
    <x v="1"/>
    <x v="155"/>
    <x v="0"/>
  </r>
  <r>
    <x v="157"/>
    <x v="157"/>
    <x v="157"/>
    <x v="3"/>
    <x v="155"/>
    <x v="0"/>
    <x v="141"/>
    <x v="2"/>
    <x v="2"/>
    <x v="154"/>
    <x v="151"/>
    <x v="0"/>
    <x v="0"/>
    <x v="14"/>
    <x v="156"/>
    <x v="0"/>
  </r>
  <r>
    <x v="158"/>
    <x v="158"/>
    <x v="158"/>
    <x v="118"/>
    <x v="156"/>
    <x v="1"/>
    <x v="142"/>
    <x v="1"/>
    <x v="1"/>
    <x v="155"/>
    <x v="152"/>
    <x v="0"/>
    <x v="0"/>
    <x v="1"/>
    <x v="157"/>
    <x v="0"/>
  </r>
  <r>
    <x v="159"/>
    <x v="159"/>
    <x v="159"/>
    <x v="119"/>
    <x v="157"/>
    <x v="1"/>
    <x v="143"/>
    <x v="1"/>
    <x v="1"/>
    <x v="156"/>
    <x v="153"/>
    <x v="0"/>
    <x v="1"/>
    <x v="3"/>
    <x v="158"/>
    <x v="0"/>
  </r>
  <r>
    <x v="160"/>
    <x v="160"/>
    <x v="160"/>
    <x v="48"/>
    <x v="158"/>
    <x v="1"/>
    <x v="55"/>
    <x v="1"/>
    <x v="1"/>
    <x v="157"/>
    <x v="154"/>
    <x v="0"/>
    <x v="0"/>
    <x v="8"/>
    <x v="159"/>
    <x v="0"/>
  </r>
  <r>
    <x v="161"/>
    <x v="161"/>
    <x v="161"/>
    <x v="20"/>
    <x v="159"/>
    <x v="0"/>
    <x v="51"/>
    <x v="1"/>
    <x v="1"/>
    <x v="158"/>
    <x v="155"/>
    <x v="0"/>
    <x v="1"/>
    <x v="2"/>
    <x v="160"/>
    <x v="0"/>
  </r>
  <r>
    <x v="162"/>
    <x v="162"/>
    <x v="162"/>
    <x v="55"/>
    <x v="160"/>
    <x v="1"/>
    <x v="144"/>
    <x v="5"/>
    <x v="5"/>
    <x v="159"/>
    <x v="156"/>
    <x v="0"/>
    <x v="0"/>
    <x v="1"/>
    <x v="161"/>
    <x v="0"/>
  </r>
  <r>
    <x v="163"/>
    <x v="163"/>
    <x v="163"/>
    <x v="26"/>
    <x v="161"/>
    <x v="1"/>
    <x v="67"/>
    <x v="1"/>
    <x v="1"/>
    <x v="160"/>
    <x v="157"/>
    <x v="0"/>
    <x v="1"/>
    <x v="14"/>
    <x v="162"/>
    <x v="0"/>
  </r>
  <r>
    <x v="164"/>
    <x v="164"/>
    <x v="164"/>
    <x v="120"/>
    <x v="162"/>
    <x v="1"/>
    <x v="20"/>
    <x v="1"/>
    <x v="1"/>
    <x v="161"/>
    <x v="158"/>
    <x v="0"/>
    <x v="0"/>
    <x v="3"/>
    <x v="163"/>
    <x v="0"/>
  </r>
  <r>
    <x v="165"/>
    <x v="165"/>
    <x v="165"/>
    <x v="121"/>
    <x v="163"/>
    <x v="1"/>
    <x v="145"/>
    <x v="1"/>
    <x v="1"/>
    <x v="162"/>
    <x v="159"/>
    <x v="0"/>
    <x v="0"/>
    <x v="2"/>
    <x v="164"/>
    <x v="0"/>
  </r>
  <r>
    <x v="166"/>
    <x v="166"/>
    <x v="166"/>
    <x v="122"/>
    <x v="164"/>
    <x v="1"/>
    <x v="146"/>
    <x v="1"/>
    <x v="1"/>
    <x v="163"/>
    <x v="160"/>
    <x v="0"/>
    <x v="0"/>
    <x v="14"/>
    <x v="165"/>
    <x v="0"/>
  </r>
  <r>
    <x v="167"/>
    <x v="167"/>
    <x v="167"/>
    <x v="97"/>
    <x v="165"/>
    <x v="1"/>
    <x v="147"/>
    <x v="2"/>
    <x v="2"/>
    <x v="164"/>
    <x v="161"/>
    <x v="0"/>
    <x v="0"/>
    <x v="3"/>
    <x v="166"/>
    <x v="0"/>
  </r>
  <r>
    <x v="168"/>
    <x v="168"/>
    <x v="168"/>
    <x v="123"/>
    <x v="166"/>
    <x v="0"/>
    <x v="148"/>
    <x v="3"/>
    <x v="3"/>
    <x v="165"/>
    <x v="162"/>
    <x v="0"/>
    <x v="1"/>
    <x v="7"/>
    <x v="167"/>
    <x v="0"/>
  </r>
  <r>
    <x v="169"/>
    <x v="169"/>
    <x v="169"/>
    <x v="124"/>
    <x v="167"/>
    <x v="1"/>
    <x v="149"/>
    <x v="1"/>
    <x v="1"/>
    <x v="166"/>
    <x v="163"/>
    <x v="0"/>
    <x v="1"/>
    <x v="12"/>
    <x v="168"/>
    <x v="0"/>
  </r>
  <r>
    <x v="170"/>
    <x v="170"/>
    <x v="170"/>
    <x v="125"/>
    <x v="168"/>
    <x v="0"/>
    <x v="109"/>
    <x v="1"/>
    <x v="1"/>
    <x v="167"/>
    <x v="164"/>
    <x v="0"/>
    <x v="0"/>
    <x v="7"/>
    <x v="169"/>
    <x v="0"/>
  </r>
  <r>
    <x v="171"/>
    <x v="171"/>
    <x v="171"/>
    <x v="70"/>
    <x v="169"/>
    <x v="0"/>
    <x v="62"/>
    <x v="1"/>
    <x v="1"/>
    <x v="168"/>
    <x v="165"/>
    <x v="0"/>
    <x v="0"/>
    <x v="18"/>
    <x v="170"/>
    <x v="0"/>
  </r>
  <r>
    <x v="172"/>
    <x v="172"/>
    <x v="172"/>
    <x v="126"/>
    <x v="170"/>
    <x v="0"/>
    <x v="150"/>
    <x v="1"/>
    <x v="1"/>
    <x v="169"/>
    <x v="166"/>
    <x v="0"/>
    <x v="1"/>
    <x v="4"/>
    <x v="171"/>
    <x v="0"/>
  </r>
  <r>
    <x v="173"/>
    <x v="173"/>
    <x v="173"/>
    <x v="127"/>
    <x v="171"/>
    <x v="1"/>
    <x v="151"/>
    <x v="1"/>
    <x v="1"/>
    <x v="170"/>
    <x v="167"/>
    <x v="0"/>
    <x v="0"/>
    <x v="3"/>
    <x v="172"/>
    <x v="0"/>
  </r>
  <r>
    <x v="174"/>
    <x v="174"/>
    <x v="174"/>
    <x v="60"/>
    <x v="172"/>
    <x v="1"/>
    <x v="44"/>
    <x v="1"/>
    <x v="1"/>
    <x v="171"/>
    <x v="168"/>
    <x v="0"/>
    <x v="1"/>
    <x v="8"/>
    <x v="173"/>
    <x v="0"/>
  </r>
  <r>
    <x v="175"/>
    <x v="175"/>
    <x v="175"/>
    <x v="128"/>
    <x v="173"/>
    <x v="0"/>
    <x v="152"/>
    <x v="1"/>
    <x v="1"/>
    <x v="172"/>
    <x v="169"/>
    <x v="0"/>
    <x v="0"/>
    <x v="3"/>
    <x v="174"/>
    <x v="0"/>
  </r>
  <r>
    <x v="176"/>
    <x v="176"/>
    <x v="176"/>
    <x v="129"/>
    <x v="174"/>
    <x v="0"/>
    <x v="153"/>
    <x v="1"/>
    <x v="1"/>
    <x v="173"/>
    <x v="170"/>
    <x v="0"/>
    <x v="0"/>
    <x v="3"/>
    <x v="175"/>
    <x v="0"/>
  </r>
  <r>
    <x v="177"/>
    <x v="177"/>
    <x v="177"/>
    <x v="130"/>
    <x v="175"/>
    <x v="1"/>
    <x v="154"/>
    <x v="1"/>
    <x v="1"/>
    <x v="174"/>
    <x v="171"/>
    <x v="0"/>
    <x v="0"/>
    <x v="3"/>
    <x v="176"/>
    <x v="0"/>
  </r>
  <r>
    <x v="178"/>
    <x v="178"/>
    <x v="178"/>
    <x v="44"/>
    <x v="176"/>
    <x v="0"/>
    <x v="155"/>
    <x v="1"/>
    <x v="1"/>
    <x v="175"/>
    <x v="172"/>
    <x v="0"/>
    <x v="0"/>
    <x v="0"/>
    <x v="177"/>
    <x v="0"/>
  </r>
  <r>
    <x v="179"/>
    <x v="179"/>
    <x v="179"/>
    <x v="131"/>
    <x v="177"/>
    <x v="1"/>
    <x v="156"/>
    <x v="0"/>
    <x v="0"/>
    <x v="176"/>
    <x v="173"/>
    <x v="0"/>
    <x v="1"/>
    <x v="3"/>
    <x v="178"/>
    <x v="0"/>
  </r>
  <r>
    <x v="180"/>
    <x v="180"/>
    <x v="180"/>
    <x v="132"/>
    <x v="178"/>
    <x v="1"/>
    <x v="157"/>
    <x v="2"/>
    <x v="2"/>
    <x v="177"/>
    <x v="174"/>
    <x v="0"/>
    <x v="0"/>
    <x v="8"/>
    <x v="179"/>
    <x v="0"/>
  </r>
  <r>
    <x v="181"/>
    <x v="181"/>
    <x v="181"/>
    <x v="133"/>
    <x v="179"/>
    <x v="0"/>
    <x v="158"/>
    <x v="1"/>
    <x v="1"/>
    <x v="178"/>
    <x v="175"/>
    <x v="0"/>
    <x v="0"/>
    <x v="2"/>
    <x v="180"/>
    <x v="0"/>
  </r>
  <r>
    <x v="182"/>
    <x v="182"/>
    <x v="182"/>
    <x v="134"/>
    <x v="180"/>
    <x v="1"/>
    <x v="159"/>
    <x v="3"/>
    <x v="3"/>
    <x v="179"/>
    <x v="176"/>
    <x v="0"/>
    <x v="0"/>
    <x v="3"/>
    <x v="181"/>
    <x v="0"/>
  </r>
  <r>
    <x v="183"/>
    <x v="183"/>
    <x v="183"/>
    <x v="135"/>
    <x v="181"/>
    <x v="0"/>
    <x v="99"/>
    <x v="0"/>
    <x v="0"/>
    <x v="180"/>
    <x v="177"/>
    <x v="0"/>
    <x v="0"/>
    <x v="1"/>
    <x v="182"/>
    <x v="0"/>
  </r>
  <r>
    <x v="184"/>
    <x v="184"/>
    <x v="184"/>
    <x v="136"/>
    <x v="182"/>
    <x v="1"/>
    <x v="160"/>
    <x v="1"/>
    <x v="1"/>
    <x v="181"/>
    <x v="178"/>
    <x v="0"/>
    <x v="0"/>
    <x v="3"/>
    <x v="183"/>
    <x v="0"/>
  </r>
  <r>
    <x v="185"/>
    <x v="185"/>
    <x v="185"/>
    <x v="67"/>
    <x v="183"/>
    <x v="0"/>
    <x v="161"/>
    <x v="1"/>
    <x v="1"/>
    <x v="182"/>
    <x v="179"/>
    <x v="0"/>
    <x v="0"/>
    <x v="19"/>
    <x v="184"/>
    <x v="0"/>
  </r>
  <r>
    <x v="186"/>
    <x v="186"/>
    <x v="186"/>
    <x v="137"/>
    <x v="184"/>
    <x v="0"/>
    <x v="162"/>
    <x v="1"/>
    <x v="1"/>
    <x v="183"/>
    <x v="180"/>
    <x v="0"/>
    <x v="0"/>
    <x v="3"/>
    <x v="185"/>
    <x v="0"/>
  </r>
  <r>
    <x v="187"/>
    <x v="187"/>
    <x v="187"/>
    <x v="138"/>
    <x v="185"/>
    <x v="1"/>
    <x v="163"/>
    <x v="0"/>
    <x v="0"/>
    <x v="184"/>
    <x v="181"/>
    <x v="0"/>
    <x v="1"/>
    <x v="12"/>
    <x v="186"/>
    <x v="0"/>
  </r>
  <r>
    <x v="188"/>
    <x v="188"/>
    <x v="188"/>
    <x v="139"/>
    <x v="186"/>
    <x v="0"/>
    <x v="164"/>
    <x v="6"/>
    <x v="6"/>
    <x v="185"/>
    <x v="182"/>
    <x v="0"/>
    <x v="0"/>
    <x v="3"/>
    <x v="187"/>
    <x v="0"/>
  </r>
  <r>
    <x v="189"/>
    <x v="189"/>
    <x v="189"/>
    <x v="140"/>
    <x v="187"/>
    <x v="3"/>
    <x v="165"/>
    <x v="1"/>
    <x v="1"/>
    <x v="186"/>
    <x v="183"/>
    <x v="0"/>
    <x v="0"/>
    <x v="3"/>
    <x v="188"/>
    <x v="0"/>
  </r>
  <r>
    <x v="190"/>
    <x v="190"/>
    <x v="190"/>
    <x v="41"/>
    <x v="188"/>
    <x v="0"/>
    <x v="3"/>
    <x v="1"/>
    <x v="1"/>
    <x v="187"/>
    <x v="184"/>
    <x v="0"/>
    <x v="1"/>
    <x v="3"/>
    <x v="189"/>
    <x v="0"/>
  </r>
  <r>
    <x v="191"/>
    <x v="191"/>
    <x v="191"/>
    <x v="141"/>
    <x v="189"/>
    <x v="0"/>
    <x v="99"/>
    <x v="6"/>
    <x v="6"/>
    <x v="188"/>
    <x v="185"/>
    <x v="0"/>
    <x v="0"/>
    <x v="3"/>
    <x v="190"/>
    <x v="0"/>
  </r>
  <r>
    <x v="192"/>
    <x v="192"/>
    <x v="192"/>
    <x v="142"/>
    <x v="190"/>
    <x v="0"/>
    <x v="166"/>
    <x v="1"/>
    <x v="1"/>
    <x v="189"/>
    <x v="186"/>
    <x v="0"/>
    <x v="0"/>
    <x v="1"/>
    <x v="191"/>
    <x v="0"/>
  </r>
  <r>
    <x v="193"/>
    <x v="193"/>
    <x v="193"/>
    <x v="47"/>
    <x v="191"/>
    <x v="0"/>
    <x v="167"/>
    <x v="1"/>
    <x v="1"/>
    <x v="190"/>
    <x v="187"/>
    <x v="1"/>
    <x v="0"/>
    <x v="7"/>
    <x v="192"/>
    <x v="0"/>
  </r>
  <r>
    <x v="194"/>
    <x v="194"/>
    <x v="194"/>
    <x v="143"/>
    <x v="192"/>
    <x v="1"/>
    <x v="105"/>
    <x v="1"/>
    <x v="1"/>
    <x v="191"/>
    <x v="188"/>
    <x v="0"/>
    <x v="0"/>
    <x v="16"/>
    <x v="193"/>
    <x v="0"/>
  </r>
  <r>
    <x v="195"/>
    <x v="195"/>
    <x v="195"/>
    <x v="144"/>
    <x v="193"/>
    <x v="1"/>
    <x v="168"/>
    <x v="1"/>
    <x v="1"/>
    <x v="192"/>
    <x v="189"/>
    <x v="0"/>
    <x v="0"/>
    <x v="5"/>
    <x v="194"/>
    <x v="0"/>
  </r>
  <r>
    <x v="196"/>
    <x v="196"/>
    <x v="196"/>
    <x v="139"/>
    <x v="194"/>
    <x v="0"/>
    <x v="16"/>
    <x v="3"/>
    <x v="3"/>
    <x v="173"/>
    <x v="190"/>
    <x v="0"/>
    <x v="0"/>
    <x v="8"/>
    <x v="195"/>
    <x v="0"/>
  </r>
  <r>
    <x v="197"/>
    <x v="197"/>
    <x v="197"/>
    <x v="145"/>
    <x v="195"/>
    <x v="1"/>
    <x v="169"/>
    <x v="1"/>
    <x v="1"/>
    <x v="193"/>
    <x v="191"/>
    <x v="0"/>
    <x v="0"/>
    <x v="6"/>
    <x v="196"/>
    <x v="0"/>
  </r>
  <r>
    <x v="198"/>
    <x v="198"/>
    <x v="198"/>
    <x v="146"/>
    <x v="196"/>
    <x v="0"/>
    <x v="170"/>
    <x v="1"/>
    <x v="1"/>
    <x v="194"/>
    <x v="192"/>
    <x v="0"/>
    <x v="0"/>
    <x v="5"/>
    <x v="197"/>
    <x v="0"/>
  </r>
  <r>
    <x v="199"/>
    <x v="199"/>
    <x v="199"/>
    <x v="37"/>
    <x v="197"/>
    <x v="0"/>
    <x v="171"/>
    <x v="1"/>
    <x v="1"/>
    <x v="195"/>
    <x v="193"/>
    <x v="0"/>
    <x v="0"/>
    <x v="1"/>
    <x v="198"/>
    <x v="0"/>
  </r>
  <r>
    <x v="200"/>
    <x v="200"/>
    <x v="200"/>
    <x v="0"/>
    <x v="50"/>
    <x v="0"/>
    <x v="49"/>
    <x v="0"/>
    <x v="0"/>
    <x v="152"/>
    <x v="194"/>
    <x v="0"/>
    <x v="0"/>
    <x v="3"/>
    <x v="50"/>
    <x v="0"/>
  </r>
  <r>
    <x v="201"/>
    <x v="201"/>
    <x v="201"/>
    <x v="118"/>
    <x v="198"/>
    <x v="1"/>
    <x v="144"/>
    <x v="1"/>
    <x v="1"/>
    <x v="196"/>
    <x v="195"/>
    <x v="0"/>
    <x v="0"/>
    <x v="2"/>
    <x v="199"/>
    <x v="0"/>
  </r>
  <r>
    <x v="202"/>
    <x v="202"/>
    <x v="202"/>
    <x v="111"/>
    <x v="199"/>
    <x v="3"/>
    <x v="172"/>
    <x v="1"/>
    <x v="1"/>
    <x v="197"/>
    <x v="196"/>
    <x v="0"/>
    <x v="0"/>
    <x v="0"/>
    <x v="200"/>
    <x v="0"/>
  </r>
  <r>
    <x v="203"/>
    <x v="203"/>
    <x v="203"/>
    <x v="147"/>
    <x v="200"/>
    <x v="1"/>
    <x v="173"/>
    <x v="2"/>
    <x v="2"/>
    <x v="198"/>
    <x v="197"/>
    <x v="0"/>
    <x v="0"/>
    <x v="3"/>
    <x v="201"/>
    <x v="0"/>
  </r>
  <r>
    <x v="204"/>
    <x v="204"/>
    <x v="204"/>
    <x v="148"/>
    <x v="201"/>
    <x v="0"/>
    <x v="174"/>
    <x v="1"/>
    <x v="1"/>
    <x v="199"/>
    <x v="198"/>
    <x v="0"/>
    <x v="0"/>
    <x v="17"/>
    <x v="202"/>
    <x v="0"/>
  </r>
  <r>
    <x v="205"/>
    <x v="205"/>
    <x v="205"/>
    <x v="81"/>
    <x v="202"/>
    <x v="1"/>
    <x v="175"/>
    <x v="1"/>
    <x v="1"/>
    <x v="200"/>
    <x v="199"/>
    <x v="1"/>
    <x v="0"/>
    <x v="3"/>
    <x v="203"/>
    <x v="0"/>
  </r>
  <r>
    <x v="206"/>
    <x v="206"/>
    <x v="206"/>
    <x v="25"/>
    <x v="203"/>
    <x v="3"/>
    <x v="176"/>
    <x v="1"/>
    <x v="1"/>
    <x v="201"/>
    <x v="200"/>
    <x v="0"/>
    <x v="0"/>
    <x v="13"/>
    <x v="204"/>
    <x v="0"/>
  </r>
  <r>
    <x v="207"/>
    <x v="207"/>
    <x v="207"/>
    <x v="67"/>
    <x v="204"/>
    <x v="1"/>
    <x v="177"/>
    <x v="1"/>
    <x v="1"/>
    <x v="202"/>
    <x v="201"/>
    <x v="0"/>
    <x v="1"/>
    <x v="1"/>
    <x v="205"/>
    <x v="0"/>
  </r>
  <r>
    <x v="208"/>
    <x v="208"/>
    <x v="208"/>
    <x v="149"/>
    <x v="205"/>
    <x v="1"/>
    <x v="178"/>
    <x v="1"/>
    <x v="1"/>
    <x v="203"/>
    <x v="202"/>
    <x v="0"/>
    <x v="0"/>
    <x v="4"/>
    <x v="206"/>
    <x v="0"/>
  </r>
  <r>
    <x v="209"/>
    <x v="209"/>
    <x v="209"/>
    <x v="150"/>
    <x v="206"/>
    <x v="2"/>
    <x v="179"/>
    <x v="2"/>
    <x v="2"/>
    <x v="204"/>
    <x v="203"/>
    <x v="0"/>
    <x v="0"/>
    <x v="4"/>
    <x v="207"/>
    <x v="0"/>
  </r>
  <r>
    <x v="210"/>
    <x v="210"/>
    <x v="210"/>
    <x v="151"/>
    <x v="207"/>
    <x v="0"/>
    <x v="31"/>
    <x v="3"/>
    <x v="3"/>
    <x v="205"/>
    <x v="204"/>
    <x v="0"/>
    <x v="0"/>
    <x v="22"/>
    <x v="208"/>
    <x v="0"/>
  </r>
  <r>
    <x v="211"/>
    <x v="211"/>
    <x v="211"/>
    <x v="152"/>
    <x v="208"/>
    <x v="0"/>
    <x v="180"/>
    <x v="1"/>
    <x v="1"/>
    <x v="206"/>
    <x v="205"/>
    <x v="0"/>
    <x v="0"/>
    <x v="3"/>
    <x v="209"/>
    <x v="0"/>
  </r>
  <r>
    <x v="212"/>
    <x v="212"/>
    <x v="212"/>
    <x v="32"/>
    <x v="209"/>
    <x v="1"/>
    <x v="170"/>
    <x v="1"/>
    <x v="1"/>
    <x v="207"/>
    <x v="206"/>
    <x v="0"/>
    <x v="0"/>
    <x v="3"/>
    <x v="210"/>
    <x v="0"/>
  </r>
  <r>
    <x v="213"/>
    <x v="213"/>
    <x v="213"/>
    <x v="153"/>
    <x v="210"/>
    <x v="1"/>
    <x v="181"/>
    <x v="1"/>
    <x v="1"/>
    <x v="208"/>
    <x v="207"/>
    <x v="0"/>
    <x v="1"/>
    <x v="7"/>
    <x v="211"/>
    <x v="0"/>
  </r>
  <r>
    <x v="214"/>
    <x v="214"/>
    <x v="214"/>
    <x v="1"/>
    <x v="211"/>
    <x v="1"/>
    <x v="34"/>
    <x v="1"/>
    <x v="1"/>
    <x v="209"/>
    <x v="208"/>
    <x v="0"/>
    <x v="0"/>
    <x v="1"/>
    <x v="212"/>
    <x v="0"/>
  </r>
  <r>
    <x v="215"/>
    <x v="215"/>
    <x v="215"/>
    <x v="154"/>
    <x v="212"/>
    <x v="0"/>
    <x v="182"/>
    <x v="1"/>
    <x v="1"/>
    <x v="210"/>
    <x v="209"/>
    <x v="0"/>
    <x v="0"/>
    <x v="3"/>
    <x v="213"/>
    <x v="0"/>
  </r>
  <r>
    <x v="216"/>
    <x v="216"/>
    <x v="216"/>
    <x v="155"/>
    <x v="213"/>
    <x v="1"/>
    <x v="183"/>
    <x v="1"/>
    <x v="1"/>
    <x v="211"/>
    <x v="210"/>
    <x v="0"/>
    <x v="0"/>
    <x v="3"/>
    <x v="214"/>
    <x v="0"/>
  </r>
  <r>
    <x v="217"/>
    <x v="217"/>
    <x v="217"/>
    <x v="156"/>
    <x v="214"/>
    <x v="0"/>
    <x v="184"/>
    <x v="1"/>
    <x v="1"/>
    <x v="212"/>
    <x v="211"/>
    <x v="0"/>
    <x v="0"/>
    <x v="22"/>
    <x v="215"/>
    <x v="0"/>
  </r>
  <r>
    <x v="218"/>
    <x v="218"/>
    <x v="218"/>
    <x v="57"/>
    <x v="215"/>
    <x v="1"/>
    <x v="185"/>
    <x v="4"/>
    <x v="4"/>
    <x v="213"/>
    <x v="212"/>
    <x v="0"/>
    <x v="1"/>
    <x v="12"/>
    <x v="216"/>
    <x v="0"/>
  </r>
  <r>
    <x v="219"/>
    <x v="219"/>
    <x v="219"/>
    <x v="157"/>
    <x v="216"/>
    <x v="1"/>
    <x v="186"/>
    <x v="1"/>
    <x v="1"/>
    <x v="214"/>
    <x v="213"/>
    <x v="0"/>
    <x v="0"/>
    <x v="10"/>
    <x v="217"/>
    <x v="0"/>
  </r>
  <r>
    <x v="220"/>
    <x v="220"/>
    <x v="220"/>
    <x v="58"/>
    <x v="217"/>
    <x v="0"/>
    <x v="68"/>
    <x v="1"/>
    <x v="1"/>
    <x v="215"/>
    <x v="214"/>
    <x v="1"/>
    <x v="0"/>
    <x v="3"/>
    <x v="218"/>
    <x v="0"/>
  </r>
  <r>
    <x v="221"/>
    <x v="221"/>
    <x v="221"/>
    <x v="158"/>
    <x v="218"/>
    <x v="0"/>
    <x v="187"/>
    <x v="1"/>
    <x v="1"/>
    <x v="216"/>
    <x v="215"/>
    <x v="1"/>
    <x v="0"/>
    <x v="0"/>
    <x v="219"/>
    <x v="0"/>
  </r>
  <r>
    <x v="222"/>
    <x v="222"/>
    <x v="222"/>
    <x v="73"/>
    <x v="219"/>
    <x v="1"/>
    <x v="188"/>
    <x v="1"/>
    <x v="1"/>
    <x v="217"/>
    <x v="216"/>
    <x v="0"/>
    <x v="0"/>
    <x v="14"/>
    <x v="220"/>
    <x v="0"/>
  </r>
  <r>
    <x v="223"/>
    <x v="223"/>
    <x v="223"/>
    <x v="159"/>
    <x v="220"/>
    <x v="0"/>
    <x v="189"/>
    <x v="1"/>
    <x v="1"/>
    <x v="218"/>
    <x v="217"/>
    <x v="0"/>
    <x v="0"/>
    <x v="3"/>
    <x v="221"/>
    <x v="0"/>
  </r>
  <r>
    <x v="224"/>
    <x v="224"/>
    <x v="224"/>
    <x v="160"/>
    <x v="221"/>
    <x v="1"/>
    <x v="190"/>
    <x v="1"/>
    <x v="1"/>
    <x v="219"/>
    <x v="218"/>
    <x v="0"/>
    <x v="0"/>
    <x v="22"/>
    <x v="222"/>
    <x v="0"/>
  </r>
  <r>
    <x v="225"/>
    <x v="225"/>
    <x v="225"/>
    <x v="161"/>
    <x v="222"/>
    <x v="1"/>
    <x v="191"/>
    <x v="1"/>
    <x v="1"/>
    <x v="220"/>
    <x v="219"/>
    <x v="1"/>
    <x v="0"/>
    <x v="1"/>
    <x v="223"/>
    <x v="0"/>
  </r>
  <r>
    <x v="226"/>
    <x v="102"/>
    <x v="226"/>
    <x v="162"/>
    <x v="223"/>
    <x v="1"/>
    <x v="192"/>
    <x v="1"/>
    <x v="1"/>
    <x v="221"/>
    <x v="122"/>
    <x v="0"/>
    <x v="0"/>
    <x v="14"/>
    <x v="224"/>
    <x v="0"/>
  </r>
  <r>
    <x v="227"/>
    <x v="226"/>
    <x v="227"/>
    <x v="163"/>
    <x v="224"/>
    <x v="1"/>
    <x v="193"/>
    <x v="1"/>
    <x v="1"/>
    <x v="222"/>
    <x v="220"/>
    <x v="0"/>
    <x v="0"/>
    <x v="20"/>
    <x v="225"/>
    <x v="0"/>
  </r>
  <r>
    <x v="228"/>
    <x v="227"/>
    <x v="228"/>
    <x v="164"/>
    <x v="225"/>
    <x v="1"/>
    <x v="194"/>
    <x v="1"/>
    <x v="1"/>
    <x v="172"/>
    <x v="221"/>
    <x v="0"/>
    <x v="0"/>
    <x v="10"/>
    <x v="226"/>
    <x v="0"/>
  </r>
  <r>
    <x v="229"/>
    <x v="228"/>
    <x v="229"/>
    <x v="165"/>
    <x v="226"/>
    <x v="1"/>
    <x v="195"/>
    <x v="1"/>
    <x v="1"/>
    <x v="223"/>
    <x v="222"/>
    <x v="0"/>
    <x v="1"/>
    <x v="20"/>
    <x v="227"/>
    <x v="0"/>
  </r>
  <r>
    <x v="230"/>
    <x v="229"/>
    <x v="230"/>
    <x v="166"/>
    <x v="227"/>
    <x v="1"/>
    <x v="196"/>
    <x v="1"/>
    <x v="1"/>
    <x v="224"/>
    <x v="223"/>
    <x v="0"/>
    <x v="0"/>
    <x v="11"/>
    <x v="228"/>
    <x v="0"/>
  </r>
  <r>
    <x v="231"/>
    <x v="230"/>
    <x v="231"/>
    <x v="44"/>
    <x v="228"/>
    <x v="3"/>
    <x v="109"/>
    <x v="1"/>
    <x v="1"/>
    <x v="225"/>
    <x v="224"/>
    <x v="0"/>
    <x v="0"/>
    <x v="3"/>
    <x v="229"/>
    <x v="0"/>
  </r>
  <r>
    <x v="232"/>
    <x v="231"/>
    <x v="232"/>
    <x v="74"/>
    <x v="229"/>
    <x v="1"/>
    <x v="45"/>
    <x v="1"/>
    <x v="1"/>
    <x v="226"/>
    <x v="225"/>
    <x v="0"/>
    <x v="0"/>
    <x v="3"/>
    <x v="230"/>
    <x v="0"/>
  </r>
  <r>
    <x v="233"/>
    <x v="232"/>
    <x v="233"/>
    <x v="167"/>
    <x v="230"/>
    <x v="1"/>
    <x v="197"/>
    <x v="1"/>
    <x v="1"/>
    <x v="227"/>
    <x v="226"/>
    <x v="0"/>
    <x v="0"/>
    <x v="10"/>
    <x v="231"/>
    <x v="0"/>
  </r>
  <r>
    <x v="234"/>
    <x v="233"/>
    <x v="234"/>
    <x v="168"/>
    <x v="231"/>
    <x v="1"/>
    <x v="46"/>
    <x v="6"/>
    <x v="6"/>
    <x v="228"/>
    <x v="227"/>
    <x v="0"/>
    <x v="1"/>
    <x v="11"/>
    <x v="232"/>
    <x v="0"/>
  </r>
  <r>
    <x v="235"/>
    <x v="234"/>
    <x v="235"/>
    <x v="133"/>
    <x v="232"/>
    <x v="0"/>
    <x v="45"/>
    <x v="1"/>
    <x v="1"/>
    <x v="229"/>
    <x v="228"/>
    <x v="0"/>
    <x v="0"/>
    <x v="10"/>
    <x v="233"/>
    <x v="0"/>
  </r>
  <r>
    <x v="236"/>
    <x v="235"/>
    <x v="236"/>
    <x v="169"/>
    <x v="233"/>
    <x v="0"/>
    <x v="176"/>
    <x v="2"/>
    <x v="2"/>
    <x v="230"/>
    <x v="229"/>
    <x v="0"/>
    <x v="1"/>
    <x v="1"/>
    <x v="234"/>
    <x v="0"/>
  </r>
  <r>
    <x v="237"/>
    <x v="236"/>
    <x v="237"/>
    <x v="29"/>
    <x v="234"/>
    <x v="1"/>
    <x v="198"/>
    <x v="1"/>
    <x v="1"/>
    <x v="231"/>
    <x v="230"/>
    <x v="0"/>
    <x v="0"/>
    <x v="10"/>
    <x v="235"/>
    <x v="0"/>
  </r>
  <r>
    <x v="238"/>
    <x v="237"/>
    <x v="238"/>
    <x v="166"/>
    <x v="235"/>
    <x v="1"/>
    <x v="199"/>
    <x v="3"/>
    <x v="3"/>
    <x v="232"/>
    <x v="231"/>
    <x v="0"/>
    <x v="1"/>
    <x v="3"/>
    <x v="236"/>
    <x v="0"/>
  </r>
  <r>
    <x v="239"/>
    <x v="238"/>
    <x v="239"/>
    <x v="170"/>
    <x v="236"/>
    <x v="0"/>
    <x v="142"/>
    <x v="1"/>
    <x v="1"/>
    <x v="233"/>
    <x v="232"/>
    <x v="0"/>
    <x v="0"/>
    <x v="8"/>
    <x v="237"/>
    <x v="0"/>
  </r>
  <r>
    <x v="240"/>
    <x v="239"/>
    <x v="240"/>
    <x v="171"/>
    <x v="237"/>
    <x v="1"/>
    <x v="200"/>
    <x v="1"/>
    <x v="1"/>
    <x v="194"/>
    <x v="233"/>
    <x v="0"/>
    <x v="0"/>
    <x v="3"/>
    <x v="238"/>
    <x v="0"/>
  </r>
  <r>
    <x v="241"/>
    <x v="240"/>
    <x v="241"/>
    <x v="172"/>
    <x v="238"/>
    <x v="1"/>
    <x v="74"/>
    <x v="2"/>
    <x v="2"/>
    <x v="234"/>
    <x v="234"/>
    <x v="0"/>
    <x v="1"/>
    <x v="9"/>
    <x v="239"/>
    <x v="0"/>
  </r>
  <r>
    <x v="242"/>
    <x v="241"/>
    <x v="242"/>
    <x v="141"/>
    <x v="239"/>
    <x v="1"/>
    <x v="201"/>
    <x v="1"/>
    <x v="1"/>
    <x v="235"/>
    <x v="235"/>
    <x v="0"/>
    <x v="1"/>
    <x v="1"/>
    <x v="240"/>
    <x v="0"/>
  </r>
  <r>
    <x v="243"/>
    <x v="242"/>
    <x v="243"/>
    <x v="173"/>
    <x v="240"/>
    <x v="1"/>
    <x v="202"/>
    <x v="1"/>
    <x v="1"/>
    <x v="236"/>
    <x v="236"/>
    <x v="0"/>
    <x v="0"/>
    <x v="3"/>
    <x v="241"/>
    <x v="0"/>
  </r>
  <r>
    <x v="244"/>
    <x v="243"/>
    <x v="244"/>
    <x v="31"/>
    <x v="241"/>
    <x v="1"/>
    <x v="4"/>
    <x v="1"/>
    <x v="1"/>
    <x v="237"/>
    <x v="237"/>
    <x v="0"/>
    <x v="0"/>
    <x v="3"/>
    <x v="242"/>
    <x v="0"/>
  </r>
  <r>
    <x v="245"/>
    <x v="244"/>
    <x v="245"/>
    <x v="49"/>
    <x v="242"/>
    <x v="1"/>
    <x v="203"/>
    <x v="1"/>
    <x v="1"/>
    <x v="238"/>
    <x v="238"/>
    <x v="0"/>
    <x v="0"/>
    <x v="3"/>
    <x v="243"/>
    <x v="0"/>
  </r>
  <r>
    <x v="246"/>
    <x v="245"/>
    <x v="246"/>
    <x v="6"/>
    <x v="243"/>
    <x v="1"/>
    <x v="42"/>
    <x v="1"/>
    <x v="1"/>
    <x v="239"/>
    <x v="239"/>
    <x v="0"/>
    <x v="0"/>
    <x v="2"/>
    <x v="244"/>
    <x v="0"/>
  </r>
  <r>
    <x v="247"/>
    <x v="246"/>
    <x v="247"/>
    <x v="174"/>
    <x v="244"/>
    <x v="1"/>
    <x v="204"/>
    <x v="1"/>
    <x v="1"/>
    <x v="240"/>
    <x v="240"/>
    <x v="0"/>
    <x v="1"/>
    <x v="13"/>
    <x v="245"/>
    <x v="0"/>
  </r>
  <r>
    <x v="248"/>
    <x v="247"/>
    <x v="248"/>
    <x v="8"/>
    <x v="245"/>
    <x v="1"/>
    <x v="205"/>
    <x v="2"/>
    <x v="2"/>
    <x v="241"/>
    <x v="241"/>
    <x v="0"/>
    <x v="0"/>
    <x v="20"/>
    <x v="246"/>
    <x v="0"/>
  </r>
  <r>
    <x v="249"/>
    <x v="248"/>
    <x v="249"/>
    <x v="175"/>
    <x v="246"/>
    <x v="1"/>
    <x v="206"/>
    <x v="1"/>
    <x v="1"/>
    <x v="242"/>
    <x v="242"/>
    <x v="0"/>
    <x v="0"/>
    <x v="18"/>
    <x v="247"/>
    <x v="0"/>
  </r>
  <r>
    <x v="250"/>
    <x v="249"/>
    <x v="250"/>
    <x v="0"/>
    <x v="247"/>
    <x v="0"/>
    <x v="49"/>
    <x v="1"/>
    <x v="1"/>
    <x v="67"/>
    <x v="243"/>
    <x v="0"/>
    <x v="0"/>
    <x v="1"/>
    <x v="248"/>
    <x v="0"/>
  </r>
  <r>
    <x v="251"/>
    <x v="250"/>
    <x v="251"/>
    <x v="143"/>
    <x v="248"/>
    <x v="0"/>
    <x v="196"/>
    <x v="1"/>
    <x v="1"/>
    <x v="243"/>
    <x v="244"/>
    <x v="0"/>
    <x v="0"/>
    <x v="3"/>
    <x v="249"/>
    <x v="0"/>
  </r>
  <r>
    <x v="252"/>
    <x v="251"/>
    <x v="252"/>
    <x v="67"/>
    <x v="249"/>
    <x v="1"/>
    <x v="207"/>
    <x v="1"/>
    <x v="1"/>
    <x v="244"/>
    <x v="245"/>
    <x v="0"/>
    <x v="0"/>
    <x v="3"/>
    <x v="250"/>
    <x v="0"/>
  </r>
  <r>
    <x v="253"/>
    <x v="252"/>
    <x v="253"/>
    <x v="158"/>
    <x v="250"/>
    <x v="0"/>
    <x v="208"/>
    <x v="0"/>
    <x v="0"/>
    <x v="245"/>
    <x v="246"/>
    <x v="0"/>
    <x v="0"/>
    <x v="6"/>
    <x v="251"/>
    <x v="0"/>
  </r>
  <r>
    <x v="254"/>
    <x v="253"/>
    <x v="254"/>
    <x v="176"/>
    <x v="251"/>
    <x v="1"/>
    <x v="39"/>
    <x v="1"/>
    <x v="1"/>
    <x v="246"/>
    <x v="247"/>
    <x v="0"/>
    <x v="0"/>
    <x v="9"/>
    <x v="252"/>
    <x v="0"/>
  </r>
  <r>
    <x v="255"/>
    <x v="254"/>
    <x v="255"/>
    <x v="177"/>
    <x v="252"/>
    <x v="1"/>
    <x v="209"/>
    <x v="1"/>
    <x v="1"/>
    <x v="247"/>
    <x v="248"/>
    <x v="0"/>
    <x v="1"/>
    <x v="1"/>
    <x v="253"/>
    <x v="0"/>
  </r>
  <r>
    <x v="256"/>
    <x v="255"/>
    <x v="256"/>
    <x v="178"/>
    <x v="253"/>
    <x v="0"/>
    <x v="27"/>
    <x v="4"/>
    <x v="4"/>
    <x v="248"/>
    <x v="249"/>
    <x v="0"/>
    <x v="0"/>
    <x v="1"/>
    <x v="254"/>
    <x v="0"/>
  </r>
  <r>
    <x v="257"/>
    <x v="256"/>
    <x v="257"/>
    <x v="57"/>
    <x v="254"/>
    <x v="1"/>
    <x v="45"/>
    <x v="1"/>
    <x v="1"/>
    <x v="249"/>
    <x v="250"/>
    <x v="0"/>
    <x v="0"/>
    <x v="3"/>
    <x v="255"/>
    <x v="0"/>
  </r>
  <r>
    <x v="258"/>
    <x v="257"/>
    <x v="258"/>
    <x v="92"/>
    <x v="255"/>
    <x v="1"/>
    <x v="129"/>
    <x v="1"/>
    <x v="1"/>
    <x v="250"/>
    <x v="251"/>
    <x v="0"/>
    <x v="1"/>
    <x v="3"/>
    <x v="256"/>
    <x v="0"/>
  </r>
  <r>
    <x v="259"/>
    <x v="258"/>
    <x v="259"/>
    <x v="37"/>
    <x v="256"/>
    <x v="1"/>
    <x v="188"/>
    <x v="1"/>
    <x v="1"/>
    <x v="251"/>
    <x v="252"/>
    <x v="1"/>
    <x v="0"/>
    <x v="14"/>
    <x v="257"/>
    <x v="0"/>
  </r>
  <r>
    <x v="260"/>
    <x v="259"/>
    <x v="260"/>
    <x v="9"/>
    <x v="257"/>
    <x v="1"/>
    <x v="210"/>
    <x v="1"/>
    <x v="1"/>
    <x v="136"/>
    <x v="253"/>
    <x v="0"/>
    <x v="0"/>
    <x v="1"/>
    <x v="258"/>
    <x v="0"/>
  </r>
  <r>
    <x v="261"/>
    <x v="260"/>
    <x v="261"/>
    <x v="179"/>
    <x v="258"/>
    <x v="0"/>
    <x v="211"/>
    <x v="1"/>
    <x v="1"/>
    <x v="252"/>
    <x v="254"/>
    <x v="0"/>
    <x v="1"/>
    <x v="1"/>
    <x v="259"/>
    <x v="0"/>
  </r>
  <r>
    <x v="262"/>
    <x v="261"/>
    <x v="262"/>
    <x v="12"/>
    <x v="259"/>
    <x v="1"/>
    <x v="37"/>
    <x v="1"/>
    <x v="1"/>
    <x v="253"/>
    <x v="255"/>
    <x v="0"/>
    <x v="1"/>
    <x v="7"/>
    <x v="260"/>
    <x v="0"/>
  </r>
  <r>
    <x v="263"/>
    <x v="262"/>
    <x v="263"/>
    <x v="49"/>
    <x v="260"/>
    <x v="1"/>
    <x v="134"/>
    <x v="1"/>
    <x v="1"/>
    <x v="254"/>
    <x v="256"/>
    <x v="0"/>
    <x v="0"/>
    <x v="14"/>
    <x v="261"/>
    <x v="0"/>
  </r>
  <r>
    <x v="264"/>
    <x v="263"/>
    <x v="264"/>
    <x v="180"/>
    <x v="261"/>
    <x v="1"/>
    <x v="212"/>
    <x v="1"/>
    <x v="1"/>
    <x v="255"/>
    <x v="257"/>
    <x v="0"/>
    <x v="0"/>
    <x v="3"/>
    <x v="262"/>
    <x v="0"/>
  </r>
  <r>
    <x v="265"/>
    <x v="264"/>
    <x v="265"/>
    <x v="70"/>
    <x v="262"/>
    <x v="1"/>
    <x v="99"/>
    <x v="1"/>
    <x v="1"/>
    <x v="256"/>
    <x v="258"/>
    <x v="0"/>
    <x v="0"/>
    <x v="3"/>
    <x v="263"/>
    <x v="0"/>
  </r>
  <r>
    <x v="266"/>
    <x v="265"/>
    <x v="266"/>
    <x v="181"/>
    <x v="263"/>
    <x v="0"/>
    <x v="213"/>
    <x v="6"/>
    <x v="6"/>
    <x v="257"/>
    <x v="259"/>
    <x v="0"/>
    <x v="1"/>
    <x v="17"/>
    <x v="264"/>
    <x v="0"/>
  </r>
  <r>
    <x v="267"/>
    <x v="266"/>
    <x v="267"/>
    <x v="182"/>
    <x v="264"/>
    <x v="1"/>
    <x v="214"/>
    <x v="2"/>
    <x v="2"/>
    <x v="258"/>
    <x v="260"/>
    <x v="0"/>
    <x v="0"/>
    <x v="3"/>
    <x v="265"/>
    <x v="0"/>
  </r>
  <r>
    <x v="268"/>
    <x v="267"/>
    <x v="268"/>
    <x v="42"/>
    <x v="265"/>
    <x v="1"/>
    <x v="44"/>
    <x v="1"/>
    <x v="1"/>
    <x v="259"/>
    <x v="261"/>
    <x v="0"/>
    <x v="0"/>
    <x v="4"/>
    <x v="266"/>
    <x v="0"/>
  </r>
  <r>
    <x v="269"/>
    <x v="268"/>
    <x v="269"/>
    <x v="26"/>
    <x v="266"/>
    <x v="1"/>
    <x v="215"/>
    <x v="1"/>
    <x v="1"/>
    <x v="260"/>
    <x v="262"/>
    <x v="0"/>
    <x v="0"/>
    <x v="19"/>
    <x v="267"/>
    <x v="0"/>
  </r>
  <r>
    <x v="270"/>
    <x v="269"/>
    <x v="270"/>
    <x v="183"/>
    <x v="267"/>
    <x v="3"/>
    <x v="216"/>
    <x v="1"/>
    <x v="1"/>
    <x v="261"/>
    <x v="263"/>
    <x v="0"/>
    <x v="0"/>
    <x v="11"/>
    <x v="268"/>
    <x v="0"/>
  </r>
  <r>
    <x v="271"/>
    <x v="270"/>
    <x v="271"/>
    <x v="184"/>
    <x v="268"/>
    <x v="2"/>
    <x v="217"/>
    <x v="1"/>
    <x v="1"/>
    <x v="262"/>
    <x v="264"/>
    <x v="0"/>
    <x v="0"/>
    <x v="14"/>
    <x v="269"/>
    <x v="0"/>
  </r>
  <r>
    <x v="272"/>
    <x v="271"/>
    <x v="272"/>
    <x v="185"/>
    <x v="269"/>
    <x v="1"/>
    <x v="218"/>
    <x v="1"/>
    <x v="1"/>
    <x v="263"/>
    <x v="265"/>
    <x v="0"/>
    <x v="1"/>
    <x v="3"/>
    <x v="270"/>
    <x v="0"/>
  </r>
  <r>
    <x v="273"/>
    <x v="272"/>
    <x v="273"/>
    <x v="75"/>
    <x v="270"/>
    <x v="1"/>
    <x v="219"/>
    <x v="0"/>
    <x v="0"/>
    <x v="264"/>
    <x v="266"/>
    <x v="0"/>
    <x v="0"/>
    <x v="3"/>
    <x v="271"/>
    <x v="0"/>
  </r>
  <r>
    <x v="274"/>
    <x v="273"/>
    <x v="274"/>
    <x v="166"/>
    <x v="271"/>
    <x v="0"/>
    <x v="27"/>
    <x v="1"/>
    <x v="1"/>
    <x v="265"/>
    <x v="267"/>
    <x v="0"/>
    <x v="0"/>
    <x v="3"/>
    <x v="272"/>
    <x v="0"/>
  </r>
  <r>
    <x v="275"/>
    <x v="274"/>
    <x v="275"/>
    <x v="61"/>
    <x v="272"/>
    <x v="1"/>
    <x v="220"/>
    <x v="1"/>
    <x v="1"/>
    <x v="266"/>
    <x v="153"/>
    <x v="0"/>
    <x v="0"/>
    <x v="18"/>
    <x v="273"/>
    <x v="0"/>
  </r>
  <r>
    <x v="276"/>
    <x v="275"/>
    <x v="276"/>
    <x v="20"/>
    <x v="273"/>
    <x v="0"/>
    <x v="221"/>
    <x v="1"/>
    <x v="1"/>
    <x v="267"/>
    <x v="268"/>
    <x v="0"/>
    <x v="1"/>
    <x v="11"/>
    <x v="274"/>
    <x v="0"/>
  </r>
  <r>
    <x v="277"/>
    <x v="276"/>
    <x v="277"/>
    <x v="31"/>
    <x v="274"/>
    <x v="1"/>
    <x v="100"/>
    <x v="1"/>
    <x v="1"/>
    <x v="268"/>
    <x v="269"/>
    <x v="0"/>
    <x v="0"/>
    <x v="3"/>
    <x v="275"/>
    <x v="0"/>
  </r>
  <r>
    <x v="278"/>
    <x v="277"/>
    <x v="278"/>
    <x v="50"/>
    <x v="275"/>
    <x v="1"/>
    <x v="222"/>
    <x v="1"/>
    <x v="1"/>
    <x v="269"/>
    <x v="270"/>
    <x v="0"/>
    <x v="0"/>
    <x v="2"/>
    <x v="276"/>
    <x v="0"/>
  </r>
  <r>
    <x v="279"/>
    <x v="278"/>
    <x v="279"/>
    <x v="48"/>
    <x v="276"/>
    <x v="1"/>
    <x v="223"/>
    <x v="1"/>
    <x v="1"/>
    <x v="270"/>
    <x v="271"/>
    <x v="0"/>
    <x v="0"/>
    <x v="3"/>
    <x v="277"/>
    <x v="0"/>
  </r>
  <r>
    <x v="280"/>
    <x v="279"/>
    <x v="280"/>
    <x v="186"/>
    <x v="277"/>
    <x v="1"/>
    <x v="224"/>
    <x v="1"/>
    <x v="1"/>
    <x v="271"/>
    <x v="272"/>
    <x v="0"/>
    <x v="0"/>
    <x v="10"/>
    <x v="278"/>
    <x v="0"/>
  </r>
  <r>
    <x v="281"/>
    <x v="280"/>
    <x v="281"/>
    <x v="187"/>
    <x v="278"/>
    <x v="0"/>
    <x v="225"/>
    <x v="1"/>
    <x v="1"/>
    <x v="272"/>
    <x v="273"/>
    <x v="0"/>
    <x v="1"/>
    <x v="3"/>
    <x v="279"/>
    <x v="0"/>
  </r>
  <r>
    <x v="282"/>
    <x v="281"/>
    <x v="282"/>
    <x v="141"/>
    <x v="279"/>
    <x v="1"/>
    <x v="221"/>
    <x v="1"/>
    <x v="1"/>
    <x v="73"/>
    <x v="274"/>
    <x v="0"/>
    <x v="1"/>
    <x v="19"/>
    <x v="280"/>
    <x v="0"/>
  </r>
  <r>
    <x v="283"/>
    <x v="282"/>
    <x v="283"/>
    <x v="32"/>
    <x v="280"/>
    <x v="0"/>
    <x v="226"/>
    <x v="3"/>
    <x v="3"/>
    <x v="273"/>
    <x v="148"/>
    <x v="0"/>
    <x v="0"/>
    <x v="1"/>
    <x v="281"/>
    <x v="0"/>
  </r>
  <r>
    <x v="284"/>
    <x v="283"/>
    <x v="284"/>
    <x v="122"/>
    <x v="281"/>
    <x v="0"/>
    <x v="227"/>
    <x v="1"/>
    <x v="1"/>
    <x v="274"/>
    <x v="275"/>
    <x v="0"/>
    <x v="0"/>
    <x v="2"/>
    <x v="282"/>
    <x v="0"/>
  </r>
  <r>
    <x v="285"/>
    <x v="284"/>
    <x v="285"/>
    <x v="79"/>
    <x v="282"/>
    <x v="1"/>
    <x v="228"/>
    <x v="1"/>
    <x v="1"/>
    <x v="275"/>
    <x v="276"/>
    <x v="0"/>
    <x v="0"/>
    <x v="3"/>
    <x v="283"/>
    <x v="0"/>
  </r>
  <r>
    <x v="286"/>
    <x v="285"/>
    <x v="286"/>
    <x v="188"/>
    <x v="283"/>
    <x v="3"/>
    <x v="229"/>
    <x v="1"/>
    <x v="1"/>
    <x v="276"/>
    <x v="72"/>
    <x v="0"/>
    <x v="0"/>
    <x v="3"/>
    <x v="284"/>
    <x v="0"/>
  </r>
  <r>
    <x v="287"/>
    <x v="286"/>
    <x v="287"/>
    <x v="9"/>
    <x v="284"/>
    <x v="1"/>
    <x v="230"/>
    <x v="1"/>
    <x v="1"/>
    <x v="277"/>
    <x v="277"/>
    <x v="0"/>
    <x v="0"/>
    <x v="5"/>
    <x v="285"/>
    <x v="0"/>
  </r>
  <r>
    <x v="288"/>
    <x v="287"/>
    <x v="288"/>
    <x v="36"/>
    <x v="285"/>
    <x v="0"/>
    <x v="231"/>
    <x v="3"/>
    <x v="3"/>
    <x v="278"/>
    <x v="278"/>
    <x v="0"/>
    <x v="1"/>
    <x v="16"/>
    <x v="286"/>
    <x v="0"/>
  </r>
  <r>
    <x v="289"/>
    <x v="288"/>
    <x v="289"/>
    <x v="126"/>
    <x v="286"/>
    <x v="1"/>
    <x v="232"/>
    <x v="0"/>
    <x v="0"/>
    <x v="279"/>
    <x v="71"/>
    <x v="0"/>
    <x v="0"/>
    <x v="3"/>
    <x v="287"/>
    <x v="0"/>
  </r>
  <r>
    <x v="290"/>
    <x v="289"/>
    <x v="290"/>
    <x v="189"/>
    <x v="287"/>
    <x v="0"/>
    <x v="233"/>
    <x v="1"/>
    <x v="1"/>
    <x v="280"/>
    <x v="279"/>
    <x v="0"/>
    <x v="1"/>
    <x v="4"/>
    <x v="288"/>
    <x v="0"/>
  </r>
  <r>
    <x v="291"/>
    <x v="290"/>
    <x v="291"/>
    <x v="37"/>
    <x v="288"/>
    <x v="1"/>
    <x v="37"/>
    <x v="1"/>
    <x v="1"/>
    <x v="281"/>
    <x v="280"/>
    <x v="1"/>
    <x v="0"/>
    <x v="2"/>
    <x v="289"/>
    <x v="0"/>
  </r>
  <r>
    <x v="292"/>
    <x v="291"/>
    <x v="292"/>
    <x v="190"/>
    <x v="289"/>
    <x v="0"/>
    <x v="234"/>
    <x v="1"/>
    <x v="1"/>
    <x v="282"/>
    <x v="281"/>
    <x v="0"/>
    <x v="0"/>
    <x v="0"/>
    <x v="290"/>
    <x v="0"/>
  </r>
  <r>
    <x v="293"/>
    <x v="292"/>
    <x v="293"/>
    <x v="191"/>
    <x v="290"/>
    <x v="3"/>
    <x v="235"/>
    <x v="6"/>
    <x v="6"/>
    <x v="283"/>
    <x v="282"/>
    <x v="0"/>
    <x v="0"/>
    <x v="3"/>
    <x v="291"/>
    <x v="0"/>
  </r>
  <r>
    <x v="294"/>
    <x v="293"/>
    <x v="294"/>
    <x v="60"/>
    <x v="291"/>
    <x v="1"/>
    <x v="236"/>
    <x v="1"/>
    <x v="1"/>
    <x v="284"/>
    <x v="283"/>
    <x v="0"/>
    <x v="0"/>
    <x v="3"/>
    <x v="292"/>
    <x v="0"/>
  </r>
  <r>
    <x v="295"/>
    <x v="294"/>
    <x v="295"/>
    <x v="192"/>
    <x v="292"/>
    <x v="0"/>
    <x v="237"/>
    <x v="5"/>
    <x v="5"/>
    <x v="285"/>
    <x v="284"/>
    <x v="0"/>
    <x v="0"/>
    <x v="3"/>
    <x v="293"/>
    <x v="0"/>
  </r>
  <r>
    <x v="296"/>
    <x v="295"/>
    <x v="296"/>
    <x v="55"/>
    <x v="293"/>
    <x v="0"/>
    <x v="63"/>
    <x v="2"/>
    <x v="2"/>
    <x v="286"/>
    <x v="285"/>
    <x v="0"/>
    <x v="0"/>
    <x v="3"/>
    <x v="294"/>
    <x v="0"/>
  </r>
  <r>
    <x v="297"/>
    <x v="296"/>
    <x v="297"/>
    <x v="44"/>
    <x v="294"/>
    <x v="0"/>
    <x v="238"/>
    <x v="2"/>
    <x v="2"/>
    <x v="287"/>
    <x v="286"/>
    <x v="0"/>
    <x v="1"/>
    <x v="3"/>
    <x v="295"/>
    <x v="0"/>
  </r>
  <r>
    <x v="298"/>
    <x v="297"/>
    <x v="298"/>
    <x v="26"/>
    <x v="295"/>
    <x v="1"/>
    <x v="239"/>
    <x v="1"/>
    <x v="1"/>
    <x v="288"/>
    <x v="287"/>
    <x v="0"/>
    <x v="1"/>
    <x v="1"/>
    <x v="296"/>
    <x v="0"/>
  </r>
  <r>
    <x v="299"/>
    <x v="298"/>
    <x v="299"/>
    <x v="167"/>
    <x v="296"/>
    <x v="0"/>
    <x v="240"/>
    <x v="1"/>
    <x v="1"/>
    <x v="289"/>
    <x v="288"/>
    <x v="0"/>
    <x v="0"/>
    <x v="0"/>
    <x v="297"/>
    <x v="0"/>
  </r>
  <r>
    <x v="300"/>
    <x v="299"/>
    <x v="300"/>
    <x v="0"/>
    <x v="297"/>
    <x v="0"/>
    <x v="49"/>
    <x v="3"/>
    <x v="3"/>
    <x v="290"/>
    <x v="289"/>
    <x v="0"/>
    <x v="1"/>
    <x v="9"/>
    <x v="298"/>
    <x v="0"/>
  </r>
  <r>
    <x v="301"/>
    <x v="300"/>
    <x v="301"/>
    <x v="79"/>
    <x v="298"/>
    <x v="1"/>
    <x v="241"/>
    <x v="1"/>
    <x v="1"/>
    <x v="291"/>
    <x v="290"/>
    <x v="0"/>
    <x v="0"/>
    <x v="4"/>
    <x v="299"/>
    <x v="0"/>
  </r>
  <r>
    <x v="302"/>
    <x v="301"/>
    <x v="302"/>
    <x v="193"/>
    <x v="299"/>
    <x v="0"/>
    <x v="242"/>
    <x v="1"/>
    <x v="1"/>
    <x v="292"/>
    <x v="18"/>
    <x v="0"/>
    <x v="0"/>
    <x v="3"/>
    <x v="300"/>
    <x v="0"/>
  </r>
  <r>
    <x v="303"/>
    <x v="302"/>
    <x v="303"/>
    <x v="74"/>
    <x v="300"/>
    <x v="0"/>
    <x v="235"/>
    <x v="1"/>
    <x v="1"/>
    <x v="293"/>
    <x v="291"/>
    <x v="0"/>
    <x v="0"/>
    <x v="7"/>
    <x v="301"/>
    <x v="0"/>
  </r>
  <r>
    <x v="304"/>
    <x v="303"/>
    <x v="304"/>
    <x v="118"/>
    <x v="301"/>
    <x v="1"/>
    <x v="23"/>
    <x v="1"/>
    <x v="1"/>
    <x v="294"/>
    <x v="292"/>
    <x v="0"/>
    <x v="0"/>
    <x v="4"/>
    <x v="302"/>
    <x v="0"/>
  </r>
  <r>
    <x v="305"/>
    <x v="304"/>
    <x v="305"/>
    <x v="54"/>
    <x v="302"/>
    <x v="1"/>
    <x v="72"/>
    <x v="1"/>
    <x v="1"/>
    <x v="295"/>
    <x v="293"/>
    <x v="0"/>
    <x v="0"/>
    <x v="3"/>
    <x v="303"/>
    <x v="0"/>
  </r>
  <r>
    <x v="306"/>
    <x v="305"/>
    <x v="306"/>
    <x v="191"/>
    <x v="303"/>
    <x v="0"/>
    <x v="243"/>
    <x v="1"/>
    <x v="1"/>
    <x v="296"/>
    <x v="294"/>
    <x v="0"/>
    <x v="1"/>
    <x v="3"/>
    <x v="304"/>
    <x v="0"/>
  </r>
  <r>
    <x v="307"/>
    <x v="306"/>
    <x v="307"/>
    <x v="194"/>
    <x v="304"/>
    <x v="1"/>
    <x v="244"/>
    <x v="3"/>
    <x v="3"/>
    <x v="297"/>
    <x v="295"/>
    <x v="0"/>
    <x v="1"/>
    <x v="13"/>
    <x v="305"/>
    <x v="0"/>
  </r>
  <r>
    <x v="308"/>
    <x v="307"/>
    <x v="308"/>
    <x v="195"/>
    <x v="305"/>
    <x v="0"/>
    <x v="245"/>
    <x v="1"/>
    <x v="1"/>
    <x v="298"/>
    <x v="296"/>
    <x v="0"/>
    <x v="0"/>
    <x v="3"/>
    <x v="306"/>
    <x v="0"/>
  </r>
  <r>
    <x v="309"/>
    <x v="308"/>
    <x v="309"/>
    <x v="178"/>
    <x v="306"/>
    <x v="3"/>
    <x v="51"/>
    <x v="1"/>
    <x v="1"/>
    <x v="299"/>
    <x v="297"/>
    <x v="0"/>
    <x v="1"/>
    <x v="7"/>
    <x v="307"/>
    <x v="0"/>
  </r>
  <r>
    <x v="310"/>
    <x v="309"/>
    <x v="310"/>
    <x v="75"/>
    <x v="307"/>
    <x v="0"/>
    <x v="36"/>
    <x v="1"/>
    <x v="1"/>
    <x v="300"/>
    <x v="298"/>
    <x v="0"/>
    <x v="0"/>
    <x v="11"/>
    <x v="308"/>
    <x v="0"/>
  </r>
  <r>
    <x v="311"/>
    <x v="310"/>
    <x v="311"/>
    <x v="9"/>
    <x v="308"/>
    <x v="1"/>
    <x v="246"/>
    <x v="1"/>
    <x v="1"/>
    <x v="247"/>
    <x v="299"/>
    <x v="0"/>
    <x v="0"/>
    <x v="3"/>
    <x v="309"/>
    <x v="0"/>
  </r>
  <r>
    <x v="312"/>
    <x v="311"/>
    <x v="312"/>
    <x v="18"/>
    <x v="309"/>
    <x v="1"/>
    <x v="247"/>
    <x v="1"/>
    <x v="1"/>
    <x v="244"/>
    <x v="300"/>
    <x v="0"/>
    <x v="0"/>
    <x v="3"/>
    <x v="310"/>
    <x v="0"/>
  </r>
  <r>
    <x v="313"/>
    <x v="312"/>
    <x v="313"/>
    <x v="196"/>
    <x v="310"/>
    <x v="1"/>
    <x v="248"/>
    <x v="1"/>
    <x v="1"/>
    <x v="301"/>
    <x v="301"/>
    <x v="0"/>
    <x v="0"/>
    <x v="1"/>
    <x v="311"/>
    <x v="0"/>
  </r>
  <r>
    <x v="314"/>
    <x v="313"/>
    <x v="314"/>
    <x v="1"/>
    <x v="311"/>
    <x v="1"/>
    <x v="221"/>
    <x v="1"/>
    <x v="1"/>
    <x v="188"/>
    <x v="162"/>
    <x v="0"/>
    <x v="1"/>
    <x v="4"/>
    <x v="312"/>
    <x v="0"/>
  </r>
  <r>
    <x v="315"/>
    <x v="314"/>
    <x v="315"/>
    <x v="40"/>
    <x v="312"/>
    <x v="0"/>
    <x v="249"/>
    <x v="1"/>
    <x v="1"/>
    <x v="302"/>
    <x v="302"/>
    <x v="0"/>
    <x v="0"/>
    <x v="3"/>
    <x v="313"/>
    <x v="0"/>
  </r>
  <r>
    <x v="316"/>
    <x v="315"/>
    <x v="316"/>
    <x v="103"/>
    <x v="313"/>
    <x v="0"/>
    <x v="250"/>
    <x v="6"/>
    <x v="6"/>
    <x v="303"/>
    <x v="303"/>
    <x v="0"/>
    <x v="1"/>
    <x v="0"/>
    <x v="314"/>
    <x v="0"/>
  </r>
  <r>
    <x v="317"/>
    <x v="316"/>
    <x v="317"/>
    <x v="47"/>
    <x v="314"/>
    <x v="0"/>
    <x v="141"/>
    <x v="1"/>
    <x v="1"/>
    <x v="304"/>
    <x v="304"/>
    <x v="0"/>
    <x v="0"/>
    <x v="3"/>
    <x v="315"/>
    <x v="0"/>
  </r>
  <r>
    <x v="318"/>
    <x v="317"/>
    <x v="318"/>
    <x v="57"/>
    <x v="315"/>
    <x v="0"/>
    <x v="68"/>
    <x v="1"/>
    <x v="1"/>
    <x v="305"/>
    <x v="305"/>
    <x v="0"/>
    <x v="0"/>
    <x v="1"/>
    <x v="316"/>
    <x v="0"/>
  </r>
  <r>
    <x v="319"/>
    <x v="318"/>
    <x v="319"/>
    <x v="141"/>
    <x v="316"/>
    <x v="3"/>
    <x v="251"/>
    <x v="1"/>
    <x v="1"/>
    <x v="306"/>
    <x v="306"/>
    <x v="0"/>
    <x v="0"/>
    <x v="2"/>
    <x v="317"/>
    <x v="0"/>
  </r>
  <r>
    <x v="320"/>
    <x v="319"/>
    <x v="320"/>
    <x v="197"/>
    <x v="317"/>
    <x v="0"/>
    <x v="175"/>
    <x v="1"/>
    <x v="1"/>
    <x v="307"/>
    <x v="307"/>
    <x v="0"/>
    <x v="0"/>
    <x v="13"/>
    <x v="318"/>
    <x v="0"/>
  </r>
  <r>
    <x v="321"/>
    <x v="320"/>
    <x v="321"/>
    <x v="198"/>
    <x v="318"/>
    <x v="0"/>
    <x v="194"/>
    <x v="1"/>
    <x v="1"/>
    <x v="308"/>
    <x v="308"/>
    <x v="0"/>
    <x v="0"/>
    <x v="12"/>
    <x v="319"/>
    <x v="0"/>
  </r>
  <r>
    <x v="322"/>
    <x v="321"/>
    <x v="322"/>
    <x v="199"/>
    <x v="319"/>
    <x v="1"/>
    <x v="252"/>
    <x v="1"/>
    <x v="1"/>
    <x v="309"/>
    <x v="309"/>
    <x v="0"/>
    <x v="0"/>
    <x v="3"/>
    <x v="320"/>
    <x v="0"/>
  </r>
  <r>
    <x v="323"/>
    <x v="322"/>
    <x v="323"/>
    <x v="200"/>
    <x v="320"/>
    <x v="0"/>
    <x v="150"/>
    <x v="4"/>
    <x v="4"/>
    <x v="310"/>
    <x v="310"/>
    <x v="0"/>
    <x v="0"/>
    <x v="4"/>
    <x v="321"/>
    <x v="0"/>
  </r>
  <r>
    <x v="324"/>
    <x v="323"/>
    <x v="324"/>
    <x v="143"/>
    <x v="321"/>
    <x v="1"/>
    <x v="253"/>
    <x v="1"/>
    <x v="1"/>
    <x v="311"/>
    <x v="311"/>
    <x v="0"/>
    <x v="1"/>
    <x v="3"/>
    <x v="322"/>
    <x v="0"/>
  </r>
  <r>
    <x v="325"/>
    <x v="324"/>
    <x v="325"/>
    <x v="191"/>
    <x v="322"/>
    <x v="0"/>
    <x v="107"/>
    <x v="1"/>
    <x v="1"/>
    <x v="79"/>
    <x v="312"/>
    <x v="0"/>
    <x v="1"/>
    <x v="3"/>
    <x v="323"/>
    <x v="0"/>
  </r>
  <r>
    <x v="326"/>
    <x v="325"/>
    <x v="326"/>
    <x v="44"/>
    <x v="323"/>
    <x v="0"/>
    <x v="58"/>
    <x v="1"/>
    <x v="1"/>
    <x v="312"/>
    <x v="313"/>
    <x v="0"/>
    <x v="0"/>
    <x v="10"/>
    <x v="324"/>
    <x v="0"/>
  </r>
  <r>
    <x v="327"/>
    <x v="326"/>
    <x v="327"/>
    <x v="97"/>
    <x v="324"/>
    <x v="0"/>
    <x v="254"/>
    <x v="1"/>
    <x v="1"/>
    <x v="313"/>
    <x v="314"/>
    <x v="0"/>
    <x v="1"/>
    <x v="3"/>
    <x v="325"/>
    <x v="0"/>
  </r>
  <r>
    <x v="328"/>
    <x v="327"/>
    <x v="328"/>
    <x v="201"/>
    <x v="325"/>
    <x v="1"/>
    <x v="255"/>
    <x v="1"/>
    <x v="1"/>
    <x v="314"/>
    <x v="315"/>
    <x v="0"/>
    <x v="0"/>
    <x v="1"/>
    <x v="326"/>
    <x v="0"/>
  </r>
  <r>
    <x v="329"/>
    <x v="328"/>
    <x v="329"/>
    <x v="202"/>
    <x v="326"/>
    <x v="2"/>
    <x v="57"/>
    <x v="1"/>
    <x v="1"/>
    <x v="315"/>
    <x v="316"/>
    <x v="0"/>
    <x v="0"/>
    <x v="11"/>
    <x v="327"/>
    <x v="0"/>
  </r>
  <r>
    <x v="330"/>
    <x v="329"/>
    <x v="330"/>
    <x v="203"/>
    <x v="327"/>
    <x v="1"/>
    <x v="256"/>
    <x v="4"/>
    <x v="4"/>
    <x v="316"/>
    <x v="317"/>
    <x v="0"/>
    <x v="0"/>
    <x v="4"/>
    <x v="328"/>
    <x v="0"/>
  </r>
  <r>
    <x v="331"/>
    <x v="330"/>
    <x v="331"/>
    <x v="88"/>
    <x v="328"/>
    <x v="1"/>
    <x v="257"/>
    <x v="1"/>
    <x v="1"/>
    <x v="317"/>
    <x v="318"/>
    <x v="0"/>
    <x v="0"/>
    <x v="0"/>
    <x v="329"/>
    <x v="0"/>
  </r>
  <r>
    <x v="332"/>
    <x v="331"/>
    <x v="332"/>
    <x v="204"/>
    <x v="329"/>
    <x v="1"/>
    <x v="258"/>
    <x v="1"/>
    <x v="1"/>
    <x v="318"/>
    <x v="319"/>
    <x v="0"/>
    <x v="0"/>
    <x v="8"/>
    <x v="330"/>
    <x v="0"/>
  </r>
  <r>
    <x v="333"/>
    <x v="332"/>
    <x v="333"/>
    <x v="103"/>
    <x v="330"/>
    <x v="1"/>
    <x v="259"/>
    <x v="1"/>
    <x v="1"/>
    <x v="319"/>
    <x v="320"/>
    <x v="0"/>
    <x v="0"/>
    <x v="3"/>
    <x v="331"/>
    <x v="0"/>
  </r>
  <r>
    <x v="334"/>
    <x v="333"/>
    <x v="334"/>
    <x v="205"/>
    <x v="331"/>
    <x v="1"/>
    <x v="260"/>
    <x v="1"/>
    <x v="1"/>
    <x v="32"/>
    <x v="321"/>
    <x v="0"/>
    <x v="0"/>
    <x v="1"/>
    <x v="332"/>
    <x v="0"/>
  </r>
  <r>
    <x v="335"/>
    <x v="334"/>
    <x v="335"/>
    <x v="206"/>
    <x v="332"/>
    <x v="1"/>
    <x v="261"/>
    <x v="1"/>
    <x v="1"/>
    <x v="320"/>
    <x v="322"/>
    <x v="0"/>
    <x v="0"/>
    <x v="1"/>
    <x v="333"/>
    <x v="0"/>
  </r>
  <r>
    <x v="336"/>
    <x v="335"/>
    <x v="336"/>
    <x v="207"/>
    <x v="333"/>
    <x v="0"/>
    <x v="262"/>
    <x v="1"/>
    <x v="1"/>
    <x v="321"/>
    <x v="323"/>
    <x v="0"/>
    <x v="1"/>
    <x v="1"/>
    <x v="334"/>
    <x v="0"/>
  </r>
  <r>
    <x v="337"/>
    <x v="336"/>
    <x v="337"/>
    <x v="208"/>
    <x v="334"/>
    <x v="1"/>
    <x v="263"/>
    <x v="1"/>
    <x v="1"/>
    <x v="322"/>
    <x v="324"/>
    <x v="0"/>
    <x v="0"/>
    <x v="3"/>
    <x v="335"/>
    <x v="0"/>
  </r>
  <r>
    <x v="338"/>
    <x v="337"/>
    <x v="338"/>
    <x v="209"/>
    <x v="335"/>
    <x v="1"/>
    <x v="264"/>
    <x v="1"/>
    <x v="1"/>
    <x v="323"/>
    <x v="325"/>
    <x v="0"/>
    <x v="0"/>
    <x v="3"/>
    <x v="336"/>
    <x v="0"/>
  </r>
  <r>
    <x v="339"/>
    <x v="338"/>
    <x v="339"/>
    <x v="210"/>
    <x v="336"/>
    <x v="3"/>
    <x v="265"/>
    <x v="0"/>
    <x v="0"/>
    <x v="324"/>
    <x v="326"/>
    <x v="0"/>
    <x v="0"/>
    <x v="3"/>
    <x v="337"/>
    <x v="0"/>
  </r>
  <r>
    <x v="340"/>
    <x v="339"/>
    <x v="340"/>
    <x v="211"/>
    <x v="337"/>
    <x v="0"/>
    <x v="224"/>
    <x v="1"/>
    <x v="1"/>
    <x v="325"/>
    <x v="327"/>
    <x v="0"/>
    <x v="0"/>
    <x v="14"/>
    <x v="338"/>
    <x v="0"/>
  </r>
  <r>
    <x v="341"/>
    <x v="340"/>
    <x v="341"/>
    <x v="212"/>
    <x v="338"/>
    <x v="0"/>
    <x v="266"/>
    <x v="1"/>
    <x v="1"/>
    <x v="326"/>
    <x v="328"/>
    <x v="0"/>
    <x v="0"/>
    <x v="7"/>
    <x v="339"/>
    <x v="0"/>
  </r>
  <r>
    <x v="342"/>
    <x v="341"/>
    <x v="342"/>
    <x v="213"/>
    <x v="339"/>
    <x v="0"/>
    <x v="267"/>
    <x v="1"/>
    <x v="1"/>
    <x v="327"/>
    <x v="329"/>
    <x v="0"/>
    <x v="0"/>
    <x v="3"/>
    <x v="340"/>
    <x v="0"/>
  </r>
  <r>
    <x v="343"/>
    <x v="342"/>
    <x v="343"/>
    <x v="25"/>
    <x v="340"/>
    <x v="0"/>
    <x v="98"/>
    <x v="1"/>
    <x v="1"/>
    <x v="328"/>
    <x v="151"/>
    <x v="0"/>
    <x v="0"/>
    <x v="3"/>
    <x v="341"/>
    <x v="0"/>
  </r>
  <r>
    <x v="344"/>
    <x v="343"/>
    <x v="344"/>
    <x v="214"/>
    <x v="341"/>
    <x v="0"/>
    <x v="268"/>
    <x v="1"/>
    <x v="1"/>
    <x v="329"/>
    <x v="330"/>
    <x v="0"/>
    <x v="0"/>
    <x v="11"/>
    <x v="342"/>
    <x v="0"/>
  </r>
  <r>
    <x v="345"/>
    <x v="344"/>
    <x v="345"/>
    <x v="215"/>
    <x v="342"/>
    <x v="0"/>
    <x v="269"/>
    <x v="4"/>
    <x v="4"/>
    <x v="330"/>
    <x v="331"/>
    <x v="0"/>
    <x v="0"/>
    <x v="6"/>
    <x v="343"/>
    <x v="0"/>
  </r>
  <r>
    <x v="346"/>
    <x v="345"/>
    <x v="346"/>
    <x v="48"/>
    <x v="343"/>
    <x v="0"/>
    <x v="270"/>
    <x v="1"/>
    <x v="1"/>
    <x v="331"/>
    <x v="332"/>
    <x v="0"/>
    <x v="1"/>
    <x v="7"/>
    <x v="344"/>
    <x v="0"/>
  </r>
  <r>
    <x v="347"/>
    <x v="346"/>
    <x v="347"/>
    <x v="79"/>
    <x v="344"/>
    <x v="1"/>
    <x v="271"/>
    <x v="1"/>
    <x v="1"/>
    <x v="332"/>
    <x v="333"/>
    <x v="0"/>
    <x v="0"/>
    <x v="2"/>
    <x v="345"/>
    <x v="0"/>
  </r>
  <r>
    <x v="348"/>
    <x v="347"/>
    <x v="348"/>
    <x v="216"/>
    <x v="345"/>
    <x v="0"/>
    <x v="272"/>
    <x v="1"/>
    <x v="1"/>
    <x v="333"/>
    <x v="334"/>
    <x v="0"/>
    <x v="0"/>
    <x v="0"/>
    <x v="346"/>
    <x v="0"/>
  </r>
  <r>
    <x v="349"/>
    <x v="348"/>
    <x v="349"/>
    <x v="217"/>
    <x v="346"/>
    <x v="0"/>
    <x v="273"/>
    <x v="1"/>
    <x v="1"/>
    <x v="296"/>
    <x v="335"/>
    <x v="0"/>
    <x v="0"/>
    <x v="3"/>
    <x v="347"/>
    <x v="0"/>
  </r>
  <r>
    <x v="350"/>
    <x v="349"/>
    <x v="350"/>
    <x v="0"/>
    <x v="297"/>
    <x v="0"/>
    <x v="49"/>
    <x v="1"/>
    <x v="1"/>
    <x v="334"/>
    <x v="336"/>
    <x v="0"/>
    <x v="1"/>
    <x v="17"/>
    <x v="298"/>
    <x v="0"/>
  </r>
  <r>
    <x v="351"/>
    <x v="350"/>
    <x v="351"/>
    <x v="218"/>
    <x v="347"/>
    <x v="1"/>
    <x v="274"/>
    <x v="1"/>
    <x v="1"/>
    <x v="335"/>
    <x v="337"/>
    <x v="0"/>
    <x v="0"/>
    <x v="1"/>
    <x v="348"/>
    <x v="0"/>
  </r>
  <r>
    <x v="352"/>
    <x v="351"/>
    <x v="352"/>
    <x v="54"/>
    <x v="348"/>
    <x v="0"/>
    <x v="254"/>
    <x v="0"/>
    <x v="0"/>
    <x v="336"/>
    <x v="338"/>
    <x v="0"/>
    <x v="0"/>
    <x v="3"/>
    <x v="349"/>
    <x v="0"/>
  </r>
  <r>
    <x v="353"/>
    <x v="352"/>
    <x v="353"/>
    <x v="219"/>
    <x v="349"/>
    <x v="1"/>
    <x v="275"/>
    <x v="1"/>
    <x v="1"/>
    <x v="337"/>
    <x v="339"/>
    <x v="0"/>
    <x v="0"/>
    <x v="3"/>
    <x v="350"/>
    <x v="0"/>
  </r>
  <r>
    <x v="354"/>
    <x v="353"/>
    <x v="354"/>
    <x v="55"/>
    <x v="350"/>
    <x v="1"/>
    <x v="175"/>
    <x v="3"/>
    <x v="3"/>
    <x v="338"/>
    <x v="340"/>
    <x v="0"/>
    <x v="0"/>
    <x v="4"/>
    <x v="351"/>
    <x v="0"/>
  </r>
  <r>
    <x v="355"/>
    <x v="354"/>
    <x v="355"/>
    <x v="167"/>
    <x v="351"/>
    <x v="2"/>
    <x v="99"/>
    <x v="1"/>
    <x v="1"/>
    <x v="339"/>
    <x v="341"/>
    <x v="0"/>
    <x v="0"/>
    <x v="8"/>
    <x v="352"/>
    <x v="0"/>
  </r>
  <r>
    <x v="356"/>
    <x v="355"/>
    <x v="356"/>
    <x v="29"/>
    <x v="352"/>
    <x v="0"/>
    <x v="174"/>
    <x v="6"/>
    <x v="6"/>
    <x v="340"/>
    <x v="342"/>
    <x v="0"/>
    <x v="0"/>
    <x v="3"/>
    <x v="353"/>
    <x v="0"/>
  </r>
  <r>
    <x v="357"/>
    <x v="356"/>
    <x v="357"/>
    <x v="173"/>
    <x v="353"/>
    <x v="1"/>
    <x v="142"/>
    <x v="1"/>
    <x v="1"/>
    <x v="341"/>
    <x v="343"/>
    <x v="0"/>
    <x v="0"/>
    <x v="11"/>
    <x v="354"/>
    <x v="0"/>
  </r>
  <r>
    <x v="358"/>
    <x v="357"/>
    <x v="358"/>
    <x v="62"/>
    <x v="354"/>
    <x v="0"/>
    <x v="276"/>
    <x v="0"/>
    <x v="0"/>
    <x v="342"/>
    <x v="344"/>
    <x v="1"/>
    <x v="0"/>
    <x v="14"/>
    <x v="355"/>
    <x v="0"/>
  </r>
  <r>
    <x v="359"/>
    <x v="358"/>
    <x v="359"/>
    <x v="220"/>
    <x v="355"/>
    <x v="1"/>
    <x v="277"/>
    <x v="1"/>
    <x v="1"/>
    <x v="343"/>
    <x v="127"/>
    <x v="0"/>
    <x v="0"/>
    <x v="10"/>
    <x v="356"/>
    <x v="0"/>
  </r>
  <r>
    <x v="360"/>
    <x v="359"/>
    <x v="360"/>
    <x v="221"/>
    <x v="356"/>
    <x v="1"/>
    <x v="278"/>
    <x v="4"/>
    <x v="4"/>
    <x v="344"/>
    <x v="345"/>
    <x v="0"/>
    <x v="1"/>
    <x v="3"/>
    <x v="357"/>
    <x v="0"/>
  </r>
  <r>
    <x v="361"/>
    <x v="360"/>
    <x v="361"/>
    <x v="20"/>
    <x v="357"/>
    <x v="1"/>
    <x v="39"/>
    <x v="1"/>
    <x v="1"/>
    <x v="345"/>
    <x v="346"/>
    <x v="0"/>
    <x v="0"/>
    <x v="3"/>
    <x v="358"/>
    <x v="0"/>
  </r>
  <r>
    <x v="362"/>
    <x v="361"/>
    <x v="362"/>
    <x v="41"/>
    <x v="358"/>
    <x v="1"/>
    <x v="271"/>
    <x v="1"/>
    <x v="1"/>
    <x v="65"/>
    <x v="347"/>
    <x v="0"/>
    <x v="0"/>
    <x v="1"/>
    <x v="359"/>
    <x v="0"/>
  </r>
  <r>
    <x v="363"/>
    <x v="362"/>
    <x v="363"/>
    <x v="5"/>
    <x v="359"/>
    <x v="1"/>
    <x v="279"/>
    <x v="1"/>
    <x v="1"/>
    <x v="346"/>
    <x v="348"/>
    <x v="0"/>
    <x v="0"/>
    <x v="1"/>
    <x v="360"/>
    <x v="0"/>
  </r>
  <r>
    <x v="364"/>
    <x v="363"/>
    <x v="364"/>
    <x v="79"/>
    <x v="360"/>
    <x v="1"/>
    <x v="129"/>
    <x v="1"/>
    <x v="1"/>
    <x v="347"/>
    <x v="349"/>
    <x v="0"/>
    <x v="0"/>
    <x v="7"/>
    <x v="361"/>
    <x v="0"/>
  </r>
  <r>
    <x v="365"/>
    <x v="364"/>
    <x v="365"/>
    <x v="39"/>
    <x v="361"/>
    <x v="1"/>
    <x v="192"/>
    <x v="2"/>
    <x v="2"/>
    <x v="348"/>
    <x v="350"/>
    <x v="0"/>
    <x v="0"/>
    <x v="3"/>
    <x v="362"/>
    <x v="0"/>
  </r>
  <r>
    <x v="366"/>
    <x v="365"/>
    <x v="366"/>
    <x v="37"/>
    <x v="362"/>
    <x v="1"/>
    <x v="196"/>
    <x v="1"/>
    <x v="1"/>
    <x v="349"/>
    <x v="351"/>
    <x v="0"/>
    <x v="1"/>
    <x v="3"/>
    <x v="363"/>
    <x v="0"/>
  </r>
  <r>
    <x v="367"/>
    <x v="366"/>
    <x v="367"/>
    <x v="34"/>
    <x v="363"/>
    <x v="0"/>
    <x v="51"/>
    <x v="1"/>
    <x v="1"/>
    <x v="350"/>
    <x v="33"/>
    <x v="0"/>
    <x v="1"/>
    <x v="3"/>
    <x v="364"/>
    <x v="0"/>
  </r>
  <r>
    <x v="368"/>
    <x v="367"/>
    <x v="368"/>
    <x v="5"/>
    <x v="364"/>
    <x v="1"/>
    <x v="280"/>
    <x v="4"/>
    <x v="4"/>
    <x v="351"/>
    <x v="352"/>
    <x v="0"/>
    <x v="1"/>
    <x v="4"/>
    <x v="365"/>
    <x v="0"/>
  </r>
  <r>
    <x v="369"/>
    <x v="368"/>
    <x v="369"/>
    <x v="91"/>
    <x v="365"/>
    <x v="1"/>
    <x v="110"/>
    <x v="1"/>
    <x v="1"/>
    <x v="352"/>
    <x v="353"/>
    <x v="0"/>
    <x v="1"/>
    <x v="19"/>
    <x v="366"/>
    <x v="0"/>
  </r>
  <r>
    <x v="370"/>
    <x v="369"/>
    <x v="370"/>
    <x v="222"/>
    <x v="366"/>
    <x v="1"/>
    <x v="281"/>
    <x v="1"/>
    <x v="1"/>
    <x v="353"/>
    <x v="354"/>
    <x v="0"/>
    <x v="0"/>
    <x v="3"/>
    <x v="367"/>
    <x v="0"/>
  </r>
  <r>
    <x v="371"/>
    <x v="370"/>
    <x v="371"/>
    <x v="223"/>
    <x v="367"/>
    <x v="0"/>
    <x v="282"/>
    <x v="1"/>
    <x v="1"/>
    <x v="354"/>
    <x v="355"/>
    <x v="0"/>
    <x v="0"/>
    <x v="3"/>
    <x v="368"/>
    <x v="0"/>
  </r>
  <r>
    <x v="372"/>
    <x v="371"/>
    <x v="372"/>
    <x v="79"/>
    <x v="211"/>
    <x v="1"/>
    <x v="283"/>
    <x v="1"/>
    <x v="1"/>
    <x v="355"/>
    <x v="356"/>
    <x v="0"/>
    <x v="1"/>
    <x v="4"/>
    <x v="369"/>
    <x v="0"/>
  </r>
  <r>
    <x v="373"/>
    <x v="372"/>
    <x v="373"/>
    <x v="224"/>
    <x v="368"/>
    <x v="1"/>
    <x v="284"/>
    <x v="1"/>
    <x v="1"/>
    <x v="356"/>
    <x v="357"/>
    <x v="0"/>
    <x v="0"/>
    <x v="3"/>
    <x v="370"/>
    <x v="0"/>
  </r>
  <r>
    <x v="374"/>
    <x v="373"/>
    <x v="374"/>
    <x v="225"/>
    <x v="369"/>
    <x v="0"/>
    <x v="165"/>
    <x v="1"/>
    <x v="1"/>
    <x v="357"/>
    <x v="358"/>
    <x v="0"/>
    <x v="1"/>
    <x v="4"/>
    <x v="371"/>
    <x v="0"/>
  </r>
  <r>
    <x v="375"/>
    <x v="374"/>
    <x v="375"/>
    <x v="50"/>
    <x v="370"/>
    <x v="0"/>
    <x v="270"/>
    <x v="1"/>
    <x v="1"/>
    <x v="358"/>
    <x v="359"/>
    <x v="0"/>
    <x v="0"/>
    <x v="7"/>
    <x v="372"/>
    <x v="0"/>
  </r>
  <r>
    <x v="376"/>
    <x v="375"/>
    <x v="376"/>
    <x v="74"/>
    <x v="371"/>
    <x v="1"/>
    <x v="54"/>
    <x v="1"/>
    <x v="1"/>
    <x v="359"/>
    <x v="360"/>
    <x v="0"/>
    <x v="0"/>
    <x v="1"/>
    <x v="373"/>
    <x v="0"/>
  </r>
  <r>
    <x v="377"/>
    <x v="376"/>
    <x v="377"/>
    <x v="226"/>
    <x v="372"/>
    <x v="0"/>
    <x v="78"/>
    <x v="1"/>
    <x v="1"/>
    <x v="12"/>
    <x v="361"/>
    <x v="0"/>
    <x v="0"/>
    <x v="3"/>
    <x v="374"/>
    <x v="0"/>
  </r>
  <r>
    <x v="378"/>
    <x v="377"/>
    <x v="378"/>
    <x v="227"/>
    <x v="373"/>
    <x v="0"/>
    <x v="285"/>
    <x v="1"/>
    <x v="1"/>
    <x v="360"/>
    <x v="362"/>
    <x v="0"/>
    <x v="0"/>
    <x v="4"/>
    <x v="375"/>
    <x v="0"/>
  </r>
  <r>
    <x v="379"/>
    <x v="378"/>
    <x v="379"/>
    <x v="44"/>
    <x v="374"/>
    <x v="0"/>
    <x v="9"/>
    <x v="4"/>
    <x v="4"/>
    <x v="361"/>
    <x v="363"/>
    <x v="0"/>
    <x v="0"/>
    <x v="3"/>
    <x v="376"/>
    <x v="0"/>
  </r>
  <r>
    <x v="380"/>
    <x v="379"/>
    <x v="380"/>
    <x v="186"/>
    <x v="375"/>
    <x v="1"/>
    <x v="286"/>
    <x v="1"/>
    <x v="1"/>
    <x v="362"/>
    <x v="364"/>
    <x v="0"/>
    <x v="0"/>
    <x v="3"/>
    <x v="377"/>
    <x v="0"/>
  </r>
  <r>
    <x v="381"/>
    <x v="380"/>
    <x v="381"/>
    <x v="98"/>
    <x v="376"/>
    <x v="1"/>
    <x v="287"/>
    <x v="1"/>
    <x v="1"/>
    <x v="363"/>
    <x v="365"/>
    <x v="0"/>
    <x v="0"/>
    <x v="3"/>
    <x v="378"/>
    <x v="0"/>
  </r>
  <r>
    <x v="382"/>
    <x v="381"/>
    <x v="382"/>
    <x v="14"/>
    <x v="377"/>
    <x v="0"/>
    <x v="109"/>
    <x v="1"/>
    <x v="1"/>
    <x v="364"/>
    <x v="366"/>
    <x v="0"/>
    <x v="0"/>
    <x v="14"/>
    <x v="379"/>
    <x v="0"/>
  </r>
  <r>
    <x v="383"/>
    <x v="382"/>
    <x v="383"/>
    <x v="9"/>
    <x v="378"/>
    <x v="1"/>
    <x v="288"/>
    <x v="1"/>
    <x v="1"/>
    <x v="210"/>
    <x v="285"/>
    <x v="0"/>
    <x v="1"/>
    <x v="0"/>
    <x v="380"/>
    <x v="0"/>
  </r>
  <r>
    <x v="384"/>
    <x v="383"/>
    <x v="384"/>
    <x v="228"/>
    <x v="379"/>
    <x v="1"/>
    <x v="289"/>
    <x v="1"/>
    <x v="1"/>
    <x v="365"/>
    <x v="367"/>
    <x v="1"/>
    <x v="1"/>
    <x v="4"/>
    <x v="381"/>
    <x v="0"/>
  </r>
  <r>
    <x v="385"/>
    <x v="384"/>
    <x v="385"/>
    <x v="229"/>
    <x v="380"/>
    <x v="1"/>
    <x v="290"/>
    <x v="1"/>
    <x v="1"/>
    <x v="366"/>
    <x v="368"/>
    <x v="0"/>
    <x v="0"/>
    <x v="9"/>
    <x v="382"/>
    <x v="0"/>
  </r>
  <r>
    <x v="386"/>
    <x v="385"/>
    <x v="386"/>
    <x v="230"/>
    <x v="381"/>
    <x v="0"/>
    <x v="291"/>
    <x v="1"/>
    <x v="1"/>
    <x v="367"/>
    <x v="369"/>
    <x v="0"/>
    <x v="0"/>
    <x v="3"/>
    <x v="383"/>
    <x v="0"/>
  </r>
  <r>
    <x v="387"/>
    <x v="386"/>
    <x v="387"/>
    <x v="231"/>
    <x v="382"/>
    <x v="0"/>
    <x v="292"/>
    <x v="1"/>
    <x v="1"/>
    <x v="368"/>
    <x v="370"/>
    <x v="0"/>
    <x v="0"/>
    <x v="8"/>
    <x v="384"/>
    <x v="0"/>
  </r>
  <r>
    <x v="388"/>
    <x v="387"/>
    <x v="388"/>
    <x v="232"/>
    <x v="383"/>
    <x v="3"/>
    <x v="293"/>
    <x v="5"/>
    <x v="5"/>
    <x v="369"/>
    <x v="371"/>
    <x v="0"/>
    <x v="0"/>
    <x v="7"/>
    <x v="385"/>
    <x v="0"/>
  </r>
  <r>
    <x v="389"/>
    <x v="388"/>
    <x v="389"/>
    <x v="233"/>
    <x v="384"/>
    <x v="1"/>
    <x v="294"/>
    <x v="1"/>
    <x v="1"/>
    <x v="370"/>
    <x v="372"/>
    <x v="0"/>
    <x v="0"/>
    <x v="3"/>
    <x v="386"/>
    <x v="0"/>
  </r>
  <r>
    <x v="390"/>
    <x v="389"/>
    <x v="390"/>
    <x v="166"/>
    <x v="385"/>
    <x v="1"/>
    <x v="126"/>
    <x v="1"/>
    <x v="1"/>
    <x v="371"/>
    <x v="373"/>
    <x v="0"/>
    <x v="0"/>
    <x v="14"/>
    <x v="387"/>
    <x v="0"/>
  </r>
  <r>
    <x v="391"/>
    <x v="390"/>
    <x v="391"/>
    <x v="234"/>
    <x v="386"/>
    <x v="0"/>
    <x v="295"/>
    <x v="1"/>
    <x v="1"/>
    <x v="287"/>
    <x v="374"/>
    <x v="0"/>
    <x v="0"/>
    <x v="9"/>
    <x v="388"/>
    <x v="0"/>
  </r>
  <r>
    <x v="392"/>
    <x v="391"/>
    <x v="392"/>
    <x v="235"/>
    <x v="387"/>
    <x v="0"/>
    <x v="296"/>
    <x v="1"/>
    <x v="1"/>
    <x v="372"/>
    <x v="375"/>
    <x v="0"/>
    <x v="0"/>
    <x v="8"/>
    <x v="389"/>
    <x v="0"/>
  </r>
  <r>
    <x v="393"/>
    <x v="392"/>
    <x v="393"/>
    <x v="236"/>
    <x v="388"/>
    <x v="1"/>
    <x v="297"/>
    <x v="0"/>
    <x v="0"/>
    <x v="373"/>
    <x v="376"/>
    <x v="0"/>
    <x v="0"/>
    <x v="17"/>
    <x v="390"/>
    <x v="0"/>
  </r>
  <r>
    <x v="394"/>
    <x v="393"/>
    <x v="394"/>
    <x v="126"/>
    <x v="389"/>
    <x v="1"/>
    <x v="298"/>
    <x v="1"/>
    <x v="1"/>
    <x v="374"/>
    <x v="377"/>
    <x v="0"/>
    <x v="1"/>
    <x v="4"/>
    <x v="391"/>
    <x v="0"/>
  </r>
  <r>
    <x v="395"/>
    <x v="122"/>
    <x v="395"/>
    <x v="143"/>
    <x v="390"/>
    <x v="1"/>
    <x v="10"/>
    <x v="1"/>
    <x v="1"/>
    <x v="375"/>
    <x v="378"/>
    <x v="1"/>
    <x v="0"/>
    <x v="3"/>
    <x v="392"/>
    <x v="0"/>
  </r>
  <r>
    <x v="396"/>
    <x v="394"/>
    <x v="396"/>
    <x v="237"/>
    <x v="391"/>
    <x v="1"/>
    <x v="299"/>
    <x v="2"/>
    <x v="2"/>
    <x v="376"/>
    <x v="379"/>
    <x v="0"/>
    <x v="0"/>
    <x v="6"/>
    <x v="393"/>
    <x v="0"/>
  </r>
  <r>
    <x v="397"/>
    <x v="395"/>
    <x v="397"/>
    <x v="32"/>
    <x v="392"/>
    <x v="1"/>
    <x v="211"/>
    <x v="1"/>
    <x v="1"/>
    <x v="377"/>
    <x v="380"/>
    <x v="0"/>
    <x v="0"/>
    <x v="1"/>
    <x v="394"/>
    <x v="0"/>
  </r>
  <r>
    <x v="398"/>
    <x v="396"/>
    <x v="398"/>
    <x v="12"/>
    <x v="393"/>
    <x v="1"/>
    <x v="300"/>
    <x v="6"/>
    <x v="6"/>
    <x v="378"/>
    <x v="103"/>
    <x v="0"/>
    <x v="1"/>
    <x v="10"/>
    <x v="395"/>
    <x v="0"/>
  </r>
  <r>
    <x v="399"/>
    <x v="397"/>
    <x v="399"/>
    <x v="238"/>
    <x v="394"/>
    <x v="0"/>
    <x v="301"/>
    <x v="1"/>
    <x v="1"/>
    <x v="379"/>
    <x v="381"/>
    <x v="0"/>
    <x v="0"/>
    <x v="7"/>
    <x v="396"/>
    <x v="0"/>
  </r>
  <r>
    <x v="400"/>
    <x v="398"/>
    <x v="400"/>
    <x v="0"/>
    <x v="50"/>
    <x v="0"/>
    <x v="49"/>
    <x v="1"/>
    <x v="1"/>
    <x v="380"/>
    <x v="382"/>
    <x v="0"/>
    <x v="1"/>
    <x v="14"/>
    <x v="50"/>
    <x v="0"/>
  </r>
  <r>
    <x v="401"/>
    <x v="399"/>
    <x v="401"/>
    <x v="79"/>
    <x v="395"/>
    <x v="1"/>
    <x v="302"/>
    <x v="1"/>
    <x v="1"/>
    <x v="381"/>
    <x v="383"/>
    <x v="0"/>
    <x v="0"/>
    <x v="3"/>
    <x v="397"/>
    <x v="0"/>
  </r>
  <r>
    <x v="402"/>
    <x v="400"/>
    <x v="402"/>
    <x v="190"/>
    <x v="396"/>
    <x v="0"/>
    <x v="174"/>
    <x v="1"/>
    <x v="1"/>
    <x v="382"/>
    <x v="384"/>
    <x v="0"/>
    <x v="1"/>
    <x v="12"/>
    <x v="398"/>
    <x v="0"/>
  </r>
  <r>
    <x v="403"/>
    <x v="401"/>
    <x v="403"/>
    <x v="239"/>
    <x v="397"/>
    <x v="0"/>
    <x v="303"/>
    <x v="0"/>
    <x v="0"/>
    <x v="125"/>
    <x v="385"/>
    <x v="0"/>
    <x v="1"/>
    <x v="3"/>
    <x v="399"/>
    <x v="0"/>
  </r>
  <r>
    <x v="404"/>
    <x v="402"/>
    <x v="404"/>
    <x v="240"/>
    <x v="398"/>
    <x v="1"/>
    <x v="304"/>
    <x v="1"/>
    <x v="1"/>
    <x v="383"/>
    <x v="386"/>
    <x v="0"/>
    <x v="0"/>
    <x v="3"/>
    <x v="400"/>
    <x v="0"/>
  </r>
  <r>
    <x v="405"/>
    <x v="403"/>
    <x v="405"/>
    <x v="241"/>
    <x v="399"/>
    <x v="0"/>
    <x v="305"/>
    <x v="1"/>
    <x v="1"/>
    <x v="384"/>
    <x v="387"/>
    <x v="0"/>
    <x v="0"/>
    <x v="3"/>
    <x v="401"/>
    <x v="0"/>
  </r>
  <r>
    <x v="406"/>
    <x v="404"/>
    <x v="406"/>
    <x v="242"/>
    <x v="400"/>
    <x v="1"/>
    <x v="306"/>
    <x v="1"/>
    <x v="1"/>
    <x v="385"/>
    <x v="388"/>
    <x v="1"/>
    <x v="0"/>
    <x v="4"/>
    <x v="402"/>
    <x v="0"/>
  </r>
  <r>
    <x v="407"/>
    <x v="405"/>
    <x v="407"/>
    <x v="74"/>
    <x v="401"/>
    <x v="1"/>
    <x v="307"/>
    <x v="3"/>
    <x v="3"/>
    <x v="386"/>
    <x v="389"/>
    <x v="0"/>
    <x v="0"/>
    <x v="3"/>
    <x v="403"/>
    <x v="0"/>
  </r>
  <r>
    <x v="408"/>
    <x v="406"/>
    <x v="408"/>
    <x v="243"/>
    <x v="402"/>
    <x v="1"/>
    <x v="110"/>
    <x v="0"/>
    <x v="0"/>
    <x v="387"/>
    <x v="390"/>
    <x v="0"/>
    <x v="0"/>
    <x v="4"/>
    <x v="404"/>
    <x v="0"/>
  </r>
  <r>
    <x v="409"/>
    <x v="97"/>
    <x v="409"/>
    <x v="244"/>
    <x v="403"/>
    <x v="0"/>
    <x v="308"/>
    <x v="1"/>
    <x v="1"/>
    <x v="388"/>
    <x v="391"/>
    <x v="0"/>
    <x v="0"/>
    <x v="1"/>
    <x v="405"/>
    <x v="0"/>
  </r>
  <r>
    <x v="410"/>
    <x v="407"/>
    <x v="410"/>
    <x v="184"/>
    <x v="404"/>
    <x v="2"/>
    <x v="309"/>
    <x v="1"/>
    <x v="1"/>
    <x v="277"/>
    <x v="277"/>
    <x v="0"/>
    <x v="0"/>
    <x v="20"/>
    <x v="406"/>
    <x v="0"/>
  </r>
  <r>
    <x v="411"/>
    <x v="408"/>
    <x v="411"/>
    <x v="75"/>
    <x v="405"/>
    <x v="1"/>
    <x v="172"/>
    <x v="1"/>
    <x v="1"/>
    <x v="389"/>
    <x v="392"/>
    <x v="0"/>
    <x v="0"/>
    <x v="3"/>
    <x v="407"/>
    <x v="0"/>
  </r>
  <r>
    <x v="412"/>
    <x v="409"/>
    <x v="412"/>
    <x v="118"/>
    <x v="406"/>
    <x v="1"/>
    <x v="38"/>
    <x v="1"/>
    <x v="1"/>
    <x v="390"/>
    <x v="393"/>
    <x v="0"/>
    <x v="0"/>
    <x v="13"/>
    <x v="408"/>
    <x v="0"/>
  </r>
  <r>
    <x v="413"/>
    <x v="410"/>
    <x v="413"/>
    <x v="245"/>
    <x v="407"/>
    <x v="2"/>
    <x v="310"/>
    <x v="1"/>
    <x v="1"/>
    <x v="391"/>
    <x v="394"/>
    <x v="0"/>
    <x v="0"/>
    <x v="10"/>
    <x v="409"/>
    <x v="0"/>
  </r>
  <r>
    <x v="414"/>
    <x v="411"/>
    <x v="414"/>
    <x v="246"/>
    <x v="408"/>
    <x v="0"/>
    <x v="311"/>
    <x v="1"/>
    <x v="1"/>
    <x v="392"/>
    <x v="395"/>
    <x v="0"/>
    <x v="1"/>
    <x v="0"/>
    <x v="410"/>
    <x v="0"/>
  </r>
  <r>
    <x v="415"/>
    <x v="412"/>
    <x v="415"/>
    <x v="247"/>
    <x v="409"/>
    <x v="0"/>
    <x v="312"/>
    <x v="1"/>
    <x v="1"/>
    <x v="393"/>
    <x v="396"/>
    <x v="0"/>
    <x v="0"/>
    <x v="3"/>
    <x v="411"/>
    <x v="0"/>
  </r>
  <r>
    <x v="416"/>
    <x v="413"/>
    <x v="416"/>
    <x v="248"/>
    <x v="410"/>
    <x v="0"/>
    <x v="313"/>
    <x v="1"/>
    <x v="1"/>
    <x v="394"/>
    <x v="397"/>
    <x v="0"/>
    <x v="1"/>
    <x v="4"/>
    <x v="412"/>
    <x v="0"/>
  </r>
  <r>
    <x v="417"/>
    <x v="414"/>
    <x v="417"/>
    <x v="12"/>
    <x v="411"/>
    <x v="0"/>
    <x v="27"/>
    <x v="1"/>
    <x v="1"/>
    <x v="395"/>
    <x v="398"/>
    <x v="0"/>
    <x v="0"/>
    <x v="3"/>
    <x v="413"/>
    <x v="0"/>
  </r>
  <r>
    <x v="418"/>
    <x v="32"/>
    <x v="418"/>
    <x v="249"/>
    <x v="412"/>
    <x v="0"/>
    <x v="314"/>
    <x v="0"/>
    <x v="0"/>
    <x v="396"/>
    <x v="399"/>
    <x v="0"/>
    <x v="0"/>
    <x v="4"/>
    <x v="414"/>
    <x v="0"/>
  </r>
  <r>
    <x v="419"/>
    <x v="415"/>
    <x v="419"/>
    <x v="250"/>
    <x v="413"/>
    <x v="1"/>
    <x v="315"/>
    <x v="1"/>
    <x v="1"/>
    <x v="397"/>
    <x v="348"/>
    <x v="0"/>
    <x v="0"/>
    <x v="2"/>
    <x v="415"/>
    <x v="0"/>
  </r>
  <r>
    <x v="420"/>
    <x v="416"/>
    <x v="420"/>
    <x v="92"/>
    <x v="414"/>
    <x v="1"/>
    <x v="115"/>
    <x v="1"/>
    <x v="1"/>
    <x v="398"/>
    <x v="400"/>
    <x v="0"/>
    <x v="0"/>
    <x v="3"/>
    <x v="416"/>
    <x v="0"/>
  </r>
  <r>
    <x v="421"/>
    <x v="417"/>
    <x v="421"/>
    <x v="151"/>
    <x v="415"/>
    <x v="0"/>
    <x v="316"/>
    <x v="1"/>
    <x v="1"/>
    <x v="399"/>
    <x v="401"/>
    <x v="0"/>
    <x v="1"/>
    <x v="8"/>
    <x v="417"/>
    <x v="0"/>
  </r>
  <r>
    <x v="422"/>
    <x v="418"/>
    <x v="422"/>
    <x v="251"/>
    <x v="416"/>
    <x v="1"/>
    <x v="317"/>
    <x v="1"/>
    <x v="1"/>
    <x v="400"/>
    <x v="402"/>
    <x v="0"/>
    <x v="1"/>
    <x v="3"/>
    <x v="418"/>
    <x v="0"/>
  </r>
  <r>
    <x v="423"/>
    <x v="419"/>
    <x v="423"/>
    <x v="252"/>
    <x v="417"/>
    <x v="0"/>
    <x v="318"/>
    <x v="1"/>
    <x v="1"/>
    <x v="116"/>
    <x v="403"/>
    <x v="0"/>
    <x v="1"/>
    <x v="0"/>
    <x v="419"/>
    <x v="0"/>
  </r>
  <r>
    <x v="424"/>
    <x v="420"/>
    <x v="424"/>
    <x v="135"/>
    <x v="418"/>
    <x v="0"/>
    <x v="100"/>
    <x v="1"/>
    <x v="1"/>
    <x v="401"/>
    <x v="404"/>
    <x v="0"/>
    <x v="0"/>
    <x v="7"/>
    <x v="420"/>
    <x v="0"/>
  </r>
  <r>
    <x v="425"/>
    <x v="421"/>
    <x v="425"/>
    <x v="50"/>
    <x v="419"/>
    <x v="1"/>
    <x v="45"/>
    <x v="1"/>
    <x v="1"/>
    <x v="402"/>
    <x v="405"/>
    <x v="0"/>
    <x v="0"/>
    <x v="14"/>
    <x v="421"/>
    <x v="0"/>
  </r>
  <r>
    <x v="426"/>
    <x v="422"/>
    <x v="426"/>
    <x v="37"/>
    <x v="420"/>
    <x v="1"/>
    <x v="319"/>
    <x v="1"/>
    <x v="1"/>
    <x v="403"/>
    <x v="406"/>
    <x v="0"/>
    <x v="0"/>
    <x v="3"/>
    <x v="422"/>
    <x v="0"/>
  </r>
  <r>
    <x v="427"/>
    <x v="423"/>
    <x v="427"/>
    <x v="253"/>
    <x v="421"/>
    <x v="1"/>
    <x v="320"/>
    <x v="1"/>
    <x v="1"/>
    <x v="404"/>
    <x v="407"/>
    <x v="0"/>
    <x v="1"/>
    <x v="3"/>
    <x v="423"/>
    <x v="0"/>
  </r>
  <r>
    <x v="428"/>
    <x v="424"/>
    <x v="428"/>
    <x v="254"/>
    <x v="422"/>
    <x v="0"/>
    <x v="321"/>
    <x v="1"/>
    <x v="1"/>
    <x v="405"/>
    <x v="408"/>
    <x v="0"/>
    <x v="0"/>
    <x v="10"/>
    <x v="424"/>
    <x v="0"/>
  </r>
  <r>
    <x v="429"/>
    <x v="425"/>
    <x v="429"/>
    <x v="255"/>
    <x v="423"/>
    <x v="3"/>
    <x v="322"/>
    <x v="1"/>
    <x v="1"/>
    <x v="406"/>
    <x v="409"/>
    <x v="0"/>
    <x v="1"/>
    <x v="14"/>
    <x v="425"/>
    <x v="0"/>
  </r>
  <r>
    <x v="430"/>
    <x v="426"/>
    <x v="430"/>
    <x v="32"/>
    <x v="424"/>
    <x v="0"/>
    <x v="286"/>
    <x v="1"/>
    <x v="1"/>
    <x v="407"/>
    <x v="410"/>
    <x v="0"/>
    <x v="0"/>
    <x v="3"/>
    <x v="426"/>
    <x v="0"/>
  </r>
  <r>
    <x v="431"/>
    <x v="427"/>
    <x v="431"/>
    <x v="135"/>
    <x v="425"/>
    <x v="1"/>
    <x v="115"/>
    <x v="1"/>
    <x v="1"/>
    <x v="408"/>
    <x v="312"/>
    <x v="1"/>
    <x v="0"/>
    <x v="3"/>
    <x v="427"/>
    <x v="0"/>
  </r>
  <r>
    <x v="432"/>
    <x v="428"/>
    <x v="432"/>
    <x v="106"/>
    <x v="426"/>
    <x v="0"/>
    <x v="222"/>
    <x v="1"/>
    <x v="1"/>
    <x v="409"/>
    <x v="411"/>
    <x v="0"/>
    <x v="0"/>
    <x v="3"/>
    <x v="428"/>
    <x v="0"/>
  </r>
  <r>
    <x v="433"/>
    <x v="429"/>
    <x v="433"/>
    <x v="256"/>
    <x v="427"/>
    <x v="0"/>
    <x v="323"/>
    <x v="1"/>
    <x v="1"/>
    <x v="410"/>
    <x v="412"/>
    <x v="0"/>
    <x v="1"/>
    <x v="4"/>
    <x v="429"/>
    <x v="0"/>
  </r>
  <r>
    <x v="434"/>
    <x v="430"/>
    <x v="434"/>
    <x v="91"/>
    <x v="315"/>
    <x v="3"/>
    <x v="234"/>
    <x v="0"/>
    <x v="0"/>
    <x v="411"/>
    <x v="413"/>
    <x v="1"/>
    <x v="0"/>
    <x v="3"/>
    <x v="430"/>
    <x v="0"/>
  </r>
  <r>
    <x v="435"/>
    <x v="431"/>
    <x v="435"/>
    <x v="257"/>
    <x v="428"/>
    <x v="1"/>
    <x v="324"/>
    <x v="6"/>
    <x v="6"/>
    <x v="412"/>
    <x v="414"/>
    <x v="0"/>
    <x v="1"/>
    <x v="3"/>
    <x v="431"/>
    <x v="0"/>
  </r>
  <r>
    <x v="436"/>
    <x v="432"/>
    <x v="436"/>
    <x v="81"/>
    <x v="429"/>
    <x v="1"/>
    <x v="61"/>
    <x v="1"/>
    <x v="1"/>
    <x v="413"/>
    <x v="354"/>
    <x v="0"/>
    <x v="0"/>
    <x v="17"/>
    <x v="432"/>
    <x v="0"/>
  </r>
  <r>
    <x v="437"/>
    <x v="433"/>
    <x v="437"/>
    <x v="32"/>
    <x v="430"/>
    <x v="1"/>
    <x v="325"/>
    <x v="1"/>
    <x v="1"/>
    <x v="414"/>
    <x v="415"/>
    <x v="0"/>
    <x v="1"/>
    <x v="10"/>
    <x v="433"/>
    <x v="0"/>
  </r>
  <r>
    <x v="438"/>
    <x v="434"/>
    <x v="438"/>
    <x v="111"/>
    <x v="431"/>
    <x v="1"/>
    <x v="326"/>
    <x v="1"/>
    <x v="1"/>
    <x v="415"/>
    <x v="416"/>
    <x v="0"/>
    <x v="0"/>
    <x v="3"/>
    <x v="434"/>
    <x v="0"/>
  </r>
  <r>
    <x v="439"/>
    <x v="435"/>
    <x v="439"/>
    <x v="258"/>
    <x v="432"/>
    <x v="1"/>
    <x v="327"/>
    <x v="1"/>
    <x v="1"/>
    <x v="416"/>
    <x v="417"/>
    <x v="0"/>
    <x v="0"/>
    <x v="22"/>
    <x v="435"/>
    <x v="0"/>
  </r>
  <r>
    <x v="440"/>
    <x v="436"/>
    <x v="440"/>
    <x v="259"/>
    <x v="433"/>
    <x v="1"/>
    <x v="328"/>
    <x v="1"/>
    <x v="1"/>
    <x v="417"/>
    <x v="418"/>
    <x v="0"/>
    <x v="0"/>
    <x v="19"/>
    <x v="436"/>
    <x v="0"/>
  </r>
  <r>
    <x v="441"/>
    <x v="437"/>
    <x v="441"/>
    <x v="260"/>
    <x v="434"/>
    <x v="0"/>
    <x v="235"/>
    <x v="1"/>
    <x v="1"/>
    <x v="418"/>
    <x v="419"/>
    <x v="0"/>
    <x v="0"/>
    <x v="8"/>
    <x v="437"/>
    <x v="0"/>
  </r>
  <r>
    <x v="442"/>
    <x v="438"/>
    <x v="442"/>
    <x v="91"/>
    <x v="435"/>
    <x v="1"/>
    <x v="182"/>
    <x v="6"/>
    <x v="6"/>
    <x v="419"/>
    <x v="420"/>
    <x v="0"/>
    <x v="0"/>
    <x v="3"/>
    <x v="438"/>
    <x v="0"/>
  </r>
  <r>
    <x v="443"/>
    <x v="439"/>
    <x v="443"/>
    <x v="29"/>
    <x v="436"/>
    <x v="3"/>
    <x v="329"/>
    <x v="1"/>
    <x v="1"/>
    <x v="420"/>
    <x v="421"/>
    <x v="0"/>
    <x v="0"/>
    <x v="3"/>
    <x v="439"/>
    <x v="0"/>
  </r>
  <r>
    <x v="444"/>
    <x v="347"/>
    <x v="444"/>
    <x v="8"/>
    <x v="437"/>
    <x v="1"/>
    <x v="102"/>
    <x v="1"/>
    <x v="1"/>
    <x v="421"/>
    <x v="422"/>
    <x v="0"/>
    <x v="1"/>
    <x v="7"/>
    <x v="440"/>
    <x v="0"/>
  </r>
  <r>
    <x v="445"/>
    <x v="440"/>
    <x v="445"/>
    <x v="118"/>
    <x v="438"/>
    <x v="1"/>
    <x v="73"/>
    <x v="1"/>
    <x v="1"/>
    <x v="422"/>
    <x v="423"/>
    <x v="0"/>
    <x v="1"/>
    <x v="3"/>
    <x v="441"/>
    <x v="0"/>
  </r>
  <r>
    <x v="446"/>
    <x v="441"/>
    <x v="446"/>
    <x v="85"/>
    <x v="439"/>
    <x v="0"/>
    <x v="129"/>
    <x v="1"/>
    <x v="1"/>
    <x v="423"/>
    <x v="424"/>
    <x v="0"/>
    <x v="0"/>
    <x v="8"/>
    <x v="442"/>
    <x v="0"/>
  </r>
  <r>
    <x v="447"/>
    <x v="442"/>
    <x v="447"/>
    <x v="261"/>
    <x v="440"/>
    <x v="3"/>
    <x v="330"/>
    <x v="4"/>
    <x v="4"/>
    <x v="424"/>
    <x v="425"/>
    <x v="0"/>
    <x v="0"/>
    <x v="19"/>
    <x v="443"/>
    <x v="0"/>
  </r>
  <r>
    <x v="448"/>
    <x v="443"/>
    <x v="448"/>
    <x v="262"/>
    <x v="441"/>
    <x v="0"/>
    <x v="331"/>
    <x v="1"/>
    <x v="1"/>
    <x v="425"/>
    <x v="426"/>
    <x v="0"/>
    <x v="1"/>
    <x v="11"/>
    <x v="444"/>
    <x v="0"/>
  </r>
  <r>
    <x v="449"/>
    <x v="444"/>
    <x v="449"/>
    <x v="79"/>
    <x v="442"/>
    <x v="1"/>
    <x v="99"/>
    <x v="3"/>
    <x v="3"/>
    <x v="426"/>
    <x v="427"/>
    <x v="0"/>
    <x v="0"/>
    <x v="11"/>
    <x v="445"/>
    <x v="0"/>
  </r>
  <r>
    <x v="450"/>
    <x v="445"/>
    <x v="450"/>
    <x v="0"/>
    <x v="443"/>
    <x v="0"/>
    <x v="49"/>
    <x v="0"/>
    <x v="0"/>
    <x v="427"/>
    <x v="428"/>
    <x v="0"/>
    <x v="0"/>
    <x v="10"/>
    <x v="446"/>
    <x v="0"/>
  </r>
  <r>
    <x v="451"/>
    <x v="446"/>
    <x v="451"/>
    <x v="263"/>
    <x v="444"/>
    <x v="1"/>
    <x v="332"/>
    <x v="1"/>
    <x v="1"/>
    <x v="428"/>
    <x v="429"/>
    <x v="0"/>
    <x v="0"/>
    <x v="1"/>
    <x v="447"/>
    <x v="0"/>
  </r>
  <r>
    <x v="452"/>
    <x v="447"/>
    <x v="452"/>
    <x v="73"/>
    <x v="445"/>
    <x v="0"/>
    <x v="249"/>
    <x v="1"/>
    <x v="1"/>
    <x v="429"/>
    <x v="430"/>
    <x v="0"/>
    <x v="0"/>
    <x v="6"/>
    <x v="448"/>
    <x v="0"/>
  </r>
  <r>
    <x v="453"/>
    <x v="448"/>
    <x v="453"/>
    <x v="264"/>
    <x v="446"/>
    <x v="0"/>
    <x v="333"/>
    <x v="1"/>
    <x v="1"/>
    <x v="411"/>
    <x v="431"/>
    <x v="0"/>
    <x v="0"/>
    <x v="22"/>
    <x v="449"/>
    <x v="0"/>
  </r>
  <r>
    <x v="454"/>
    <x v="449"/>
    <x v="454"/>
    <x v="220"/>
    <x v="447"/>
    <x v="0"/>
    <x v="334"/>
    <x v="1"/>
    <x v="1"/>
    <x v="430"/>
    <x v="432"/>
    <x v="0"/>
    <x v="1"/>
    <x v="6"/>
    <x v="450"/>
    <x v="0"/>
  </r>
  <r>
    <x v="455"/>
    <x v="450"/>
    <x v="455"/>
    <x v="265"/>
    <x v="448"/>
    <x v="1"/>
    <x v="335"/>
    <x v="1"/>
    <x v="1"/>
    <x v="431"/>
    <x v="433"/>
    <x v="0"/>
    <x v="0"/>
    <x v="3"/>
    <x v="451"/>
    <x v="0"/>
  </r>
  <r>
    <x v="456"/>
    <x v="451"/>
    <x v="456"/>
    <x v="266"/>
    <x v="449"/>
    <x v="1"/>
    <x v="336"/>
    <x v="1"/>
    <x v="1"/>
    <x v="432"/>
    <x v="434"/>
    <x v="0"/>
    <x v="1"/>
    <x v="7"/>
    <x v="452"/>
    <x v="0"/>
  </r>
  <r>
    <x v="457"/>
    <x v="452"/>
    <x v="457"/>
    <x v="92"/>
    <x v="450"/>
    <x v="0"/>
    <x v="337"/>
    <x v="1"/>
    <x v="1"/>
    <x v="433"/>
    <x v="435"/>
    <x v="0"/>
    <x v="0"/>
    <x v="3"/>
    <x v="453"/>
    <x v="0"/>
  </r>
  <r>
    <x v="458"/>
    <x v="453"/>
    <x v="458"/>
    <x v="267"/>
    <x v="451"/>
    <x v="1"/>
    <x v="338"/>
    <x v="1"/>
    <x v="1"/>
    <x v="434"/>
    <x v="436"/>
    <x v="0"/>
    <x v="0"/>
    <x v="3"/>
    <x v="454"/>
    <x v="0"/>
  </r>
  <r>
    <x v="459"/>
    <x v="454"/>
    <x v="459"/>
    <x v="9"/>
    <x v="452"/>
    <x v="0"/>
    <x v="339"/>
    <x v="1"/>
    <x v="1"/>
    <x v="435"/>
    <x v="437"/>
    <x v="0"/>
    <x v="0"/>
    <x v="4"/>
    <x v="455"/>
    <x v="0"/>
  </r>
  <r>
    <x v="460"/>
    <x v="455"/>
    <x v="460"/>
    <x v="166"/>
    <x v="453"/>
    <x v="1"/>
    <x v="126"/>
    <x v="1"/>
    <x v="1"/>
    <x v="8"/>
    <x v="438"/>
    <x v="0"/>
    <x v="0"/>
    <x v="3"/>
    <x v="456"/>
    <x v="0"/>
  </r>
  <r>
    <x v="461"/>
    <x v="456"/>
    <x v="461"/>
    <x v="268"/>
    <x v="454"/>
    <x v="1"/>
    <x v="340"/>
    <x v="1"/>
    <x v="1"/>
    <x v="436"/>
    <x v="439"/>
    <x v="0"/>
    <x v="0"/>
    <x v="6"/>
    <x v="457"/>
    <x v="0"/>
  </r>
  <r>
    <x v="462"/>
    <x v="457"/>
    <x v="462"/>
    <x v="269"/>
    <x v="455"/>
    <x v="0"/>
    <x v="341"/>
    <x v="1"/>
    <x v="1"/>
    <x v="385"/>
    <x v="440"/>
    <x v="0"/>
    <x v="0"/>
    <x v="20"/>
    <x v="458"/>
    <x v="0"/>
  </r>
  <r>
    <x v="463"/>
    <x v="458"/>
    <x v="463"/>
    <x v="270"/>
    <x v="456"/>
    <x v="1"/>
    <x v="342"/>
    <x v="1"/>
    <x v="1"/>
    <x v="437"/>
    <x v="441"/>
    <x v="0"/>
    <x v="0"/>
    <x v="10"/>
    <x v="459"/>
    <x v="0"/>
  </r>
  <r>
    <x v="464"/>
    <x v="459"/>
    <x v="464"/>
    <x v="271"/>
    <x v="457"/>
    <x v="1"/>
    <x v="343"/>
    <x v="1"/>
    <x v="1"/>
    <x v="438"/>
    <x v="442"/>
    <x v="0"/>
    <x v="0"/>
    <x v="3"/>
    <x v="460"/>
    <x v="0"/>
  </r>
  <r>
    <x v="465"/>
    <x v="460"/>
    <x v="465"/>
    <x v="53"/>
    <x v="458"/>
    <x v="1"/>
    <x v="175"/>
    <x v="1"/>
    <x v="1"/>
    <x v="439"/>
    <x v="443"/>
    <x v="0"/>
    <x v="0"/>
    <x v="18"/>
    <x v="461"/>
    <x v="0"/>
  </r>
  <r>
    <x v="466"/>
    <x v="461"/>
    <x v="466"/>
    <x v="272"/>
    <x v="459"/>
    <x v="1"/>
    <x v="344"/>
    <x v="1"/>
    <x v="1"/>
    <x v="440"/>
    <x v="444"/>
    <x v="0"/>
    <x v="1"/>
    <x v="8"/>
    <x v="462"/>
    <x v="0"/>
  </r>
  <r>
    <x v="467"/>
    <x v="462"/>
    <x v="467"/>
    <x v="1"/>
    <x v="460"/>
    <x v="1"/>
    <x v="279"/>
    <x v="0"/>
    <x v="0"/>
    <x v="441"/>
    <x v="445"/>
    <x v="0"/>
    <x v="1"/>
    <x v="2"/>
    <x v="463"/>
    <x v="0"/>
  </r>
  <r>
    <x v="468"/>
    <x v="463"/>
    <x v="468"/>
    <x v="220"/>
    <x v="461"/>
    <x v="0"/>
    <x v="36"/>
    <x v="1"/>
    <x v="1"/>
    <x v="442"/>
    <x v="368"/>
    <x v="0"/>
    <x v="0"/>
    <x v="3"/>
    <x v="464"/>
    <x v="0"/>
  </r>
  <r>
    <x v="469"/>
    <x v="464"/>
    <x v="469"/>
    <x v="36"/>
    <x v="462"/>
    <x v="1"/>
    <x v="122"/>
    <x v="1"/>
    <x v="1"/>
    <x v="443"/>
    <x v="446"/>
    <x v="0"/>
    <x v="0"/>
    <x v="6"/>
    <x v="465"/>
    <x v="0"/>
  </r>
  <r>
    <x v="470"/>
    <x v="465"/>
    <x v="470"/>
    <x v="136"/>
    <x v="463"/>
    <x v="1"/>
    <x v="345"/>
    <x v="1"/>
    <x v="1"/>
    <x v="315"/>
    <x v="447"/>
    <x v="0"/>
    <x v="0"/>
    <x v="8"/>
    <x v="466"/>
    <x v="0"/>
  </r>
  <r>
    <x v="471"/>
    <x v="197"/>
    <x v="471"/>
    <x v="33"/>
    <x v="464"/>
    <x v="1"/>
    <x v="346"/>
    <x v="4"/>
    <x v="4"/>
    <x v="444"/>
    <x v="448"/>
    <x v="0"/>
    <x v="1"/>
    <x v="0"/>
    <x v="467"/>
    <x v="0"/>
  </r>
  <r>
    <x v="472"/>
    <x v="466"/>
    <x v="472"/>
    <x v="273"/>
    <x v="465"/>
    <x v="0"/>
    <x v="347"/>
    <x v="1"/>
    <x v="1"/>
    <x v="445"/>
    <x v="178"/>
    <x v="0"/>
    <x v="0"/>
    <x v="1"/>
    <x v="468"/>
    <x v="0"/>
  </r>
  <r>
    <x v="473"/>
    <x v="467"/>
    <x v="473"/>
    <x v="92"/>
    <x v="466"/>
    <x v="1"/>
    <x v="88"/>
    <x v="1"/>
    <x v="1"/>
    <x v="446"/>
    <x v="449"/>
    <x v="0"/>
    <x v="0"/>
    <x v="5"/>
    <x v="469"/>
    <x v="0"/>
  </r>
  <r>
    <x v="474"/>
    <x v="468"/>
    <x v="474"/>
    <x v="220"/>
    <x v="75"/>
    <x v="1"/>
    <x v="23"/>
    <x v="1"/>
    <x v="1"/>
    <x v="447"/>
    <x v="450"/>
    <x v="0"/>
    <x v="0"/>
    <x v="19"/>
    <x v="470"/>
    <x v="0"/>
  </r>
  <r>
    <x v="475"/>
    <x v="469"/>
    <x v="475"/>
    <x v="71"/>
    <x v="467"/>
    <x v="1"/>
    <x v="57"/>
    <x v="1"/>
    <x v="1"/>
    <x v="448"/>
    <x v="451"/>
    <x v="0"/>
    <x v="1"/>
    <x v="18"/>
    <x v="471"/>
    <x v="0"/>
  </r>
  <r>
    <x v="476"/>
    <x v="470"/>
    <x v="476"/>
    <x v="274"/>
    <x v="468"/>
    <x v="0"/>
    <x v="348"/>
    <x v="1"/>
    <x v="1"/>
    <x v="342"/>
    <x v="452"/>
    <x v="0"/>
    <x v="0"/>
    <x v="13"/>
    <x v="472"/>
    <x v="0"/>
  </r>
  <r>
    <x v="477"/>
    <x v="471"/>
    <x v="477"/>
    <x v="275"/>
    <x v="469"/>
    <x v="0"/>
    <x v="86"/>
    <x v="1"/>
    <x v="1"/>
    <x v="449"/>
    <x v="453"/>
    <x v="0"/>
    <x v="0"/>
    <x v="22"/>
    <x v="473"/>
    <x v="0"/>
  </r>
  <r>
    <x v="478"/>
    <x v="472"/>
    <x v="478"/>
    <x v="276"/>
    <x v="470"/>
    <x v="1"/>
    <x v="349"/>
    <x v="1"/>
    <x v="1"/>
    <x v="450"/>
    <x v="454"/>
    <x v="0"/>
    <x v="0"/>
    <x v="8"/>
    <x v="474"/>
    <x v="0"/>
  </r>
  <r>
    <x v="479"/>
    <x v="473"/>
    <x v="479"/>
    <x v="166"/>
    <x v="471"/>
    <x v="1"/>
    <x v="350"/>
    <x v="4"/>
    <x v="4"/>
    <x v="451"/>
    <x v="455"/>
    <x v="0"/>
    <x v="0"/>
    <x v="0"/>
    <x v="475"/>
    <x v="0"/>
  </r>
  <r>
    <x v="480"/>
    <x v="474"/>
    <x v="480"/>
    <x v="133"/>
    <x v="472"/>
    <x v="1"/>
    <x v="215"/>
    <x v="1"/>
    <x v="1"/>
    <x v="452"/>
    <x v="456"/>
    <x v="0"/>
    <x v="1"/>
    <x v="14"/>
    <x v="476"/>
    <x v="0"/>
  </r>
  <r>
    <x v="481"/>
    <x v="475"/>
    <x v="481"/>
    <x v="277"/>
    <x v="473"/>
    <x v="0"/>
    <x v="351"/>
    <x v="1"/>
    <x v="1"/>
    <x v="453"/>
    <x v="457"/>
    <x v="0"/>
    <x v="1"/>
    <x v="3"/>
    <x v="477"/>
    <x v="0"/>
  </r>
  <r>
    <x v="482"/>
    <x v="476"/>
    <x v="482"/>
    <x v="3"/>
    <x v="474"/>
    <x v="0"/>
    <x v="352"/>
    <x v="1"/>
    <x v="1"/>
    <x v="454"/>
    <x v="458"/>
    <x v="0"/>
    <x v="1"/>
    <x v="13"/>
    <x v="478"/>
    <x v="0"/>
  </r>
  <r>
    <x v="483"/>
    <x v="477"/>
    <x v="483"/>
    <x v="278"/>
    <x v="475"/>
    <x v="0"/>
    <x v="353"/>
    <x v="1"/>
    <x v="1"/>
    <x v="455"/>
    <x v="459"/>
    <x v="0"/>
    <x v="0"/>
    <x v="3"/>
    <x v="479"/>
    <x v="0"/>
  </r>
  <r>
    <x v="484"/>
    <x v="478"/>
    <x v="484"/>
    <x v="241"/>
    <x v="476"/>
    <x v="1"/>
    <x v="354"/>
    <x v="4"/>
    <x v="4"/>
    <x v="456"/>
    <x v="460"/>
    <x v="0"/>
    <x v="1"/>
    <x v="0"/>
    <x v="480"/>
    <x v="0"/>
  </r>
  <r>
    <x v="485"/>
    <x v="479"/>
    <x v="485"/>
    <x v="279"/>
    <x v="477"/>
    <x v="0"/>
    <x v="355"/>
    <x v="4"/>
    <x v="4"/>
    <x v="457"/>
    <x v="461"/>
    <x v="0"/>
    <x v="0"/>
    <x v="3"/>
    <x v="481"/>
    <x v="0"/>
  </r>
  <r>
    <x v="486"/>
    <x v="480"/>
    <x v="486"/>
    <x v="5"/>
    <x v="478"/>
    <x v="0"/>
    <x v="356"/>
    <x v="4"/>
    <x v="4"/>
    <x v="458"/>
    <x v="462"/>
    <x v="0"/>
    <x v="1"/>
    <x v="18"/>
    <x v="482"/>
    <x v="0"/>
  </r>
  <r>
    <x v="487"/>
    <x v="481"/>
    <x v="487"/>
    <x v="280"/>
    <x v="479"/>
    <x v="1"/>
    <x v="357"/>
    <x v="1"/>
    <x v="1"/>
    <x v="459"/>
    <x v="463"/>
    <x v="0"/>
    <x v="0"/>
    <x v="3"/>
    <x v="483"/>
    <x v="0"/>
  </r>
  <r>
    <x v="488"/>
    <x v="482"/>
    <x v="488"/>
    <x v="98"/>
    <x v="480"/>
    <x v="1"/>
    <x v="127"/>
    <x v="1"/>
    <x v="1"/>
    <x v="460"/>
    <x v="464"/>
    <x v="0"/>
    <x v="0"/>
    <x v="3"/>
    <x v="484"/>
    <x v="0"/>
  </r>
  <r>
    <x v="489"/>
    <x v="483"/>
    <x v="489"/>
    <x v="243"/>
    <x v="481"/>
    <x v="1"/>
    <x v="72"/>
    <x v="6"/>
    <x v="6"/>
    <x v="461"/>
    <x v="465"/>
    <x v="0"/>
    <x v="0"/>
    <x v="8"/>
    <x v="485"/>
    <x v="0"/>
  </r>
  <r>
    <x v="490"/>
    <x v="484"/>
    <x v="490"/>
    <x v="166"/>
    <x v="482"/>
    <x v="1"/>
    <x v="358"/>
    <x v="1"/>
    <x v="1"/>
    <x v="462"/>
    <x v="466"/>
    <x v="0"/>
    <x v="0"/>
    <x v="23"/>
    <x v="486"/>
    <x v="0"/>
  </r>
  <r>
    <x v="491"/>
    <x v="485"/>
    <x v="491"/>
    <x v="281"/>
    <x v="483"/>
    <x v="1"/>
    <x v="120"/>
    <x v="1"/>
    <x v="1"/>
    <x v="463"/>
    <x v="467"/>
    <x v="0"/>
    <x v="1"/>
    <x v="0"/>
    <x v="487"/>
    <x v="0"/>
  </r>
  <r>
    <x v="492"/>
    <x v="486"/>
    <x v="492"/>
    <x v="255"/>
    <x v="484"/>
    <x v="3"/>
    <x v="359"/>
    <x v="1"/>
    <x v="1"/>
    <x v="464"/>
    <x v="468"/>
    <x v="1"/>
    <x v="1"/>
    <x v="12"/>
    <x v="488"/>
    <x v="0"/>
  </r>
  <r>
    <x v="493"/>
    <x v="487"/>
    <x v="493"/>
    <x v="79"/>
    <x v="485"/>
    <x v="1"/>
    <x v="251"/>
    <x v="1"/>
    <x v="1"/>
    <x v="465"/>
    <x v="469"/>
    <x v="0"/>
    <x v="0"/>
    <x v="14"/>
    <x v="489"/>
    <x v="0"/>
  </r>
  <r>
    <x v="494"/>
    <x v="488"/>
    <x v="494"/>
    <x v="186"/>
    <x v="486"/>
    <x v="1"/>
    <x v="360"/>
    <x v="1"/>
    <x v="1"/>
    <x v="466"/>
    <x v="470"/>
    <x v="0"/>
    <x v="0"/>
    <x v="8"/>
    <x v="490"/>
    <x v="0"/>
  </r>
  <r>
    <x v="495"/>
    <x v="489"/>
    <x v="495"/>
    <x v="170"/>
    <x v="487"/>
    <x v="1"/>
    <x v="135"/>
    <x v="3"/>
    <x v="3"/>
    <x v="467"/>
    <x v="471"/>
    <x v="0"/>
    <x v="0"/>
    <x v="3"/>
    <x v="491"/>
    <x v="0"/>
  </r>
  <r>
    <x v="496"/>
    <x v="490"/>
    <x v="496"/>
    <x v="282"/>
    <x v="488"/>
    <x v="0"/>
    <x v="71"/>
    <x v="1"/>
    <x v="1"/>
    <x v="468"/>
    <x v="472"/>
    <x v="0"/>
    <x v="0"/>
    <x v="10"/>
    <x v="492"/>
    <x v="0"/>
  </r>
  <r>
    <x v="497"/>
    <x v="491"/>
    <x v="497"/>
    <x v="122"/>
    <x v="489"/>
    <x v="0"/>
    <x v="53"/>
    <x v="1"/>
    <x v="1"/>
    <x v="469"/>
    <x v="473"/>
    <x v="0"/>
    <x v="1"/>
    <x v="8"/>
    <x v="493"/>
    <x v="0"/>
  </r>
  <r>
    <x v="498"/>
    <x v="492"/>
    <x v="498"/>
    <x v="283"/>
    <x v="490"/>
    <x v="0"/>
    <x v="361"/>
    <x v="3"/>
    <x v="3"/>
    <x v="470"/>
    <x v="474"/>
    <x v="0"/>
    <x v="0"/>
    <x v="2"/>
    <x v="494"/>
    <x v="0"/>
  </r>
  <r>
    <x v="499"/>
    <x v="493"/>
    <x v="499"/>
    <x v="284"/>
    <x v="491"/>
    <x v="0"/>
    <x v="362"/>
    <x v="1"/>
    <x v="1"/>
    <x v="471"/>
    <x v="475"/>
    <x v="0"/>
    <x v="1"/>
    <x v="4"/>
    <x v="495"/>
    <x v="0"/>
  </r>
  <r>
    <x v="500"/>
    <x v="494"/>
    <x v="500"/>
    <x v="0"/>
    <x v="0"/>
    <x v="0"/>
    <x v="0"/>
    <x v="1"/>
    <x v="1"/>
    <x v="472"/>
    <x v="380"/>
    <x v="0"/>
    <x v="1"/>
    <x v="3"/>
    <x v="0"/>
    <x v="0"/>
  </r>
  <r>
    <x v="501"/>
    <x v="495"/>
    <x v="501"/>
    <x v="285"/>
    <x v="492"/>
    <x v="0"/>
    <x v="363"/>
    <x v="1"/>
    <x v="1"/>
    <x v="473"/>
    <x v="353"/>
    <x v="0"/>
    <x v="0"/>
    <x v="4"/>
    <x v="496"/>
    <x v="0"/>
  </r>
  <r>
    <x v="502"/>
    <x v="212"/>
    <x v="502"/>
    <x v="81"/>
    <x v="493"/>
    <x v="1"/>
    <x v="129"/>
    <x v="2"/>
    <x v="2"/>
    <x v="474"/>
    <x v="476"/>
    <x v="0"/>
    <x v="1"/>
    <x v="11"/>
    <x v="497"/>
    <x v="0"/>
  </r>
  <r>
    <x v="503"/>
    <x v="496"/>
    <x v="503"/>
    <x v="286"/>
    <x v="494"/>
    <x v="1"/>
    <x v="364"/>
    <x v="1"/>
    <x v="1"/>
    <x v="72"/>
    <x v="477"/>
    <x v="0"/>
    <x v="0"/>
    <x v="6"/>
    <x v="498"/>
    <x v="0"/>
  </r>
  <r>
    <x v="504"/>
    <x v="497"/>
    <x v="504"/>
    <x v="168"/>
    <x v="495"/>
    <x v="0"/>
    <x v="197"/>
    <x v="6"/>
    <x v="6"/>
    <x v="443"/>
    <x v="478"/>
    <x v="0"/>
    <x v="0"/>
    <x v="1"/>
    <x v="499"/>
    <x v="0"/>
  </r>
  <r>
    <x v="505"/>
    <x v="498"/>
    <x v="505"/>
    <x v="262"/>
    <x v="496"/>
    <x v="0"/>
    <x v="365"/>
    <x v="1"/>
    <x v="1"/>
    <x v="475"/>
    <x v="479"/>
    <x v="0"/>
    <x v="1"/>
    <x v="15"/>
    <x v="500"/>
    <x v="0"/>
  </r>
  <r>
    <x v="506"/>
    <x v="499"/>
    <x v="506"/>
    <x v="287"/>
    <x v="497"/>
    <x v="1"/>
    <x v="366"/>
    <x v="1"/>
    <x v="1"/>
    <x v="81"/>
    <x v="480"/>
    <x v="0"/>
    <x v="1"/>
    <x v="3"/>
    <x v="501"/>
    <x v="0"/>
  </r>
  <r>
    <x v="507"/>
    <x v="500"/>
    <x v="507"/>
    <x v="118"/>
    <x v="498"/>
    <x v="0"/>
    <x v="161"/>
    <x v="1"/>
    <x v="1"/>
    <x v="476"/>
    <x v="481"/>
    <x v="0"/>
    <x v="1"/>
    <x v="2"/>
    <x v="502"/>
    <x v="0"/>
  </r>
  <r>
    <x v="508"/>
    <x v="501"/>
    <x v="508"/>
    <x v="288"/>
    <x v="499"/>
    <x v="1"/>
    <x v="367"/>
    <x v="1"/>
    <x v="1"/>
    <x v="192"/>
    <x v="482"/>
    <x v="0"/>
    <x v="0"/>
    <x v="3"/>
    <x v="503"/>
    <x v="0"/>
  </r>
  <r>
    <x v="509"/>
    <x v="173"/>
    <x v="509"/>
    <x v="172"/>
    <x v="500"/>
    <x v="0"/>
    <x v="368"/>
    <x v="1"/>
    <x v="1"/>
    <x v="477"/>
    <x v="483"/>
    <x v="0"/>
    <x v="0"/>
    <x v="3"/>
    <x v="504"/>
    <x v="0"/>
  </r>
  <r>
    <x v="510"/>
    <x v="502"/>
    <x v="510"/>
    <x v="75"/>
    <x v="501"/>
    <x v="1"/>
    <x v="54"/>
    <x v="2"/>
    <x v="2"/>
    <x v="478"/>
    <x v="484"/>
    <x v="0"/>
    <x v="0"/>
    <x v="6"/>
    <x v="505"/>
    <x v="0"/>
  </r>
  <r>
    <x v="511"/>
    <x v="503"/>
    <x v="511"/>
    <x v="252"/>
    <x v="502"/>
    <x v="0"/>
    <x v="369"/>
    <x v="1"/>
    <x v="1"/>
    <x v="479"/>
    <x v="265"/>
    <x v="0"/>
    <x v="0"/>
    <x v="3"/>
    <x v="506"/>
    <x v="0"/>
  </r>
  <r>
    <x v="512"/>
    <x v="504"/>
    <x v="512"/>
    <x v="14"/>
    <x v="503"/>
    <x v="1"/>
    <x v="370"/>
    <x v="1"/>
    <x v="1"/>
    <x v="480"/>
    <x v="485"/>
    <x v="0"/>
    <x v="1"/>
    <x v="11"/>
    <x v="507"/>
    <x v="0"/>
  </r>
  <r>
    <x v="513"/>
    <x v="505"/>
    <x v="513"/>
    <x v="111"/>
    <x v="504"/>
    <x v="3"/>
    <x v="164"/>
    <x v="1"/>
    <x v="1"/>
    <x v="180"/>
    <x v="486"/>
    <x v="0"/>
    <x v="0"/>
    <x v="19"/>
    <x v="508"/>
    <x v="0"/>
  </r>
  <r>
    <x v="514"/>
    <x v="506"/>
    <x v="514"/>
    <x v="289"/>
    <x v="505"/>
    <x v="3"/>
    <x v="371"/>
    <x v="5"/>
    <x v="5"/>
    <x v="481"/>
    <x v="412"/>
    <x v="0"/>
    <x v="1"/>
    <x v="1"/>
    <x v="509"/>
    <x v="0"/>
  </r>
  <r>
    <x v="515"/>
    <x v="507"/>
    <x v="515"/>
    <x v="133"/>
    <x v="506"/>
    <x v="0"/>
    <x v="221"/>
    <x v="0"/>
    <x v="0"/>
    <x v="482"/>
    <x v="487"/>
    <x v="0"/>
    <x v="1"/>
    <x v="3"/>
    <x v="510"/>
    <x v="0"/>
  </r>
  <r>
    <x v="516"/>
    <x v="508"/>
    <x v="516"/>
    <x v="290"/>
    <x v="507"/>
    <x v="0"/>
    <x v="372"/>
    <x v="1"/>
    <x v="1"/>
    <x v="194"/>
    <x v="488"/>
    <x v="0"/>
    <x v="0"/>
    <x v="9"/>
    <x v="511"/>
    <x v="0"/>
  </r>
  <r>
    <x v="517"/>
    <x v="509"/>
    <x v="517"/>
    <x v="291"/>
    <x v="508"/>
    <x v="1"/>
    <x v="373"/>
    <x v="1"/>
    <x v="1"/>
    <x v="483"/>
    <x v="489"/>
    <x v="0"/>
    <x v="0"/>
    <x v="0"/>
    <x v="512"/>
    <x v="0"/>
  </r>
  <r>
    <x v="518"/>
    <x v="510"/>
    <x v="518"/>
    <x v="35"/>
    <x v="509"/>
    <x v="0"/>
    <x v="234"/>
    <x v="1"/>
    <x v="1"/>
    <x v="484"/>
    <x v="442"/>
    <x v="0"/>
    <x v="1"/>
    <x v="10"/>
    <x v="513"/>
    <x v="0"/>
  </r>
  <r>
    <x v="519"/>
    <x v="511"/>
    <x v="519"/>
    <x v="96"/>
    <x v="510"/>
    <x v="1"/>
    <x v="374"/>
    <x v="1"/>
    <x v="1"/>
    <x v="355"/>
    <x v="437"/>
    <x v="0"/>
    <x v="1"/>
    <x v="1"/>
    <x v="514"/>
    <x v="0"/>
  </r>
  <r>
    <x v="520"/>
    <x v="512"/>
    <x v="520"/>
    <x v="126"/>
    <x v="511"/>
    <x v="1"/>
    <x v="235"/>
    <x v="1"/>
    <x v="1"/>
    <x v="485"/>
    <x v="490"/>
    <x v="0"/>
    <x v="0"/>
    <x v="3"/>
    <x v="515"/>
    <x v="0"/>
  </r>
  <r>
    <x v="521"/>
    <x v="513"/>
    <x v="47"/>
    <x v="4"/>
    <x v="512"/>
    <x v="1"/>
    <x v="375"/>
    <x v="1"/>
    <x v="1"/>
    <x v="486"/>
    <x v="491"/>
    <x v="0"/>
    <x v="1"/>
    <x v="6"/>
    <x v="516"/>
    <x v="0"/>
  </r>
  <r>
    <x v="522"/>
    <x v="514"/>
    <x v="521"/>
    <x v="292"/>
    <x v="513"/>
    <x v="0"/>
    <x v="271"/>
    <x v="1"/>
    <x v="1"/>
    <x v="487"/>
    <x v="163"/>
    <x v="0"/>
    <x v="0"/>
    <x v="12"/>
    <x v="517"/>
    <x v="0"/>
  </r>
  <r>
    <x v="523"/>
    <x v="515"/>
    <x v="522"/>
    <x v="79"/>
    <x v="514"/>
    <x v="1"/>
    <x v="121"/>
    <x v="1"/>
    <x v="1"/>
    <x v="488"/>
    <x v="492"/>
    <x v="0"/>
    <x v="0"/>
    <x v="12"/>
    <x v="518"/>
    <x v="0"/>
  </r>
  <r>
    <x v="524"/>
    <x v="516"/>
    <x v="523"/>
    <x v="127"/>
    <x v="515"/>
    <x v="0"/>
    <x v="376"/>
    <x v="1"/>
    <x v="1"/>
    <x v="489"/>
    <x v="493"/>
    <x v="0"/>
    <x v="0"/>
    <x v="3"/>
    <x v="519"/>
    <x v="0"/>
  </r>
  <r>
    <x v="525"/>
    <x v="517"/>
    <x v="524"/>
    <x v="118"/>
    <x v="516"/>
    <x v="0"/>
    <x v="377"/>
    <x v="1"/>
    <x v="1"/>
    <x v="490"/>
    <x v="494"/>
    <x v="0"/>
    <x v="0"/>
    <x v="8"/>
    <x v="520"/>
    <x v="0"/>
  </r>
  <r>
    <x v="526"/>
    <x v="518"/>
    <x v="525"/>
    <x v="111"/>
    <x v="517"/>
    <x v="1"/>
    <x v="98"/>
    <x v="1"/>
    <x v="1"/>
    <x v="312"/>
    <x v="495"/>
    <x v="0"/>
    <x v="1"/>
    <x v="3"/>
    <x v="521"/>
    <x v="0"/>
  </r>
  <r>
    <x v="527"/>
    <x v="519"/>
    <x v="526"/>
    <x v="223"/>
    <x v="518"/>
    <x v="0"/>
    <x v="378"/>
    <x v="0"/>
    <x v="0"/>
    <x v="491"/>
    <x v="496"/>
    <x v="0"/>
    <x v="0"/>
    <x v="10"/>
    <x v="522"/>
    <x v="0"/>
  </r>
  <r>
    <x v="528"/>
    <x v="520"/>
    <x v="527"/>
    <x v="25"/>
    <x v="519"/>
    <x v="0"/>
    <x v="175"/>
    <x v="4"/>
    <x v="4"/>
    <x v="492"/>
    <x v="497"/>
    <x v="0"/>
    <x v="0"/>
    <x v="7"/>
    <x v="523"/>
    <x v="0"/>
  </r>
  <r>
    <x v="529"/>
    <x v="521"/>
    <x v="528"/>
    <x v="135"/>
    <x v="520"/>
    <x v="0"/>
    <x v="352"/>
    <x v="1"/>
    <x v="1"/>
    <x v="493"/>
    <x v="180"/>
    <x v="0"/>
    <x v="0"/>
    <x v="11"/>
    <x v="524"/>
    <x v="0"/>
  </r>
  <r>
    <x v="530"/>
    <x v="522"/>
    <x v="529"/>
    <x v="293"/>
    <x v="521"/>
    <x v="0"/>
    <x v="200"/>
    <x v="1"/>
    <x v="1"/>
    <x v="494"/>
    <x v="498"/>
    <x v="0"/>
    <x v="1"/>
    <x v="13"/>
    <x v="525"/>
    <x v="0"/>
  </r>
  <r>
    <x v="531"/>
    <x v="523"/>
    <x v="530"/>
    <x v="294"/>
    <x v="522"/>
    <x v="2"/>
    <x v="379"/>
    <x v="5"/>
    <x v="5"/>
    <x v="495"/>
    <x v="499"/>
    <x v="0"/>
    <x v="0"/>
    <x v="11"/>
    <x v="526"/>
    <x v="0"/>
  </r>
  <r>
    <x v="532"/>
    <x v="524"/>
    <x v="531"/>
    <x v="39"/>
    <x v="523"/>
    <x v="1"/>
    <x v="105"/>
    <x v="0"/>
    <x v="0"/>
    <x v="496"/>
    <x v="500"/>
    <x v="0"/>
    <x v="0"/>
    <x v="3"/>
    <x v="527"/>
    <x v="0"/>
  </r>
  <r>
    <x v="533"/>
    <x v="525"/>
    <x v="532"/>
    <x v="295"/>
    <x v="524"/>
    <x v="1"/>
    <x v="380"/>
    <x v="4"/>
    <x v="4"/>
    <x v="497"/>
    <x v="50"/>
    <x v="0"/>
    <x v="0"/>
    <x v="7"/>
    <x v="528"/>
    <x v="0"/>
  </r>
  <r>
    <x v="534"/>
    <x v="526"/>
    <x v="533"/>
    <x v="296"/>
    <x v="525"/>
    <x v="0"/>
    <x v="166"/>
    <x v="1"/>
    <x v="1"/>
    <x v="498"/>
    <x v="501"/>
    <x v="0"/>
    <x v="1"/>
    <x v="6"/>
    <x v="529"/>
    <x v="0"/>
  </r>
  <r>
    <x v="535"/>
    <x v="527"/>
    <x v="534"/>
    <x v="97"/>
    <x v="526"/>
    <x v="1"/>
    <x v="381"/>
    <x v="6"/>
    <x v="6"/>
    <x v="499"/>
    <x v="502"/>
    <x v="0"/>
    <x v="1"/>
    <x v="3"/>
    <x v="530"/>
    <x v="0"/>
  </r>
  <r>
    <x v="536"/>
    <x v="528"/>
    <x v="535"/>
    <x v="122"/>
    <x v="527"/>
    <x v="1"/>
    <x v="382"/>
    <x v="6"/>
    <x v="6"/>
    <x v="500"/>
    <x v="52"/>
    <x v="0"/>
    <x v="0"/>
    <x v="13"/>
    <x v="531"/>
    <x v="0"/>
  </r>
  <r>
    <x v="537"/>
    <x v="529"/>
    <x v="536"/>
    <x v="197"/>
    <x v="528"/>
    <x v="1"/>
    <x v="383"/>
    <x v="3"/>
    <x v="3"/>
    <x v="501"/>
    <x v="503"/>
    <x v="1"/>
    <x v="1"/>
    <x v="4"/>
    <x v="532"/>
    <x v="0"/>
  </r>
  <r>
    <x v="538"/>
    <x v="530"/>
    <x v="537"/>
    <x v="297"/>
    <x v="529"/>
    <x v="0"/>
    <x v="384"/>
    <x v="1"/>
    <x v="1"/>
    <x v="502"/>
    <x v="504"/>
    <x v="0"/>
    <x v="0"/>
    <x v="20"/>
    <x v="533"/>
    <x v="0"/>
  </r>
  <r>
    <x v="539"/>
    <x v="531"/>
    <x v="538"/>
    <x v="122"/>
    <x v="530"/>
    <x v="0"/>
    <x v="385"/>
    <x v="1"/>
    <x v="1"/>
    <x v="503"/>
    <x v="505"/>
    <x v="0"/>
    <x v="1"/>
    <x v="0"/>
    <x v="534"/>
    <x v="0"/>
  </r>
  <r>
    <x v="540"/>
    <x v="532"/>
    <x v="539"/>
    <x v="98"/>
    <x v="531"/>
    <x v="1"/>
    <x v="326"/>
    <x v="1"/>
    <x v="1"/>
    <x v="504"/>
    <x v="506"/>
    <x v="0"/>
    <x v="0"/>
    <x v="14"/>
    <x v="535"/>
    <x v="0"/>
  </r>
  <r>
    <x v="541"/>
    <x v="533"/>
    <x v="540"/>
    <x v="298"/>
    <x v="532"/>
    <x v="0"/>
    <x v="386"/>
    <x v="6"/>
    <x v="6"/>
    <x v="505"/>
    <x v="507"/>
    <x v="0"/>
    <x v="0"/>
    <x v="20"/>
    <x v="536"/>
    <x v="0"/>
  </r>
  <r>
    <x v="542"/>
    <x v="534"/>
    <x v="541"/>
    <x v="299"/>
    <x v="533"/>
    <x v="0"/>
    <x v="240"/>
    <x v="4"/>
    <x v="4"/>
    <x v="506"/>
    <x v="508"/>
    <x v="0"/>
    <x v="0"/>
    <x v="7"/>
    <x v="537"/>
    <x v="0"/>
  </r>
  <r>
    <x v="543"/>
    <x v="535"/>
    <x v="542"/>
    <x v="300"/>
    <x v="534"/>
    <x v="0"/>
    <x v="80"/>
    <x v="1"/>
    <x v="1"/>
    <x v="507"/>
    <x v="509"/>
    <x v="0"/>
    <x v="0"/>
    <x v="11"/>
    <x v="538"/>
    <x v="0"/>
  </r>
  <r>
    <x v="544"/>
    <x v="536"/>
    <x v="543"/>
    <x v="54"/>
    <x v="535"/>
    <x v="1"/>
    <x v="286"/>
    <x v="1"/>
    <x v="1"/>
    <x v="508"/>
    <x v="510"/>
    <x v="0"/>
    <x v="0"/>
    <x v="1"/>
    <x v="539"/>
    <x v="0"/>
  </r>
  <r>
    <x v="545"/>
    <x v="537"/>
    <x v="544"/>
    <x v="301"/>
    <x v="536"/>
    <x v="0"/>
    <x v="387"/>
    <x v="1"/>
    <x v="1"/>
    <x v="509"/>
    <x v="511"/>
    <x v="0"/>
    <x v="0"/>
    <x v="3"/>
    <x v="540"/>
    <x v="0"/>
  </r>
  <r>
    <x v="546"/>
    <x v="538"/>
    <x v="545"/>
    <x v="3"/>
    <x v="537"/>
    <x v="1"/>
    <x v="39"/>
    <x v="1"/>
    <x v="1"/>
    <x v="510"/>
    <x v="512"/>
    <x v="0"/>
    <x v="1"/>
    <x v="3"/>
    <x v="541"/>
    <x v="0"/>
  </r>
  <r>
    <x v="547"/>
    <x v="539"/>
    <x v="546"/>
    <x v="81"/>
    <x v="538"/>
    <x v="1"/>
    <x v="388"/>
    <x v="1"/>
    <x v="1"/>
    <x v="511"/>
    <x v="513"/>
    <x v="0"/>
    <x v="0"/>
    <x v="6"/>
    <x v="542"/>
    <x v="0"/>
  </r>
  <r>
    <x v="548"/>
    <x v="540"/>
    <x v="547"/>
    <x v="302"/>
    <x v="539"/>
    <x v="1"/>
    <x v="389"/>
    <x v="1"/>
    <x v="1"/>
    <x v="512"/>
    <x v="514"/>
    <x v="0"/>
    <x v="0"/>
    <x v="3"/>
    <x v="543"/>
    <x v="0"/>
  </r>
  <r>
    <x v="549"/>
    <x v="541"/>
    <x v="548"/>
    <x v="303"/>
    <x v="540"/>
    <x v="1"/>
    <x v="390"/>
    <x v="1"/>
    <x v="1"/>
    <x v="513"/>
    <x v="515"/>
    <x v="0"/>
    <x v="0"/>
    <x v="8"/>
    <x v="544"/>
    <x v="0"/>
  </r>
  <r>
    <x v="550"/>
    <x v="542"/>
    <x v="549"/>
    <x v="0"/>
    <x v="443"/>
    <x v="3"/>
    <x v="49"/>
    <x v="5"/>
    <x v="5"/>
    <x v="514"/>
    <x v="516"/>
    <x v="0"/>
    <x v="0"/>
    <x v="7"/>
    <x v="446"/>
    <x v="0"/>
  </r>
  <r>
    <x v="551"/>
    <x v="543"/>
    <x v="550"/>
    <x v="304"/>
    <x v="541"/>
    <x v="0"/>
    <x v="391"/>
    <x v="2"/>
    <x v="2"/>
    <x v="515"/>
    <x v="517"/>
    <x v="0"/>
    <x v="1"/>
    <x v="2"/>
    <x v="545"/>
    <x v="0"/>
  </r>
  <r>
    <x v="552"/>
    <x v="544"/>
    <x v="551"/>
    <x v="25"/>
    <x v="542"/>
    <x v="0"/>
    <x v="45"/>
    <x v="1"/>
    <x v="1"/>
    <x v="516"/>
    <x v="518"/>
    <x v="0"/>
    <x v="0"/>
    <x v="3"/>
    <x v="546"/>
    <x v="0"/>
  </r>
  <r>
    <x v="553"/>
    <x v="545"/>
    <x v="552"/>
    <x v="305"/>
    <x v="543"/>
    <x v="0"/>
    <x v="392"/>
    <x v="1"/>
    <x v="1"/>
    <x v="517"/>
    <x v="519"/>
    <x v="0"/>
    <x v="0"/>
    <x v="1"/>
    <x v="547"/>
    <x v="0"/>
  </r>
  <r>
    <x v="554"/>
    <x v="546"/>
    <x v="553"/>
    <x v="40"/>
    <x v="544"/>
    <x v="1"/>
    <x v="353"/>
    <x v="0"/>
    <x v="0"/>
    <x v="518"/>
    <x v="520"/>
    <x v="0"/>
    <x v="0"/>
    <x v="7"/>
    <x v="548"/>
    <x v="0"/>
  </r>
  <r>
    <x v="555"/>
    <x v="547"/>
    <x v="554"/>
    <x v="9"/>
    <x v="545"/>
    <x v="1"/>
    <x v="18"/>
    <x v="3"/>
    <x v="3"/>
    <x v="519"/>
    <x v="219"/>
    <x v="0"/>
    <x v="0"/>
    <x v="1"/>
    <x v="549"/>
    <x v="0"/>
  </r>
  <r>
    <x v="556"/>
    <x v="195"/>
    <x v="555"/>
    <x v="5"/>
    <x v="546"/>
    <x v="1"/>
    <x v="393"/>
    <x v="1"/>
    <x v="1"/>
    <x v="520"/>
    <x v="521"/>
    <x v="0"/>
    <x v="1"/>
    <x v="18"/>
    <x v="550"/>
    <x v="0"/>
  </r>
  <r>
    <x v="557"/>
    <x v="548"/>
    <x v="556"/>
    <x v="46"/>
    <x v="547"/>
    <x v="1"/>
    <x v="394"/>
    <x v="1"/>
    <x v="1"/>
    <x v="521"/>
    <x v="522"/>
    <x v="0"/>
    <x v="1"/>
    <x v="22"/>
    <x v="551"/>
    <x v="0"/>
  </r>
  <r>
    <x v="558"/>
    <x v="549"/>
    <x v="557"/>
    <x v="306"/>
    <x v="548"/>
    <x v="1"/>
    <x v="105"/>
    <x v="1"/>
    <x v="1"/>
    <x v="522"/>
    <x v="523"/>
    <x v="0"/>
    <x v="0"/>
    <x v="3"/>
    <x v="552"/>
    <x v="0"/>
  </r>
  <r>
    <x v="559"/>
    <x v="550"/>
    <x v="558"/>
    <x v="307"/>
    <x v="549"/>
    <x v="1"/>
    <x v="395"/>
    <x v="1"/>
    <x v="1"/>
    <x v="523"/>
    <x v="524"/>
    <x v="0"/>
    <x v="0"/>
    <x v="3"/>
    <x v="553"/>
    <x v="0"/>
  </r>
  <r>
    <x v="560"/>
    <x v="551"/>
    <x v="559"/>
    <x v="77"/>
    <x v="550"/>
    <x v="1"/>
    <x v="396"/>
    <x v="1"/>
    <x v="1"/>
    <x v="524"/>
    <x v="348"/>
    <x v="0"/>
    <x v="0"/>
    <x v="10"/>
    <x v="554"/>
    <x v="0"/>
  </r>
  <r>
    <x v="561"/>
    <x v="552"/>
    <x v="560"/>
    <x v="162"/>
    <x v="551"/>
    <x v="1"/>
    <x v="40"/>
    <x v="5"/>
    <x v="5"/>
    <x v="525"/>
    <x v="280"/>
    <x v="0"/>
    <x v="0"/>
    <x v="3"/>
    <x v="555"/>
    <x v="0"/>
  </r>
  <r>
    <x v="562"/>
    <x v="553"/>
    <x v="561"/>
    <x v="34"/>
    <x v="314"/>
    <x v="0"/>
    <x v="150"/>
    <x v="5"/>
    <x v="5"/>
    <x v="188"/>
    <x v="525"/>
    <x v="0"/>
    <x v="0"/>
    <x v="1"/>
    <x v="556"/>
    <x v="0"/>
  </r>
  <r>
    <x v="563"/>
    <x v="554"/>
    <x v="562"/>
    <x v="41"/>
    <x v="552"/>
    <x v="1"/>
    <x v="72"/>
    <x v="2"/>
    <x v="2"/>
    <x v="526"/>
    <x v="526"/>
    <x v="0"/>
    <x v="0"/>
    <x v="4"/>
    <x v="557"/>
    <x v="0"/>
  </r>
  <r>
    <x v="564"/>
    <x v="555"/>
    <x v="563"/>
    <x v="308"/>
    <x v="553"/>
    <x v="0"/>
    <x v="397"/>
    <x v="1"/>
    <x v="1"/>
    <x v="527"/>
    <x v="527"/>
    <x v="0"/>
    <x v="0"/>
    <x v="3"/>
    <x v="558"/>
    <x v="0"/>
  </r>
  <r>
    <x v="565"/>
    <x v="556"/>
    <x v="564"/>
    <x v="309"/>
    <x v="554"/>
    <x v="1"/>
    <x v="398"/>
    <x v="1"/>
    <x v="1"/>
    <x v="528"/>
    <x v="528"/>
    <x v="0"/>
    <x v="0"/>
    <x v="3"/>
    <x v="559"/>
    <x v="0"/>
  </r>
  <r>
    <x v="566"/>
    <x v="557"/>
    <x v="565"/>
    <x v="29"/>
    <x v="555"/>
    <x v="0"/>
    <x v="95"/>
    <x v="1"/>
    <x v="1"/>
    <x v="522"/>
    <x v="529"/>
    <x v="0"/>
    <x v="1"/>
    <x v="5"/>
    <x v="560"/>
    <x v="0"/>
  </r>
  <r>
    <x v="567"/>
    <x v="558"/>
    <x v="566"/>
    <x v="85"/>
    <x v="556"/>
    <x v="1"/>
    <x v="146"/>
    <x v="1"/>
    <x v="1"/>
    <x v="529"/>
    <x v="360"/>
    <x v="0"/>
    <x v="0"/>
    <x v="1"/>
    <x v="561"/>
    <x v="0"/>
  </r>
  <r>
    <x v="568"/>
    <x v="559"/>
    <x v="567"/>
    <x v="310"/>
    <x v="557"/>
    <x v="1"/>
    <x v="399"/>
    <x v="1"/>
    <x v="1"/>
    <x v="530"/>
    <x v="254"/>
    <x v="0"/>
    <x v="0"/>
    <x v="3"/>
    <x v="562"/>
    <x v="0"/>
  </r>
  <r>
    <x v="569"/>
    <x v="560"/>
    <x v="568"/>
    <x v="311"/>
    <x v="558"/>
    <x v="1"/>
    <x v="400"/>
    <x v="6"/>
    <x v="6"/>
    <x v="531"/>
    <x v="530"/>
    <x v="0"/>
    <x v="0"/>
    <x v="10"/>
    <x v="563"/>
    <x v="0"/>
  </r>
  <r>
    <x v="570"/>
    <x v="561"/>
    <x v="569"/>
    <x v="312"/>
    <x v="559"/>
    <x v="1"/>
    <x v="401"/>
    <x v="1"/>
    <x v="1"/>
    <x v="515"/>
    <x v="531"/>
    <x v="0"/>
    <x v="1"/>
    <x v="1"/>
    <x v="564"/>
    <x v="0"/>
  </r>
  <r>
    <x v="571"/>
    <x v="562"/>
    <x v="570"/>
    <x v="26"/>
    <x v="560"/>
    <x v="0"/>
    <x v="164"/>
    <x v="6"/>
    <x v="6"/>
    <x v="532"/>
    <x v="532"/>
    <x v="0"/>
    <x v="0"/>
    <x v="12"/>
    <x v="565"/>
    <x v="0"/>
  </r>
  <r>
    <x v="572"/>
    <x v="563"/>
    <x v="571"/>
    <x v="25"/>
    <x v="561"/>
    <x v="3"/>
    <x v="115"/>
    <x v="1"/>
    <x v="1"/>
    <x v="533"/>
    <x v="533"/>
    <x v="0"/>
    <x v="1"/>
    <x v="1"/>
    <x v="566"/>
    <x v="0"/>
  </r>
  <r>
    <x v="573"/>
    <x v="564"/>
    <x v="572"/>
    <x v="313"/>
    <x v="562"/>
    <x v="1"/>
    <x v="402"/>
    <x v="1"/>
    <x v="1"/>
    <x v="409"/>
    <x v="534"/>
    <x v="0"/>
    <x v="0"/>
    <x v="23"/>
    <x v="567"/>
    <x v="0"/>
  </r>
  <r>
    <x v="574"/>
    <x v="565"/>
    <x v="573"/>
    <x v="50"/>
    <x v="563"/>
    <x v="1"/>
    <x v="358"/>
    <x v="1"/>
    <x v="1"/>
    <x v="534"/>
    <x v="535"/>
    <x v="0"/>
    <x v="1"/>
    <x v="0"/>
    <x v="568"/>
    <x v="0"/>
  </r>
  <r>
    <x v="575"/>
    <x v="566"/>
    <x v="574"/>
    <x v="314"/>
    <x v="564"/>
    <x v="0"/>
    <x v="21"/>
    <x v="1"/>
    <x v="1"/>
    <x v="53"/>
    <x v="536"/>
    <x v="0"/>
    <x v="1"/>
    <x v="3"/>
    <x v="569"/>
    <x v="0"/>
  </r>
  <r>
    <x v="576"/>
    <x v="567"/>
    <x v="575"/>
    <x v="62"/>
    <x v="565"/>
    <x v="0"/>
    <x v="251"/>
    <x v="1"/>
    <x v="1"/>
    <x v="535"/>
    <x v="537"/>
    <x v="0"/>
    <x v="0"/>
    <x v="3"/>
    <x v="570"/>
    <x v="0"/>
  </r>
  <r>
    <x v="577"/>
    <x v="568"/>
    <x v="576"/>
    <x v="139"/>
    <x v="566"/>
    <x v="3"/>
    <x v="95"/>
    <x v="1"/>
    <x v="1"/>
    <x v="536"/>
    <x v="538"/>
    <x v="0"/>
    <x v="0"/>
    <x v="17"/>
    <x v="571"/>
    <x v="0"/>
  </r>
  <r>
    <x v="578"/>
    <x v="569"/>
    <x v="577"/>
    <x v="315"/>
    <x v="567"/>
    <x v="0"/>
    <x v="242"/>
    <x v="1"/>
    <x v="1"/>
    <x v="537"/>
    <x v="539"/>
    <x v="0"/>
    <x v="0"/>
    <x v="22"/>
    <x v="572"/>
    <x v="0"/>
  </r>
  <r>
    <x v="579"/>
    <x v="570"/>
    <x v="578"/>
    <x v="8"/>
    <x v="568"/>
    <x v="1"/>
    <x v="215"/>
    <x v="1"/>
    <x v="1"/>
    <x v="538"/>
    <x v="540"/>
    <x v="0"/>
    <x v="0"/>
    <x v="17"/>
    <x v="573"/>
    <x v="0"/>
  </r>
  <r>
    <x v="580"/>
    <x v="251"/>
    <x v="579"/>
    <x v="316"/>
    <x v="569"/>
    <x v="1"/>
    <x v="403"/>
    <x v="1"/>
    <x v="1"/>
    <x v="539"/>
    <x v="541"/>
    <x v="0"/>
    <x v="0"/>
    <x v="3"/>
    <x v="574"/>
    <x v="0"/>
  </r>
  <r>
    <x v="581"/>
    <x v="571"/>
    <x v="580"/>
    <x v="46"/>
    <x v="570"/>
    <x v="0"/>
    <x v="83"/>
    <x v="1"/>
    <x v="1"/>
    <x v="540"/>
    <x v="542"/>
    <x v="0"/>
    <x v="0"/>
    <x v="2"/>
    <x v="575"/>
    <x v="0"/>
  </r>
  <r>
    <x v="582"/>
    <x v="572"/>
    <x v="581"/>
    <x v="251"/>
    <x v="571"/>
    <x v="0"/>
    <x v="344"/>
    <x v="1"/>
    <x v="1"/>
    <x v="505"/>
    <x v="543"/>
    <x v="0"/>
    <x v="1"/>
    <x v="11"/>
    <x v="576"/>
    <x v="0"/>
  </r>
  <r>
    <x v="583"/>
    <x v="573"/>
    <x v="582"/>
    <x v="317"/>
    <x v="572"/>
    <x v="1"/>
    <x v="404"/>
    <x v="1"/>
    <x v="1"/>
    <x v="541"/>
    <x v="544"/>
    <x v="0"/>
    <x v="0"/>
    <x v="4"/>
    <x v="577"/>
    <x v="0"/>
  </r>
  <r>
    <x v="584"/>
    <x v="8"/>
    <x v="583"/>
    <x v="318"/>
    <x v="573"/>
    <x v="1"/>
    <x v="405"/>
    <x v="1"/>
    <x v="1"/>
    <x v="542"/>
    <x v="545"/>
    <x v="0"/>
    <x v="0"/>
    <x v="2"/>
    <x v="578"/>
    <x v="0"/>
  </r>
  <r>
    <x v="585"/>
    <x v="574"/>
    <x v="584"/>
    <x v="200"/>
    <x v="574"/>
    <x v="1"/>
    <x v="158"/>
    <x v="1"/>
    <x v="1"/>
    <x v="543"/>
    <x v="546"/>
    <x v="0"/>
    <x v="0"/>
    <x v="18"/>
    <x v="579"/>
    <x v="0"/>
  </r>
  <r>
    <x v="586"/>
    <x v="575"/>
    <x v="585"/>
    <x v="31"/>
    <x v="575"/>
    <x v="1"/>
    <x v="406"/>
    <x v="1"/>
    <x v="1"/>
    <x v="544"/>
    <x v="547"/>
    <x v="0"/>
    <x v="0"/>
    <x v="1"/>
    <x v="580"/>
    <x v="0"/>
  </r>
  <r>
    <x v="587"/>
    <x v="576"/>
    <x v="586"/>
    <x v="151"/>
    <x v="576"/>
    <x v="0"/>
    <x v="388"/>
    <x v="0"/>
    <x v="0"/>
    <x v="35"/>
    <x v="548"/>
    <x v="0"/>
    <x v="1"/>
    <x v="0"/>
    <x v="581"/>
    <x v="0"/>
  </r>
  <r>
    <x v="588"/>
    <x v="577"/>
    <x v="587"/>
    <x v="215"/>
    <x v="577"/>
    <x v="0"/>
    <x v="407"/>
    <x v="4"/>
    <x v="4"/>
    <x v="152"/>
    <x v="298"/>
    <x v="0"/>
    <x v="0"/>
    <x v="3"/>
    <x v="582"/>
    <x v="0"/>
  </r>
  <r>
    <x v="589"/>
    <x v="578"/>
    <x v="588"/>
    <x v="58"/>
    <x v="578"/>
    <x v="0"/>
    <x v="408"/>
    <x v="1"/>
    <x v="1"/>
    <x v="545"/>
    <x v="549"/>
    <x v="0"/>
    <x v="0"/>
    <x v="4"/>
    <x v="583"/>
    <x v="0"/>
  </r>
  <r>
    <x v="590"/>
    <x v="579"/>
    <x v="589"/>
    <x v="143"/>
    <x v="579"/>
    <x v="0"/>
    <x v="99"/>
    <x v="2"/>
    <x v="2"/>
    <x v="546"/>
    <x v="550"/>
    <x v="0"/>
    <x v="0"/>
    <x v="15"/>
    <x v="584"/>
    <x v="0"/>
  </r>
  <r>
    <x v="591"/>
    <x v="580"/>
    <x v="590"/>
    <x v="60"/>
    <x v="580"/>
    <x v="1"/>
    <x v="408"/>
    <x v="1"/>
    <x v="1"/>
    <x v="547"/>
    <x v="551"/>
    <x v="0"/>
    <x v="0"/>
    <x v="11"/>
    <x v="585"/>
    <x v="0"/>
  </r>
  <r>
    <x v="592"/>
    <x v="581"/>
    <x v="591"/>
    <x v="154"/>
    <x v="581"/>
    <x v="0"/>
    <x v="259"/>
    <x v="1"/>
    <x v="1"/>
    <x v="548"/>
    <x v="552"/>
    <x v="0"/>
    <x v="0"/>
    <x v="3"/>
    <x v="586"/>
    <x v="0"/>
  </r>
  <r>
    <x v="593"/>
    <x v="582"/>
    <x v="592"/>
    <x v="319"/>
    <x v="582"/>
    <x v="1"/>
    <x v="409"/>
    <x v="1"/>
    <x v="1"/>
    <x v="549"/>
    <x v="238"/>
    <x v="0"/>
    <x v="0"/>
    <x v="10"/>
    <x v="587"/>
    <x v="0"/>
  </r>
  <r>
    <x v="594"/>
    <x v="583"/>
    <x v="593"/>
    <x v="320"/>
    <x v="583"/>
    <x v="0"/>
    <x v="144"/>
    <x v="1"/>
    <x v="1"/>
    <x v="550"/>
    <x v="553"/>
    <x v="0"/>
    <x v="1"/>
    <x v="3"/>
    <x v="588"/>
    <x v="0"/>
  </r>
  <r>
    <x v="595"/>
    <x v="584"/>
    <x v="594"/>
    <x v="321"/>
    <x v="584"/>
    <x v="1"/>
    <x v="410"/>
    <x v="1"/>
    <x v="1"/>
    <x v="551"/>
    <x v="554"/>
    <x v="0"/>
    <x v="1"/>
    <x v="3"/>
    <x v="589"/>
    <x v="0"/>
  </r>
  <r>
    <x v="596"/>
    <x v="585"/>
    <x v="595"/>
    <x v="58"/>
    <x v="585"/>
    <x v="0"/>
    <x v="236"/>
    <x v="1"/>
    <x v="1"/>
    <x v="552"/>
    <x v="496"/>
    <x v="0"/>
    <x v="1"/>
    <x v="6"/>
    <x v="590"/>
    <x v="0"/>
  </r>
  <r>
    <x v="597"/>
    <x v="586"/>
    <x v="596"/>
    <x v="322"/>
    <x v="586"/>
    <x v="1"/>
    <x v="411"/>
    <x v="1"/>
    <x v="1"/>
    <x v="462"/>
    <x v="555"/>
    <x v="0"/>
    <x v="0"/>
    <x v="3"/>
    <x v="591"/>
    <x v="0"/>
  </r>
  <r>
    <x v="598"/>
    <x v="587"/>
    <x v="597"/>
    <x v="323"/>
    <x v="587"/>
    <x v="1"/>
    <x v="412"/>
    <x v="6"/>
    <x v="6"/>
    <x v="553"/>
    <x v="556"/>
    <x v="0"/>
    <x v="0"/>
    <x v="1"/>
    <x v="592"/>
    <x v="0"/>
  </r>
  <r>
    <x v="599"/>
    <x v="588"/>
    <x v="598"/>
    <x v="324"/>
    <x v="588"/>
    <x v="0"/>
    <x v="172"/>
    <x v="3"/>
    <x v="3"/>
    <x v="554"/>
    <x v="557"/>
    <x v="0"/>
    <x v="0"/>
    <x v="4"/>
    <x v="593"/>
    <x v="0"/>
  </r>
  <r>
    <x v="600"/>
    <x v="589"/>
    <x v="599"/>
    <x v="0"/>
    <x v="297"/>
    <x v="0"/>
    <x v="49"/>
    <x v="4"/>
    <x v="4"/>
    <x v="555"/>
    <x v="558"/>
    <x v="0"/>
    <x v="0"/>
    <x v="0"/>
    <x v="298"/>
    <x v="0"/>
  </r>
  <r>
    <x v="601"/>
    <x v="590"/>
    <x v="600"/>
    <x v="9"/>
    <x v="589"/>
    <x v="1"/>
    <x v="346"/>
    <x v="1"/>
    <x v="1"/>
    <x v="548"/>
    <x v="559"/>
    <x v="1"/>
    <x v="0"/>
    <x v="8"/>
    <x v="594"/>
    <x v="0"/>
  </r>
  <r>
    <x v="602"/>
    <x v="591"/>
    <x v="601"/>
    <x v="325"/>
    <x v="590"/>
    <x v="1"/>
    <x v="413"/>
    <x v="1"/>
    <x v="1"/>
    <x v="62"/>
    <x v="560"/>
    <x v="0"/>
    <x v="0"/>
    <x v="3"/>
    <x v="595"/>
    <x v="0"/>
  </r>
  <r>
    <x v="603"/>
    <x v="592"/>
    <x v="602"/>
    <x v="98"/>
    <x v="591"/>
    <x v="1"/>
    <x v="408"/>
    <x v="1"/>
    <x v="1"/>
    <x v="556"/>
    <x v="561"/>
    <x v="0"/>
    <x v="0"/>
    <x v="3"/>
    <x v="596"/>
    <x v="0"/>
  </r>
  <r>
    <x v="604"/>
    <x v="593"/>
    <x v="603"/>
    <x v="326"/>
    <x v="592"/>
    <x v="1"/>
    <x v="414"/>
    <x v="1"/>
    <x v="1"/>
    <x v="557"/>
    <x v="562"/>
    <x v="0"/>
    <x v="0"/>
    <x v="3"/>
    <x v="597"/>
    <x v="0"/>
  </r>
  <r>
    <x v="605"/>
    <x v="594"/>
    <x v="604"/>
    <x v="88"/>
    <x v="593"/>
    <x v="1"/>
    <x v="37"/>
    <x v="1"/>
    <x v="1"/>
    <x v="27"/>
    <x v="563"/>
    <x v="0"/>
    <x v="0"/>
    <x v="9"/>
    <x v="598"/>
    <x v="0"/>
  </r>
  <r>
    <x v="606"/>
    <x v="595"/>
    <x v="605"/>
    <x v="74"/>
    <x v="594"/>
    <x v="1"/>
    <x v="415"/>
    <x v="4"/>
    <x v="4"/>
    <x v="558"/>
    <x v="529"/>
    <x v="0"/>
    <x v="0"/>
    <x v="1"/>
    <x v="599"/>
    <x v="0"/>
  </r>
  <r>
    <x v="607"/>
    <x v="596"/>
    <x v="606"/>
    <x v="327"/>
    <x v="595"/>
    <x v="1"/>
    <x v="416"/>
    <x v="1"/>
    <x v="1"/>
    <x v="559"/>
    <x v="564"/>
    <x v="0"/>
    <x v="0"/>
    <x v="0"/>
    <x v="600"/>
    <x v="0"/>
  </r>
  <r>
    <x v="608"/>
    <x v="597"/>
    <x v="607"/>
    <x v="61"/>
    <x v="416"/>
    <x v="1"/>
    <x v="417"/>
    <x v="1"/>
    <x v="1"/>
    <x v="426"/>
    <x v="565"/>
    <x v="0"/>
    <x v="1"/>
    <x v="17"/>
    <x v="601"/>
    <x v="0"/>
  </r>
  <r>
    <x v="609"/>
    <x v="598"/>
    <x v="608"/>
    <x v="83"/>
    <x v="596"/>
    <x v="1"/>
    <x v="124"/>
    <x v="1"/>
    <x v="1"/>
    <x v="560"/>
    <x v="566"/>
    <x v="0"/>
    <x v="0"/>
    <x v="22"/>
    <x v="602"/>
    <x v="0"/>
  </r>
  <r>
    <x v="610"/>
    <x v="599"/>
    <x v="609"/>
    <x v="328"/>
    <x v="597"/>
    <x v="1"/>
    <x v="418"/>
    <x v="1"/>
    <x v="1"/>
    <x v="561"/>
    <x v="567"/>
    <x v="0"/>
    <x v="0"/>
    <x v="3"/>
    <x v="603"/>
    <x v="0"/>
  </r>
  <r>
    <x v="611"/>
    <x v="600"/>
    <x v="610"/>
    <x v="139"/>
    <x v="598"/>
    <x v="3"/>
    <x v="27"/>
    <x v="1"/>
    <x v="1"/>
    <x v="562"/>
    <x v="568"/>
    <x v="0"/>
    <x v="0"/>
    <x v="3"/>
    <x v="604"/>
    <x v="0"/>
  </r>
  <r>
    <x v="612"/>
    <x v="601"/>
    <x v="611"/>
    <x v="8"/>
    <x v="599"/>
    <x v="1"/>
    <x v="325"/>
    <x v="1"/>
    <x v="1"/>
    <x v="563"/>
    <x v="569"/>
    <x v="0"/>
    <x v="0"/>
    <x v="5"/>
    <x v="605"/>
    <x v="0"/>
  </r>
  <r>
    <x v="613"/>
    <x v="602"/>
    <x v="612"/>
    <x v="65"/>
    <x v="600"/>
    <x v="1"/>
    <x v="150"/>
    <x v="0"/>
    <x v="0"/>
    <x v="564"/>
    <x v="570"/>
    <x v="0"/>
    <x v="0"/>
    <x v="3"/>
    <x v="606"/>
    <x v="0"/>
  </r>
  <r>
    <x v="614"/>
    <x v="603"/>
    <x v="613"/>
    <x v="329"/>
    <x v="601"/>
    <x v="1"/>
    <x v="419"/>
    <x v="1"/>
    <x v="1"/>
    <x v="565"/>
    <x v="571"/>
    <x v="0"/>
    <x v="0"/>
    <x v="3"/>
    <x v="607"/>
    <x v="0"/>
  </r>
  <r>
    <x v="615"/>
    <x v="604"/>
    <x v="614"/>
    <x v="275"/>
    <x v="602"/>
    <x v="1"/>
    <x v="73"/>
    <x v="6"/>
    <x v="6"/>
    <x v="566"/>
    <x v="572"/>
    <x v="0"/>
    <x v="0"/>
    <x v="3"/>
    <x v="608"/>
    <x v="0"/>
  </r>
  <r>
    <x v="616"/>
    <x v="605"/>
    <x v="615"/>
    <x v="330"/>
    <x v="402"/>
    <x v="1"/>
    <x v="202"/>
    <x v="4"/>
    <x v="4"/>
    <x v="567"/>
    <x v="573"/>
    <x v="0"/>
    <x v="1"/>
    <x v="7"/>
    <x v="609"/>
    <x v="0"/>
  </r>
  <r>
    <x v="617"/>
    <x v="606"/>
    <x v="616"/>
    <x v="1"/>
    <x v="203"/>
    <x v="1"/>
    <x v="12"/>
    <x v="1"/>
    <x v="1"/>
    <x v="568"/>
    <x v="471"/>
    <x v="0"/>
    <x v="0"/>
    <x v="3"/>
    <x v="610"/>
    <x v="0"/>
  </r>
  <r>
    <x v="618"/>
    <x v="607"/>
    <x v="617"/>
    <x v="331"/>
    <x v="603"/>
    <x v="0"/>
    <x v="420"/>
    <x v="1"/>
    <x v="1"/>
    <x v="569"/>
    <x v="574"/>
    <x v="0"/>
    <x v="0"/>
    <x v="9"/>
    <x v="611"/>
    <x v="0"/>
  </r>
  <r>
    <x v="619"/>
    <x v="608"/>
    <x v="618"/>
    <x v="332"/>
    <x v="604"/>
    <x v="0"/>
    <x v="355"/>
    <x v="1"/>
    <x v="1"/>
    <x v="570"/>
    <x v="575"/>
    <x v="1"/>
    <x v="1"/>
    <x v="3"/>
    <x v="612"/>
    <x v="0"/>
  </r>
  <r>
    <x v="620"/>
    <x v="609"/>
    <x v="619"/>
    <x v="333"/>
    <x v="605"/>
    <x v="1"/>
    <x v="58"/>
    <x v="2"/>
    <x v="2"/>
    <x v="571"/>
    <x v="576"/>
    <x v="0"/>
    <x v="0"/>
    <x v="14"/>
    <x v="613"/>
    <x v="0"/>
  </r>
  <r>
    <x v="621"/>
    <x v="610"/>
    <x v="620"/>
    <x v="334"/>
    <x v="606"/>
    <x v="1"/>
    <x v="421"/>
    <x v="1"/>
    <x v="1"/>
    <x v="572"/>
    <x v="577"/>
    <x v="0"/>
    <x v="0"/>
    <x v="3"/>
    <x v="614"/>
    <x v="0"/>
  </r>
  <r>
    <x v="622"/>
    <x v="611"/>
    <x v="621"/>
    <x v="335"/>
    <x v="607"/>
    <x v="0"/>
    <x v="251"/>
    <x v="1"/>
    <x v="1"/>
    <x v="573"/>
    <x v="578"/>
    <x v="0"/>
    <x v="0"/>
    <x v="7"/>
    <x v="615"/>
    <x v="0"/>
  </r>
  <r>
    <x v="623"/>
    <x v="612"/>
    <x v="622"/>
    <x v="336"/>
    <x v="608"/>
    <x v="1"/>
    <x v="422"/>
    <x v="4"/>
    <x v="4"/>
    <x v="574"/>
    <x v="477"/>
    <x v="0"/>
    <x v="0"/>
    <x v="3"/>
    <x v="616"/>
    <x v="0"/>
  </r>
  <r>
    <x v="624"/>
    <x v="613"/>
    <x v="623"/>
    <x v="135"/>
    <x v="609"/>
    <x v="1"/>
    <x v="423"/>
    <x v="1"/>
    <x v="1"/>
    <x v="511"/>
    <x v="579"/>
    <x v="0"/>
    <x v="0"/>
    <x v="14"/>
    <x v="617"/>
    <x v="0"/>
  </r>
  <r>
    <x v="625"/>
    <x v="614"/>
    <x v="624"/>
    <x v="168"/>
    <x v="377"/>
    <x v="0"/>
    <x v="197"/>
    <x v="1"/>
    <x v="1"/>
    <x v="575"/>
    <x v="580"/>
    <x v="0"/>
    <x v="0"/>
    <x v="3"/>
    <x v="618"/>
    <x v="0"/>
  </r>
  <r>
    <x v="626"/>
    <x v="615"/>
    <x v="625"/>
    <x v="330"/>
    <x v="610"/>
    <x v="1"/>
    <x v="288"/>
    <x v="1"/>
    <x v="1"/>
    <x v="576"/>
    <x v="581"/>
    <x v="0"/>
    <x v="1"/>
    <x v="3"/>
    <x v="619"/>
    <x v="0"/>
  </r>
  <r>
    <x v="627"/>
    <x v="616"/>
    <x v="626"/>
    <x v="39"/>
    <x v="611"/>
    <x v="1"/>
    <x v="110"/>
    <x v="4"/>
    <x v="4"/>
    <x v="577"/>
    <x v="582"/>
    <x v="1"/>
    <x v="0"/>
    <x v="0"/>
    <x v="620"/>
    <x v="0"/>
  </r>
  <r>
    <x v="628"/>
    <x v="617"/>
    <x v="627"/>
    <x v="89"/>
    <x v="612"/>
    <x v="1"/>
    <x v="87"/>
    <x v="1"/>
    <x v="1"/>
    <x v="578"/>
    <x v="581"/>
    <x v="0"/>
    <x v="0"/>
    <x v="7"/>
    <x v="621"/>
    <x v="0"/>
  </r>
  <r>
    <x v="629"/>
    <x v="618"/>
    <x v="628"/>
    <x v="337"/>
    <x v="613"/>
    <x v="0"/>
    <x v="424"/>
    <x v="1"/>
    <x v="1"/>
    <x v="579"/>
    <x v="583"/>
    <x v="0"/>
    <x v="1"/>
    <x v="3"/>
    <x v="622"/>
    <x v="0"/>
  </r>
  <r>
    <x v="630"/>
    <x v="619"/>
    <x v="629"/>
    <x v="40"/>
    <x v="614"/>
    <x v="3"/>
    <x v="215"/>
    <x v="1"/>
    <x v="1"/>
    <x v="580"/>
    <x v="584"/>
    <x v="0"/>
    <x v="1"/>
    <x v="3"/>
    <x v="623"/>
    <x v="0"/>
  </r>
  <r>
    <x v="631"/>
    <x v="620"/>
    <x v="630"/>
    <x v="338"/>
    <x v="615"/>
    <x v="1"/>
    <x v="425"/>
    <x v="1"/>
    <x v="1"/>
    <x v="581"/>
    <x v="585"/>
    <x v="0"/>
    <x v="0"/>
    <x v="3"/>
    <x v="624"/>
    <x v="0"/>
  </r>
  <r>
    <x v="632"/>
    <x v="621"/>
    <x v="631"/>
    <x v="339"/>
    <x v="616"/>
    <x v="2"/>
    <x v="426"/>
    <x v="1"/>
    <x v="1"/>
    <x v="582"/>
    <x v="586"/>
    <x v="0"/>
    <x v="0"/>
    <x v="3"/>
    <x v="625"/>
    <x v="0"/>
  </r>
  <r>
    <x v="633"/>
    <x v="622"/>
    <x v="632"/>
    <x v="313"/>
    <x v="617"/>
    <x v="0"/>
    <x v="339"/>
    <x v="1"/>
    <x v="1"/>
    <x v="336"/>
    <x v="587"/>
    <x v="0"/>
    <x v="0"/>
    <x v="10"/>
    <x v="626"/>
    <x v="0"/>
  </r>
  <r>
    <x v="634"/>
    <x v="623"/>
    <x v="633"/>
    <x v="195"/>
    <x v="618"/>
    <x v="3"/>
    <x v="427"/>
    <x v="1"/>
    <x v="1"/>
    <x v="583"/>
    <x v="588"/>
    <x v="0"/>
    <x v="0"/>
    <x v="19"/>
    <x v="627"/>
    <x v="0"/>
  </r>
  <r>
    <x v="635"/>
    <x v="624"/>
    <x v="634"/>
    <x v="340"/>
    <x v="619"/>
    <x v="1"/>
    <x v="428"/>
    <x v="1"/>
    <x v="1"/>
    <x v="584"/>
    <x v="589"/>
    <x v="0"/>
    <x v="0"/>
    <x v="19"/>
    <x v="628"/>
    <x v="0"/>
  </r>
  <r>
    <x v="636"/>
    <x v="625"/>
    <x v="635"/>
    <x v="341"/>
    <x v="620"/>
    <x v="0"/>
    <x v="429"/>
    <x v="3"/>
    <x v="3"/>
    <x v="585"/>
    <x v="590"/>
    <x v="0"/>
    <x v="1"/>
    <x v="10"/>
    <x v="629"/>
    <x v="0"/>
  </r>
  <r>
    <x v="637"/>
    <x v="626"/>
    <x v="636"/>
    <x v="275"/>
    <x v="621"/>
    <x v="0"/>
    <x v="167"/>
    <x v="1"/>
    <x v="1"/>
    <x v="586"/>
    <x v="591"/>
    <x v="0"/>
    <x v="0"/>
    <x v="3"/>
    <x v="630"/>
    <x v="0"/>
  </r>
  <r>
    <x v="638"/>
    <x v="627"/>
    <x v="637"/>
    <x v="342"/>
    <x v="622"/>
    <x v="0"/>
    <x v="115"/>
    <x v="1"/>
    <x v="1"/>
    <x v="587"/>
    <x v="592"/>
    <x v="0"/>
    <x v="1"/>
    <x v="3"/>
    <x v="631"/>
    <x v="0"/>
  </r>
  <r>
    <x v="639"/>
    <x v="628"/>
    <x v="638"/>
    <x v="133"/>
    <x v="623"/>
    <x v="2"/>
    <x v="430"/>
    <x v="1"/>
    <x v="1"/>
    <x v="588"/>
    <x v="593"/>
    <x v="0"/>
    <x v="1"/>
    <x v="6"/>
    <x v="632"/>
    <x v="0"/>
  </r>
  <r>
    <x v="640"/>
    <x v="629"/>
    <x v="639"/>
    <x v="343"/>
    <x v="624"/>
    <x v="0"/>
    <x v="431"/>
    <x v="1"/>
    <x v="1"/>
    <x v="589"/>
    <x v="510"/>
    <x v="0"/>
    <x v="0"/>
    <x v="3"/>
    <x v="633"/>
    <x v="0"/>
  </r>
  <r>
    <x v="641"/>
    <x v="630"/>
    <x v="640"/>
    <x v="151"/>
    <x v="625"/>
    <x v="1"/>
    <x v="346"/>
    <x v="5"/>
    <x v="5"/>
    <x v="590"/>
    <x v="594"/>
    <x v="0"/>
    <x v="0"/>
    <x v="3"/>
    <x v="634"/>
    <x v="0"/>
  </r>
  <r>
    <x v="642"/>
    <x v="631"/>
    <x v="641"/>
    <x v="243"/>
    <x v="626"/>
    <x v="1"/>
    <x v="30"/>
    <x v="0"/>
    <x v="0"/>
    <x v="591"/>
    <x v="595"/>
    <x v="0"/>
    <x v="0"/>
    <x v="8"/>
    <x v="635"/>
    <x v="0"/>
  </r>
  <r>
    <x v="643"/>
    <x v="632"/>
    <x v="642"/>
    <x v="344"/>
    <x v="627"/>
    <x v="1"/>
    <x v="432"/>
    <x v="1"/>
    <x v="1"/>
    <x v="592"/>
    <x v="596"/>
    <x v="0"/>
    <x v="0"/>
    <x v="3"/>
    <x v="636"/>
    <x v="0"/>
  </r>
  <r>
    <x v="644"/>
    <x v="633"/>
    <x v="643"/>
    <x v="345"/>
    <x v="628"/>
    <x v="0"/>
    <x v="433"/>
    <x v="0"/>
    <x v="0"/>
    <x v="593"/>
    <x v="597"/>
    <x v="0"/>
    <x v="0"/>
    <x v="3"/>
    <x v="637"/>
    <x v="0"/>
  </r>
  <r>
    <x v="645"/>
    <x v="634"/>
    <x v="644"/>
    <x v="346"/>
    <x v="629"/>
    <x v="0"/>
    <x v="434"/>
    <x v="1"/>
    <x v="1"/>
    <x v="594"/>
    <x v="598"/>
    <x v="0"/>
    <x v="1"/>
    <x v="1"/>
    <x v="638"/>
    <x v="0"/>
  </r>
  <r>
    <x v="646"/>
    <x v="635"/>
    <x v="645"/>
    <x v="201"/>
    <x v="630"/>
    <x v="0"/>
    <x v="435"/>
    <x v="1"/>
    <x v="1"/>
    <x v="595"/>
    <x v="599"/>
    <x v="0"/>
    <x v="0"/>
    <x v="11"/>
    <x v="639"/>
    <x v="0"/>
  </r>
  <r>
    <x v="647"/>
    <x v="636"/>
    <x v="646"/>
    <x v="6"/>
    <x v="631"/>
    <x v="0"/>
    <x v="6"/>
    <x v="1"/>
    <x v="1"/>
    <x v="596"/>
    <x v="600"/>
    <x v="0"/>
    <x v="0"/>
    <x v="18"/>
    <x v="640"/>
    <x v="0"/>
  </r>
  <r>
    <x v="648"/>
    <x v="637"/>
    <x v="647"/>
    <x v="347"/>
    <x v="632"/>
    <x v="3"/>
    <x v="419"/>
    <x v="1"/>
    <x v="1"/>
    <x v="597"/>
    <x v="601"/>
    <x v="1"/>
    <x v="0"/>
    <x v="0"/>
    <x v="641"/>
    <x v="0"/>
  </r>
  <r>
    <x v="649"/>
    <x v="638"/>
    <x v="648"/>
    <x v="155"/>
    <x v="633"/>
    <x v="0"/>
    <x v="436"/>
    <x v="5"/>
    <x v="5"/>
    <x v="598"/>
    <x v="602"/>
    <x v="1"/>
    <x v="1"/>
    <x v="3"/>
    <x v="642"/>
    <x v="0"/>
  </r>
  <r>
    <x v="650"/>
    <x v="639"/>
    <x v="649"/>
    <x v="0"/>
    <x v="50"/>
    <x v="0"/>
    <x v="49"/>
    <x v="1"/>
    <x v="1"/>
    <x v="599"/>
    <x v="603"/>
    <x v="0"/>
    <x v="0"/>
    <x v="17"/>
    <x v="50"/>
    <x v="0"/>
  </r>
  <r>
    <x v="651"/>
    <x v="640"/>
    <x v="650"/>
    <x v="348"/>
    <x v="634"/>
    <x v="0"/>
    <x v="437"/>
    <x v="6"/>
    <x v="6"/>
    <x v="600"/>
    <x v="604"/>
    <x v="0"/>
    <x v="0"/>
    <x v="12"/>
    <x v="643"/>
    <x v="0"/>
  </r>
  <r>
    <x v="652"/>
    <x v="641"/>
    <x v="651"/>
    <x v="83"/>
    <x v="635"/>
    <x v="1"/>
    <x v="438"/>
    <x v="1"/>
    <x v="1"/>
    <x v="601"/>
    <x v="292"/>
    <x v="0"/>
    <x v="0"/>
    <x v="2"/>
    <x v="644"/>
    <x v="0"/>
  </r>
  <r>
    <x v="653"/>
    <x v="642"/>
    <x v="652"/>
    <x v="60"/>
    <x v="636"/>
    <x v="1"/>
    <x v="439"/>
    <x v="1"/>
    <x v="1"/>
    <x v="602"/>
    <x v="605"/>
    <x v="0"/>
    <x v="0"/>
    <x v="2"/>
    <x v="645"/>
    <x v="0"/>
  </r>
  <r>
    <x v="654"/>
    <x v="643"/>
    <x v="653"/>
    <x v="349"/>
    <x v="637"/>
    <x v="1"/>
    <x v="440"/>
    <x v="1"/>
    <x v="1"/>
    <x v="335"/>
    <x v="606"/>
    <x v="0"/>
    <x v="0"/>
    <x v="16"/>
    <x v="646"/>
    <x v="0"/>
  </r>
  <r>
    <x v="655"/>
    <x v="644"/>
    <x v="654"/>
    <x v="350"/>
    <x v="638"/>
    <x v="1"/>
    <x v="441"/>
    <x v="1"/>
    <x v="1"/>
    <x v="603"/>
    <x v="607"/>
    <x v="1"/>
    <x v="0"/>
    <x v="14"/>
    <x v="647"/>
    <x v="0"/>
  </r>
  <r>
    <x v="656"/>
    <x v="645"/>
    <x v="655"/>
    <x v="351"/>
    <x v="639"/>
    <x v="0"/>
    <x v="442"/>
    <x v="2"/>
    <x v="2"/>
    <x v="604"/>
    <x v="608"/>
    <x v="0"/>
    <x v="0"/>
    <x v="0"/>
    <x v="648"/>
    <x v="0"/>
  </r>
  <r>
    <x v="657"/>
    <x v="646"/>
    <x v="656"/>
    <x v="83"/>
    <x v="640"/>
    <x v="0"/>
    <x v="443"/>
    <x v="1"/>
    <x v="1"/>
    <x v="605"/>
    <x v="609"/>
    <x v="0"/>
    <x v="0"/>
    <x v="22"/>
    <x v="649"/>
    <x v="0"/>
  </r>
  <r>
    <x v="658"/>
    <x v="647"/>
    <x v="657"/>
    <x v="352"/>
    <x v="641"/>
    <x v="3"/>
    <x v="444"/>
    <x v="1"/>
    <x v="1"/>
    <x v="606"/>
    <x v="610"/>
    <x v="0"/>
    <x v="0"/>
    <x v="1"/>
    <x v="650"/>
    <x v="0"/>
  </r>
  <r>
    <x v="659"/>
    <x v="648"/>
    <x v="658"/>
    <x v="353"/>
    <x v="642"/>
    <x v="0"/>
    <x v="424"/>
    <x v="4"/>
    <x v="4"/>
    <x v="65"/>
    <x v="611"/>
    <x v="0"/>
    <x v="0"/>
    <x v="4"/>
    <x v="651"/>
    <x v="0"/>
  </r>
  <r>
    <x v="660"/>
    <x v="649"/>
    <x v="659"/>
    <x v="14"/>
    <x v="643"/>
    <x v="0"/>
    <x v="385"/>
    <x v="1"/>
    <x v="1"/>
    <x v="607"/>
    <x v="612"/>
    <x v="1"/>
    <x v="0"/>
    <x v="3"/>
    <x v="652"/>
    <x v="0"/>
  </r>
  <r>
    <x v="661"/>
    <x v="650"/>
    <x v="660"/>
    <x v="354"/>
    <x v="644"/>
    <x v="0"/>
    <x v="445"/>
    <x v="3"/>
    <x v="3"/>
    <x v="608"/>
    <x v="613"/>
    <x v="0"/>
    <x v="0"/>
    <x v="17"/>
    <x v="653"/>
    <x v="0"/>
  </r>
  <r>
    <x v="662"/>
    <x v="651"/>
    <x v="661"/>
    <x v="14"/>
    <x v="645"/>
    <x v="0"/>
    <x v="54"/>
    <x v="1"/>
    <x v="1"/>
    <x v="609"/>
    <x v="614"/>
    <x v="0"/>
    <x v="0"/>
    <x v="3"/>
    <x v="654"/>
    <x v="0"/>
  </r>
  <r>
    <x v="663"/>
    <x v="652"/>
    <x v="662"/>
    <x v="83"/>
    <x v="646"/>
    <x v="0"/>
    <x v="215"/>
    <x v="1"/>
    <x v="1"/>
    <x v="610"/>
    <x v="615"/>
    <x v="0"/>
    <x v="0"/>
    <x v="3"/>
    <x v="655"/>
    <x v="0"/>
  </r>
  <r>
    <x v="664"/>
    <x v="327"/>
    <x v="663"/>
    <x v="355"/>
    <x v="647"/>
    <x v="0"/>
    <x v="446"/>
    <x v="1"/>
    <x v="1"/>
    <x v="541"/>
    <x v="616"/>
    <x v="0"/>
    <x v="0"/>
    <x v="17"/>
    <x v="656"/>
    <x v="0"/>
  </r>
  <r>
    <x v="665"/>
    <x v="653"/>
    <x v="664"/>
    <x v="135"/>
    <x v="648"/>
    <x v="1"/>
    <x v="447"/>
    <x v="1"/>
    <x v="1"/>
    <x v="611"/>
    <x v="453"/>
    <x v="0"/>
    <x v="1"/>
    <x v="4"/>
    <x v="657"/>
    <x v="0"/>
  </r>
  <r>
    <x v="666"/>
    <x v="654"/>
    <x v="665"/>
    <x v="33"/>
    <x v="649"/>
    <x v="3"/>
    <x v="270"/>
    <x v="1"/>
    <x v="1"/>
    <x v="612"/>
    <x v="617"/>
    <x v="0"/>
    <x v="1"/>
    <x v="3"/>
    <x v="658"/>
    <x v="0"/>
  </r>
  <r>
    <x v="667"/>
    <x v="655"/>
    <x v="666"/>
    <x v="350"/>
    <x v="650"/>
    <x v="1"/>
    <x v="448"/>
    <x v="1"/>
    <x v="1"/>
    <x v="613"/>
    <x v="618"/>
    <x v="0"/>
    <x v="0"/>
    <x v="23"/>
    <x v="659"/>
    <x v="0"/>
  </r>
  <r>
    <x v="668"/>
    <x v="656"/>
    <x v="667"/>
    <x v="356"/>
    <x v="651"/>
    <x v="0"/>
    <x v="70"/>
    <x v="1"/>
    <x v="1"/>
    <x v="614"/>
    <x v="619"/>
    <x v="0"/>
    <x v="0"/>
    <x v="3"/>
    <x v="660"/>
    <x v="0"/>
  </r>
  <r>
    <x v="669"/>
    <x v="657"/>
    <x v="668"/>
    <x v="357"/>
    <x v="652"/>
    <x v="1"/>
    <x v="449"/>
    <x v="6"/>
    <x v="6"/>
    <x v="615"/>
    <x v="620"/>
    <x v="0"/>
    <x v="0"/>
    <x v="3"/>
    <x v="661"/>
    <x v="0"/>
  </r>
  <r>
    <x v="670"/>
    <x v="635"/>
    <x v="669"/>
    <x v="358"/>
    <x v="653"/>
    <x v="1"/>
    <x v="450"/>
    <x v="1"/>
    <x v="1"/>
    <x v="90"/>
    <x v="621"/>
    <x v="0"/>
    <x v="0"/>
    <x v="7"/>
    <x v="662"/>
    <x v="0"/>
  </r>
  <r>
    <x v="671"/>
    <x v="658"/>
    <x v="670"/>
    <x v="359"/>
    <x v="654"/>
    <x v="1"/>
    <x v="451"/>
    <x v="1"/>
    <x v="1"/>
    <x v="616"/>
    <x v="622"/>
    <x v="0"/>
    <x v="1"/>
    <x v="3"/>
    <x v="663"/>
    <x v="0"/>
  </r>
  <r>
    <x v="672"/>
    <x v="659"/>
    <x v="671"/>
    <x v="360"/>
    <x v="655"/>
    <x v="0"/>
    <x v="452"/>
    <x v="2"/>
    <x v="2"/>
    <x v="617"/>
    <x v="623"/>
    <x v="0"/>
    <x v="0"/>
    <x v="3"/>
    <x v="664"/>
    <x v="0"/>
  </r>
  <r>
    <x v="673"/>
    <x v="660"/>
    <x v="672"/>
    <x v="36"/>
    <x v="656"/>
    <x v="0"/>
    <x v="125"/>
    <x v="6"/>
    <x v="6"/>
    <x v="618"/>
    <x v="624"/>
    <x v="0"/>
    <x v="0"/>
    <x v="7"/>
    <x v="665"/>
    <x v="0"/>
  </r>
  <r>
    <x v="674"/>
    <x v="661"/>
    <x v="673"/>
    <x v="361"/>
    <x v="657"/>
    <x v="3"/>
    <x v="453"/>
    <x v="1"/>
    <x v="1"/>
    <x v="619"/>
    <x v="625"/>
    <x v="0"/>
    <x v="0"/>
    <x v="14"/>
    <x v="666"/>
    <x v="0"/>
  </r>
  <r>
    <x v="675"/>
    <x v="662"/>
    <x v="674"/>
    <x v="62"/>
    <x v="658"/>
    <x v="1"/>
    <x v="269"/>
    <x v="1"/>
    <x v="1"/>
    <x v="620"/>
    <x v="626"/>
    <x v="0"/>
    <x v="0"/>
    <x v="23"/>
    <x v="667"/>
    <x v="0"/>
  </r>
  <r>
    <x v="676"/>
    <x v="663"/>
    <x v="675"/>
    <x v="362"/>
    <x v="659"/>
    <x v="1"/>
    <x v="454"/>
    <x v="1"/>
    <x v="1"/>
    <x v="621"/>
    <x v="627"/>
    <x v="0"/>
    <x v="0"/>
    <x v="14"/>
    <x v="668"/>
    <x v="0"/>
  </r>
  <r>
    <x v="677"/>
    <x v="664"/>
    <x v="676"/>
    <x v="98"/>
    <x v="660"/>
    <x v="0"/>
    <x v="41"/>
    <x v="1"/>
    <x v="1"/>
    <x v="622"/>
    <x v="491"/>
    <x v="0"/>
    <x v="0"/>
    <x v="13"/>
    <x v="669"/>
    <x v="0"/>
  </r>
  <r>
    <x v="678"/>
    <x v="665"/>
    <x v="677"/>
    <x v="105"/>
    <x v="661"/>
    <x v="3"/>
    <x v="455"/>
    <x v="1"/>
    <x v="1"/>
    <x v="35"/>
    <x v="628"/>
    <x v="0"/>
    <x v="0"/>
    <x v="6"/>
    <x v="670"/>
    <x v="0"/>
  </r>
  <r>
    <x v="679"/>
    <x v="307"/>
    <x v="678"/>
    <x v="1"/>
    <x v="662"/>
    <x v="1"/>
    <x v="456"/>
    <x v="1"/>
    <x v="1"/>
    <x v="623"/>
    <x v="629"/>
    <x v="0"/>
    <x v="1"/>
    <x v="0"/>
    <x v="671"/>
    <x v="0"/>
  </r>
  <r>
    <x v="680"/>
    <x v="666"/>
    <x v="679"/>
    <x v="363"/>
    <x v="663"/>
    <x v="0"/>
    <x v="457"/>
    <x v="1"/>
    <x v="1"/>
    <x v="624"/>
    <x v="630"/>
    <x v="0"/>
    <x v="1"/>
    <x v="20"/>
    <x v="672"/>
    <x v="0"/>
  </r>
  <r>
    <x v="681"/>
    <x v="667"/>
    <x v="680"/>
    <x v="364"/>
    <x v="664"/>
    <x v="0"/>
    <x v="458"/>
    <x v="1"/>
    <x v="1"/>
    <x v="625"/>
    <x v="631"/>
    <x v="0"/>
    <x v="0"/>
    <x v="3"/>
    <x v="673"/>
    <x v="0"/>
  </r>
  <r>
    <x v="682"/>
    <x v="668"/>
    <x v="681"/>
    <x v="91"/>
    <x v="665"/>
    <x v="1"/>
    <x v="459"/>
    <x v="1"/>
    <x v="1"/>
    <x v="626"/>
    <x v="632"/>
    <x v="0"/>
    <x v="0"/>
    <x v="3"/>
    <x v="674"/>
    <x v="0"/>
  </r>
  <r>
    <x v="683"/>
    <x v="669"/>
    <x v="682"/>
    <x v="173"/>
    <x v="666"/>
    <x v="1"/>
    <x v="98"/>
    <x v="1"/>
    <x v="1"/>
    <x v="627"/>
    <x v="633"/>
    <x v="0"/>
    <x v="0"/>
    <x v="3"/>
    <x v="675"/>
    <x v="0"/>
  </r>
  <r>
    <x v="684"/>
    <x v="670"/>
    <x v="683"/>
    <x v="1"/>
    <x v="667"/>
    <x v="1"/>
    <x v="460"/>
    <x v="0"/>
    <x v="0"/>
    <x v="628"/>
    <x v="634"/>
    <x v="0"/>
    <x v="0"/>
    <x v="9"/>
    <x v="676"/>
    <x v="0"/>
  </r>
  <r>
    <x v="685"/>
    <x v="671"/>
    <x v="684"/>
    <x v="365"/>
    <x v="668"/>
    <x v="0"/>
    <x v="461"/>
    <x v="0"/>
    <x v="0"/>
    <x v="629"/>
    <x v="415"/>
    <x v="0"/>
    <x v="0"/>
    <x v="3"/>
    <x v="677"/>
    <x v="0"/>
  </r>
  <r>
    <x v="686"/>
    <x v="672"/>
    <x v="685"/>
    <x v="168"/>
    <x v="669"/>
    <x v="1"/>
    <x v="38"/>
    <x v="1"/>
    <x v="1"/>
    <x v="630"/>
    <x v="635"/>
    <x v="0"/>
    <x v="0"/>
    <x v="8"/>
    <x v="678"/>
    <x v="0"/>
  </r>
  <r>
    <x v="687"/>
    <x v="673"/>
    <x v="686"/>
    <x v="42"/>
    <x v="670"/>
    <x v="1"/>
    <x v="462"/>
    <x v="1"/>
    <x v="1"/>
    <x v="631"/>
    <x v="607"/>
    <x v="0"/>
    <x v="0"/>
    <x v="3"/>
    <x v="679"/>
    <x v="0"/>
  </r>
  <r>
    <x v="688"/>
    <x v="674"/>
    <x v="687"/>
    <x v="49"/>
    <x v="671"/>
    <x v="1"/>
    <x v="463"/>
    <x v="1"/>
    <x v="1"/>
    <x v="632"/>
    <x v="636"/>
    <x v="0"/>
    <x v="1"/>
    <x v="19"/>
    <x v="680"/>
    <x v="0"/>
  </r>
  <r>
    <x v="689"/>
    <x v="675"/>
    <x v="688"/>
    <x v="190"/>
    <x v="672"/>
    <x v="1"/>
    <x v="464"/>
    <x v="1"/>
    <x v="1"/>
    <x v="633"/>
    <x v="637"/>
    <x v="0"/>
    <x v="0"/>
    <x v="2"/>
    <x v="681"/>
    <x v="0"/>
  </r>
  <r>
    <x v="690"/>
    <x v="676"/>
    <x v="689"/>
    <x v="136"/>
    <x v="673"/>
    <x v="1"/>
    <x v="257"/>
    <x v="1"/>
    <x v="1"/>
    <x v="634"/>
    <x v="638"/>
    <x v="0"/>
    <x v="1"/>
    <x v="4"/>
    <x v="682"/>
    <x v="0"/>
  </r>
  <r>
    <x v="691"/>
    <x v="677"/>
    <x v="690"/>
    <x v="92"/>
    <x v="674"/>
    <x v="1"/>
    <x v="465"/>
    <x v="1"/>
    <x v="1"/>
    <x v="635"/>
    <x v="639"/>
    <x v="1"/>
    <x v="1"/>
    <x v="4"/>
    <x v="683"/>
    <x v="0"/>
  </r>
  <r>
    <x v="692"/>
    <x v="678"/>
    <x v="691"/>
    <x v="46"/>
    <x v="675"/>
    <x v="0"/>
    <x v="385"/>
    <x v="4"/>
    <x v="4"/>
    <x v="636"/>
    <x v="640"/>
    <x v="0"/>
    <x v="0"/>
    <x v="1"/>
    <x v="684"/>
    <x v="0"/>
  </r>
  <r>
    <x v="693"/>
    <x v="679"/>
    <x v="692"/>
    <x v="366"/>
    <x v="676"/>
    <x v="0"/>
    <x v="466"/>
    <x v="1"/>
    <x v="1"/>
    <x v="637"/>
    <x v="641"/>
    <x v="0"/>
    <x v="0"/>
    <x v="3"/>
    <x v="685"/>
    <x v="0"/>
  </r>
  <r>
    <x v="694"/>
    <x v="680"/>
    <x v="693"/>
    <x v="14"/>
    <x v="677"/>
    <x v="0"/>
    <x v="467"/>
    <x v="1"/>
    <x v="1"/>
    <x v="638"/>
    <x v="642"/>
    <x v="0"/>
    <x v="0"/>
    <x v="3"/>
    <x v="686"/>
    <x v="0"/>
  </r>
  <r>
    <x v="695"/>
    <x v="681"/>
    <x v="694"/>
    <x v="243"/>
    <x v="678"/>
    <x v="1"/>
    <x v="468"/>
    <x v="6"/>
    <x v="6"/>
    <x v="639"/>
    <x v="445"/>
    <x v="1"/>
    <x v="0"/>
    <x v="1"/>
    <x v="687"/>
    <x v="0"/>
  </r>
  <r>
    <x v="696"/>
    <x v="682"/>
    <x v="695"/>
    <x v="367"/>
    <x v="679"/>
    <x v="0"/>
    <x v="469"/>
    <x v="1"/>
    <x v="1"/>
    <x v="640"/>
    <x v="116"/>
    <x v="0"/>
    <x v="1"/>
    <x v="3"/>
    <x v="688"/>
    <x v="0"/>
  </r>
  <r>
    <x v="697"/>
    <x v="683"/>
    <x v="696"/>
    <x v="368"/>
    <x v="680"/>
    <x v="1"/>
    <x v="470"/>
    <x v="1"/>
    <x v="1"/>
    <x v="641"/>
    <x v="643"/>
    <x v="0"/>
    <x v="0"/>
    <x v="5"/>
    <x v="689"/>
    <x v="0"/>
  </r>
  <r>
    <x v="698"/>
    <x v="684"/>
    <x v="697"/>
    <x v="369"/>
    <x v="681"/>
    <x v="1"/>
    <x v="471"/>
    <x v="0"/>
    <x v="0"/>
    <x v="642"/>
    <x v="644"/>
    <x v="0"/>
    <x v="0"/>
    <x v="8"/>
    <x v="690"/>
    <x v="0"/>
  </r>
  <r>
    <x v="699"/>
    <x v="196"/>
    <x v="698"/>
    <x v="71"/>
    <x v="682"/>
    <x v="0"/>
    <x v="75"/>
    <x v="1"/>
    <x v="1"/>
    <x v="230"/>
    <x v="645"/>
    <x v="0"/>
    <x v="0"/>
    <x v="6"/>
    <x v="691"/>
    <x v="0"/>
  </r>
  <r>
    <x v="700"/>
    <x v="685"/>
    <x v="699"/>
    <x v="0"/>
    <x v="247"/>
    <x v="0"/>
    <x v="49"/>
    <x v="1"/>
    <x v="1"/>
    <x v="67"/>
    <x v="646"/>
    <x v="0"/>
    <x v="0"/>
    <x v="8"/>
    <x v="248"/>
    <x v="0"/>
  </r>
  <r>
    <x v="701"/>
    <x v="686"/>
    <x v="700"/>
    <x v="370"/>
    <x v="683"/>
    <x v="1"/>
    <x v="472"/>
    <x v="1"/>
    <x v="1"/>
    <x v="643"/>
    <x v="647"/>
    <x v="1"/>
    <x v="0"/>
    <x v="3"/>
    <x v="692"/>
    <x v="0"/>
  </r>
  <r>
    <x v="702"/>
    <x v="687"/>
    <x v="701"/>
    <x v="251"/>
    <x v="684"/>
    <x v="0"/>
    <x v="100"/>
    <x v="1"/>
    <x v="1"/>
    <x v="644"/>
    <x v="467"/>
    <x v="0"/>
    <x v="0"/>
    <x v="8"/>
    <x v="693"/>
    <x v="0"/>
  </r>
  <r>
    <x v="703"/>
    <x v="688"/>
    <x v="702"/>
    <x v="371"/>
    <x v="685"/>
    <x v="1"/>
    <x v="473"/>
    <x v="1"/>
    <x v="1"/>
    <x v="645"/>
    <x v="648"/>
    <x v="1"/>
    <x v="1"/>
    <x v="18"/>
    <x v="694"/>
    <x v="0"/>
  </r>
  <r>
    <x v="704"/>
    <x v="689"/>
    <x v="703"/>
    <x v="251"/>
    <x v="686"/>
    <x v="1"/>
    <x v="220"/>
    <x v="1"/>
    <x v="1"/>
    <x v="646"/>
    <x v="649"/>
    <x v="0"/>
    <x v="0"/>
    <x v="10"/>
    <x v="695"/>
    <x v="0"/>
  </r>
  <r>
    <x v="705"/>
    <x v="690"/>
    <x v="704"/>
    <x v="372"/>
    <x v="687"/>
    <x v="0"/>
    <x v="474"/>
    <x v="4"/>
    <x v="4"/>
    <x v="626"/>
    <x v="650"/>
    <x v="0"/>
    <x v="0"/>
    <x v="9"/>
    <x v="696"/>
    <x v="0"/>
  </r>
  <r>
    <x v="706"/>
    <x v="691"/>
    <x v="705"/>
    <x v="2"/>
    <x v="688"/>
    <x v="1"/>
    <x v="475"/>
    <x v="2"/>
    <x v="2"/>
    <x v="647"/>
    <x v="651"/>
    <x v="0"/>
    <x v="1"/>
    <x v="2"/>
    <x v="697"/>
    <x v="0"/>
  </r>
  <r>
    <x v="707"/>
    <x v="692"/>
    <x v="706"/>
    <x v="190"/>
    <x v="689"/>
    <x v="1"/>
    <x v="170"/>
    <x v="1"/>
    <x v="1"/>
    <x v="159"/>
    <x v="652"/>
    <x v="0"/>
    <x v="0"/>
    <x v="6"/>
    <x v="698"/>
    <x v="0"/>
  </r>
  <r>
    <x v="708"/>
    <x v="693"/>
    <x v="707"/>
    <x v="12"/>
    <x v="690"/>
    <x v="1"/>
    <x v="231"/>
    <x v="5"/>
    <x v="5"/>
    <x v="648"/>
    <x v="653"/>
    <x v="0"/>
    <x v="0"/>
    <x v="3"/>
    <x v="699"/>
    <x v="0"/>
  </r>
  <r>
    <x v="709"/>
    <x v="694"/>
    <x v="708"/>
    <x v="122"/>
    <x v="691"/>
    <x v="1"/>
    <x v="129"/>
    <x v="6"/>
    <x v="6"/>
    <x v="267"/>
    <x v="654"/>
    <x v="0"/>
    <x v="0"/>
    <x v="3"/>
    <x v="700"/>
    <x v="0"/>
  </r>
  <r>
    <x v="710"/>
    <x v="695"/>
    <x v="709"/>
    <x v="333"/>
    <x v="692"/>
    <x v="1"/>
    <x v="476"/>
    <x v="1"/>
    <x v="1"/>
    <x v="649"/>
    <x v="655"/>
    <x v="0"/>
    <x v="1"/>
    <x v="3"/>
    <x v="701"/>
    <x v="0"/>
  </r>
  <r>
    <x v="711"/>
    <x v="696"/>
    <x v="710"/>
    <x v="8"/>
    <x v="693"/>
    <x v="0"/>
    <x v="443"/>
    <x v="6"/>
    <x v="6"/>
    <x v="248"/>
    <x v="656"/>
    <x v="1"/>
    <x v="1"/>
    <x v="3"/>
    <x v="702"/>
    <x v="0"/>
  </r>
  <r>
    <x v="712"/>
    <x v="697"/>
    <x v="711"/>
    <x v="126"/>
    <x v="694"/>
    <x v="1"/>
    <x v="381"/>
    <x v="1"/>
    <x v="1"/>
    <x v="571"/>
    <x v="657"/>
    <x v="0"/>
    <x v="0"/>
    <x v="3"/>
    <x v="703"/>
    <x v="0"/>
  </r>
  <r>
    <x v="713"/>
    <x v="698"/>
    <x v="712"/>
    <x v="350"/>
    <x v="695"/>
    <x v="1"/>
    <x v="459"/>
    <x v="1"/>
    <x v="1"/>
    <x v="650"/>
    <x v="89"/>
    <x v="0"/>
    <x v="0"/>
    <x v="15"/>
    <x v="704"/>
    <x v="0"/>
  </r>
  <r>
    <x v="714"/>
    <x v="699"/>
    <x v="713"/>
    <x v="373"/>
    <x v="696"/>
    <x v="1"/>
    <x v="477"/>
    <x v="1"/>
    <x v="1"/>
    <x v="1"/>
    <x v="658"/>
    <x v="0"/>
    <x v="0"/>
    <x v="1"/>
    <x v="705"/>
    <x v="0"/>
  </r>
  <r>
    <x v="715"/>
    <x v="700"/>
    <x v="714"/>
    <x v="374"/>
    <x v="697"/>
    <x v="0"/>
    <x v="478"/>
    <x v="1"/>
    <x v="1"/>
    <x v="651"/>
    <x v="438"/>
    <x v="0"/>
    <x v="0"/>
    <x v="20"/>
    <x v="706"/>
    <x v="0"/>
  </r>
  <r>
    <x v="716"/>
    <x v="701"/>
    <x v="715"/>
    <x v="22"/>
    <x v="698"/>
    <x v="1"/>
    <x v="144"/>
    <x v="1"/>
    <x v="1"/>
    <x v="652"/>
    <x v="659"/>
    <x v="0"/>
    <x v="1"/>
    <x v="3"/>
    <x v="707"/>
    <x v="0"/>
  </r>
  <r>
    <x v="717"/>
    <x v="702"/>
    <x v="716"/>
    <x v="36"/>
    <x v="699"/>
    <x v="1"/>
    <x v="479"/>
    <x v="1"/>
    <x v="1"/>
    <x v="653"/>
    <x v="660"/>
    <x v="0"/>
    <x v="0"/>
    <x v="4"/>
    <x v="708"/>
    <x v="0"/>
  </r>
  <r>
    <x v="718"/>
    <x v="703"/>
    <x v="717"/>
    <x v="111"/>
    <x v="700"/>
    <x v="1"/>
    <x v="480"/>
    <x v="1"/>
    <x v="1"/>
    <x v="654"/>
    <x v="661"/>
    <x v="0"/>
    <x v="0"/>
    <x v="8"/>
    <x v="709"/>
    <x v="0"/>
  </r>
  <r>
    <x v="719"/>
    <x v="704"/>
    <x v="718"/>
    <x v="350"/>
    <x v="701"/>
    <x v="1"/>
    <x v="300"/>
    <x v="1"/>
    <x v="1"/>
    <x v="655"/>
    <x v="662"/>
    <x v="0"/>
    <x v="0"/>
    <x v="13"/>
    <x v="710"/>
    <x v="0"/>
  </r>
  <r>
    <x v="720"/>
    <x v="705"/>
    <x v="719"/>
    <x v="251"/>
    <x v="702"/>
    <x v="3"/>
    <x v="63"/>
    <x v="3"/>
    <x v="3"/>
    <x v="656"/>
    <x v="236"/>
    <x v="0"/>
    <x v="1"/>
    <x v="3"/>
    <x v="711"/>
    <x v="0"/>
  </r>
  <r>
    <x v="721"/>
    <x v="706"/>
    <x v="720"/>
    <x v="375"/>
    <x v="703"/>
    <x v="3"/>
    <x v="101"/>
    <x v="1"/>
    <x v="1"/>
    <x v="657"/>
    <x v="663"/>
    <x v="0"/>
    <x v="0"/>
    <x v="1"/>
    <x v="712"/>
    <x v="0"/>
  </r>
  <r>
    <x v="722"/>
    <x v="707"/>
    <x v="721"/>
    <x v="376"/>
    <x v="704"/>
    <x v="1"/>
    <x v="481"/>
    <x v="1"/>
    <x v="1"/>
    <x v="265"/>
    <x v="202"/>
    <x v="0"/>
    <x v="0"/>
    <x v="4"/>
    <x v="713"/>
    <x v="0"/>
  </r>
  <r>
    <x v="723"/>
    <x v="708"/>
    <x v="722"/>
    <x v="70"/>
    <x v="705"/>
    <x v="1"/>
    <x v="358"/>
    <x v="2"/>
    <x v="2"/>
    <x v="658"/>
    <x v="664"/>
    <x v="0"/>
    <x v="0"/>
    <x v="3"/>
    <x v="714"/>
    <x v="0"/>
  </r>
  <r>
    <x v="724"/>
    <x v="709"/>
    <x v="723"/>
    <x v="141"/>
    <x v="706"/>
    <x v="1"/>
    <x v="246"/>
    <x v="4"/>
    <x v="4"/>
    <x v="659"/>
    <x v="665"/>
    <x v="0"/>
    <x v="1"/>
    <x v="3"/>
    <x v="715"/>
    <x v="0"/>
  </r>
  <r>
    <x v="725"/>
    <x v="710"/>
    <x v="724"/>
    <x v="377"/>
    <x v="707"/>
    <x v="0"/>
    <x v="482"/>
    <x v="1"/>
    <x v="1"/>
    <x v="660"/>
    <x v="666"/>
    <x v="0"/>
    <x v="0"/>
    <x v="20"/>
    <x v="716"/>
    <x v="0"/>
  </r>
  <r>
    <x v="726"/>
    <x v="711"/>
    <x v="725"/>
    <x v="378"/>
    <x v="708"/>
    <x v="3"/>
    <x v="168"/>
    <x v="1"/>
    <x v="1"/>
    <x v="661"/>
    <x v="602"/>
    <x v="0"/>
    <x v="1"/>
    <x v="3"/>
    <x v="717"/>
    <x v="0"/>
  </r>
  <r>
    <x v="727"/>
    <x v="712"/>
    <x v="726"/>
    <x v="200"/>
    <x v="709"/>
    <x v="1"/>
    <x v="483"/>
    <x v="1"/>
    <x v="1"/>
    <x v="4"/>
    <x v="667"/>
    <x v="0"/>
    <x v="0"/>
    <x v="2"/>
    <x v="718"/>
    <x v="0"/>
  </r>
  <r>
    <x v="728"/>
    <x v="713"/>
    <x v="727"/>
    <x v="3"/>
    <x v="710"/>
    <x v="0"/>
    <x v="234"/>
    <x v="1"/>
    <x v="1"/>
    <x v="662"/>
    <x v="668"/>
    <x v="0"/>
    <x v="0"/>
    <x v="3"/>
    <x v="719"/>
    <x v="0"/>
  </r>
  <r>
    <x v="729"/>
    <x v="714"/>
    <x v="728"/>
    <x v="36"/>
    <x v="711"/>
    <x v="1"/>
    <x v="393"/>
    <x v="1"/>
    <x v="1"/>
    <x v="663"/>
    <x v="669"/>
    <x v="0"/>
    <x v="0"/>
    <x v="6"/>
    <x v="720"/>
    <x v="0"/>
  </r>
  <r>
    <x v="730"/>
    <x v="715"/>
    <x v="729"/>
    <x v="379"/>
    <x v="712"/>
    <x v="1"/>
    <x v="130"/>
    <x v="0"/>
    <x v="0"/>
    <x v="664"/>
    <x v="670"/>
    <x v="0"/>
    <x v="0"/>
    <x v="8"/>
    <x v="721"/>
    <x v="0"/>
  </r>
  <r>
    <x v="731"/>
    <x v="716"/>
    <x v="730"/>
    <x v="48"/>
    <x v="713"/>
    <x v="3"/>
    <x v="319"/>
    <x v="1"/>
    <x v="1"/>
    <x v="665"/>
    <x v="601"/>
    <x v="0"/>
    <x v="0"/>
    <x v="2"/>
    <x v="722"/>
    <x v="0"/>
  </r>
  <r>
    <x v="732"/>
    <x v="717"/>
    <x v="731"/>
    <x v="380"/>
    <x v="714"/>
    <x v="0"/>
    <x v="484"/>
    <x v="1"/>
    <x v="1"/>
    <x v="666"/>
    <x v="671"/>
    <x v="0"/>
    <x v="1"/>
    <x v="1"/>
    <x v="723"/>
    <x v="0"/>
  </r>
  <r>
    <x v="733"/>
    <x v="718"/>
    <x v="732"/>
    <x v="144"/>
    <x v="715"/>
    <x v="1"/>
    <x v="485"/>
    <x v="1"/>
    <x v="1"/>
    <x v="43"/>
    <x v="672"/>
    <x v="0"/>
    <x v="0"/>
    <x v="16"/>
    <x v="724"/>
    <x v="0"/>
  </r>
  <r>
    <x v="734"/>
    <x v="719"/>
    <x v="733"/>
    <x v="3"/>
    <x v="716"/>
    <x v="1"/>
    <x v="486"/>
    <x v="1"/>
    <x v="1"/>
    <x v="667"/>
    <x v="673"/>
    <x v="0"/>
    <x v="1"/>
    <x v="3"/>
    <x v="725"/>
    <x v="0"/>
  </r>
  <r>
    <x v="735"/>
    <x v="720"/>
    <x v="734"/>
    <x v="211"/>
    <x v="717"/>
    <x v="1"/>
    <x v="487"/>
    <x v="1"/>
    <x v="1"/>
    <x v="668"/>
    <x v="674"/>
    <x v="0"/>
    <x v="0"/>
    <x v="14"/>
    <x v="726"/>
    <x v="0"/>
  </r>
  <r>
    <x v="736"/>
    <x v="721"/>
    <x v="735"/>
    <x v="106"/>
    <x v="718"/>
    <x v="3"/>
    <x v="226"/>
    <x v="1"/>
    <x v="1"/>
    <x v="669"/>
    <x v="675"/>
    <x v="0"/>
    <x v="0"/>
    <x v="9"/>
    <x v="727"/>
    <x v="0"/>
  </r>
  <r>
    <x v="737"/>
    <x v="722"/>
    <x v="736"/>
    <x v="41"/>
    <x v="719"/>
    <x v="1"/>
    <x v="80"/>
    <x v="1"/>
    <x v="1"/>
    <x v="670"/>
    <x v="676"/>
    <x v="0"/>
    <x v="0"/>
    <x v="7"/>
    <x v="728"/>
    <x v="0"/>
  </r>
  <r>
    <x v="738"/>
    <x v="486"/>
    <x v="737"/>
    <x v="381"/>
    <x v="720"/>
    <x v="0"/>
    <x v="27"/>
    <x v="1"/>
    <x v="1"/>
    <x v="671"/>
    <x v="677"/>
    <x v="0"/>
    <x v="1"/>
    <x v="3"/>
    <x v="729"/>
    <x v="0"/>
  </r>
  <r>
    <x v="739"/>
    <x v="723"/>
    <x v="738"/>
    <x v="83"/>
    <x v="721"/>
    <x v="0"/>
    <x v="271"/>
    <x v="1"/>
    <x v="1"/>
    <x v="672"/>
    <x v="678"/>
    <x v="0"/>
    <x v="0"/>
    <x v="7"/>
    <x v="730"/>
    <x v="0"/>
  </r>
  <r>
    <x v="740"/>
    <x v="724"/>
    <x v="739"/>
    <x v="98"/>
    <x v="722"/>
    <x v="0"/>
    <x v="36"/>
    <x v="1"/>
    <x v="1"/>
    <x v="673"/>
    <x v="679"/>
    <x v="0"/>
    <x v="0"/>
    <x v="3"/>
    <x v="731"/>
    <x v="0"/>
  </r>
  <r>
    <x v="741"/>
    <x v="287"/>
    <x v="740"/>
    <x v="272"/>
    <x v="723"/>
    <x v="1"/>
    <x v="406"/>
    <x v="1"/>
    <x v="1"/>
    <x v="674"/>
    <x v="680"/>
    <x v="0"/>
    <x v="0"/>
    <x v="3"/>
    <x v="732"/>
    <x v="0"/>
  </r>
  <r>
    <x v="742"/>
    <x v="725"/>
    <x v="741"/>
    <x v="272"/>
    <x v="724"/>
    <x v="1"/>
    <x v="393"/>
    <x v="1"/>
    <x v="1"/>
    <x v="675"/>
    <x v="681"/>
    <x v="0"/>
    <x v="0"/>
    <x v="5"/>
    <x v="733"/>
    <x v="0"/>
  </r>
  <r>
    <x v="743"/>
    <x v="726"/>
    <x v="742"/>
    <x v="61"/>
    <x v="725"/>
    <x v="0"/>
    <x v="68"/>
    <x v="1"/>
    <x v="1"/>
    <x v="676"/>
    <x v="682"/>
    <x v="0"/>
    <x v="1"/>
    <x v="3"/>
    <x v="734"/>
    <x v="0"/>
  </r>
  <r>
    <x v="744"/>
    <x v="727"/>
    <x v="743"/>
    <x v="22"/>
    <x v="726"/>
    <x v="1"/>
    <x v="382"/>
    <x v="1"/>
    <x v="1"/>
    <x v="342"/>
    <x v="683"/>
    <x v="0"/>
    <x v="1"/>
    <x v="3"/>
    <x v="735"/>
    <x v="0"/>
  </r>
  <r>
    <x v="745"/>
    <x v="728"/>
    <x v="744"/>
    <x v="350"/>
    <x v="727"/>
    <x v="0"/>
    <x v="298"/>
    <x v="1"/>
    <x v="1"/>
    <x v="677"/>
    <x v="684"/>
    <x v="0"/>
    <x v="0"/>
    <x v="8"/>
    <x v="736"/>
    <x v="0"/>
  </r>
  <r>
    <x v="746"/>
    <x v="729"/>
    <x v="745"/>
    <x v="382"/>
    <x v="728"/>
    <x v="1"/>
    <x v="488"/>
    <x v="1"/>
    <x v="1"/>
    <x v="678"/>
    <x v="685"/>
    <x v="0"/>
    <x v="0"/>
    <x v="2"/>
    <x v="737"/>
    <x v="0"/>
  </r>
  <r>
    <x v="747"/>
    <x v="730"/>
    <x v="746"/>
    <x v="70"/>
    <x v="729"/>
    <x v="1"/>
    <x v="489"/>
    <x v="1"/>
    <x v="1"/>
    <x v="679"/>
    <x v="488"/>
    <x v="0"/>
    <x v="0"/>
    <x v="3"/>
    <x v="738"/>
    <x v="0"/>
  </r>
  <r>
    <x v="748"/>
    <x v="731"/>
    <x v="747"/>
    <x v="383"/>
    <x v="730"/>
    <x v="3"/>
    <x v="490"/>
    <x v="1"/>
    <x v="1"/>
    <x v="680"/>
    <x v="686"/>
    <x v="0"/>
    <x v="1"/>
    <x v="10"/>
    <x v="739"/>
    <x v="0"/>
  </r>
  <r>
    <x v="749"/>
    <x v="732"/>
    <x v="748"/>
    <x v="133"/>
    <x v="731"/>
    <x v="1"/>
    <x v="491"/>
    <x v="6"/>
    <x v="6"/>
    <x v="681"/>
    <x v="687"/>
    <x v="0"/>
    <x v="1"/>
    <x v="8"/>
    <x v="740"/>
    <x v="0"/>
  </r>
  <r>
    <x v="750"/>
    <x v="733"/>
    <x v="749"/>
    <x v="0"/>
    <x v="99"/>
    <x v="0"/>
    <x v="49"/>
    <x v="4"/>
    <x v="4"/>
    <x v="682"/>
    <x v="688"/>
    <x v="0"/>
    <x v="0"/>
    <x v="5"/>
    <x v="100"/>
    <x v="0"/>
  </r>
  <r>
    <x v="751"/>
    <x v="734"/>
    <x v="750"/>
    <x v="136"/>
    <x v="732"/>
    <x v="1"/>
    <x v="492"/>
    <x v="1"/>
    <x v="1"/>
    <x v="683"/>
    <x v="689"/>
    <x v="1"/>
    <x v="1"/>
    <x v="9"/>
    <x v="741"/>
    <x v="0"/>
  </r>
  <r>
    <x v="752"/>
    <x v="735"/>
    <x v="751"/>
    <x v="306"/>
    <x v="733"/>
    <x v="3"/>
    <x v="493"/>
    <x v="1"/>
    <x v="1"/>
    <x v="684"/>
    <x v="690"/>
    <x v="0"/>
    <x v="1"/>
    <x v="3"/>
    <x v="742"/>
    <x v="0"/>
  </r>
  <r>
    <x v="753"/>
    <x v="736"/>
    <x v="752"/>
    <x v="53"/>
    <x v="734"/>
    <x v="1"/>
    <x v="231"/>
    <x v="1"/>
    <x v="1"/>
    <x v="674"/>
    <x v="691"/>
    <x v="0"/>
    <x v="0"/>
    <x v="14"/>
    <x v="743"/>
    <x v="0"/>
  </r>
  <r>
    <x v="754"/>
    <x v="737"/>
    <x v="753"/>
    <x v="384"/>
    <x v="735"/>
    <x v="1"/>
    <x v="494"/>
    <x v="1"/>
    <x v="1"/>
    <x v="685"/>
    <x v="424"/>
    <x v="0"/>
    <x v="0"/>
    <x v="3"/>
    <x v="744"/>
    <x v="0"/>
  </r>
  <r>
    <x v="755"/>
    <x v="738"/>
    <x v="754"/>
    <x v="6"/>
    <x v="562"/>
    <x v="1"/>
    <x v="495"/>
    <x v="3"/>
    <x v="3"/>
    <x v="605"/>
    <x v="231"/>
    <x v="0"/>
    <x v="1"/>
    <x v="3"/>
    <x v="745"/>
    <x v="0"/>
  </r>
  <r>
    <x v="756"/>
    <x v="739"/>
    <x v="755"/>
    <x v="81"/>
    <x v="736"/>
    <x v="1"/>
    <x v="496"/>
    <x v="1"/>
    <x v="1"/>
    <x v="686"/>
    <x v="692"/>
    <x v="0"/>
    <x v="0"/>
    <x v="3"/>
    <x v="746"/>
    <x v="0"/>
  </r>
  <r>
    <x v="757"/>
    <x v="740"/>
    <x v="756"/>
    <x v="1"/>
    <x v="737"/>
    <x v="1"/>
    <x v="493"/>
    <x v="1"/>
    <x v="1"/>
    <x v="687"/>
    <x v="693"/>
    <x v="0"/>
    <x v="0"/>
    <x v="6"/>
    <x v="747"/>
    <x v="0"/>
  </r>
  <r>
    <x v="758"/>
    <x v="741"/>
    <x v="757"/>
    <x v="241"/>
    <x v="738"/>
    <x v="1"/>
    <x v="497"/>
    <x v="0"/>
    <x v="0"/>
    <x v="688"/>
    <x v="694"/>
    <x v="0"/>
    <x v="0"/>
    <x v="1"/>
    <x v="748"/>
    <x v="0"/>
  </r>
  <r>
    <x v="759"/>
    <x v="742"/>
    <x v="758"/>
    <x v="385"/>
    <x v="739"/>
    <x v="0"/>
    <x v="498"/>
    <x v="1"/>
    <x v="1"/>
    <x v="689"/>
    <x v="236"/>
    <x v="0"/>
    <x v="0"/>
    <x v="5"/>
    <x v="749"/>
    <x v="0"/>
  </r>
  <r>
    <x v="760"/>
    <x v="743"/>
    <x v="759"/>
    <x v="386"/>
    <x v="740"/>
    <x v="0"/>
    <x v="155"/>
    <x v="6"/>
    <x v="6"/>
    <x v="690"/>
    <x v="695"/>
    <x v="0"/>
    <x v="1"/>
    <x v="11"/>
    <x v="750"/>
    <x v="0"/>
  </r>
  <r>
    <x v="761"/>
    <x v="744"/>
    <x v="760"/>
    <x v="196"/>
    <x v="741"/>
    <x v="1"/>
    <x v="499"/>
    <x v="1"/>
    <x v="1"/>
    <x v="691"/>
    <x v="696"/>
    <x v="0"/>
    <x v="0"/>
    <x v="1"/>
    <x v="751"/>
    <x v="0"/>
  </r>
  <r>
    <x v="762"/>
    <x v="307"/>
    <x v="761"/>
    <x v="26"/>
    <x v="742"/>
    <x v="1"/>
    <x v="16"/>
    <x v="2"/>
    <x v="2"/>
    <x v="692"/>
    <x v="697"/>
    <x v="0"/>
    <x v="0"/>
    <x v="17"/>
    <x v="752"/>
    <x v="0"/>
  </r>
  <r>
    <x v="763"/>
    <x v="745"/>
    <x v="762"/>
    <x v="36"/>
    <x v="207"/>
    <x v="1"/>
    <x v="500"/>
    <x v="1"/>
    <x v="1"/>
    <x v="693"/>
    <x v="698"/>
    <x v="0"/>
    <x v="1"/>
    <x v="3"/>
    <x v="753"/>
    <x v="0"/>
  </r>
  <r>
    <x v="764"/>
    <x v="746"/>
    <x v="763"/>
    <x v="65"/>
    <x v="743"/>
    <x v="1"/>
    <x v="496"/>
    <x v="1"/>
    <x v="1"/>
    <x v="694"/>
    <x v="699"/>
    <x v="0"/>
    <x v="0"/>
    <x v="1"/>
    <x v="754"/>
    <x v="0"/>
  </r>
  <r>
    <x v="765"/>
    <x v="747"/>
    <x v="764"/>
    <x v="61"/>
    <x v="744"/>
    <x v="1"/>
    <x v="40"/>
    <x v="1"/>
    <x v="1"/>
    <x v="695"/>
    <x v="489"/>
    <x v="1"/>
    <x v="1"/>
    <x v="7"/>
    <x v="755"/>
    <x v="0"/>
  </r>
  <r>
    <x v="766"/>
    <x v="748"/>
    <x v="765"/>
    <x v="316"/>
    <x v="49"/>
    <x v="0"/>
    <x v="501"/>
    <x v="2"/>
    <x v="2"/>
    <x v="123"/>
    <x v="512"/>
    <x v="0"/>
    <x v="0"/>
    <x v="22"/>
    <x v="756"/>
    <x v="0"/>
  </r>
  <r>
    <x v="767"/>
    <x v="749"/>
    <x v="766"/>
    <x v="387"/>
    <x v="745"/>
    <x v="0"/>
    <x v="502"/>
    <x v="1"/>
    <x v="1"/>
    <x v="696"/>
    <x v="700"/>
    <x v="0"/>
    <x v="0"/>
    <x v="18"/>
    <x v="757"/>
    <x v="0"/>
  </r>
  <r>
    <x v="768"/>
    <x v="750"/>
    <x v="767"/>
    <x v="73"/>
    <x v="746"/>
    <x v="1"/>
    <x v="503"/>
    <x v="1"/>
    <x v="1"/>
    <x v="626"/>
    <x v="701"/>
    <x v="0"/>
    <x v="0"/>
    <x v="3"/>
    <x v="758"/>
    <x v="0"/>
  </r>
  <r>
    <x v="769"/>
    <x v="751"/>
    <x v="768"/>
    <x v="388"/>
    <x v="747"/>
    <x v="0"/>
    <x v="504"/>
    <x v="1"/>
    <x v="1"/>
    <x v="697"/>
    <x v="340"/>
    <x v="0"/>
    <x v="0"/>
    <x v="11"/>
    <x v="759"/>
    <x v="0"/>
  </r>
  <r>
    <x v="770"/>
    <x v="752"/>
    <x v="769"/>
    <x v="333"/>
    <x v="748"/>
    <x v="1"/>
    <x v="505"/>
    <x v="6"/>
    <x v="6"/>
    <x v="698"/>
    <x v="702"/>
    <x v="0"/>
    <x v="1"/>
    <x v="3"/>
    <x v="760"/>
    <x v="0"/>
  </r>
  <r>
    <x v="771"/>
    <x v="753"/>
    <x v="770"/>
    <x v="36"/>
    <x v="749"/>
    <x v="3"/>
    <x v="150"/>
    <x v="1"/>
    <x v="1"/>
    <x v="699"/>
    <x v="703"/>
    <x v="0"/>
    <x v="0"/>
    <x v="3"/>
    <x v="761"/>
    <x v="0"/>
  </r>
  <r>
    <x v="772"/>
    <x v="754"/>
    <x v="771"/>
    <x v="389"/>
    <x v="750"/>
    <x v="1"/>
    <x v="506"/>
    <x v="1"/>
    <x v="1"/>
    <x v="700"/>
    <x v="704"/>
    <x v="0"/>
    <x v="0"/>
    <x v="7"/>
    <x v="762"/>
    <x v="0"/>
  </r>
  <r>
    <x v="773"/>
    <x v="755"/>
    <x v="772"/>
    <x v="390"/>
    <x v="751"/>
    <x v="1"/>
    <x v="507"/>
    <x v="1"/>
    <x v="1"/>
    <x v="701"/>
    <x v="705"/>
    <x v="0"/>
    <x v="0"/>
    <x v="3"/>
    <x v="763"/>
    <x v="0"/>
  </r>
  <r>
    <x v="774"/>
    <x v="756"/>
    <x v="773"/>
    <x v="92"/>
    <x v="752"/>
    <x v="1"/>
    <x v="373"/>
    <x v="6"/>
    <x v="6"/>
    <x v="702"/>
    <x v="706"/>
    <x v="0"/>
    <x v="0"/>
    <x v="2"/>
    <x v="764"/>
    <x v="0"/>
  </r>
  <r>
    <x v="775"/>
    <x v="757"/>
    <x v="774"/>
    <x v="151"/>
    <x v="197"/>
    <x v="0"/>
    <x v="234"/>
    <x v="1"/>
    <x v="1"/>
    <x v="703"/>
    <x v="707"/>
    <x v="0"/>
    <x v="0"/>
    <x v="1"/>
    <x v="765"/>
    <x v="0"/>
  </r>
  <r>
    <x v="776"/>
    <x v="758"/>
    <x v="775"/>
    <x v="391"/>
    <x v="753"/>
    <x v="0"/>
    <x v="508"/>
    <x v="1"/>
    <x v="1"/>
    <x v="704"/>
    <x v="708"/>
    <x v="0"/>
    <x v="0"/>
    <x v="3"/>
    <x v="766"/>
    <x v="0"/>
  </r>
  <r>
    <x v="777"/>
    <x v="759"/>
    <x v="776"/>
    <x v="202"/>
    <x v="754"/>
    <x v="0"/>
    <x v="103"/>
    <x v="1"/>
    <x v="1"/>
    <x v="431"/>
    <x v="709"/>
    <x v="0"/>
    <x v="0"/>
    <x v="3"/>
    <x v="767"/>
    <x v="0"/>
  </r>
  <r>
    <x v="778"/>
    <x v="760"/>
    <x v="777"/>
    <x v="81"/>
    <x v="755"/>
    <x v="1"/>
    <x v="5"/>
    <x v="5"/>
    <x v="5"/>
    <x v="705"/>
    <x v="710"/>
    <x v="0"/>
    <x v="0"/>
    <x v="10"/>
    <x v="768"/>
    <x v="0"/>
  </r>
  <r>
    <x v="779"/>
    <x v="761"/>
    <x v="778"/>
    <x v="392"/>
    <x v="756"/>
    <x v="0"/>
    <x v="509"/>
    <x v="1"/>
    <x v="1"/>
    <x v="706"/>
    <x v="711"/>
    <x v="0"/>
    <x v="1"/>
    <x v="3"/>
    <x v="769"/>
    <x v="0"/>
  </r>
  <r>
    <x v="780"/>
    <x v="762"/>
    <x v="779"/>
    <x v="135"/>
    <x v="757"/>
    <x v="1"/>
    <x v="55"/>
    <x v="1"/>
    <x v="1"/>
    <x v="707"/>
    <x v="712"/>
    <x v="0"/>
    <x v="1"/>
    <x v="6"/>
    <x v="770"/>
    <x v="0"/>
  </r>
  <r>
    <x v="781"/>
    <x v="763"/>
    <x v="780"/>
    <x v="251"/>
    <x v="758"/>
    <x v="3"/>
    <x v="75"/>
    <x v="5"/>
    <x v="5"/>
    <x v="708"/>
    <x v="70"/>
    <x v="0"/>
    <x v="0"/>
    <x v="3"/>
    <x v="771"/>
    <x v="0"/>
  </r>
  <r>
    <x v="782"/>
    <x v="764"/>
    <x v="781"/>
    <x v="135"/>
    <x v="759"/>
    <x v="1"/>
    <x v="510"/>
    <x v="1"/>
    <x v="1"/>
    <x v="709"/>
    <x v="713"/>
    <x v="0"/>
    <x v="1"/>
    <x v="10"/>
    <x v="772"/>
    <x v="0"/>
  </r>
  <r>
    <x v="783"/>
    <x v="765"/>
    <x v="782"/>
    <x v="71"/>
    <x v="760"/>
    <x v="1"/>
    <x v="188"/>
    <x v="1"/>
    <x v="1"/>
    <x v="710"/>
    <x v="714"/>
    <x v="0"/>
    <x v="0"/>
    <x v="1"/>
    <x v="773"/>
    <x v="0"/>
  </r>
  <r>
    <x v="784"/>
    <x v="766"/>
    <x v="783"/>
    <x v="393"/>
    <x v="761"/>
    <x v="1"/>
    <x v="511"/>
    <x v="1"/>
    <x v="1"/>
    <x v="711"/>
    <x v="715"/>
    <x v="0"/>
    <x v="0"/>
    <x v="2"/>
    <x v="774"/>
    <x v="0"/>
  </r>
  <r>
    <x v="785"/>
    <x v="767"/>
    <x v="784"/>
    <x v="313"/>
    <x v="762"/>
    <x v="1"/>
    <x v="78"/>
    <x v="2"/>
    <x v="2"/>
    <x v="157"/>
    <x v="716"/>
    <x v="0"/>
    <x v="1"/>
    <x v="10"/>
    <x v="775"/>
    <x v="0"/>
  </r>
  <r>
    <x v="786"/>
    <x v="768"/>
    <x v="785"/>
    <x v="42"/>
    <x v="763"/>
    <x v="1"/>
    <x v="512"/>
    <x v="6"/>
    <x v="6"/>
    <x v="630"/>
    <x v="717"/>
    <x v="0"/>
    <x v="1"/>
    <x v="17"/>
    <x v="776"/>
    <x v="0"/>
  </r>
  <r>
    <x v="787"/>
    <x v="769"/>
    <x v="786"/>
    <x v="394"/>
    <x v="764"/>
    <x v="0"/>
    <x v="513"/>
    <x v="0"/>
    <x v="0"/>
    <x v="712"/>
    <x v="718"/>
    <x v="0"/>
    <x v="0"/>
    <x v="1"/>
    <x v="777"/>
    <x v="0"/>
  </r>
  <r>
    <x v="788"/>
    <x v="770"/>
    <x v="787"/>
    <x v="136"/>
    <x v="765"/>
    <x v="2"/>
    <x v="249"/>
    <x v="1"/>
    <x v="1"/>
    <x v="93"/>
    <x v="719"/>
    <x v="0"/>
    <x v="0"/>
    <x v="10"/>
    <x v="778"/>
    <x v="0"/>
  </r>
  <r>
    <x v="789"/>
    <x v="771"/>
    <x v="788"/>
    <x v="25"/>
    <x v="766"/>
    <x v="0"/>
    <x v="430"/>
    <x v="1"/>
    <x v="1"/>
    <x v="713"/>
    <x v="115"/>
    <x v="0"/>
    <x v="0"/>
    <x v="3"/>
    <x v="779"/>
    <x v="0"/>
  </r>
  <r>
    <x v="790"/>
    <x v="772"/>
    <x v="789"/>
    <x v="395"/>
    <x v="767"/>
    <x v="3"/>
    <x v="260"/>
    <x v="1"/>
    <x v="1"/>
    <x v="714"/>
    <x v="720"/>
    <x v="0"/>
    <x v="0"/>
    <x v="3"/>
    <x v="780"/>
    <x v="0"/>
  </r>
  <r>
    <x v="791"/>
    <x v="773"/>
    <x v="790"/>
    <x v="118"/>
    <x v="768"/>
    <x v="0"/>
    <x v="514"/>
    <x v="1"/>
    <x v="1"/>
    <x v="715"/>
    <x v="721"/>
    <x v="0"/>
    <x v="0"/>
    <x v="0"/>
    <x v="781"/>
    <x v="0"/>
  </r>
  <r>
    <x v="792"/>
    <x v="774"/>
    <x v="791"/>
    <x v="22"/>
    <x v="769"/>
    <x v="0"/>
    <x v="243"/>
    <x v="1"/>
    <x v="1"/>
    <x v="716"/>
    <x v="722"/>
    <x v="0"/>
    <x v="1"/>
    <x v="3"/>
    <x v="782"/>
    <x v="0"/>
  </r>
  <r>
    <x v="793"/>
    <x v="775"/>
    <x v="792"/>
    <x v="65"/>
    <x v="770"/>
    <x v="1"/>
    <x v="483"/>
    <x v="5"/>
    <x v="5"/>
    <x v="448"/>
    <x v="451"/>
    <x v="0"/>
    <x v="0"/>
    <x v="9"/>
    <x v="783"/>
    <x v="0"/>
  </r>
  <r>
    <x v="794"/>
    <x v="776"/>
    <x v="793"/>
    <x v="47"/>
    <x v="771"/>
    <x v="1"/>
    <x v="460"/>
    <x v="1"/>
    <x v="1"/>
    <x v="717"/>
    <x v="642"/>
    <x v="0"/>
    <x v="0"/>
    <x v="1"/>
    <x v="784"/>
    <x v="0"/>
  </r>
  <r>
    <x v="795"/>
    <x v="777"/>
    <x v="794"/>
    <x v="143"/>
    <x v="772"/>
    <x v="0"/>
    <x v="249"/>
    <x v="1"/>
    <x v="1"/>
    <x v="718"/>
    <x v="723"/>
    <x v="0"/>
    <x v="0"/>
    <x v="6"/>
    <x v="785"/>
    <x v="0"/>
  </r>
  <r>
    <x v="796"/>
    <x v="778"/>
    <x v="795"/>
    <x v="75"/>
    <x v="773"/>
    <x v="0"/>
    <x v="373"/>
    <x v="1"/>
    <x v="1"/>
    <x v="719"/>
    <x v="724"/>
    <x v="0"/>
    <x v="1"/>
    <x v="20"/>
    <x v="786"/>
    <x v="0"/>
  </r>
  <r>
    <x v="797"/>
    <x v="779"/>
    <x v="796"/>
    <x v="4"/>
    <x v="774"/>
    <x v="1"/>
    <x v="515"/>
    <x v="1"/>
    <x v="1"/>
    <x v="720"/>
    <x v="725"/>
    <x v="0"/>
    <x v="0"/>
    <x v="2"/>
    <x v="787"/>
    <x v="0"/>
  </r>
  <r>
    <x v="798"/>
    <x v="780"/>
    <x v="797"/>
    <x v="74"/>
    <x v="775"/>
    <x v="1"/>
    <x v="246"/>
    <x v="1"/>
    <x v="1"/>
    <x v="721"/>
    <x v="726"/>
    <x v="0"/>
    <x v="1"/>
    <x v="3"/>
    <x v="788"/>
    <x v="0"/>
  </r>
  <r>
    <x v="799"/>
    <x v="781"/>
    <x v="798"/>
    <x v="396"/>
    <x v="776"/>
    <x v="0"/>
    <x v="516"/>
    <x v="4"/>
    <x v="4"/>
    <x v="722"/>
    <x v="727"/>
    <x v="0"/>
    <x v="0"/>
    <x v="3"/>
    <x v="789"/>
    <x v="0"/>
  </r>
  <r>
    <x v="800"/>
    <x v="782"/>
    <x v="799"/>
    <x v="0"/>
    <x v="99"/>
    <x v="0"/>
    <x v="49"/>
    <x v="5"/>
    <x v="5"/>
    <x v="139"/>
    <x v="560"/>
    <x v="0"/>
    <x v="0"/>
    <x v="1"/>
    <x v="100"/>
    <x v="0"/>
  </r>
  <r>
    <x v="801"/>
    <x v="783"/>
    <x v="800"/>
    <x v="173"/>
    <x v="777"/>
    <x v="1"/>
    <x v="88"/>
    <x v="1"/>
    <x v="1"/>
    <x v="723"/>
    <x v="728"/>
    <x v="0"/>
    <x v="1"/>
    <x v="14"/>
    <x v="790"/>
    <x v="0"/>
  </r>
  <r>
    <x v="802"/>
    <x v="784"/>
    <x v="801"/>
    <x v="8"/>
    <x v="778"/>
    <x v="1"/>
    <x v="23"/>
    <x v="1"/>
    <x v="1"/>
    <x v="704"/>
    <x v="339"/>
    <x v="0"/>
    <x v="0"/>
    <x v="14"/>
    <x v="791"/>
    <x v="0"/>
  </r>
  <r>
    <x v="803"/>
    <x v="785"/>
    <x v="802"/>
    <x v="55"/>
    <x v="106"/>
    <x v="1"/>
    <x v="517"/>
    <x v="1"/>
    <x v="1"/>
    <x v="724"/>
    <x v="35"/>
    <x v="0"/>
    <x v="0"/>
    <x v="3"/>
    <x v="792"/>
    <x v="0"/>
  </r>
  <r>
    <x v="804"/>
    <x v="786"/>
    <x v="803"/>
    <x v="97"/>
    <x v="779"/>
    <x v="1"/>
    <x v="205"/>
    <x v="1"/>
    <x v="1"/>
    <x v="725"/>
    <x v="729"/>
    <x v="0"/>
    <x v="0"/>
    <x v="1"/>
    <x v="793"/>
    <x v="0"/>
  </r>
  <r>
    <x v="805"/>
    <x v="787"/>
    <x v="804"/>
    <x v="62"/>
    <x v="780"/>
    <x v="0"/>
    <x v="109"/>
    <x v="2"/>
    <x v="2"/>
    <x v="660"/>
    <x v="241"/>
    <x v="0"/>
    <x v="0"/>
    <x v="4"/>
    <x v="794"/>
    <x v="0"/>
  </r>
  <r>
    <x v="806"/>
    <x v="788"/>
    <x v="805"/>
    <x v="31"/>
    <x v="781"/>
    <x v="1"/>
    <x v="70"/>
    <x v="1"/>
    <x v="1"/>
    <x v="726"/>
    <x v="730"/>
    <x v="0"/>
    <x v="1"/>
    <x v="6"/>
    <x v="795"/>
    <x v="0"/>
  </r>
  <r>
    <x v="807"/>
    <x v="789"/>
    <x v="806"/>
    <x v="31"/>
    <x v="782"/>
    <x v="1"/>
    <x v="177"/>
    <x v="1"/>
    <x v="1"/>
    <x v="727"/>
    <x v="322"/>
    <x v="0"/>
    <x v="1"/>
    <x v="3"/>
    <x v="796"/>
    <x v="0"/>
  </r>
  <r>
    <x v="808"/>
    <x v="790"/>
    <x v="807"/>
    <x v="5"/>
    <x v="783"/>
    <x v="0"/>
    <x v="161"/>
    <x v="1"/>
    <x v="1"/>
    <x v="728"/>
    <x v="731"/>
    <x v="0"/>
    <x v="0"/>
    <x v="0"/>
    <x v="797"/>
    <x v="0"/>
  </r>
  <r>
    <x v="809"/>
    <x v="764"/>
    <x v="808"/>
    <x v="397"/>
    <x v="784"/>
    <x v="0"/>
    <x v="518"/>
    <x v="5"/>
    <x v="5"/>
    <x v="729"/>
    <x v="732"/>
    <x v="0"/>
    <x v="0"/>
    <x v="4"/>
    <x v="798"/>
    <x v="0"/>
  </r>
  <r>
    <x v="810"/>
    <x v="791"/>
    <x v="809"/>
    <x v="330"/>
    <x v="785"/>
    <x v="1"/>
    <x v="394"/>
    <x v="1"/>
    <x v="1"/>
    <x v="730"/>
    <x v="157"/>
    <x v="0"/>
    <x v="1"/>
    <x v="3"/>
    <x v="799"/>
    <x v="0"/>
  </r>
  <r>
    <x v="811"/>
    <x v="792"/>
    <x v="810"/>
    <x v="398"/>
    <x v="786"/>
    <x v="0"/>
    <x v="89"/>
    <x v="1"/>
    <x v="1"/>
    <x v="731"/>
    <x v="733"/>
    <x v="0"/>
    <x v="1"/>
    <x v="11"/>
    <x v="800"/>
    <x v="0"/>
  </r>
  <r>
    <x v="812"/>
    <x v="793"/>
    <x v="811"/>
    <x v="221"/>
    <x v="787"/>
    <x v="1"/>
    <x v="519"/>
    <x v="0"/>
    <x v="0"/>
    <x v="78"/>
    <x v="734"/>
    <x v="0"/>
    <x v="0"/>
    <x v="9"/>
    <x v="801"/>
    <x v="0"/>
  </r>
  <r>
    <x v="813"/>
    <x v="794"/>
    <x v="812"/>
    <x v="170"/>
    <x v="788"/>
    <x v="1"/>
    <x v="520"/>
    <x v="1"/>
    <x v="1"/>
    <x v="732"/>
    <x v="735"/>
    <x v="0"/>
    <x v="0"/>
    <x v="11"/>
    <x v="802"/>
    <x v="0"/>
  </r>
  <r>
    <x v="814"/>
    <x v="795"/>
    <x v="813"/>
    <x v="170"/>
    <x v="789"/>
    <x v="0"/>
    <x v="521"/>
    <x v="3"/>
    <x v="3"/>
    <x v="733"/>
    <x v="736"/>
    <x v="0"/>
    <x v="1"/>
    <x v="1"/>
    <x v="803"/>
    <x v="0"/>
  </r>
  <r>
    <x v="815"/>
    <x v="796"/>
    <x v="814"/>
    <x v="25"/>
    <x v="790"/>
    <x v="1"/>
    <x v="236"/>
    <x v="0"/>
    <x v="0"/>
    <x v="734"/>
    <x v="737"/>
    <x v="0"/>
    <x v="0"/>
    <x v="1"/>
    <x v="804"/>
    <x v="0"/>
  </r>
  <r>
    <x v="816"/>
    <x v="797"/>
    <x v="815"/>
    <x v="173"/>
    <x v="723"/>
    <x v="1"/>
    <x v="221"/>
    <x v="1"/>
    <x v="1"/>
    <x v="406"/>
    <x v="738"/>
    <x v="1"/>
    <x v="1"/>
    <x v="3"/>
    <x v="805"/>
    <x v="0"/>
  </r>
  <r>
    <x v="817"/>
    <x v="798"/>
    <x v="816"/>
    <x v="399"/>
    <x v="791"/>
    <x v="1"/>
    <x v="522"/>
    <x v="6"/>
    <x v="6"/>
    <x v="735"/>
    <x v="739"/>
    <x v="0"/>
    <x v="1"/>
    <x v="9"/>
    <x v="806"/>
    <x v="0"/>
  </r>
  <r>
    <x v="818"/>
    <x v="311"/>
    <x v="817"/>
    <x v="31"/>
    <x v="792"/>
    <x v="1"/>
    <x v="464"/>
    <x v="1"/>
    <x v="1"/>
    <x v="736"/>
    <x v="740"/>
    <x v="0"/>
    <x v="1"/>
    <x v="3"/>
    <x v="807"/>
    <x v="0"/>
  </r>
  <r>
    <x v="819"/>
    <x v="799"/>
    <x v="818"/>
    <x v="200"/>
    <x v="793"/>
    <x v="0"/>
    <x v="523"/>
    <x v="1"/>
    <x v="1"/>
    <x v="737"/>
    <x v="697"/>
    <x v="1"/>
    <x v="0"/>
    <x v="11"/>
    <x v="808"/>
    <x v="0"/>
  </r>
  <r>
    <x v="820"/>
    <x v="800"/>
    <x v="819"/>
    <x v="42"/>
    <x v="794"/>
    <x v="1"/>
    <x v="524"/>
    <x v="4"/>
    <x v="4"/>
    <x v="192"/>
    <x v="741"/>
    <x v="0"/>
    <x v="1"/>
    <x v="1"/>
    <x v="809"/>
    <x v="0"/>
  </r>
  <r>
    <x v="821"/>
    <x v="801"/>
    <x v="820"/>
    <x v="70"/>
    <x v="795"/>
    <x v="1"/>
    <x v="155"/>
    <x v="1"/>
    <x v="1"/>
    <x v="738"/>
    <x v="742"/>
    <x v="0"/>
    <x v="0"/>
    <x v="4"/>
    <x v="810"/>
    <x v="0"/>
  </r>
  <r>
    <x v="822"/>
    <x v="802"/>
    <x v="821"/>
    <x v="400"/>
    <x v="796"/>
    <x v="1"/>
    <x v="525"/>
    <x v="1"/>
    <x v="1"/>
    <x v="739"/>
    <x v="743"/>
    <x v="0"/>
    <x v="0"/>
    <x v="1"/>
    <x v="811"/>
    <x v="0"/>
  </r>
  <r>
    <x v="823"/>
    <x v="803"/>
    <x v="822"/>
    <x v="178"/>
    <x v="797"/>
    <x v="1"/>
    <x v="526"/>
    <x v="1"/>
    <x v="1"/>
    <x v="613"/>
    <x v="744"/>
    <x v="1"/>
    <x v="1"/>
    <x v="1"/>
    <x v="812"/>
    <x v="0"/>
  </r>
  <r>
    <x v="824"/>
    <x v="804"/>
    <x v="823"/>
    <x v="401"/>
    <x v="798"/>
    <x v="1"/>
    <x v="527"/>
    <x v="1"/>
    <x v="1"/>
    <x v="740"/>
    <x v="269"/>
    <x v="0"/>
    <x v="1"/>
    <x v="9"/>
    <x v="813"/>
    <x v="0"/>
  </r>
  <r>
    <x v="825"/>
    <x v="805"/>
    <x v="824"/>
    <x v="136"/>
    <x v="799"/>
    <x v="1"/>
    <x v="144"/>
    <x v="4"/>
    <x v="4"/>
    <x v="145"/>
    <x v="745"/>
    <x v="0"/>
    <x v="0"/>
    <x v="12"/>
    <x v="814"/>
    <x v="0"/>
  </r>
  <r>
    <x v="826"/>
    <x v="806"/>
    <x v="825"/>
    <x v="54"/>
    <x v="800"/>
    <x v="1"/>
    <x v="346"/>
    <x v="1"/>
    <x v="1"/>
    <x v="741"/>
    <x v="746"/>
    <x v="0"/>
    <x v="1"/>
    <x v="3"/>
    <x v="815"/>
    <x v="0"/>
  </r>
  <r>
    <x v="827"/>
    <x v="807"/>
    <x v="826"/>
    <x v="173"/>
    <x v="801"/>
    <x v="1"/>
    <x v="172"/>
    <x v="2"/>
    <x v="2"/>
    <x v="742"/>
    <x v="747"/>
    <x v="0"/>
    <x v="1"/>
    <x v="6"/>
    <x v="816"/>
    <x v="0"/>
  </r>
  <r>
    <x v="828"/>
    <x v="808"/>
    <x v="827"/>
    <x v="143"/>
    <x v="802"/>
    <x v="0"/>
    <x v="131"/>
    <x v="1"/>
    <x v="1"/>
    <x v="202"/>
    <x v="503"/>
    <x v="0"/>
    <x v="0"/>
    <x v="3"/>
    <x v="817"/>
    <x v="0"/>
  </r>
  <r>
    <x v="829"/>
    <x v="809"/>
    <x v="828"/>
    <x v="103"/>
    <x v="803"/>
    <x v="0"/>
    <x v="110"/>
    <x v="1"/>
    <x v="1"/>
    <x v="743"/>
    <x v="748"/>
    <x v="0"/>
    <x v="0"/>
    <x v="3"/>
    <x v="818"/>
    <x v="0"/>
  </r>
  <r>
    <x v="830"/>
    <x v="810"/>
    <x v="829"/>
    <x v="319"/>
    <x v="804"/>
    <x v="0"/>
    <x v="528"/>
    <x v="1"/>
    <x v="1"/>
    <x v="744"/>
    <x v="330"/>
    <x v="0"/>
    <x v="0"/>
    <x v="3"/>
    <x v="819"/>
    <x v="0"/>
  </r>
  <r>
    <x v="831"/>
    <x v="811"/>
    <x v="830"/>
    <x v="402"/>
    <x v="805"/>
    <x v="1"/>
    <x v="529"/>
    <x v="1"/>
    <x v="1"/>
    <x v="745"/>
    <x v="749"/>
    <x v="0"/>
    <x v="0"/>
    <x v="14"/>
    <x v="820"/>
    <x v="0"/>
  </r>
  <r>
    <x v="832"/>
    <x v="812"/>
    <x v="831"/>
    <x v="403"/>
    <x v="806"/>
    <x v="1"/>
    <x v="265"/>
    <x v="3"/>
    <x v="3"/>
    <x v="746"/>
    <x v="750"/>
    <x v="1"/>
    <x v="0"/>
    <x v="18"/>
    <x v="821"/>
    <x v="0"/>
  </r>
  <r>
    <x v="833"/>
    <x v="813"/>
    <x v="832"/>
    <x v="85"/>
    <x v="807"/>
    <x v="1"/>
    <x v="34"/>
    <x v="3"/>
    <x v="3"/>
    <x v="747"/>
    <x v="751"/>
    <x v="0"/>
    <x v="0"/>
    <x v="18"/>
    <x v="822"/>
    <x v="0"/>
  </r>
  <r>
    <x v="834"/>
    <x v="814"/>
    <x v="833"/>
    <x v="190"/>
    <x v="808"/>
    <x v="1"/>
    <x v="530"/>
    <x v="1"/>
    <x v="1"/>
    <x v="362"/>
    <x v="451"/>
    <x v="0"/>
    <x v="0"/>
    <x v="3"/>
    <x v="823"/>
    <x v="0"/>
  </r>
  <r>
    <x v="835"/>
    <x v="815"/>
    <x v="834"/>
    <x v="404"/>
    <x v="809"/>
    <x v="0"/>
    <x v="531"/>
    <x v="1"/>
    <x v="1"/>
    <x v="748"/>
    <x v="752"/>
    <x v="0"/>
    <x v="0"/>
    <x v="2"/>
    <x v="824"/>
    <x v="0"/>
  </r>
  <r>
    <x v="836"/>
    <x v="816"/>
    <x v="835"/>
    <x v="32"/>
    <x v="810"/>
    <x v="0"/>
    <x v="115"/>
    <x v="1"/>
    <x v="1"/>
    <x v="749"/>
    <x v="753"/>
    <x v="0"/>
    <x v="0"/>
    <x v="7"/>
    <x v="825"/>
    <x v="0"/>
  </r>
  <r>
    <x v="837"/>
    <x v="817"/>
    <x v="836"/>
    <x v="405"/>
    <x v="811"/>
    <x v="1"/>
    <x v="532"/>
    <x v="1"/>
    <x v="1"/>
    <x v="643"/>
    <x v="754"/>
    <x v="0"/>
    <x v="0"/>
    <x v="17"/>
    <x v="826"/>
    <x v="0"/>
  </r>
  <r>
    <x v="838"/>
    <x v="818"/>
    <x v="837"/>
    <x v="330"/>
    <x v="812"/>
    <x v="1"/>
    <x v="210"/>
    <x v="1"/>
    <x v="1"/>
    <x v="750"/>
    <x v="755"/>
    <x v="0"/>
    <x v="0"/>
    <x v="3"/>
    <x v="827"/>
    <x v="0"/>
  </r>
  <r>
    <x v="839"/>
    <x v="819"/>
    <x v="838"/>
    <x v="106"/>
    <x v="813"/>
    <x v="1"/>
    <x v="144"/>
    <x v="1"/>
    <x v="1"/>
    <x v="751"/>
    <x v="756"/>
    <x v="0"/>
    <x v="1"/>
    <x v="4"/>
    <x v="828"/>
    <x v="0"/>
  </r>
  <r>
    <x v="840"/>
    <x v="820"/>
    <x v="839"/>
    <x v="406"/>
    <x v="814"/>
    <x v="1"/>
    <x v="533"/>
    <x v="1"/>
    <x v="1"/>
    <x v="752"/>
    <x v="757"/>
    <x v="0"/>
    <x v="1"/>
    <x v="3"/>
    <x v="829"/>
    <x v="0"/>
  </r>
  <r>
    <x v="841"/>
    <x v="821"/>
    <x v="840"/>
    <x v="14"/>
    <x v="815"/>
    <x v="1"/>
    <x v="287"/>
    <x v="1"/>
    <x v="1"/>
    <x v="753"/>
    <x v="758"/>
    <x v="0"/>
    <x v="0"/>
    <x v="2"/>
    <x v="830"/>
    <x v="0"/>
  </r>
  <r>
    <x v="842"/>
    <x v="822"/>
    <x v="841"/>
    <x v="42"/>
    <x v="816"/>
    <x v="1"/>
    <x v="227"/>
    <x v="6"/>
    <x v="6"/>
    <x v="754"/>
    <x v="759"/>
    <x v="0"/>
    <x v="0"/>
    <x v="8"/>
    <x v="831"/>
    <x v="0"/>
  </r>
  <r>
    <x v="843"/>
    <x v="823"/>
    <x v="842"/>
    <x v="35"/>
    <x v="817"/>
    <x v="0"/>
    <x v="254"/>
    <x v="1"/>
    <x v="1"/>
    <x v="755"/>
    <x v="760"/>
    <x v="0"/>
    <x v="0"/>
    <x v="14"/>
    <x v="832"/>
    <x v="0"/>
  </r>
  <r>
    <x v="844"/>
    <x v="824"/>
    <x v="843"/>
    <x v="35"/>
    <x v="818"/>
    <x v="3"/>
    <x v="115"/>
    <x v="1"/>
    <x v="1"/>
    <x v="756"/>
    <x v="761"/>
    <x v="0"/>
    <x v="0"/>
    <x v="4"/>
    <x v="833"/>
    <x v="0"/>
  </r>
  <r>
    <x v="845"/>
    <x v="825"/>
    <x v="844"/>
    <x v="407"/>
    <x v="819"/>
    <x v="1"/>
    <x v="534"/>
    <x v="4"/>
    <x v="4"/>
    <x v="757"/>
    <x v="78"/>
    <x v="0"/>
    <x v="0"/>
    <x v="2"/>
    <x v="834"/>
    <x v="0"/>
  </r>
  <r>
    <x v="846"/>
    <x v="826"/>
    <x v="845"/>
    <x v="67"/>
    <x v="820"/>
    <x v="1"/>
    <x v="44"/>
    <x v="1"/>
    <x v="1"/>
    <x v="758"/>
    <x v="762"/>
    <x v="1"/>
    <x v="1"/>
    <x v="2"/>
    <x v="835"/>
    <x v="0"/>
  </r>
  <r>
    <x v="847"/>
    <x v="827"/>
    <x v="846"/>
    <x v="53"/>
    <x v="695"/>
    <x v="1"/>
    <x v="460"/>
    <x v="1"/>
    <x v="1"/>
    <x v="759"/>
    <x v="763"/>
    <x v="0"/>
    <x v="0"/>
    <x v="0"/>
    <x v="836"/>
    <x v="0"/>
  </r>
  <r>
    <x v="848"/>
    <x v="828"/>
    <x v="847"/>
    <x v="170"/>
    <x v="821"/>
    <x v="1"/>
    <x v="535"/>
    <x v="1"/>
    <x v="1"/>
    <x v="760"/>
    <x v="764"/>
    <x v="0"/>
    <x v="0"/>
    <x v="6"/>
    <x v="837"/>
    <x v="0"/>
  </r>
  <r>
    <x v="849"/>
    <x v="829"/>
    <x v="848"/>
    <x v="313"/>
    <x v="822"/>
    <x v="1"/>
    <x v="253"/>
    <x v="1"/>
    <x v="1"/>
    <x v="761"/>
    <x v="765"/>
    <x v="0"/>
    <x v="1"/>
    <x v="7"/>
    <x v="838"/>
    <x v="0"/>
  </r>
  <r>
    <x v="850"/>
    <x v="830"/>
    <x v="849"/>
    <x v="0"/>
    <x v="99"/>
    <x v="0"/>
    <x v="49"/>
    <x v="1"/>
    <x v="1"/>
    <x v="762"/>
    <x v="539"/>
    <x v="1"/>
    <x v="0"/>
    <x v="1"/>
    <x v="100"/>
    <x v="0"/>
  </r>
  <r>
    <x v="851"/>
    <x v="831"/>
    <x v="850"/>
    <x v="46"/>
    <x v="823"/>
    <x v="1"/>
    <x v="415"/>
    <x v="1"/>
    <x v="1"/>
    <x v="444"/>
    <x v="766"/>
    <x v="0"/>
    <x v="0"/>
    <x v="5"/>
    <x v="839"/>
    <x v="0"/>
  </r>
  <r>
    <x v="852"/>
    <x v="832"/>
    <x v="851"/>
    <x v="70"/>
    <x v="824"/>
    <x v="0"/>
    <x v="249"/>
    <x v="1"/>
    <x v="1"/>
    <x v="763"/>
    <x v="422"/>
    <x v="0"/>
    <x v="1"/>
    <x v="11"/>
    <x v="840"/>
    <x v="0"/>
  </r>
  <r>
    <x v="853"/>
    <x v="833"/>
    <x v="852"/>
    <x v="408"/>
    <x v="825"/>
    <x v="1"/>
    <x v="50"/>
    <x v="0"/>
    <x v="0"/>
    <x v="764"/>
    <x v="767"/>
    <x v="0"/>
    <x v="1"/>
    <x v="7"/>
    <x v="841"/>
    <x v="0"/>
  </r>
  <r>
    <x v="854"/>
    <x v="834"/>
    <x v="853"/>
    <x v="409"/>
    <x v="826"/>
    <x v="1"/>
    <x v="536"/>
    <x v="0"/>
    <x v="0"/>
    <x v="765"/>
    <x v="768"/>
    <x v="0"/>
    <x v="0"/>
    <x v="13"/>
    <x v="842"/>
    <x v="0"/>
  </r>
  <r>
    <x v="855"/>
    <x v="835"/>
    <x v="854"/>
    <x v="410"/>
    <x v="827"/>
    <x v="1"/>
    <x v="15"/>
    <x v="2"/>
    <x v="2"/>
    <x v="766"/>
    <x v="214"/>
    <x v="0"/>
    <x v="0"/>
    <x v="3"/>
    <x v="843"/>
    <x v="0"/>
  </r>
  <r>
    <x v="856"/>
    <x v="764"/>
    <x v="855"/>
    <x v="166"/>
    <x v="828"/>
    <x v="1"/>
    <x v="1"/>
    <x v="1"/>
    <x v="1"/>
    <x v="767"/>
    <x v="769"/>
    <x v="0"/>
    <x v="0"/>
    <x v="0"/>
    <x v="844"/>
    <x v="0"/>
  </r>
  <r>
    <x v="857"/>
    <x v="836"/>
    <x v="856"/>
    <x v="98"/>
    <x v="829"/>
    <x v="1"/>
    <x v="537"/>
    <x v="5"/>
    <x v="5"/>
    <x v="768"/>
    <x v="770"/>
    <x v="1"/>
    <x v="0"/>
    <x v="12"/>
    <x v="845"/>
    <x v="0"/>
  </r>
  <r>
    <x v="858"/>
    <x v="837"/>
    <x v="857"/>
    <x v="220"/>
    <x v="830"/>
    <x v="0"/>
    <x v="164"/>
    <x v="1"/>
    <x v="1"/>
    <x v="769"/>
    <x v="771"/>
    <x v="1"/>
    <x v="0"/>
    <x v="0"/>
    <x v="846"/>
    <x v="0"/>
  </r>
  <r>
    <x v="859"/>
    <x v="838"/>
    <x v="858"/>
    <x v="190"/>
    <x v="831"/>
    <x v="0"/>
    <x v="377"/>
    <x v="1"/>
    <x v="1"/>
    <x v="770"/>
    <x v="250"/>
    <x v="0"/>
    <x v="1"/>
    <x v="3"/>
    <x v="847"/>
    <x v="0"/>
  </r>
  <r>
    <x v="860"/>
    <x v="839"/>
    <x v="859"/>
    <x v="22"/>
    <x v="832"/>
    <x v="1"/>
    <x v="167"/>
    <x v="1"/>
    <x v="1"/>
    <x v="771"/>
    <x v="772"/>
    <x v="0"/>
    <x v="1"/>
    <x v="8"/>
    <x v="848"/>
    <x v="0"/>
  </r>
  <r>
    <x v="861"/>
    <x v="840"/>
    <x v="860"/>
    <x v="35"/>
    <x v="833"/>
    <x v="1"/>
    <x v="25"/>
    <x v="1"/>
    <x v="1"/>
    <x v="772"/>
    <x v="773"/>
    <x v="0"/>
    <x v="0"/>
    <x v="3"/>
    <x v="849"/>
    <x v="0"/>
  </r>
  <r>
    <x v="862"/>
    <x v="841"/>
    <x v="861"/>
    <x v="26"/>
    <x v="834"/>
    <x v="1"/>
    <x v="72"/>
    <x v="1"/>
    <x v="1"/>
    <x v="773"/>
    <x v="774"/>
    <x v="0"/>
    <x v="0"/>
    <x v="3"/>
    <x v="850"/>
    <x v="0"/>
  </r>
  <r>
    <x v="863"/>
    <x v="842"/>
    <x v="862"/>
    <x v="1"/>
    <x v="835"/>
    <x v="1"/>
    <x v="538"/>
    <x v="1"/>
    <x v="1"/>
    <x v="774"/>
    <x v="331"/>
    <x v="0"/>
    <x v="1"/>
    <x v="19"/>
    <x v="851"/>
    <x v="0"/>
  </r>
  <r>
    <x v="864"/>
    <x v="843"/>
    <x v="863"/>
    <x v="3"/>
    <x v="836"/>
    <x v="1"/>
    <x v="503"/>
    <x v="1"/>
    <x v="1"/>
    <x v="775"/>
    <x v="775"/>
    <x v="0"/>
    <x v="0"/>
    <x v="12"/>
    <x v="852"/>
    <x v="0"/>
  </r>
  <r>
    <x v="865"/>
    <x v="844"/>
    <x v="864"/>
    <x v="411"/>
    <x v="837"/>
    <x v="1"/>
    <x v="539"/>
    <x v="1"/>
    <x v="1"/>
    <x v="776"/>
    <x v="776"/>
    <x v="0"/>
    <x v="0"/>
    <x v="3"/>
    <x v="853"/>
    <x v="0"/>
  </r>
  <r>
    <x v="866"/>
    <x v="845"/>
    <x v="865"/>
    <x v="412"/>
    <x v="838"/>
    <x v="3"/>
    <x v="540"/>
    <x v="1"/>
    <x v="1"/>
    <x v="777"/>
    <x v="777"/>
    <x v="0"/>
    <x v="0"/>
    <x v="14"/>
    <x v="854"/>
    <x v="0"/>
  </r>
  <r>
    <x v="867"/>
    <x v="846"/>
    <x v="866"/>
    <x v="73"/>
    <x v="839"/>
    <x v="1"/>
    <x v="402"/>
    <x v="1"/>
    <x v="1"/>
    <x v="778"/>
    <x v="778"/>
    <x v="0"/>
    <x v="0"/>
    <x v="0"/>
    <x v="855"/>
    <x v="0"/>
  </r>
  <r>
    <x v="868"/>
    <x v="847"/>
    <x v="867"/>
    <x v="260"/>
    <x v="762"/>
    <x v="1"/>
    <x v="105"/>
    <x v="1"/>
    <x v="1"/>
    <x v="779"/>
    <x v="779"/>
    <x v="0"/>
    <x v="0"/>
    <x v="3"/>
    <x v="856"/>
    <x v="0"/>
  </r>
  <r>
    <x v="869"/>
    <x v="848"/>
    <x v="868"/>
    <x v="413"/>
    <x v="840"/>
    <x v="0"/>
    <x v="541"/>
    <x v="1"/>
    <x v="1"/>
    <x v="780"/>
    <x v="780"/>
    <x v="0"/>
    <x v="0"/>
    <x v="6"/>
    <x v="857"/>
    <x v="0"/>
  </r>
  <r>
    <x v="870"/>
    <x v="849"/>
    <x v="869"/>
    <x v="106"/>
    <x v="841"/>
    <x v="0"/>
    <x v="246"/>
    <x v="1"/>
    <x v="1"/>
    <x v="335"/>
    <x v="781"/>
    <x v="0"/>
    <x v="0"/>
    <x v="3"/>
    <x v="858"/>
    <x v="0"/>
  </r>
  <r>
    <x v="871"/>
    <x v="850"/>
    <x v="870"/>
    <x v="414"/>
    <x v="842"/>
    <x v="1"/>
    <x v="542"/>
    <x v="1"/>
    <x v="1"/>
    <x v="535"/>
    <x v="782"/>
    <x v="0"/>
    <x v="1"/>
    <x v="3"/>
    <x v="859"/>
    <x v="0"/>
  </r>
  <r>
    <x v="872"/>
    <x v="851"/>
    <x v="871"/>
    <x v="53"/>
    <x v="843"/>
    <x v="1"/>
    <x v="543"/>
    <x v="2"/>
    <x v="2"/>
    <x v="270"/>
    <x v="783"/>
    <x v="0"/>
    <x v="0"/>
    <x v="22"/>
    <x v="860"/>
    <x v="0"/>
  </r>
  <r>
    <x v="873"/>
    <x v="852"/>
    <x v="872"/>
    <x v="369"/>
    <x v="844"/>
    <x v="1"/>
    <x v="544"/>
    <x v="1"/>
    <x v="1"/>
    <x v="781"/>
    <x v="393"/>
    <x v="0"/>
    <x v="0"/>
    <x v="14"/>
    <x v="861"/>
    <x v="0"/>
  </r>
  <r>
    <x v="874"/>
    <x v="853"/>
    <x v="873"/>
    <x v="415"/>
    <x v="845"/>
    <x v="1"/>
    <x v="545"/>
    <x v="1"/>
    <x v="1"/>
    <x v="782"/>
    <x v="784"/>
    <x v="0"/>
    <x v="1"/>
    <x v="14"/>
    <x v="862"/>
    <x v="0"/>
  </r>
  <r>
    <x v="875"/>
    <x v="854"/>
    <x v="874"/>
    <x v="58"/>
    <x v="846"/>
    <x v="0"/>
    <x v="109"/>
    <x v="1"/>
    <x v="1"/>
    <x v="783"/>
    <x v="785"/>
    <x v="0"/>
    <x v="0"/>
    <x v="1"/>
    <x v="863"/>
    <x v="0"/>
  </r>
  <r>
    <x v="876"/>
    <x v="855"/>
    <x v="875"/>
    <x v="111"/>
    <x v="847"/>
    <x v="0"/>
    <x v="176"/>
    <x v="0"/>
    <x v="0"/>
    <x v="784"/>
    <x v="229"/>
    <x v="0"/>
    <x v="0"/>
    <x v="14"/>
    <x v="864"/>
    <x v="0"/>
  </r>
  <r>
    <x v="877"/>
    <x v="856"/>
    <x v="876"/>
    <x v="416"/>
    <x v="848"/>
    <x v="0"/>
    <x v="546"/>
    <x v="1"/>
    <x v="1"/>
    <x v="785"/>
    <x v="786"/>
    <x v="0"/>
    <x v="0"/>
    <x v="0"/>
    <x v="865"/>
    <x v="0"/>
  </r>
  <r>
    <x v="878"/>
    <x v="857"/>
    <x v="877"/>
    <x v="50"/>
    <x v="849"/>
    <x v="0"/>
    <x v="65"/>
    <x v="6"/>
    <x v="6"/>
    <x v="786"/>
    <x v="787"/>
    <x v="0"/>
    <x v="0"/>
    <x v="16"/>
    <x v="866"/>
    <x v="0"/>
  </r>
  <r>
    <x v="879"/>
    <x v="858"/>
    <x v="878"/>
    <x v="67"/>
    <x v="675"/>
    <x v="1"/>
    <x v="4"/>
    <x v="1"/>
    <x v="1"/>
    <x v="787"/>
    <x v="341"/>
    <x v="0"/>
    <x v="0"/>
    <x v="9"/>
    <x v="867"/>
    <x v="0"/>
  </r>
  <r>
    <x v="880"/>
    <x v="859"/>
    <x v="879"/>
    <x v="396"/>
    <x v="850"/>
    <x v="1"/>
    <x v="547"/>
    <x v="1"/>
    <x v="1"/>
    <x v="788"/>
    <x v="788"/>
    <x v="0"/>
    <x v="0"/>
    <x v="5"/>
    <x v="868"/>
    <x v="0"/>
  </r>
  <r>
    <x v="881"/>
    <x v="860"/>
    <x v="880"/>
    <x v="417"/>
    <x v="851"/>
    <x v="0"/>
    <x v="15"/>
    <x v="1"/>
    <x v="1"/>
    <x v="330"/>
    <x v="789"/>
    <x v="0"/>
    <x v="1"/>
    <x v="3"/>
    <x v="869"/>
    <x v="0"/>
  </r>
  <r>
    <x v="882"/>
    <x v="861"/>
    <x v="881"/>
    <x v="126"/>
    <x v="852"/>
    <x v="1"/>
    <x v="175"/>
    <x v="1"/>
    <x v="1"/>
    <x v="789"/>
    <x v="790"/>
    <x v="0"/>
    <x v="0"/>
    <x v="3"/>
    <x v="870"/>
    <x v="0"/>
  </r>
  <r>
    <x v="883"/>
    <x v="862"/>
    <x v="882"/>
    <x v="74"/>
    <x v="853"/>
    <x v="1"/>
    <x v="548"/>
    <x v="1"/>
    <x v="1"/>
    <x v="790"/>
    <x v="791"/>
    <x v="0"/>
    <x v="0"/>
    <x v="12"/>
    <x v="871"/>
    <x v="0"/>
  </r>
  <r>
    <x v="884"/>
    <x v="863"/>
    <x v="883"/>
    <x v="418"/>
    <x v="854"/>
    <x v="0"/>
    <x v="549"/>
    <x v="1"/>
    <x v="1"/>
    <x v="791"/>
    <x v="792"/>
    <x v="0"/>
    <x v="1"/>
    <x v="3"/>
    <x v="872"/>
    <x v="0"/>
  </r>
  <r>
    <x v="885"/>
    <x v="864"/>
    <x v="884"/>
    <x v="37"/>
    <x v="855"/>
    <x v="1"/>
    <x v="550"/>
    <x v="1"/>
    <x v="1"/>
    <x v="792"/>
    <x v="556"/>
    <x v="0"/>
    <x v="0"/>
    <x v="3"/>
    <x v="873"/>
    <x v="0"/>
  </r>
  <r>
    <x v="886"/>
    <x v="865"/>
    <x v="885"/>
    <x v="419"/>
    <x v="856"/>
    <x v="0"/>
    <x v="551"/>
    <x v="1"/>
    <x v="1"/>
    <x v="793"/>
    <x v="488"/>
    <x v="0"/>
    <x v="0"/>
    <x v="7"/>
    <x v="874"/>
    <x v="0"/>
  </r>
  <r>
    <x v="887"/>
    <x v="866"/>
    <x v="886"/>
    <x v="75"/>
    <x v="857"/>
    <x v="0"/>
    <x v="249"/>
    <x v="1"/>
    <x v="1"/>
    <x v="794"/>
    <x v="232"/>
    <x v="0"/>
    <x v="1"/>
    <x v="3"/>
    <x v="875"/>
    <x v="0"/>
  </r>
  <r>
    <x v="888"/>
    <x v="867"/>
    <x v="887"/>
    <x v="306"/>
    <x v="858"/>
    <x v="1"/>
    <x v="552"/>
    <x v="1"/>
    <x v="1"/>
    <x v="795"/>
    <x v="793"/>
    <x v="0"/>
    <x v="0"/>
    <x v="3"/>
    <x v="876"/>
    <x v="0"/>
  </r>
  <r>
    <x v="889"/>
    <x v="868"/>
    <x v="888"/>
    <x v="36"/>
    <x v="859"/>
    <x v="1"/>
    <x v="393"/>
    <x v="1"/>
    <x v="1"/>
    <x v="796"/>
    <x v="794"/>
    <x v="0"/>
    <x v="1"/>
    <x v="5"/>
    <x v="877"/>
    <x v="0"/>
  </r>
  <r>
    <x v="890"/>
    <x v="869"/>
    <x v="889"/>
    <x v="420"/>
    <x v="860"/>
    <x v="1"/>
    <x v="553"/>
    <x v="1"/>
    <x v="1"/>
    <x v="797"/>
    <x v="138"/>
    <x v="0"/>
    <x v="0"/>
    <x v="7"/>
    <x v="878"/>
    <x v="0"/>
  </r>
  <r>
    <x v="891"/>
    <x v="870"/>
    <x v="890"/>
    <x v="162"/>
    <x v="861"/>
    <x v="1"/>
    <x v="34"/>
    <x v="0"/>
    <x v="0"/>
    <x v="798"/>
    <x v="795"/>
    <x v="0"/>
    <x v="0"/>
    <x v="4"/>
    <x v="879"/>
    <x v="0"/>
  </r>
  <r>
    <x v="892"/>
    <x v="871"/>
    <x v="891"/>
    <x v="46"/>
    <x v="862"/>
    <x v="1"/>
    <x v="554"/>
    <x v="1"/>
    <x v="1"/>
    <x v="799"/>
    <x v="796"/>
    <x v="0"/>
    <x v="0"/>
    <x v="18"/>
    <x v="880"/>
    <x v="0"/>
  </r>
  <r>
    <x v="893"/>
    <x v="872"/>
    <x v="892"/>
    <x v="141"/>
    <x v="863"/>
    <x v="1"/>
    <x v="134"/>
    <x v="6"/>
    <x v="6"/>
    <x v="800"/>
    <x v="797"/>
    <x v="0"/>
    <x v="1"/>
    <x v="4"/>
    <x v="881"/>
    <x v="0"/>
  </r>
  <r>
    <x v="894"/>
    <x v="873"/>
    <x v="893"/>
    <x v="12"/>
    <x v="9"/>
    <x v="1"/>
    <x v="75"/>
    <x v="4"/>
    <x v="4"/>
    <x v="801"/>
    <x v="798"/>
    <x v="0"/>
    <x v="1"/>
    <x v="19"/>
    <x v="882"/>
    <x v="0"/>
  </r>
  <r>
    <x v="895"/>
    <x v="874"/>
    <x v="894"/>
    <x v="421"/>
    <x v="611"/>
    <x v="0"/>
    <x v="37"/>
    <x v="1"/>
    <x v="1"/>
    <x v="802"/>
    <x v="799"/>
    <x v="0"/>
    <x v="0"/>
    <x v="3"/>
    <x v="883"/>
    <x v="0"/>
  </r>
  <r>
    <x v="896"/>
    <x v="875"/>
    <x v="895"/>
    <x v="174"/>
    <x v="864"/>
    <x v="1"/>
    <x v="555"/>
    <x v="2"/>
    <x v="2"/>
    <x v="803"/>
    <x v="800"/>
    <x v="0"/>
    <x v="1"/>
    <x v="0"/>
    <x v="884"/>
    <x v="0"/>
  </r>
  <r>
    <x v="897"/>
    <x v="876"/>
    <x v="896"/>
    <x v="35"/>
    <x v="865"/>
    <x v="0"/>
    <x v="11"/>
    <x v="1"/>
    <x v="1"/>
    <x v="212"/>
    <x v="368"/>
    <x v="0"/>
    <x v="0"/>
    <x v="3"/>
    <x v="885"/>
    <x v="0"/>
  </r>
  <r>
    <x v="898"/>
    <x v="877"/>
    <x v="897"/>
    <x v="422"/>
    <x v="866"/>
    <x v="0"/>
    <x v="556"/>
    <x v="1"/>
    <x v="1"/>
    <x v="804"/>
    <x v="801"/>
    <x v="0"/>
    <x v="0"/>
    <x v="4"/>
    <x v="886"/>
    <x v="0"/>
  </r>
  <r>
    <x v="899"/>
    <x v="878"/>
    <x v="898"/>
    <x v="33"/>
    <x v="867"/>
    <x v="1"/>
    <x v="300"/>
    <x v="5"/>
    <x v="5"/>
    <x v="805"/>
    <x v="802"/>
    <x v="0"/>
    <x v="0"/>
    <x v="17"/>
    <x v="887"/>
    <x v="0"/>
  </r>
  <r>
    <x v="900"/>
    <x v="879"/>
    <x v="899"/>
    <x v="0"/>
    <x v="50"/>
    <x v="0"/>
    <x v="49"/>
    <x v="1"/>
    <x v="1"/>
    <x v="806"/>
    <x v="803"/>
    <x v="0"/>
    <x v="1"/>
    <x v="2"/>
    <x v="50"/>
    <x v="0"/>
  </r>
  <r>
    <x v="901"/>
    <x v="880"/>
    <x v="900"/>
    <x v="36"/>
    <x v="868"/>
    <x v="1"/>
    <x v="122"/>
    <x v="1"/>
    <x v="1"/>
    <x v="807"/>
    <x v="482"/>
    <x v="0"/>
    <x v="1"/>
    <x v="1"/>
    <x v="888"/>
    <x v="0"/>
  </r>
  <r>
    <x v="902"/>
    <x v="881"/>
    <x v="901"/>
    <x v="1"/>
    <x v="869"/>
    <x v="1"/>
    <x v="460"/>
    <x v="1"/>
    <x v="1"/>
    <x v="722"/>
    <x v="496"/>
    <x v="0"/>
    <x v="0"/>
    <x v="2"/>
    <x v="889"/>
    <x v="0"/>
  </r>
  <r>
    <x v="903"/>
    <x v="882"/>
    <x v="902"/>
    <x v="423"/>
    <x v="870"/>
    <x v="2"/>
    <x v="443"/>
    <x v="1"/>
    <x v="1"/>
    <x v="477"/>
    <x v="804"/>
    <x v="0"/>
    <x v="1"/>
    <x v="9"/>
    <x v="890"/>
    <x v="0"/>
  </r>
  <r>
    <x v="904"/>
    <x v="883"/>
    <x v="903"/>
    <x v="191"/>
    <x v="871"/>
    <x v="0"/>
    <x v="36"/>
    <x v="1"/>
    <x v="1"/>
    <x v="259"/>
    <x v="805"/>
    <x v="0"/>
    <x v="0"/>
    <x v="15"/>
    <x v="891"/>
    <x v="0"/>
  </r>
  <r>
    <x v="905"/>
    <x v="884"/>
    <x v="904"/>
    <x v="58"/>
    <x v="872"/>
    <x v="1"/>
    <x v="64"/>
    <x v="1"/>
    <x v="1"/>
    <x v="9"/>
    <x v="806"/>
    <x v="0"/>
    <x v="0"/>
    <x v="3"/>
    <x v="892"/>
    <x v="0"/>
  </r>
  <r>
    <x v="906"/>
    <x v="885"/>
    <x v="905"/>
    <x v="20"/>
    <x v="873"/>
    <x v="1"/>
    <x v="271"/>
    <x v="1"/>
    <x v="1"/>
    <x v="808"/>
    <x v="807"/>
    <x v="1"/>
    <x v="1"/>
    <x v="4"/>
    <x v="893"/>
    <x v="0"/>
  </r>
  <r>
    <x v="907"/>
    <x v="886"/>
    <x v="906"/>
    <x v="14"/>
    <x v="874"/>
    <x v="0"/>
    <x v="142"/>
    <x v="1"/>
    <x v="1"/>
    <x v="809"/>
    <x v="808"/>
    <x v="0"/>
    <x v="0"/>
    <x v="3"/>
    <x v="894"/>
    <x v="0"/>
  </r>
  <r>
    <x v="908"/>
    <x v="887"/>
    <x v="907"/>
    <x v="424"/>
    <x v="875"/>
    <x v="1"/>
    <x v="557"/>
    <x v="1"/>
    <x v="1"/>
    <x v="444"/>
    <x v="104"/>
    <x v="0"/>
    <x v="0"/>
    <x v="11"/>
    <x v="895"/>
    <x v="0"/>
  </r>
  <r>
    <x v="909"/>
    <x v="888"/>
    <x v="908"/>
    <x v="37"/>
    <x v="876"/>
    <x v="1"/>
    <x v="175"/>
    <x v="0"/>
    <x v="0"/>
    <x v="384"/>
    <x v="809"/>
    <x v="0"/>
    <x v="1"/>
    <x v="3"/>
    <x v="896"/>
    <x v="0"/>
  </r>
  <r>
    <x v="910"/>
    <x v="889"/>
    <x v="909"/>
    <x v="425"/>
    <x v="877"/>
    <x v="3"/>
    <x v="102"/>
    <x v="1"/>
    <x v="1"/>
    <x v="810"/>
    <x v="810"/>
    <x v="0"/>
    <x v="0"/>
    <x v="3"/>
    <x v="897"/>
    <x v="0"/>
  </r>
  <r>
    <x v="911"/>
    <x v="890"/>
    <x v="910"/>
    <x v="306"/>
    <x v="878"/>
    <x v="1"/>
    <x v="558"/>
    <x v="1"/>
    <x v="1"/>
    <x v="811"/>
    <x v="811"/>
    <x v="1"/>
    <x v="0"/>
    <x v="2"/>
    <x v="898"/>
    <x v="0"/>
  </r>
  <r>
    <x v="912"/>
    <x v="891"/>
    <x v="911"/>
    <x v="37"/>
    <x v="879"/>
    <x v="1"/>
    <x v="559"/>
    <x v="1"/>
    <x v="1"/>
    <x v="812"/>
    <x v="812"/>
    <x v="1"/>
    <x v="0"/>
    <x v="6"/>
    <x v="899"/>
    <x v="0"/>
  </r>
  <r>
    <x v="913"/>
    <x v="892"/>
    <x v="912"/>
    <x v="426"/>
    <x v="880"/>
    <x v="0"/>
    <x v="560"/>
    <x v="2"/>
    <x v="2"/>
    <x v="813"/>
    <x v="813"/>
    <x v="0"/>
    <x v="0"/>
    <x v="6"/>
    <x v="900"/>
    <x v="0"/>
  </r>
  <r>
    <x v="914"/>
    <x v="893"/>
    <x v="913"/>
    <x v="330"/>
    <x v="881"/>
    <x v="0"/>
    <x v="561"/>
    <x v="4"/>
    <x v="4"/>
    <x v="814"/>
    <x v="814"/>
    <x v="0"/>
    <x v="0"/>
    <x v="3"/>
    <x v="901"/>
    <x v="0"/>
  </r>
  <r>
    <x v="915"/>
    <x v="894"/>
    <x v="914"/>
    <x v="427"/>
    <x v="882"/>
    <x v="1"/>
    <x v="562"/>
    <x v="4"/>
    <x v="4"/>
    <x v="80"/>
    <x v="815"/>
    <x v="0"/>
    <x v="0"/>
    <x v="19"/>
    <x v="902"/>
    <x v="0"/>
  </r>
  <r>
    <x v="916"/>
    <x v="895"/>
    <x v="915"/>
    <x v="41"/>
    <x v="883"/>
    <x v="0"/>
    <x v="550"/>
    <x v="1"/>
    <x v="1"/>
    <x v="815"/>
    <x v="414"/>
    <x v="0"/>
    <x v="0"/>
    <x v="14"/>
    <x v="903"/>
    <x v="0"/>
  </r>
  <r>
    <x v="917"/>
    <x v="896"/>
    <x v="916"/>
    <x v="136"/>
    <x v="884"/>
    <x v="2"/>
    <x v="11"/>
    <x v="4"/>
    <x v="4"/>
    <x v="816"/>
    <x v="816"/>
    <x v="0"/>
    <x v="1"/>
    <x v="12"/>
    <x v="904"/>
    <x v="0"/>
  </r>
  <r>
    <x v="918"/>
    <x v="897"/>
    <x v="917"/>
    <x v="167"/>
    <x v="885"/>
    <x v="1"/>
    <x v="388"/>
    <x v="5"/>
    <x v="5"/>
    <x v="474"/>
    <x v="82"/>
    <x v="0"/>
    <x v="0"/>
    <x v="15"/>
    <x v="905"/>
    <x v="0"/>
  </r>
  <r>
    <x v="919"/>
    <x v="898"/>
    <x v="918"/>
    <x v="428"/>
    <x v="886"/>
    <x v="0"/>
    <x v="537"/>
    <x v="2"/>
    <x v="2"/>
    <x v="817"/>
    <x v="817"/>
    <x v="0"/>
    <x v="1"/>
    <x v="3"/>
    <x v="906"/>
    <x v="0"/>
  </r>
  <r>
    <x v="920"/>
    <x v="899"/>
    <x v="919"/>
    <x v="98"/>
    <x v="887"/>
    <x v="1"/>
    <x v="563"/>
    <x v="1"/>
    <x v="1"/>
    <x v="818"/>
    <x v="818"/>
    <x v="1"/>
    <x v="0"/>
    <x v="10"/>
    <x v="907"/>
    <x v="0"/>
  </r>
  <r>
    <x v="921"/>
    <x v="900"/>
    <x v="920"/>
    <x v="429"/>
    <x v="888"/>
    <x v="0"/>
    <x v="63"/>
    <x v="1"/>
    <x v="1"/>
    <x v="819"/>
    <x v="819"/>
    <x v="0"/>
    <x v="0"/>
    <x v="2"/>
    <x v="908"/>
    <x v="0"/>
  </r>
  <r>
    <x v="922"/>
    <x v="901"/>
    <x v="921"/>
    <x v="430"/>
    <x v="889"/>
    <x v="1"/>
    <x v="564"/>
    <x v="1"/>
    <x v="1"/>
    <x v="609"/>
    <x v="320"/>
    <x v="0"/>
    <x v="1"/>
    <x v="21"/>
    <x v="909"/>
    <x v="0"/>
  </r>
  <r>
    <x v="923"/>
    <x v="902"/>
    <x v="922"/>
    <x v="12"/>
    <x v="890"/>
    <x v="1"/>
    <x v="174"/>
    <x v="1"/>
    <x v="1"/>
    <x v="547"/>
    <x v="820"/>
    <x v="0"/>
    <x v="0"/>
    <x v="3"/>
    <x v="910"/>
    <x v="0"/>
  </r>
  <r>
    <x v="924"/>
    <x v="903"/>
    <x v="923"/>
    <x v="431"/>
    <x v="891"/>
    <x v="1"/>
    <x v="565"/>
    <x v="6"/>
    <x v="6"/>
    <x v="820"/>
    <x v="821"/>
    <x v="0"/>
    <x v="0"/>
    <x v="3"/>
    <x v="911"/>
    <x v="0"/>
  </r>
  <r>
    <x v="925"/>
    <x v="904"/>
    <x v="924"/>
    <x v="162"/>
    <x v="892"/>
    <x v="1"/>
    <x v="167"/>
    <x v="1"/>
    <x v="1"/>
    <x v="821"/>
    <x v="822"/>
    <x v="0"/>
    <x v="0"/>
    <x v="3"/>
    <x v="912"/>
    <x v="0"/>
  </r>
  <r>
    <x v="926"/>
    <x v="905"/>
    <x v="925"/>
    <x v="251"/>
    <x v="893"/>
    <x v="0"/>
    <x v="27"/>
    <x v="1"/>
    <x v="1"/>
    <x v="151"/>
    <x v="823"/>
    <x v="0"/>
    <x v="0"/>
    <x v="0"/>
    <x v="913"/>
    <x v="0"/>
  </r>
  <r>
    <x v="927"/>
    <x v="906"/>
    <x v="926"/>
    <x v="44"/>
    <x v="894"/>
    <x v="0"/>
    <x v="95"/>
    <x v="1"/>
    <x v="1"/>
    <x v="822"/>
    <x v="824"/>
    <x v="0"/>
    <x v="0"/>
    <x v="3"/>
    <x v="914"/>
    <x v="0"/>
  </r>
  <r>
    <x v="928"/>
    <x v="907"/>
    <x v="927"/>
    <x v="225"/>
    <x v="895"/>
    <x v="1"/>
    <x v="566"/>
    <x v="6"/>
    <x v="6"/>
    <x v="823"/>
    <x v="497"/>
    <x v="0"/>
    <x v="0"/>
    <x v="2"/>
    <x v="915"/>
    <x v="0"/>
  </r>
  <r>
    <x v="929"/>
    <x v="908"/>
    <x v="928"/>
    <x v="20"/>
    <x v="896"/>
    <x v="1"/>
    <x v="229"/>
    <x v="4"/>
    <x v="4"/>
    <x v="824"/>
    <x v="825"/>
    <x v="0"/>
    <x v="0"/>
    <x v="3"/>
    <x v="916"/>
    <x v="0"/>
  </r>
  <r>
    <x v="930"/>
    <x v="909"/>
    <x v="929"/>
    <x v="26"/>
    <x v="897"/>
    <x v="1"/>
    <x v="72"/>
    <x v="1"/>
    <x v="1"/>
    <x v="825"/>
    <x v="826"/>
    <x v="0"/>
    <x v="1"/>
    <x v="3"/>
    <x v="917"/>
    <x v="0"/>
  </r>
  <r>
    <x v="931"/>
    <x v="910"/>
    <x v="930"/>
    <x v="58"/>
    <x v="898"/>
    <x v="0"/>
    <x v="192"/>
    <x v="1"/>
    <x v="1"/>
    <x v="826"/>
    <x v="827"/>
    <x v="0"/>
    <x v="1"/>
    <x v="3"/>
    <x v="918"/>
    <x v="0"/>
  </r>
  <r>
    <x v="932"/>
    <x v="911"/>
    <x v="931"/>
    <x v="173"/>
    <x v="899"/>
    <x v="1"/>
    <x v="358"/>
    <x v="1"/>
    <x v="1"/>
    <x v="827"/>
    <x v="828"/>
    <x v="0"/>
    <x v="0"/>
    <x v="1"/>
    <x v="919"/>
    <x v="0"/>
  </r>
  <r>
    <x v="933"/>
    <x v="912"/>
    <x v="932"/>
    <x v="432"/>
    <x v="900"/>
    <x v="1"/>
    <x v="567"/>
    <x v="1"/>
    <x v="1"/>
    <x v="828"/>
    <x v="829"/>
    <x v="0"/>
    <x v="0"/>
    <x v="3"/>
    <x v="920"/>
    <x v="0"/>
  </r>
  <r>
    <x v="934"/>
    <x v="913"/>
    <x v="933"/>
    <x v="8"/>
    <x v="901"/>
    <x v="1"/>
    <x v="339"/>
    <x v="1"/>
    <x v="1"/>
    <x v="829"/>
    <x v="830"/>
    <x v="0"/>
    <x v="0"/>
    <x v="3"/>
    <x v="921"/>
    <x v="0"/>
  </r>
  <r>
    <x v="935"/>
    <x v="914"/>
    <x v="934"/>
    <x v="55"/>
    <x v="902"/>
    <x v="1"/>
    <x v="227"/>
    <x v="1"/>
    <x v="1"/>
    <x v="830"/>
    <x v="94"/>
    <x v="0"/>
    <x v="0"/>
    <x v="3"/>
    <x v="922"/>
    <x v="0"/>
  </r>
  <r>
    <x v="936"/>
    <x v="591"/>
    <x v="935"/>
    <x v="100"/>
    <x v="903"/>
    <x v="0"/>
    <x v="356"/>
    <x v="1"/>
    <x v="1"/>
    <x v="831"/>
    <x v="831"/>
    <x v="1"/>
    <x v="0"/>
    <x v="3"/>
    <x v="923"/>
    <x v="0"/>
  </r>
  <r>
    <x v="937"/>
    <x v="915"/>
    <x v="936"/>
    <x v="409"/>
    <x v="904"/>
    <x v="3"/>
    <x v="568"/>
    <x v="1"/>
    <x v="1"/>
    <x v="832"/>
    <x v="832"/>
    <x v="0"/>
    <x v="0"/>
    <x v="4"/>
    <x v="924"/>
    <x v="0"/>
  </r>
  <r>
    <x v="938"/>
    <x v="916"/>
    <x v="937"/>
    <x v="243"/>
    <x v="905"/>
    <x v="1"/>
    <x v="87"/>
    <x v="1"/>
    <x v="1"/>
    <x v="833"/>
    <x v="833"/>
    <x v="0"/>
    <x v="1"/>
    <x v="13"/>
    <x v="925"/>
    <x v="0"/>
  </r>
  <r>
    <x v="939"/>
    <x v="917"/>
    <x v="938"/>
    <x v="75"/>
    <x v="906"/>
    <x v="0"/>
    <x v="109"/>
    <x v="1"/>
    <x v="1"/>
    <x v="834"/>
    <x v="834"/>
    <x v="0"/>
    <x v="1"/>
    <x v="11"/>
    <x v="926"/>
    <x v="0"/>
  </r>
  <r>
    <x v="940"/>
    <x v="918"/>
    <x v="939"/>
    <x v="34"/>
    <x v="907"/>
    <x v="2"/>
    <x v="569"/>
    <x v="0"/>
    <x v="0"/>
    <x v="835"/>
    <x v="835"/>
    <x v="0"/>
    <x v="0"/>
    <x v="2"/>
    <x v="927"/>
    <x v="0"/>
  </r>
  <r>
    <x v="941"/>
    <x v="919"/>
    <x v="940"/>
    <x v="433"/>
    <x v="908"/>
    <x v="0"/>
    <x v="373"/>
    <x v="1"/>
    <x v="1"/>
    <x v="836"/>
    <x v="836"/>
    <x v="1"/>
    <x v="0"/>
    <x v="3"/>
    <x v="928"/>
    <x v="0"/>
  </r>
  <r>
    <x v="942"/>
    <x v="916"/>
    <x v="941"/>
    <x v="103"/>
    <x v="909"/>
    <x v="0"/>
    <x v="109"/>
    <x v="2"/>
    <x v="2"/>
    <x v="837"/>
    <x v="611"/>
    <x v="0"/>
    <x v="0"/>
    <x v="3"/>
    <x v="929"/>
    <x v="0"/>
  </r>
  <r>
    <x v="943"/>
    <x v="920"/>
    <x v="942"/>
    <x v="168"/>
    <x v="910"/>
    <x v="1"/>
    <x v="493"/>
    <x v="1"/>
    <x v="1"/>
    <x v="219"/>
    <x v="837"/>
    <x v="0"/>
    <x v="0"/>
    <x v="0"/>
    <x v="930"/>
    <x v="0"/>
  </r>
  <r>
    <x v="944"/>
    <x v="921"/>
    <x v="943"/>
    <x v="83"/>
    <x v="911"/>
    <x v="0"/>
    <x v="570"/>
    <x v="2"/>
    <x v="2"/>
    <x v="365"/>
    <x v="334"/>
    <x v="0"/>
    <x v="0"/>
    <x v="14"/>
    <x v="931"/>
    <x v="0"/>
  </r>
  <r>
    <x v="945"/>
    <x v="922"/>
    <x v="944"/>
    <x v="434"/>
    <x v="912"/>
    <x v="0"/>
    <x v="571"/>
    <x v="1"/>
    <x v="1"/>
    <x v="838"/>
    <x v="838"/>
    <x v="1"/>
    <x v="0"/>
    <x v="14"/>
    <x v="932"/>
    <x v="0"/>
  </r>
  <r>
    <x v="946"/>
    <x v="923"/>
    <x v="945"/>
    <x v="184"/>
    <x v="913"/>
    <x v="0"/>
    <x v="483"/>
    <x v="1"/>
    <x v="1"/>
    <x v="839"/>
    <x v="839"/>
    <x v="0"/>
    <x v="0"/>
    <x v="3"/>
    <x v="933"/>
    <x v="0"/>
  </r>
  <r>
    <x v="947"/>
    <x v="924"/>
    <x v="946"/>
    <x v="136"/>
    <x v="914"/>
    <x v="0"/>
    <x v="171"/>
    <x v="1"/>
    <x v="1"/>
    <x v="840"/>
    <x v="216"/>
    <x v="0"/>
    <x v="0"/>
    <x v="3"/>
    <x v="934"/>
    <x v="0"/>
  </r>
  <r>
    <x v="948"/>
    <x v="925"/>
    <x v="947"/>
    <x v="151"/>
    <x v="915"/>
    <x v="3"/>
    <x v="415"/>
    <x v="1"/>
    <x v="1"/>
    <x v="841"/>
    <x v="840"/>
    <x v="1"/>
    <x v="1"/>
    <x v="4"/>
    <x v="935"/>
    <x v="0"/>
  </r>
  <r>
    <x v="949"/>
    <x v="926"/>
    <x v="948"/>
    <x v="291"/>
    <x v="916"/>
    <x v="1"/>
    <x v="84"/>
    <x v="1"/>
    <x v="1"/>
    <x v="842"/>
    <x v="133"/>
    <x v="0"/>
    <x v="0"/>
    <x v="2"/>
    <x v="936"/>
    <x v="0"/>
  </r>
  <r>
    <x v="950"/>
    <x v="927"/>
    <x v="949"/>
    <x v="0"/>
    <x v="297"/>
    <x v="0"/>
    <x v="49"/>
    <x v="1"/>
    <x v="1"/>
    <x v="843"/>
    <x v="354"/>
    <x v="0"/>
    <x v="1"/>
    <x v="3"/>
    <x v="298"/>
    <x v="0"/>
  </r>
  <r>
    <x v="951"/>
    <x v="928"/>
    <x v="950"/>
    <x v="435"/>
    <x v="917"/>
    <x v="1"/>
    <x v="572"/>
    <x v="1"/>
    <x v="1"/>
    <x v="844"/>
    <x v="721"/>
    <x v="0"/>
    <x v="1"/>
    <x v="1"/>
    <x v="937"/>
    <x v="0"/>
  </r>
  <r>
    <x v="952"/>
    <x v="929"/>
    <x v="951"/>
    <x v="436"/>
    <x v="918"/>
    <x v="3"/>
    <x v="428"/>
    <x v="1"/>
    <x v="1"/>
    <x v="845"/>
    <x v="841"/>
    <x v="0"/>
    <x v="0"/>
    <x v="4"/>
    <x v="938"/>
    <x v="0"/>
  </r>
  <r>
    <x v="953"/>
    <x v="930"/>
    <x v="952"/>
    <x v="88"/>
    <x v="919"/>
    <x v="0"/>
    <x v="356"/>
    <x v="1"/>
    <x v="1"/>
    <x v="846"/>
    <x v="842"/>
    <x v="0"/>
    <x v="1"/>
    <x v="22"/>
    <x v="939"/>
    <x v="0"/>
  </r>
  <r>
    <x v="954"/>
    <x v="931"/>
    <x v="953"/>
    <x v="142"/>
    <x v="920"/>
    <x v="1"/>
    <x v="573"/>
    <x v="2"/>
    <x v="2"/>
    <x v="110"/>
    <x v="843"/>
    <x v="0"/>
    <x v="0"/>
    <x v="2"/>
    <x v="940"/>
    <x v="0"/>
  </r>
  <r>
    <x v="955"/>
    <x v="932"/>
    <x v="954"/>
    <x v="31"/>
    <x v="921"/>
    <x v="1"/>
    <x v="175"/>
    <x v="1"/>
    <x v="1"/>
    <x v="847"/>
    <x v="844"/>
    <x v="0"/>
    <x v="0"/>
    <x v="3"/>
    <x v="941"/>
    <x v="0"/>
  </r>
  <r>
    <x v="956"/>
    <x v="933"/>
    <x v="955"/>
    <x v="437"/>
    <x v="922"/>
    <x v="0"/>
    <x v="268"/>
    <x v="1"/>
    <x v="1"/>
    <x v="848"/>
    <x v="845"/>
    <x v="0"/>
    <x v="0"/>
    <x v="22"/>
    <x v="942"/>
    <x v="0"/>
  </r>
  <r>
    <x v="957"/>
    <x v="934"/>
    <x v="956"/>
    <x v="122"/>
    <x v="923"/>
    <x v="1"/>
    <x v="54"/>
    <x v="1"/>
    <x v="1"/>
    <x v="849"/>
    <x v="846"/>
    <x v="0"/>
    <x v="0"/>
    <x v="3"/>
    <x v="943"/>
    <x v="0"/>
  </r>
  <r>
    <x v="958"/>
    <x v="935"/>
    <x v="957"/>
    <x v="65"/>
    <x v="924"/>
    <x v="1"/>
    <x v="192"/>
    <x v="1"/>
    <x v="1"/>
    <x v="780"/>
    <x v="847"/>
    <x v="0"/>
    <x v="0"/>
    <x v="10"/>
    <x v="944"/>
    <x v="0"/>
  </r>
  <r>
    <x v="959"/>
    <x v="936"/>
    <x v="958"/>
    <x v="438"/>
    <x v="925"/>
    <x v="0"/>
    <x v="406"/>
    <x v="1"/>
    <x v="1"/>
    <x v="140"/>
    <x v="688"/>
    <x v="0"/>
    <x v="0"/>
    <x v="18"/>
    <x v="945"/>
    <x v="0"/>
  </r>
  <r>
    <x v="960"/>
    <x v="937"/>
    <x v="959"/>
    <x v="20"/>
    <x v="926"/>
    <x v="0"/>
    <x v="12"/>
    <x v="1"/>
    <x v="1"/>
    <x v="850"/>
    <x v="848"/>
    <x v="0"/>
    <x v="0"/>
    <x v="2"/>
    <x v="946"/>
    <x v="0"/>
  </r>
  <r>
    <x v="961"/>
    <x v="938"/>
    <x v="960"/>
    <x v="57"/>
    <x v="927"/>
    <x v="1"/>
    <x v="287"/>
    <x v="1"/>
    <x v="1"/>
    <x v="851"/>
    <x v="248"/>
    <x v="0"/>
    <x v="0"/>
    <x v="18"/>
    <x v="947"/>
    <x v="0"/>
  </r>
  <r>
    <x v="962"/>
    <x v="939"/>
    <x v="961"/>
    <x v="136"/>
    <x v="928"/>
    <x v="1"/>
    <x v="574"/>
    <x v="1"/>
    <x v="1"/>
    <x v="852"/>
    <x v="849"/>
    <x v="0"/>
    <x v="0"/>
    <x v="0"/>
    <x v="948"/>
    <x v="0"/>
  </r>
  <r>
    <x v="963"/>
    <x v="940"/>
    <x v="962"/>
    <x v="291"/>
    <x v="929"/>
    <x v="0"/>
    <x v="493"/>
    <x v="6"/>
    <x v="6"/>
    <x v="853"/>
    <x v="850"/>
    <x v="0"/>
    <x v="1"/>
    <x v="14"/>
    <x v="949"/>
    <x v="0"/>
  </r>
  <r>
    <x v="964"/>
    <x v="941"/>
    <x v="963"/>
    <x v="41"/>
    <x v="930"/>
    <x v="1"/>
    <x v="287"/>
    <x v="1"/>
    <x v="1"/>
    <x v="854"/>
    <x v="851"/>
    <x v="0"/>
    <x v="0"/>
    <x v="3"/>
    <x v="950"/>
    <x v="0"/>
  </r>
  <r>
    <x v="965"/>
    <x v="942"/>
    <x v="964"/>
    <x v="196"/>
    <x v="931"/>
    <x v="1"/>
    <x v="512"/>
    <x v="4"/>
    <x v="4"/>
    <x v="67"/>
    <x v="852"/>
    <x v="0"/>
    <x v="0"/>
    <x v="1"/>
    <x v="951"/>
    <x v="0"/>
  </r>
  <r>
    <x v="966"/>
    <x v="411"/>
    <x v="965"/>
    <x v="12"/>
    <x v="932"/>
    <x v="1"/>
    <x v="242"/>
    <x v="1"/>
    <x v="1"/>
    <x v="855"/>
    <x v="853"/>
    <x v="0"/>
    <x v="0"/>
    <x v="3"/>
    <x v="952"/>
    <x v="0"/>
  </r>
  <r>
    <x v="967"/>
    <x v="943"/>
    <x v="966"/>
    <x v="439"/>
    <x v="933"/>
    <x v="1"/>
    <x v="575"/>
    <x v="1"/>
    <x v="1"/>
    <x v="107"/>
    <x v="104"/>
    <x v="0"/>
    <x v="0"/>
    <x v="21"/>
    <x v="953"/>
    <x v="0"/>
  </r>
  <r>
    <x v="968"/>
    <x v="944"/>
    <x v="967"/>
    <x v="166"/>
    <x v="934"/>
    <x v="1"/>
    <x v="493"/>
    <x v="1"/>
    <x v="1"/>
    <x v="344"/>
    <x v="854"/>
    <x v="0"/>
    <x v="0"/>
    <x v="0"/>
    <x v="954"/>
    <x v="0"/>
  </r>
  <r>
    <x v="969"/>
    <x v="945"/>
    <x v="968"/>
    <x v="58"/>
    <x v="935"/>
    <x v="1"/>
    <x v="576"/>
    <x v="1"/>
    <x v="1"/>
    <x v="856"/>
    <x v="855"/>
    <x v="0"/>
    <x v="0"/>
    <x v="3"/>
    <x v="955"/>
    <x v="0"/>
  </r>
  <r>
    <x v="970"/>
    <x v="946"/>
    <x v="969"/>
    <x v="309"/>
    <x v="936"/>
    <x v="0"/>
    <x v="577"/>
    <x v="1"/>
    <x v="1"/>
    <x v="857"/>
    <x v="856"/>
    <x v="0"/>
    <x v="0"/>
    <x v="3"/>
    <x v="956"/>
    <x v="0"/>
  </r>
  <r>
    <x v="971"/>
    <x v="947"/>
    <x v="970"/>
    <x v="135"/>
    <x v="937"/>
    <x v="0"/>
    <x v="3"/>
    <x v="1"/>
    <x v="1"/>
    <x v="858"/>
    <x v="857"/>
    <x v="0"/>
    <x v="0"/>
    <x v="19"/>
    <x v="957"/>
    <x v="0"/>
  </r>
  <r>
    <x v="972"/>
    <x v="948"/>
    <x v="971"/>
    <x v="440"/>
    <x v="938"/>
    <x v="1"/>
    <x v="578"/>
    <x v="1"/>
    <x v="1"/>
    <x v="859"/>
    <x v="858"/>
    <x v="0"/>
    <x v="1"/>
    <x v="2"/>
    <x v="958"/>
    <x v="0"/>
  </r>
  <r>
    <x v="973"/>
    <x v="949"/>
    <x v="972"/>
    <x v="441"/>
    <x v="939"/>
    <x v="0"/>
    <x v="526"/>
    <x v="1"/>
    <x v="1"/>
    <x v="860"/>
    <x v="859"/>
    <x v="0"/>
    <x v="1"/>
    <x v="3"/>
    <x v="959"/>
    <x v="0"/>
  </r>
  <r>
    <x v="974"/>
    <x v="950"/>
    <x v="973"/>
    <x v="126"/>
    <x v="940"/>
    <x v="1"/>
    <x v="235"/>
    <x v="1"/>
    <x v="1"/>
    <x v="170"/>
    <x v="860"/>
    <x v="0"/>
    <x v="0"/>
    <x v="7"/>
    <x v="960"/>
    <x v="0"/>
  </r>
  <r>
    <x v="975"/>
    <x v="951"/>
    <x v="974"/>
    <x v="91"/>
    <x v="941"/>
    <x v="1"/>
    <x v="18"/>
    <x v="1"/>
    <x v="1"/>
    <x v="861"/>
    <x v="264"/>
    <x v="0"/>
    <x v="1"/>
    <x v="3"/>
    <x v="961"/>
    <x v="0"/>
  </r>
  <r>
    <x v="976"/>
    <x v="952"/>
    <x v="975"/>
    <x v="220"/>
    <x v="942"/>
    <x v="1"/>
    <x v="382"/>
    <x v="1"/>
    <x v="1"/>
    <x v="862"/>
    <x v="65"/>
    <x v="0"/>
    <x v="1"/>
    <x v="3"/>
    <x v="962"/>
    <x v="0"/>
  </r>
  <r>
    <x v="977"/>
    <x v="597"/>
    <x v="976"/>
    <x v="260"/>
    <x v="943"/>
    <x v="0"/>
    <x v="109"/>
    <x v="1"/>
    <x v="1"/>
    <x v="863"/>
    <x v="861"/>
    <x v="0"/>
    <x v="0"/>
    <x v="0"/>
    <x v="963"/>
    <x v="0"/>
  </r>
  <r>
    <x v="978"/>
    <x v="953"/>
    <x v="977"/>
    <x v="67"/>
    <x v="944"/>
    <x v="1"/>
    <x v="45"/>
    <x v="1"/>
    <x v="1"/>
    <x v="864"/>
    <x v="862"/>
    <x v="0"/>
    <x v="0"/>
    <x v="11"/>
    <x v="964"/>
    <x v="0"/>
  </r>
  <r>
    <x v="979"/>
    <x v="954"/>
    <x v="978"/>
    <x v="138"/>
    <x v="945"/>
    <x v="1"/>
    <x v="579"/>
    <x v="4"/>
    <x v="4"/>
    <x v="527"/>
    <x v="454"/>
    <x v="0"/>
    <x v="0"/>
    <x v="3"/>
    <x v="965"/>
    <x v="0"/>
  </r>
  <r>
    <x v="980"/>
    <x v="955"/>
    <x v="979"/>
    <x v="442"/>
    <x v="946"/>
    <x v="0"/>
    <x v="580"/>
    <x v="1"/>
    <x v="1"/>
    <x v="865"/>
    <x v="863"/>
    <x v="1"/>
    <x v="0"/>
    <x v="9"/>
    <x v="966"/>
    <x v="0"/>
  </r>
  <r>
    <x v="981"/>
    <x v="956"/>
    <x v="980"/>
    <x v="313"/>
    <x v="947"/>
    <x v="1"/>
    <x v="581"/>
    <x v="1"/>
    <x v="1"/>
    <x v="866"/>
    <x v="864"/>
    <x v="0"/>
    <x v="0"/>
    <x v="2"/>
    <x v="967"/>
    <x v="0"/>
  </r>
  <r>
    <x v="982"/>
    <x v="957"/>
    <x v="981"/>
    <x v="44"/>
    <x v="948"/>
    <x v="0"/>
    <x v="51"/>
    <x v="1"/>
    <x v="1"/>
    <x v="867"/>
    <x v="865"/>
    <x v="0"/>
    <x v="1"/>
    <x v="4"/>
    <x v="968"/>
    <x v="0"/>
  </r>
  <r>
    <x v="983"/>
    <x v="958"/>
    <x v="982"/>
    <x v="443"/>
    <x v="949"/>
    <x v="1"/>
    <x v="582"/>
    <x v="1"/>
    <x v="1"/>
    <x v="868"/>
    <x v="866"/>
    <x v="0"/>
    <x v="0"/>
    <x v="4"/>
    <x v="969"/>
    <x v="0"/>
  </r>
  <r>
    <x v="984"/>
    <x v="959"/>
    <x v="983"/>
    <x v="191"/>
    <x v="950"/>
    <x v="1"/>
    <x v="345"/>
    <x v="1"/>
    <x v="1"/>
    <x v="105"/>
    <x v="867"/>
    <x v="0"/>
    <x v="0"/>
    <x v="3"/>
    <x v="970"/>
    <x v="0"/>
  </r>
  <r>
    <x v="985"/>
    <x v="960"/>
    <x v="984"/>
    <x v="305"/>
    <x v="951"/>
    <x v="0"/>
    <x v="583"/>
    <x v="1"/>
    <x v="1"/>
    <x v="481"/>
    <x v="868"/>
    <x v="0"/>
    <x v="1"/>
    <x v="1"/>
    <x v="971"/>
    <x v="0"/>
  </r>
  <r>
    <x v="986"/>
    <x v="961"/>
    <x v="985"/>
    <x v="75"/>
    <x v="952"/>
    <x v="0"/>
    <x v="45"/>
    <x v="1"/>
    <x v="1"/>
    <x v="253"/>
    <x v="296"/>
    <x v="0"/>
    <x v="0"/>
    <x v="1"/>
    <x v="972"/>
    <x v="0"/>
  </r>
  <r>
    <x v="987"/>
    <x v="962"/>
    <x v="986"/>
    <x v="8"/>
    <x v="953"/>
    <x v="1"/>
    <x v="584"/>
    <x v="1"/>
    <x v="1"/>
    <x v="869"/>
    <x v="869"/>
    <x v="0"/>
    <x v="0"/>
    <x v="4"/>
    <x v="973"/>
    <x v="0"/>
  </r>
  <r>
    <x v="988"/>
    <x v="963"/>
    <x v="987"/>
    <x v="151"/>
    <x v="802"/>
    <x v="0"/>
    <x v="251"/>
    <x v="1"/>
    <x v="1"/>
    <x v="864"/>
    <x v="274"/>
    <x v="0"/>
    <x v="0"/>
    <x v="15"/>
    <x v="974"/>
    <x v="0"/>
  </r>
  <r>
    <x v="989"/>
    <x v="964"/>
    <x v="988"/>
    <x v="166"/>
    <x v="954"/>
    <x v="1"/>
    <x v="31"/>
    <x v="1"/>
    <x v="1"/>
    <x v="843"/>
    <x v="354"/>
    <x v="0"/>
    <x v="0"/>
    <x v="18"/>
    <x v="975"/>
    <x v="0"/>
  </r>
  <r>
    <x v="990"/>
    <x v="965"/>
    <x v="989"/>
    <x v="75"/>
    <x v="955"/>
    <x v="0"/>
    <x v="251"/>
    <x v="1"/>
    <x v="1"/>
    <x v="289"/>
    <x v="870"/>
    <x v="0"/>
    <x v="1"/>
    <x v="6"/>
    <x v="976"/>
    <x v="0"/>
  </r>
  <r>
    <x v="991"/>
    <x v="509"/>
    <x v="990"/>
    <x v="122"/>
    <x v="551"/>
    <x v="1"/>
    <x v="585"/>
    <x v="1"/>
    <x v="1"/>
    <x v="870"/>
    <x v="871"/>
    <x v="0"/>
    <x v="1"/>
    <x v="1"/>
    <x v="977"/>
    <x v="0"/>
  </r>
  <r>
    <x v="992"/>
    <x v="966"/>
    <x v="991"/>
    <x v="33"/>
    <x v="956"/>
    <x v="1"/>
    <x v="227"/>
    <x v="1"/>
    <x v="1"/>
    <x v="871"/>
    <x v="98"/>
    <x v="0"/>
    <x v="1"/>
    <x v="6"/>
    <x v="978"/>
    <x v="0"/>
  </r>
  <r>
    <x v="993"/>
    <x v="967"/>
    <x v="992"/>
    <x v="122"/>
    <x v="957"/>
    <x v="3"/>
    <x v="51"/>
    <x v="6"/>
    <x v="6"/>
    <x v="872"/>
    <x v="872"/>
    <x v="0"/>
    <x v="1"/>
    <x v="14"/>
    <x v="979"/>
    <x v="0"/>
  </r>
  <r>
    <x v="994"/>
    <x v="968"/>
    <x v="993"/>
    <x v="444"/>
    <x v="958"/>
    <x v="0"/>
    <x v="586"/>
    <x v="1"/>
    <x v="1"/>
    <x v="873"/>
    <x v="873"/>
    <x v="0"/>
    <x v="1"/>
    <x v="18"/>
    <x v="980"/>
    <x v="0"/>
  </r>
  <r>
    <x v="995"/>
    <x v="969"/>
    <x v="994"/>
    <x v="238"/>
    <x v="959"/>
    <x v="1"/>
    <x v="587"/>
    <x v="1"/>
    <x v="1"/>
    <x v="874"/>
    <x v="526"/>
    <x v="0"/>
    <x v="1"/>
    <x v="0"/>
    <x v="981"/>
    <x v="0"/>
  </r>
  <r>
    <x v="996"/>
    <x v="970"/>
    <x v="995"/>
    <x v="47"/>
    <x v="960"/>
    <x v="0"/>
    <x v="192"/>
    <x v="1"/>
    <x v="1"/>
    <x v="875"/>
    <x v="874"/>
    <x v="0"/>
    <x v="0"/>
    <x v="3"/>
    <x v="982"/>
    <x v="0"/>
  </r>
  <r>
    <x v="997"/>
    <x v="971"/>
    <x v="996"/>
    <x v="4"/>
    <x v="961"/>
    <x v="3"/>
    <x v="279"/>
    <x v="6"/>
    <x v="6"/>
    <x v="876"/>
    <x v="875"/>
    <x v="0"/>
    <x v="0"/>
    <x v="3"/>
    <x v="983"/>
    <x v="0"/>
  </r>
  <r>
    <x v="998"/>
    <x v="972"/>
    <x v="997"/>
    <x v="445"/>
    <x v="962"/>
    <x v="0"/>
    <x v="82"/>
    <x v="1"/>
    <x v="1"/>
    <x v="877"/>
    <x v="876"/>
    <x v="0"/>
    <x v="1"/>
    <x v="7"/>
    <x v="984"/>
    <x v="0"/>
  </r>
  <r>
    <x v="999"/>
    <x v="973"/>
    <x v="998"/>
    <x v="446"/>
    <x v="963"/>
    <x v="3"/>
    <x v="588"/>
    <x v="1"/>
    <x v="1"/>
    <x v="878"/>
    <x v="877"/>
    <x v="0"/>
    <x v="0"/>
    <x v="0"/>
    <x v="985"/>
    <x v="0"/>
  </r>
  <r>
    <x v="1000"/>
    <x v="974"/>
    <x v="999"/>
    <x v="447"/>
    <x v="964"/>
    <x v="4"/>
    <x v="589"/>
    <x v="7"/>
    <x v="7"/>
    <x v="879"/>
    <x v="878"/>
    <x v="2"/>
    <x v="2"/>
    <x v="24"/>
    <x v="986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001">
  <r>
    <x v="0"/>
    <x v="0"/>
    <x v="0"/>
    <x v="0"/>
    <x v="0"/>
    <x v="0"/>
    <x v="0"/>
    <x v="0"/>
    <x v="0"/>
    <x v="0"/>
    <x v="0"/>
    <x v="0"/>
    <x v="0"/>
    <x v="0"/>
  </r>
  <r>
    <x v="1"/>
    <x v="1"/>
    <x v="1"/>
    <x v="1"/>
    <x v="1"/>
    <x v="1"/>
    <x v="1"/>
    <x v="1"/>
    <x v="1"/>
    <x v="1"/>
    <x v="1"/>
    <x v="0"/>
    <x v="1"/>
    <x v="1"/>
  </r>
  <r>
    <x v="2"/>
    <x v="2"/>
    <x v="2"/>
    <x v="2"/>
    <x v="2"/>
    <x v="1"/>
    <x v="2"/>
    <x v="2"/>
    <x v="2"/>
    <x v="2"/>
    <x v="2"/>
    <x v="0"/>
    <x v="0"/>
    <x v="2"/>
  </r>
  <r>
    <x v="3"/>
    <x v="3"/>
    <x v="3"/>
    <x v="3"/>
    <x v="3"/>
    <x v="0"/>
    <x v="3"/>
    <x v="1"/>
    <x v="1"/>
    <x v="3"/>
    <x v="3"/>
    <x v="0"/>
    <x v="0"/>
    <x v="1"/>
  </r>
  <r>
    <x v="4"/>
    <x v="4"/>
    <x v="4"/>
    <x v="4"/>
    <x v="4"/>
    <x v="0"/>
    <x v="4"/>
    <x v="1"/>
    <x v="1"/>
    <x v="4"/>
    <x v="4"/>
    <x v="0"/>
    <x v="0"/>
    <x v="3"/>
  </r>
  <r>
    <x v="5"/>
    <x v="5"/>
    <x v="5"/>
    <x v="4"/>
    <x v="5"/>
    <x v="1"/>
    <x v="5"/>
    <x v="3"/>
    <x v="3"/>
    <x v="5"/>
    <x v="5"/>
    <x v="0"/>
    <x v="0"/>
    <x v="3"/>
  </r>
  <r>
    <x v="6"/>
    <x v="6"/>
    <x v="6"/>
    <x v="5"/>
    <x v="6"/>
    <x v="0"/>
    <x v="6"/>
    <x v="4"/>
    <x v="4"/>
    <x v="6"/>
    <x v="6"/>
    <x v="0"/>
    <x v="0"/>
    <x v="4"/>
  </r>
  <r>
    <x v="7"/>
    <x v="7"/>
    <x v="7"/>
    <x v="6"/>
    <x v="7"/>
    <x v="1"/>
    <x v="7"/>
    <x v="3"/>
    <x v="3"/>
    <x v="7"/>
    <x v="7"/>
    <x v="0"/>
    <x v="0"/>
    <x v="3"/>
  </r>
  <r>
    <x v="8"/>
    <x v="8"/>
    <x v="8"/>
    <x v="7"/>
    <x v="8"/>
    <x v="2"/>
    <x v="8"/>
    <x v="3"/>
    <x v="3"/>
    <x v="8"/>
    <x v="8"/>
    <x v="0"/>
    <x v="0"/>
    <x v="3"/>
  </r>
  <r>
    <x v="9"/>
    <x v="9"/>
    <x v="9"/>
    <x v="8"/>
    <x v="9"/>
    <x v="0"/>
    <x v="9"/>
    <x v="1"/>
    <x v="1"/>
    <x v="9"/>
    <x v="9"/>
    <x v="0"/>
    <x v="0"/>
    <x v="5"/>
  </r>
  <r>
    <x v="10"/>
    <x v="10"/>
    <x v="10"/>
    <x v="5"/>
    <x v="10"/>
    <x v="1"/>
    <x v="10"/>
    <x v="1"/>
    <x v="1"/>
    <x v="10"/>
    <x v="10"/>
    <x v="0"/>
    <x v="0"/>
    <x v="6"/>
  </r>
  <r>
    <x v="11"/>
    <x v="11"/>
    <x v="11"/>
    <x v="9"/>
    <x v="11"/>
    <x v="0"/>
    <x v="11"/>
    <x v="1"/>
    <x v="1"/>
    <x v="11"/>
    <x v="11"/>
    <x v="0"/>
    <x v="1"/>
    <x v="3"/>
  </r>
  <r>
    <x v="12"/>
    <x v="12"/>
    <x v="12"/>
    <x v="9"/>
    <x v="12"/>
    <x v="0"/>
    <x v="12"/>
    <x v="1"/>
    <x v="1"/>
    <x v="12"/>
    <x v="12"/>
    <x v="0"/>
    <x v="0"/>
    <x v="6"/>
  </r>
  <r>
    <x v="13"/>
    <x v="13"/>
    <x v="13"/>
    <x v="3"/>
    <x v="13"/>
    <x v="1"/>
    <x v="13"/>
    <x v="1"/>
    <x v="1"/>
    <x v="13"/>
    <x v="13"/>
    <x v="0"/>
    <x v="0"/>
    <x v="7"/>
  </r>
  <r>
    <x v="14"/>
    <x v="14"/>
    <x v="14"/>
    <x v="10"/>
    <x v="14"/>
    <x v="0"/>
    <x v="14"/>
    <x v="1"/>
    <x v="1"/>
    <x v="14"/>
    <x v="14"/>
    <x v="0"/>
    <x v="0"/>
    <x v="7"/>
  </r>
  <r>
    <x v="15"/>
    <x v="15"/>
    <x v="15"/>
    <x v="11"/>
    <x v="15"/>
    <x v="0"/>
    <x v="15"/>
    <x v="1"/>
    <x v="1"/>
    <x v="15"/>
    <x v="15"/>
    <x v="0"/>
    <x v="0"/>
    <x v="8"/>
  </r>
  <r>
    <x v="16"/>
    <x v="16"/>
    <x v="16"/>
    <x v="12"/>
    <x v="16"/>
    <x v="1"/>
    <x v="16"/>
    <x v="1"/>
    <x v="1"/>
    <x v="16"/>
    <x v="16"/>
    <x v="0"/>
    <x v="0"/>
    <x v="9"/>
  </r>
  <r>
    <x v="17"/>
    <x v="17"/>
    <x v="17"/>
    <x v="13"/>
    <x v="17"/>
    <x v="1"/>
    <x v="17"/>
    <x v="1"/>
    <x v="1"/>
    <x v="17"/>
    <x v="17"/>
    <x v="0"/>
    <x v="0"/>
    <x v="10"/>
  </r>
  <r>
    <x v="18"/>
    <x v="18"/>
    <x v="18"/>
    <x v="14"/>
    <x v="18"/>
    <x v="3"/>
    <x v="18"/>
    <x v="1"/>
    <x v="1"/>
    <x v="18"/>
    <x v="18"/>
    <x v="0"/>
    <x v="0"/>
    <x v="3"/>
  </r>
  <r>
    <x v="19"/>
    <x v="19"/>
    <x v="19"/>
    <x v="15"/>
    <x v="19"/>
    <x v="0"/>
    <x v="19"/>
    <x v="1"/>
    <x v="1"/>
    <x v="19"/>
    <x v="19"/>
    <x v="0"/>
    <x v="1"/>
    <x v="3"/>
  </r>
  <r>
    <x v="20"/>
    <x v="20"/>
    <x v="20"/>
    <x v="16"/>
    <x v="20"/>
    <x v="1"/>
    <x v="20"/>
    <x v="1"/>
    <x v="1"/>
    <x v="20"/>
    <x v="20"/>
    <x v="0"/>
    <x v="0"/>
    <x v="6"/>
  </r>
  <r>
    <x v="21"/>
    <x v="21"/>
    <x v="21"/>
    <x v="17"/>
    <x v="21"/>
    <x v="0"/>
    <x v="21"/>
    <x v="1"/>
    <x v="1"/>
    <x v="21"/>
    <x v="21"/>
    <x v="0"/>
    <x v="0"/>
    <x v="3"/>
  </r>
  <r>
    <x v="22"/>
    <x v="22"/>
    <x v="22"/>
    <x v="18"/>
    <x v="22"/>
    <x v="1"/>
    <x v="22"/>
    <x v="1"/>
    <x v="1"/>
    <x v="22"/>
    <x v="22"/>
    <x v="0"/>
    <x v="0"/>
    <x v="3"/>
  </r>
  <r>
    <x v="23"/>
    <x v="23"/>
    <x v="23"/>
    <x v="6"/>
    <x v="23"/>
    <x v="1"/>
    <x v="23"/>
    <x v="4"/>
    <x v="4"/>
    <x v="23"/>
    <x v="23"/>
    <x v="0"/>
    <x v="0"/>
    <x v="4"/>
  </r>
  <r>
    <x v="24"/>
    <x v="24"/>
    <x v="24"/>
    <x v="19"/>
    <x v="24"/>
    <x v="1"/>
    <x v="24"/>
    <x v="1"/>
    <x v="1"/>
    <x v="24"/>
    <x v="24"/>
    <x v="0"/>
    <x v="0"/>
    <x v="8"/>
  </r>
  <r>
    <x v="25"/>
    <x v="25"/>
    <x v="25"/>
    <x v="20"/>
    <x v="25"/>
    <x v="1"/>
    <x v="25"/>
    <x v="1"/>
    <x v="1"/>
    <x v="25"/>
    <x v="25"/>
    <x v="0"/>
    <x v="1"/>
    <x v="11"/>
  </r>
  <r>
    <x v="26"/>
    <x v="26"/>
    <x v="26"/>
    <x v="21"/>
    <x v="26"/>
    <x v="3"/>
    <x v="26"/>
    <x v="1"/>
    <x v="1"/>
    <x v="26"/>
    <x v="26"/>
    <x v="0"/>
    <x v="0"/>
    <x v="3"/>
  </r>
  <r>
    <x v="27"/>
    <x v="27"/>
    <x v="27"/>
    <x v="22"/>
    <x v="27"/>
    <x v="0"/>
    <x v="27"/>
    <x v="1"/>
    <x v="1"/>
    <x v="27"/>
    <x v="27"/>
    <x v="0"/>
    <x v="0"/>
    <x v="1"/>
  </r>
  <r>
    <x v="28"/>
    <x v="28"/>
    <x v="28"/>
    <x v="23"/>
    <x v="28"/>
    <x v="1"/>
    <x v="28"/>
    <x v="1"/>
    <x v="1"/>
    <x v="28"/>
    <x v="28"/>
    <x v="0"/>
    <x v="1"/>
    <x v="3"/>
  </r>
  <r>
    <x v="29"/>
    <x v="29"/>
    <x v="29"/>
    <x v="24"/>
    <x v="29"/>
    <x v="1"/>
    <x v="29"/>
    <x v="5"/>
    <x v="5"/>
    <x v="29"/>
    <x v="29"/>
    <x v="0"/>
    <x v="0"/>
    <x v="12"/>
  </r>
  <r>
    <x v="30"/>
    <x v="30"/>
    <x v="30"/>
    <x v="25"/>
    <x v="30"/>
    <x v="1"/>
    <x v="30"/>
    <x v="1"/>
    <x v="1"/>
    <x v="30"/>
    <x v="30"/>
    <x v="0"/>
    <x v="0"/>
    <x v="10"/>
  </r>
  <r>
    <x v="31"/>
    <x v="31"/>
    <x v="31"/>
    <x v="26"/>
    <x v="31"/>
    <x v="1"/>
    <x v="31"/>
    <x v="4"/>
    <x v="4"/>
    <x v="31"/>
    <x v="31"/>
    <x v="0"/>
    <x v="0"/>
    <x v="11"/>
  </r>
  <r>
    <x v="32"/>
    <x v="32"/>
    <x v="32"/>
    <x v="27"/>
    <x v="32"/>
    <x v="0"/>
    <x v="32"/>
    <x v="6"/>
    <x v="6"/>
    <x v="32"/>
    <x v="32"/>
    <x v="0"/>
    <x v="0"/>
    <x v="4"/>
  </r>
  <r>
    <x v="33"/>
    <x v="33"/>
    <x v="33"/>
    <x v="28"/>
    <x v="33"/>
    <x v="1"/>
    <x v="33"/>
    <x v="1"/>
    <x v="1"/>
    <x v="33"/>
    <x v="33"/>
    <x v="0"/>
    <x v="0"/>
    <x v="3"/>
  </r>
  <r>
    <x v="34"/>
    <x v="34"/>
    <x v="34"/>
    <x v="29"/>
    <x v="34"/>
    <x v="1"/>
    <x v="34"/>
    <x v="1"/>
    <x v="1"/>
    <x v="34"/>
    <x v="34"/>
    <x v="0"/>
    <x v="0"/>
    <x v="4"/>
  </r>
  <r>
    <x v="35"/>
    <x v="35"/>
    <x v="35"/>
    <x v="30"/>
    <x v="35"/>
    <x v="1"/>
    <x v="35"/>
    <x v="3"/>
    <x v="3"/>
    <x v="35"/>
    <x v="35"/>
    <x v="0"/>
    <x v="1"/>
    <x v="6"/>
  </r>
  <r>
    <x v="36"/>
    <x v="36"/>
    <x v="36"/>
    <x v="31"/>
    <x v="36"/>
    <x v="1"/>
    <x v="36"/>
    <x v="1"/>
    <x v="1"/>
    <x v="36"/>
    <x v="36"/>
    <x v="0"/>
    <x v="0"/>
    <x v="3"/>
  </r>
  <r>
    <x v="37"/>
    <x v="37"/>
    <x v="37"/>
    <x v="32"/>
    <x v="37"/>
    <x v="1"/>
    <x v="37"/>
    <x v="1"/>
    <x v="1"/>
    <x v="37"/>
    <x v="37"/>
    <x v="0"/>
    <x v="1"/>
    <x v="13"/>
  </r>
  <r>
    <x v="38"/>
    <x v="38"/>
    <x v="38"/>
    <x v="33"/>
    <x v="38"/>
    <x v="1"/>
    <x v="38"/>
    <x v="1"/>
    <x v="1"/>
    <x v="38"/>
    <x v="38"/>
    <x v="0"/>
    <x v="0"/>
    <x v="14"/>
  </r>
  <r>
    <x v="39"/>
    <x v="39"/>
    <x v="39"/>
    <x v="34"/>
    <x v="39"/>
    <x v="0"/>
    <x v="39"/>
    <x v="3"/>
    <x v="3"/>
    <x v="39"/>
    <x v="39"/>
    <x v="0"/>
    <x v="0"/>
    <x v="3"/>
  </r>
  <r>
    <x v="40"/>
    <x v="40"/>
    <x v="40"/>
    <x v="35"/>
    <x v="40"/>
    <x v="1"/>
    <x v="40"/>
    <x v="1"/>
    <x v="1"/>
    <x v="40"/>
    <x v="40"/>
    <x v="0"/>
    <x v="1"/>
    <x v="8"/>
  </r>
  <r>
    <x v="41"/>
    <x v="41"/>
    <x v="41"/>
    <x v="36"/>
    <x v="41"/>
    <x v="1"/>
    <x v="41"/>
    <x v="6"/>
    <x v="6"/>
    <x v="41"/>
    <x v="41"/>
    <x v="0"/>
    <x v="1"/>
    <x v="1"/>
  </r>
  <r>
    <x v="42"/>
    <x v="42"/>
    <x v="42"/>
    <x v="37"/>
    <x v="42"/>
    <x v="1"/>
    <x v="42"/>
    <x v="1"/>
    <x v="1"/>
    <x v="42"/>
    <x v="42"/>
    <x v="0"/>
    <x v="0"/>
    <x v="0"/>
  </r>
  <r>
    <x v="43"/>
    <x v="43"/>
    <x v="43"/>
    <x v="38"/>
    <x v="43"/>
    <x v="1"/>
    <x v="43"/>
    <x v="1"/>
    <x v="1"/>
    <x v="43"/>
    <x v="43"/>
    <x v="0"/>
    <x v="0"/>
    <x v="15"/>
  </r>
  <r>
    <x v="44"/>
    <x v="44"/>
    <x v="44"/>
    <x v="39"/>
    <x v="44"/>
    <x v="1"/>
    <x v="13"/>
    <x v="3"/>
    <x v="3"/>
    <x v="44"/>
    <x v="44"/>
    <x v="0"/>
    <x v="0"/>
    <x v="13"/>
  </r>
  <r>
    <x v="45"/>
    <x v="45"/>
    <x v="45"/>
    <x v="40"/>
    <x v="45"/>
    <x v="0"/>
    <x v="44"/>
    <x v="1"/>
    <x v="1"/>
    <x v="45"/>
    <x v="45"/>
    <x v="0"/>
    <x v="1"/>
    <x v="3"/>
  </r>
  <r>
    <x v="46"/>
    <x v="46"/>
    <x v="46"/>
    <x v="41"/>
    <x v="46"/>
    <x v="1"/>
    <x v="45"/>
    <x v="1"/>
    <x v="1"/>
    <x v="46"/>
    <x v="46"/>
    <x v="0"/>
    <x v="0"/>
    <x v="1"/>
  </r>
  <r>
    <x v="47"/>
    <x v="47"/>
    <x v="47"/>
    <x v="42"/>
    <x v="47"/>
    <x v="1"/>
    <x v="46"/>
    <x v="1"/>
    <x v="1"/>
    <x v="47"/>
    <x v="47"/>
    <x v="0"/>
    <x v="0"/>
    <x v="3"/>
  </r>
  <r>
    <x v="48"/>
    <x v="48"/>
    <x v="48"/>
    <x v="43"/>
    <x v="48"/>
    <x v="1"/>
    <x v="47"/>
    <x v="1"/>
    <x v="1"/>
    <x v="48"/>
    <x v="48"/>
    <x v="0"/>
    <x v="0"/>
    <x v="3"/>
  </r>
  <r>
    <x v="49"/>
    <x v="49"/>
    <x v="49"/>
    <x v="44"/>
    <x v="49"/>
    <x v="1"/>
    <x v="48"/>
    <x v="1"/>
    <x v="1"/>
    <x v="49"/>
    <x v="49"/>
    <x v="0"/>
    <x v="0"/>
    <x v="1"/>
  </r>
  <r>
    <x v="50"/>
    <x v="50"/>
    <x v="50"/>
    <x v="0"/>
    <x v="50"/>
    <x v="0"/>
    <x v="49"/>
    <x v="6"/>
    <x v="6"/>
    <x v="50"/>
    <x v="50"/>
    <x v="0"/>
    <x v="0"/>
    <x v="16"/>
  </r>
  <r>
    <x v="51"/>
    <x v="51"/>
    <x v="51"/>
    <x v="45"/>
    <x v="51"/>
    <x v="0"/>
    <x v="50"/>
    <x v="4"/>
    <x v="4"/>
    <x v="51"/>
    <x v="51"/>
    <x v="0"/>
    <x v="1"/>
    <x v="8"/>
  </r>
  <r>
    <x v="52"/>
    <x v="52"/>
    <x v="52"/>
    <x v="44"/>
    <x v="52"/>
    <x v="0"/>
    <x v="51"/>
    <x v="1"/>
    <x v="1"/>
    <x v="52"/>
    <x v="52"/>
    <x v="0"/>
    <x v="0"/>
    <x v="3"/>
  </r>
  <r>
    <x v="53"/>
    <x v="53"/>
    <x v="53"/>
    <x v="35"/>
    <x v="53"/>
    <x v="1"/>
    <x v="52"/>
    <x v="1"/>
    <x v="1"/>
    <x v="53"/>
    <x v="53"/>
    <x v="0"/>
    <x v="0"/>
    <x v="6"/>
  </r>
  <r>
    <x v="54"/>
    <x v="54"/>
    <x v="54"/>
    <x v="46"/>
    <x v="54"/>
    <x v="0"/>
    <x v="53"/>
    <x v="1"/>
    <x v="1"/>
    <x v="54"/>
    <x v="54"/>
    <x v="0"/>
    <x v="0"/>
    <x v="8"/>
  </r>
  <r>
    <x v="55"/>
    <x v="55"/>
    <x v="55"/>
    <x v="47"/>
    <x v="55"/>
    <x v="1"/>
    <x v="54"/>
    <x v="1"/>
    <x v="1"/>
    <x v="55"/>
    <x v="55"/>
    <x v="0"/>
    <x v="0"/>
    <x v="17"/>
  </r>
  <r>
    <x v="56"/>
    <x v="56"/>
    <x v="56"/>
    <x v="48"/>
    <x v="56"/>
    <x v="1"/>
    <x v="55"/>
    <x v="1"/>
    <x v="1"/>
    <x v="56"/>
    <x v="56"/>
    <x v="0"/>
    <x v="0"/>
    <x v="8"/>
  </r>
  <r>
    <x v="57"/>
    <x v="57"/>
    <x v="57"/>
    <x v="49"/>
    <x v="57"/>
    <x v="1"/>
    <x v="56"/>
    <x v="1"/>
    <x v="1"/>
    <x v="57"/>
    <x v="57"/>
    <x v="0"/>
    <x v="0"/>
    <x v="11"/>
  </r>
  <r>
    <x v="58"/>
    <x v="58"/>
    <x v="58"/>
    <x v="50"/>
    <x v="58"/>
    <x v="1"/>
    <x v="57"/>
    <x v="1"/>
    <x v="1"/>
    <x v="58"/>
    <x v="58"/>
    <x v="0"/>
    <x v="0"/>
    <x v="3"/>
  </r>
  <r>
    <x v="59"/>
    <x v="59"/>
    <x v="59"/>
    <x v="1"/>
    <x v="59"/>
    <x v="1"/>
    <x v="58"/>
    <x v="1"/>
    <x v="1"/>
    <x v="59"/>
    <x v="59"/>
    <x v="0"/>
    <x v="1"/>
    <x v="3"/>
  </r>
  <r>
    <x v="60"/>
    <x v="60"/>
    <x v="60"/>
    <x v="51"/>
    <x v="60"/>
    <x v="1"/>
    <x v="59"/>
    <x v="0"/>
    <x v="0"/>
    <x v="60"/>
    <x v="60"/>
    <x v="0"/>
    <x v="0"/>
    <x v="3"/>
  </r>
  <r>
    <x v="61"/>
    <x v="61"/>
    <x v="61"/>
    <x v="52"/>
    <x v="61"/>
    <x v="0"/>
    <x v="60"/>
    <x v="0"/>
    <x v="0"/>
    <x v="61"/>
    <x v="61"/>
    <x v="0"/>
    <x v="0"/>
    <x v="3"/>
  </r>
  <r>
    <x v="62"/>
    <x v="62"/>
    <x v="62"/>
    <x v="22"/>
    <x v="62"/>
    <x v="1"/>
    <x v="61"/>
    <x v="1"/>
    <x v="1"/>
    <x v="62"/>
    <x v="62"/>
    <x v="0"/>
    <x v="0"/>
    <x v="2"/>
  </r>
  <r>
    <x v="63"/>
    <x v="63"/>
    <x v="63"/>
    <x v="53"/>
    <x v="63"/>
    <x v="0"/>
    <x v="62"/>
    <x v="1"/>
    <x v="1"/>
    <x v="63"/>
    <x v="63"/>
    <x v="0"/>
    <x v="0"/>
    <x v="3"/>
  </r>
  <r>
    <x v="64"/>
    <x v="64"/>
    <x v="64"/>
    <x v="54"/>
    <x v="64"/>
    <x v="0"/>
    <x v="63"/>
    <x v="1"/>
    <x v="1"/>
    <x v="64"/>
    <x v="64"/>
    <x v="0"/>
    <x v="1"/>
    <x v="2"/>
  </r>
  <r>
    <x v="65"/>
    <x v="65"/>
    <x v="65"/>
    <x v="55"/>
    <x v="65"/>
    <x v="1"/>
    <x v="64"/>
    <x v="1"/>
    <x v="1"/>
    <x v="65"/>
    <x v="65"/>
    <x v="0"/>
    <x v="0"/>
    <x v="3"/>
  </r>
  <r>
    <x v="66"/>
    <x v="66"/>
    <x v="66"/>
    <x v="49"/>
    <x v="66"/>
    <x v="0"/>
    <x v="65"/>
    <x v="1"/>
    <x v="1"/>
    <x v="66"/>
    <x v="66"/>
    <x v="0"/>
    <x v="1"/>
    <x v="3"/>
  </r>
  <r>
    <x v="67"/>
    <x v="67"/>
    <x v="67"/>
    <x v="56"/>
    <x v="67"/>
    <x v="1"/>
    <x v="66"/>
    <x v="4"/>
    <x v="4"/>
    <x v="67"/>
    <x v="67"/>
    <x v="0"/>
    <x v="1"/>
    <x v="8"/>
  </r>
  <r>
    <x v="68"/>
    <x v="68"/>
    <x v="68"/>
    <x v="57"/>
    <x v="68"/>
    <x v="1"/>
    <x v="67"/>
    <x v="6"/>
    <x v="6"/>
    <x v="68"/>
    <x v="68"/>
    <x v="0"/>
    <x v="1"/>
    <x v="3"/>
  </r>
  <r>
    <x v="69"/>
    <x v="69"/>
    <x v="69"/>
    <x v="58"/>
    <x v="69"/>
    <x v="3"/>
    <x v="68"/>
    <x v="1"/>
    <x v="1"/>
    <x v="69"/>
    <x v="69"/>
    <x v="0"/>
    <x v="0"/>
    <x v="3"/>
  </r>
  <r>
    <x v="70"/>
    <x v="70"/>
    <x v="70"/>
    <x v="59"/>
    <x v="70"/>
    <x v="1"/>
    <x v="69"/>
    <x v="6"/>
    <x v="6"/>
    <x v="70"/>
    <x v="70"/>
    <x v="0"/>
    <x v="1"/>
    <x v="3"/>
  </r>
  <r>
    <x v="71"/>
    <x v="71"/>
    <x v="71"/>
    <x v="46"/>
    <x v="71"/>
    <x v="1"/>
    <x v="70"/>
    <x v="1"/>
    <x v="1"/>
    <x v="71"/>
    <x v="49"/>
    <x v="0"/>
    <x v="0"/>
    <x v="3"/>
  </r>
  <r>
    <x v="72"/>
    <x v="72"/>
    <x v="72"/>
    <x v="60"/>
    <x v="72"/>
    <x v="1"/>
    <x v="71"/>
    <x v="1"/>
    <x v="1"/>
    <x v="72"/>
    <x v="71"/>
    <x v="0"/>
    <x v="0"/>
    <x v="10"/>
  </r>
  <r>
    <x v="73"/>
    <x v="73"/>
    <x v="73"/>
    <x v="1"/>
    <x v="73"/>
    <x v="1"/>
    <x v="39"/>
    <x v="1"/>
    <x v="1"/>
    <x v="73"/>
    <x v="72"/>
    <x v="0"/>
    <x v="0"/>
    <x v="17"/>
  </r>
  <r>
    <x v="74"/>
    <x v="74"/>
    <x v="74"/>
    <x v="61"/>
    <x v="74"/>
    <x v="1"/>
    <x v="72"/>
    <x v="4"/>
    <x v="4"/>
    <x v="74"/>
    <x v="73"/>
    <x v="0"/>
    <x v="0"/>
    <x v="16"/>
  </r>
  <r>
    <x v="75"/>
    <x v="75"/>
    <x v="75"/>
    <x v="62"/>
    <x v="75"/>
    <x v="1"/>
    <x v="73"/>
    <x v="1"/>
    <x v="1"/>
    <x v="75"/>
    <x v="74"/>
    <x v="0"/>
    <x v="0"/>
    <x v="14"/>
  </r>
  <r>
    <x v="76"/>
    <x v="76"/>
    <x v="76"/>
    <x v="63"/>
    <x v="76"/>
    <x v="0"/>
    <x v="74"/>
    <x v="1"/>
    <x v="1"/>
    <x v="76"/>
    <x v="75"/>
    <x v="1"/>
    <x v="1"/>
    <x v="3"/>
  </r>
  <r>
    <x v="77"/>
    <x v="77"/>
    <x v="77"/>
    <x v="40"/>
    <x v="77"/>
    <x v="0"/>
    <x v="75"/>
    <x v="1"/>
    <x v="1"/>
    <x v="77"/>
    <x v="76"/>
    <x v="0"/>
    <x v="1"/>
    <x v="10"/>
  </r>
  <r>
    <x v="78"/>
    <x v="78"/>
    <x v="78"/>
    <x v="6"/>
    <x v="78"/>
    <x v="1"/>
    <x v="76"/>
    <x v="1"/>
    <x v="1"/>
    <x v="78"/>
    <x v="77"/>
    <x v="0"/>
    <x v="0"/>
    <x v="18"/>
  </r>
  <r>
    <x v="79"/>
    <x v="79"/>
    <x v="79"/>
    <x v="64"/>
    <x v="79"/>
    <x v="0"/>
    <x v="77"/>
    <x v="1"/>
    <x v="1"/>
    <x v="79"/>
    <x v="78"/>
    <x v="0"/>
    <x v="0"/>
    <x v="3"/>
  </r>
  <r>
    <x v="80"/>
    <x v="80"/>
    <x v="80"/>
    <x v="65"/>
    <x v="80"/>
    <x v="1"/>
    <x v="78"/>
    <x v="1"/>
    <x v="1"/>
    <x v="80"/>
    <x v="79"/>
    <x v="0"/>
    <x v="0"/>
    <x v="11"/>
  </r>
  <r>
    <x v="81"/>
    <x v="81"/>
    <x v="81"/>
    <x v="66"/>
    <x v="81"/>
    <x v="1"/>
    <x v="79"/>
    <x v="1"/>
    <x v="1"/>
    <x v="81"/>
    <x v="80"/>
    <x v="0"/>
    <x v="0"/>
    <x v="1"/>
  </r>
  <r>
    <x v="82"/>
    <x v="82"/>
    <x v="82"/>
    <x v="67"/>
    <x v="82"/>
    <x v="1"/>
    <x v="80"/>
    <x v="4"/>
    <x v="4"/>
    <x v="82"/>
    <x v="4"/>
    <x v="0"/>
    <x v="1"/>
    <x v="11"/>
  </r>
  <r>
    <x v="83"/>
    <x v="83"/>
    <x v="83"/>
    <x v="68"/>
    <x v="83"/>
    <x v="0"/>
    <x v="81"/>
    <x v="1"/>
    <x v="1"/>
    <x v="83"/>
    <x v="81"/>
    <x v="0"/>
    <x v="0"/>
    <x v="5"/>
  </r>
  <r>
    <x v="84"/>
    <x v="84"/>
    <x v="84"/>
    <x v="69"/>
    <x v="84"/>
    <x v="1"/>
    <x v="82"/>
    <x v="1"/>
    <x v="1"/>
    <x v="84"/>
    <x v="82"/>
    <x v="0"/>
    <x v="0"/>
    <x v="8"/>
  </r>
  <r>
    <x v="85"/>
    <x v="85"/>
    <x v="85"/>
    <x v="70"/>
    <x v="85"/>
    <x v="1"/>
    <x v="83"/>
    <x v="2"/>
    <x v="2"/>
    <x v="85"/>
    <x v="83"/>
    <x v="0"/>
    <x v="0"/>
    <x v="7"/>
  </r>
  <r>
    <x v="86"/>
    <x v="86"/>
    <x v="86"/>
    <x v="71"/>
    <x v="86"/>
    <x v="1"/>
    <x v="84"/>
    <x v="1"/>
    <x v="1"/>
    <x v="86"/>
    <x v="84"/>
    <x v="1"/>
    <x v="0"/>
    <x v="3"/>
  </r>
  <r>
    <x v="87"/>
    <x v="87"/>
    <x v="87"/>
    <x v="72"/>
    <x v="87"/>
    <x v="0"/>
    <x v="85"/>
    <x v="2"/>
    <x v="2"/>
    <x v="87"/>
    <x v="85"/>
    <x v="0"/>
    <x v="1"/>
    <x v="1"/>
  </r>
  <r>
    <x v="88"/>
    <x v="88"/>
    <x v="88"/>
    <x v="73"/>
    <x v="88"/>
    <x v="1"/>
    <x v="86"/>
    <x v="1"/>
    <x v="1"/>
    <x v="88"/>
    <x v="86"/>
    <x v="0"/>
    <x v="0"/>
    <x v="18"/>
  </r>
  <r>
    <x v="89"/>
    <x v="89"/>
    <x v="89"/>
    <x v="74"/>
    <x v="89"/>
    <x v="1"/>
    <x v="87"/>
    <x v="1"/>
    <x v="1"/>
    <x v="89"/>
    <x v="87"/>
    <x v="0"/>
    <x v="0"/>
    <x v="3"/>
  </r>
  <r>
    <x v="90"/>
    <x v="90"/>
    <x v="90"/>
    <x v="75"/>
    <x v="58"/>
    <x v="0"/>
    <x v="88"/>
    <x v="1"/>
    <x v="1"/>
    <x v="90"/>
    <x v="88"/>
    <x v="0"/>
    <x v="1"/>
    <x v="3"/>
  </r>
  <r>
    <x v="91"/>
    <x v="91"/>
    <x v="91"/>
    <x v="76"/>
    <x v="90"/>
    <x v="0"/>
    <x v="89"/>
    <x v="6"/>
    <x v="6"/>
    <x v="91"/>
    <x v="89"/>
    <x v="0"/>
    <x v="0"/>
    <x v="18"/>
  </r>
  <r>
    <x v="92"/>
    <x v="92"/>
    <x v="92"/>
    <x v="77"/>
    <x v="91"/>
    <x v="1"/>
    <x v="90"/>
    <x v="5"/>
    <x v="5"/>
    <x v="92"/>
    <x v="40"/>
    <x v="0"/>
    <x v="1"/>
    <x v="11"/>
  </r>
  <r>
    <x v="93"/>
    <x v="93"/>
    <x v="93"/>
    <x v="78"/>
    <x v="92"/>
    <x v="3"/>
    <x v="91"/>
    <x v="1"/>
    <x v="1"/>
    <x v="93"/>
    <x v="90"/>
    <x v="0"/>
    <x v="1"/>
    <x v="3"/>
  </r>
  <r>
    <x v="94"/>
    <x v="94"/>
    <x v="94"/>
    <x v="49"/>
    <x v="93"/>
    <x v="1"/>
    <x v="80"/>
    <x v="4"/>
    <x v="4"/>
    <x v="94"/>
    <x v="91"/>
    <x v="0"/>
    <x v="0"/>
    <x v="2"/>
  </r>
  <r>
    <x v="95"/>
    <x v="95"/>
    <x v="95"/>
    <x v="79"/>
    <x v="94"/>
    <x v="1"/>
    <x v="11"/>
    <x v="1"/>
    <x v="1"/>
    <x v="95"/>
    <x v="92"/>
    <x v="0"/>
    <x v="0"/>
    <x v="4"/>
  </r>
  <r>
    <x v="96"/>
    <x v="96"/>
    <x v="96"/>
    <x v="80"/>
    <x v="95"/>
    <x v="1"/>
    <x v="92"/>
    <x v="1"/>
    <x v="1"/>
    <x v="96"/>
    <x v="36"/>
    <x v="0"/>
    <x v="0"/>
    <x v="3"/>
  </r>
  <r>
    <x v="97"/>
    <x v="97"/>
    <x v="97"/>
    <x v="81"/>
    <x v="96"/>
    <x v="1"/>
    <x v="86"/>
    <x v="1"/>
    <x v="1"/>
    <x v="48"/>
    <x v="93"/>
    <x v="0"/>
    <x v="0"/>
    <x v="0"/>
  </r>
  <r>
    <x v="98"/>
    <x v="98"/>
    <x v="98"/>
    <x v="82"/>
    <x v="97"/>
    <x v="0"/>
    <x v="93"/>
    <x v="2"/>
    <x v="2"/>
    <x v="97"/>
    <x v="94"/>
    <x v="0"/>
    <x v="0"/>
    <x v="11"/>
  </r>
  <r>
    <x v="99"/>
    <x v="99"/>
    <x v="99"/>
    <x v="4"/>
    <x v="98"/>
    <x v="1"/>
    <x v="55"/>
    <x v="1"/>
    <x v="1"/>
    <x v="98"/>
    <x v="95"/>
    <x v="0"/>
    <x v="0"/>
    <x v="3"/>
  </r>
  <r>
    <x v="100"/>
    <x v="100"/>
    <x v="100"/>
    <x v="0"/>
    <x v="99"/>
    <x v="0"/>
    <x v="49"/>
    <x v="1"/>
    <x v="1"/>
    <x v="99"/>
    <x v="96"/>
    <x v="0"/>
    <x v="0"/>
    <x v="3"/>
  </r>
  <r>
    <x v="101"/>
    <x v="101"/>
    <x v="101"/>
    <x v="79"/>
    <x v="100"/>
    <x v="1"/>
    <x v="55"/>
    <x v="1"/>
    <x v="1"/>
    <x v="100"/>
    <x v="97"/>
    <x v="0"/>
    <x v="1"/>
    <x v="5"/>
  </r>
  <r>
    <x v="102"/>
    <x v="102"/>
    <x v="102"/>
    <x v="41"/>
    <x v="101"/>
    <x v="1"/>
    <x v="94"/>
    <x v="1"/>
    <x v="1"/>
    <x v="101"/>
    <x v="98"/>
    <x v="0"/>
    <x v="1"/>
    <x v="8"/>
  </r>
  <r>
    <x v="103"/>
    <x v="103"/>
    <x v="103"/>
    <x v="83"/>
    <x v="102"/>
    <x v="0"/>
    <x v="95"/>
    <x v="6"/>
    <x v="6"/>
    <x v="102"/>
    <x v="99"/>
    <x v="0"/>
    <x v="0"/>
    <x v="5"/>
  </r>
  <r>
    <x v="104"/>
    <x v="104"/>
    <x v="104"/>
    <x v="84"/>
    <x v="103"/>
    <x v="1"/>
    <x v="96"/>
    <x v="1"/>
    <x v="1"/>
    <x v="103"/>
    <x v="100"/>
    <x v="0"/>
    <x v="0"/>
    <x v="7"/>
  </r>
  <r>
    <x v="105"/>
    <x v="105"/>
    <x v="105"/>
    <x v="85"/>
    <x v="104"/>
    <x v="1"/>
    <x v="97"/>
    <x v="1"/>
    <x v="1"/>
    <x v="104"/>
    <x v="101"/>
    <x v="0"/>
    <x v="0"/>
    <x v="2"/>
  </r>
  <r>
    <x v="106"/>
    <x v="106"/>
    <x v="106"/>
    <x v="61"/>
    <x v="105"/>
    <x v="1"/>
    <x v="98"/>
    <x v="1"/>
    <x v="1"/>
    <x v="105"/>
    <x v="102"/>
    <x v="0"/>
    <x v="0"/>
    <x v="3"/>
  </r>
  <r>
    <x v="107"/>
    <x v="107"/>
    <x v="107"/>
    <x v="26"/>
    <x v="106"/>
    <x v="1"/>
    <x v="99"/>
    <x v="1"/>
    <x v="1"/>
    <x v="106"/>
    <x v="103"/>
    <x v="0"/>
    <x v="1"/>
    <x v="3"/>
  </r>
  <r>
    <x v="108"/>
    <x v="108"/>
    <x v="108"/>
    <x v="42"/>
    <x v="107"/>
    <x v="1"/>
    <x v="100"/>
    <x v="1"/>
    <x v="1"/>
    <x v="107"/>
    <x v="104"/>
    <x v="0"/>
    <x v="0"/>
    <x v="4"/>
  </r>
  <r>
    <x v="109"/>
    <x v="109"/>
    <x v="109"/>
    <x v="5"/>
    <x v="108"/>
    <x v="0"/>
    <x v="101"/>
    <x v="1"/>
    <x v="1"/>
    <x v="108"/>
    <x v="105"/>
    <x v="0"/>
    <x v="0"/>
    <x v="19"/>
  </r>
  <r>
    <x v="110"/>
    <x v="110"/>
    <x v="110"/>
    <x v="86"/>
    <x v="109"/>
    <x v="0"/>
    <x v="102"/>
    <x v="1"/>
    <x v="1"/>
    <x v="109"/>
    <x v="106"/>
    <x v="0"/>
    <x v="0"/>
    <x v="0"/>
  </r>
  <r>
    <x v="111"/>
    <x v="111"/>
    <x v="111"/>
    <x v="87"/>
    <x v="110"/>
    <x v="1"/>
    <x v="103"/>
    <x v="1"/>
    <x v="1"/>
    <x v="110"/>
    <x v="107"/>
    <x v="0"/>
    <x v="0"/>
    <x v="15"/>
  </r>
  <r>
    <x v="112"/>
    <x v="112"/>
    <x v="112"/>
    <x v="53"/>
    <x v="111"/>
    <x v="1"/>
    <x v="104"/>
    <x v="2"/>
    <x v="2"/>
    <x v="111"/>
    <x v="108"/>
    <x v="0"/>
    <x v="0"/>
    <x v="2"/>
  </r>
  <r>
    <x v="113"/>
    <x v="113"/>
    <x v="113"/>
    <x v="88"/>
    <x v="112"/>
    <x v="1"/>
    <x v="54"/>
    <x v="1"/>
    <x v="1"/>
    <x v="112"/>
    <x v="109"/>
    <x v="0"/>
    <x v="0"/>
    <x v="0"/>
  </r>
  <r>
    <x v="114"/>
    <x v="114"/>
    <x v="114"/>
    <x v="89"/>
    <x v="113"/>
    <x v="1"/>
    <x v="105"/>
    <x v="1"/>
    <x v="1"/>
    <x v="113"/>
    <x v="110"/>
    <x v="0"/>
    <x v="1"/>
    <x v="8"/>
  </r>
  <r>
    <x v="115"/>
    <x v="115"/>
    <x v="115"/>
    <x v="90"/>
    <x v="114"/>
    <x v="0"/>
    <x v="106"/>
    <x v="6"/>
    <x v="6"/>
    <x v="114"/>
    <x v="111"/>
    <x v="0"/>
    <x v="0"/>
    <x v="13"/>
  </r>
  <r>
    <x v="116"/>
    <x v="116"/>
    <x v="116"/>
    <x v="44"/>
    <x v="115"/>
    <x v="0"/>
    <x v="107"/>
    <x v="1"/>
    <x v="1"/>
    <x v="115"/>
    <x v="112"/>
    <x v="0"/>
    <x v="0"/>
    <x v="3"/>
  </r>
  <r>
    <x v="117"/>
    <x v="117"/>
    <x v="117"/>
    <x v="70"/>
    <x v="116"/>
    <x v="1"/>
    <x v="108"/>
    <x v="1"/>
    <x v="1"/>
    <x v="116"/>
    <x v="113"/>
    <x v="0"/>
    <x v="0"/>
    <x v="19"/>
  </r>
  <r>
    <x v="118"/>
    <x v="118"/>
    <x v="118"/>
    <x v="91"/>
    <x v="117"/>
    <x v="1"/>
    <x v="109"/>
    <x v="1"/>
    <x v="1"/>
    <x v="117"/>
    <x v="114"/>
    <x v="0"/>
    <x v="0"/>
    <x v="14"/>
  </r>
  <r>
    <x v="119"/>
    <x v="119"/>
    <x v="119"/>
    <x v="92"/>
    <x v="118"/>
    <x v="1"/>
    <x v="110"/>
    <x v="1"/>
    <x v="1"/>
    <x v="118"/>
    <x v="115"/>
    <x v="0"/>
    <x v="1"/>
    <x v="4"/>
  </r>
  <r>
    <x v="120"/>
    <x v="120"/>
    <x v="120"/>
    <x v="93"/>
    <x v="119"/>
    <x v="1"/>
    <x v="111"/>
    <x v="1"/>
    <x v="1"/>
    <x v="119"/>
    <x v="116"/>
    <x v="0"/>
    <x v="1"/>
    <x v="20"/>
  </r>
  <r>
    <x v="121"/>
    <x v="121"/>
    <x v="121"/>
    <x v="94"/>
    <x v="120"/>
    <x v="1"/>
    <x v="112"/>
    <x v="1"/>
    <x v="1"/>
    <x v="33"/>
    <x v="117"/>
    <x v="0"/>
    <x v="0"/>
    <x v="11"/>
  </r>
  <r>
    <x v="122"/>
    <x v="122"/>
    <x v="122"/>
    <x v="95"/>
    <x v="121"/>
    <x v="0"/>
    <x v="113"/>
    <x v="1"/>
    <x v="1"/>
    <x v="120"/>
    <x v="95"/>
    <x v="0"/>
    <x v="0"/>
    <x v="13"/>
  </r>
  <r>
    <x v="123"/>
    <x v="123"/>
    <x v="123"/>
    <x v="96"/>
    <x v="122"/>
    <x v="0"/>
    <x v="114"/>
    <x v="0"/>
    <x v="0"/>
    <x v="121"/>
    <x v="118"/>
    <x v="1"/>
    <x v="0"/>
    <x v="3"/>
  </r>
  <r>
    <x v="124"/>
    <x v="124"/>
    <x v="124"/>
    <x v="97"/>
    <x v="123"/>
    <x v="1"/>
    <x v="115"/>
    <x v="6"/>
    <x v="6"/>
    <x v="122"/>
    <x v="119"/>
    <x v="0"/>
    <x v="0"/>
    <x v="14"/>
  </r>
  <r>
    <x v="125"/>
    <x v="125"/>
    <x v="125"/>
    <x v="98"/>
    <x v="124"/>
    <x v="1"/>
    <x v="80"/>
    <x v="1"/>
    <x v="1"/>
    <x v="123"/>
    <x v="120"/>
    <x v="0"/>
    <x v="0"/>
    <x v="3"/>
  </r>
  <r>
    <x v="126"/>
    <x v="126"/>
    <x v="126"/>
    <x v="99"/>
    <x v="125"/>
    <x v="0"/>
    <x v="116"/>
    <x v="1"/>
    <x v="1"/>
    <x v="124"/>
    <x v="121"/>
    <x v="0"/>
    <x v="1"/>
    <x v="3"/>
  </r>
  <r>
    <x v="127"/>
    <x v="127"/>
    <x v="127"/>
    <x v="100"/>
    <x v="126"/>
    <x v="0"/>
    <x v="117"/>
    <x v="0"/>
    <x v="0"/>
    <x v="125"/>
    <x v="122"/>
    <x v="0"/>
    <x v="0"/>
    <x v="3"/>
  </r>
  <r>
    <x v="128"/>
    <x v="128"/>
    <x v="128"/>
    <x v="101"/>
    <x v="127"/>
    <x v="3"/>
    <x v="118"/>
    <x v="1"/>
    <x v="1"/>
    <x v="126"/>
    <x v="123"/>
    <x v="0"/>
    <x v="0"/>
    <x v="1"/>
  </r>
  <r>
    <x v="129"/>
    <x v="129"/>
    <x v="129"/>
    <x v="102"/>
    <x v="128"/>
    <x v="3"/>
    <x v="12"/>
    <x v="2"/>
    <x v="2"/>
    <x v="127"/>
    <x v="97"/>
    <x v="0"/>
    <x v="0"/>
    <x v="0"/>
  </r>
  <r>
    <x v="130"/>
    <x v="130"/>
    <x v="130"/>
    <x v="103"/>
    <x v="129"/>
    <x v="1"/>
    <x v="119"/>
    <x v="3"/>
    <x v="3"/>
    <x v="128"/>
    <x v="124"/>
    <x v="0"/>
    <x v="0"/>
    <x v="6"/>
  </r>
  <r>
    <x v="131"/>
    <x v="131"/>
    <x v="131"/>
    <x v="104"/>
    <x v="130"/>
    <x v="1"/>
    <x v="120"/>
    <x v="4"/>
    <x v="4"/>
    <x v="129"/>
    <x v="125"/>
    <x v="0"/>
    <x v="0"/>
    <x v="2"/>
  </r>
  <r>
    <x v="132"/>
    <x v="132"/>
    <x v="132"/>
    <x v="88"/>
    <x v="131"/>
    <x v="1"/>
    <x v="121"/>
    <x v="1"/>
    <x v="1"/>
    <x v="130"/>
    <x v="126"/>
    <x v="0"/>
    <x v="1"/>
    <x v="3"/>
  </r>
  <r>
    <x v="133"/>
    <x v="133"/>
    <x v="133"/>
    <x v="6"/>
    <x v="132"/>
    <x v="1"/>
    <x v="122"/>
    <x v="1"/>
    <x v="1"/>
    <x v="131"/>
    <x v="127"/>
    <x v="0"/>
    <x v="0"/>
    <x v="21"/>
  </r>
  <r>
    <x v="134"/>
    <x v="134"/>
    <x v="134"/>
    <x v="105"/>
    <x v="133"/>
    <x v="0"/>
    <x v="123"/>
    <x v="5"/>
    <x v="5"/>
    <x v="132"/>
    <x v="128"/>
    <x v="0"/>
    <x v="1"/>
    <x v="4"/>
  </r>
  <r>
    <x v="135"/>
    <x v="135"/>
    <x v="135"/>
    <x v="106"/>
    <x v="134"/>
    <x v="0"/>
    <x v="124"/>
    <x v="1"/>
    <x v="1"/>
    <x v="133"/>
    <x v="129"/>
    <x v="0"/>
    <x v="1"/>
    <x v="3"/>
  </r>
  <r>
    <x v="136"/>
    <x v="136"/>
    <x v="136"/>
    <x v="107"/>
    <x v="135"/>
    <x v="3"/>
    <x v="125"/>
    <x v="1"/>
    <x v="1"/>
    <x v="134"/>
    <x v="130"/>
    <x v="0"/>
    <x v="1"/>
    <x v="6"/>
  </r>
  <r>
    <x v="137"/>
    <x v="137"/>
    <x v="137"/>
    <x v="37"/>
    <x v="136"/>
    <x v="1"/>
    <x v="126"/>
    <x v="1"/>
    <x v="1"/>
    <x v="135"/>
    <x v="131"/>
    <x v="0"/>
    <x v="0"/>
    <x v="9"/>
  </r>
  <r>
    <x v="138"/>
    <x v="138"/>
    <x v="138"/>
    <x v="103"/>
    <x v="137"/>
    <x v="0"/>
    <x v="127"/>
    <x v="1"/>
    <x v="1"/>
    <x v="136"/>
    <x v="132"/>
    <x v="0"/>
    <x v="0"/>
    <x v="20"/>
  </r>
  <r>
    <x v="139"/>
    <x v="139"/>
    <x v="139"/>
    <x v="108"/>
    <x v="138"/>
    <x v="0"/>
    <x v="128"/>
    <x v="1"/>
    <x v="1"/>
    <x v="137"/>
    <x v="133"/>
    <x v="0"/>
    <x v="1"/>
    <x v="8"/>
  </r>
  <r>
    <x v="140"/>
    <x v="140"/>
    <x v="140"/>
    <x v="20"/>
    <x v="139"/>
    <x v="1"/>
    <x v="129"/>
    <x v="1"/>
    <x v="1"/>
    <x v="138"/>
    <x v="134"/>
    <x v="0"/>
    <x v="0"/>
    <x v="4"/>
  </r>
  <r>
    <x v="141"/>
    <x v="141"/>
    <x v="141"/>
    <x v="109"/>
    <x v="140"/>
    <x v="1"/>
    <x v="130"/>
    <x v="1"/>
    <x v="1"/>
    <x v="139"/>
    <x v="135"/>
    <x v="0"/>
    <x v="0"/>
    <x v="2"/>
  </r>
  <r>
    <x v="142"/>
    <x v="142"/>
    <x v="142"/>
    <x v="92"/>
    <x v="141"/>
    <x v="1"/>
    <x v="124"/>
    <x v="1"/>
    <x v="1"/>
    <x v="107"/>
    <x v="136"/>
    <x v="0"/>
    <x v="0"/>
    <x v="2"/>
  </r>
  <r>
    <x v="143"/>
    <x v="143"/>
    <x v="143"/>
    <x v="91"/>
    <x v="142"/>
    <x v="1"/>
    <x v="131"/>
    <x v="1"/>
    <x v="1"/>
    <x v="140"/>
    <x v="137"/>
    <x v="0"/>
    <x v="0"/>
    <x v="7"/>
  </r>
  <r>
    <x v="144"/>
    <x v="144"/>
    <x v="144"/>
    <x v="25"/>
    <x v="143"/>
    <x v="1"/>
    <x v="18"/>
    <x v="1"/>
    <x v="1"/>
    <x v="141"/>
    <x v="138"/>
    <x v="0"/>
    <x v="0"/>
    <x v="3"/>
  </r>
  <r>
    <x v="145"/>
    <x v="145"/>
    <x v="145"/>
    <x v="110"/>
    <x v="144"/>
    <x v="1"/>
    <x v="132"/>
    <x v="5"/>
    <x v="5"/>
    <x v="142"/>
    <x v="139"/>
    <x v="0"/>
    <x v="0"/>
    <x v="8"/>
  </r>
  <r>
    <x v="146"/>
    <x v="146"/>
    <x v="146"/>
    <x v="35"/>
    <x v="145"/>
    <x v="3"/>
    <x v="133"/>
    <x v="1"/>
    <x v="1"/>
    <x v="143"/>
    <x v="140"/>
    <x v="0"/>
    <x v="0"/>
    <x v="3"/>
  </r>
  <r>
    <x v="147"/>
    <x v="147"/>
    <x v="147"/>
    <x v="111"/>
    <x v="146"/>
    <x v="1"/>
    <x v="134"/>
    <x v="1"/>
    <x v="1"/>
    <x v="144"/>
    <x v="141"/>
    <x v="0"/>
    <x v="1"/>
    <x v="3"/>
  </r>
  <r>
    <x v="148"/>
    <x v="148"/>
    <x v="148"/>
    <x v="29"/>
    <x v="147"/>
    <x v="1"/>
    <x v="37"/>
    <x v="1"/>
    <x v="1"/>
    <x v="145"/>
    <x v="142"/>
    <x v="0"/>
    <x v="0"/>
    <x v="8"/>
  </r>
  <r>
    <x v="149"/>
    <x v="149"/>
    <x v="149"/>
    <x v="8"/>
    <x v="148"/>
    <x v="1"/>
    <x v="135"/>
    <x v="1"/>
    <x v="1"/>
    <x v="146"/>
    <x v="143"/>
    <x v="0"/>
    <x v="0"/>
    <x v="7"/>
  </r>
  <r>
    <x v="150"/>
    <x v="150"/>
    <x v="150"/>
    <x v="0"/>
    <x v="99"/>
    <x v="0"/>
    <x v="49"/>
    <x v="1"/>
    <x v="1"/>
    <x v="147"/>
    <x v="144"/>
    <x v="0"/>
    <x v="0"/>
    <x v="1"/>
  </r>
  <r>
    <x v="151"/>
    <x v="151"/>
    <x v="151"/>
    <x v="112"/>
    <x v="149"/>
    <x v="0"/>
    <x v="50"/>
    <x v="1"/>
    <x v="1"/>
    <x v="148"/>
    <x v="145"/>
    <x v="0"/>
    <x v="0"/>
    <x v="5"/>
  </r>
  <r>
    <x v="152"/>
    <x v="152"/>
    <x v="152"/>
    <x v="113"/>
    <x v="150"/>
    <x v="1"/>
    <x v="136"/>
    <x v="1"/>
    <x v="1"/>
    <x v="149"/>
    <x v="146"/>
    <x v="0"/>
    <x v="0"/>
    <x v="7"/>
  </r>
  <r>
    <x v="153"/>
    <x v="153"/>
    <x v="153"/>
    <x v="114"/>
    <x v="151"/>
    <x v="0"/>
    <x v="137"/>
    <x v="1"/>
    <x v="1"/>
    <x v="150"/>
    <x v="147"/>
    <x v="0"/>
    <x v="0"/>
    <x v="3"/>
  </r>
  <r>
    <x v="154"/>
    <x v="154"/>
    <x v="154"/>
    <x v="115"/>
    <x v="152"/>
    <x v="0"/>
    <x v="138"/>
    <x v="1"/>
    <x v="1"/>
    <x v="151"/>
    <x v="148"/>
    <x v="0"/>
    <x v="1"/>
    <x v="7"/>
  </r>
  <r>
    <x v="155"/>
    <x v="155"/>
    <x v="155"/>
    <x v="116"/>
    <x v="153"/>
    <x v="0"/>
    <x v="139"/>
    <x v="1"/>
    <x v="1"/>
    <x v="152"/>
    <x v="149"/>
    <x v="0"/>
    <x v="0"/>
    <x v="3"/>
  </r>
  <r>
    <x v="156"/>
    <x v="156"/>
    <x v="156"/>
    <x v="117"/>
    <x v="154"/>
    <x v="3"/>
    <x v="140"/>
    <x v="2"/>
    <x v="2"/>
    <x v="153"/>
    <x v="150"/>
    <x v="0"/>
    <x v="0"/>
    <x v="1"/>
  </r>
  <r>
    <x v="157"/>
    <x v="157"/>
    <x v="157"/>
    <x v="3"/>
    <x v="155"/>
    <x v="0"/>
    <x v="141"/>
    <x v="2"/>
    <x v="2"/>
    <x v="154"/>
    <x v="151"/>
    <x v="0"/>
    <x v="0"/>
    <x v="14"/>
  </r>
  <r>
    <x v="158"/>
    <x v="158"/>
    <x v="158"/>
    <x v="118"/>
    <x v="156"/>
    <x v="1"/>
    <x v="142"/>
    <x v="1"/>
    <x v="1"/>
    <x v="155"/>
    <x v="152"/>
    <x v="0"/>
    <x v="0"/>
    <x v="1"/>
  </r>
  <r>
    <x v="159"/>
    <x v="159"/>
    <x v="159"/>
    <x v="119"/>
    <x v="157"/>
    <x v="1"/>
    <x v="143"/>
    <x v="1"/>
    <x v="1"/>
    <x v="156"/>
    <x v="153"/>
    <x v="0"/>
    <x v="1"/>
    <x v="3"/>
  </r>
  <r>
    <x v="160"/>
    <x v="160"/>
    <x v="160"/>
    <x v="48"/>
    <x v="158"/>
    <x v="1"/>
    <x v="55"/>
    <x v="1"/>
    <x v="1"/>
    <x v="157"/>
    <x v="154"/>
    <x v="0"/>
    <x v="0"/>
    <x v="8"/>
  </r>
  <r>
    <x v="161"/>
    <x v="161"/>
    <x v="161"/>
    <x v="20"/>
    <x v="159"/>
    <x v="0"/>
    <x v="51"/>
    <x v="1"/>
    <x v="1"/>
    <x v="158"/>
    <x v="155"/>
    <x v="0"/>
    <x v="1"/>
    <x v="2"/>
  </r>
  <r>
    <x v="162"/>
    <x v="162"/>
    <x v="162"/>
    <x v="55"/>
    <x v="160"/>
    <x v="1"/>
    <x v="144"/>
    <x v="5"/>
    <x v="5"/>
    <x v="159"/>
    <x v="156"/>
    <x v="0"/>
    <x v="0"/>
    <x v="1"/>
  </r>
  <r>
    <x v="163"/>
    <x v="163"/>
    <x v="163"/>
    <x v="26"/>
    <x v="161"/>
    <x v="1"/>
    <x v="67"/>
    <x v="1"/>
    <x v="1"/>
    <x v="160"/>
    <x v="157"/>
    <x v="0"/>
    <x v="1"/>
    <x v="14"/>
  </r>
  <r>
    <x v="164"/>
    <x v="164"/>
    <x v="164"/>
    <x v="120"/>
    <x v="162"/>
    <x v="1"/>
    <x v="20"/>
    <x v="1"/>
    <x v="1"/>
    <x v="161"/>
    <x v="158"/>
    <x v="0"/>
    <x v="0"/>
    <x v="3"/>
  </r>
  <r>
    <x v="165"/>
    <x v="165"/>
    <x v="165"/>
    <x v="121"/>
    <x v="163"/>
    <x v="1"/>
    <x v="145"/>
    <x v="1"/>
    <x v="1"/>
    <x v="162"/>
    <x v="159"/>
    <x v="0"/>
    <x v="0"/>
    <x v="2"/>
  </r>
  <r>
    <x v="166"/>
    <x v="166"/>
    <x v="166"/>
    <x v="122"/>
    <x v="164"/>
    <x v="1"/>
    <x v="146"/>
    <x v="1"/>
    <x v="1"/>
    <x v="163"/>
    <x v="160"/>
    <x v="0"/>
    <x v="0"/>
    <x v="14"/>
  </r>
  <r>
    <x v="167"/>
    <x v="167"/>
    <x v="167"/>
    <x v="97"/>
    <x v="165"/>
    <x v="1"/>
    <x v="147"/>
    <x v="2"/>
    <x v="2"/>
    <x v="164"/>
    <x v="161"/>
    <x v="0"/>
    <x v="0"/>
    <x v="3"/>
  </r>
  <r>
    <x v="168"/>
    <x v="168"/>
    <x v="168"/>
    <x v="123"/>
    <x v="166"/>
    <x v="0"/>
    <x v="148"/>
    <x v="3"/>
    <x v="3"/>
    <x v="165"/>
    <x v="162"/>
    <x v="0"/>
    <x v="1"/>
    <x v="7"/>
  </r>
  <r>
    <x v="169"/>
    <x v="169"/>
    <x v="169"/>
    <x v="124"/>
    <x v="167"/>
    <x v="1"/>
    <x v="149"/>
    <x v="1"/>
    <x v="1"/>
    <x v="166"/>
    <x v="163"/>
    <x v="0"/>
    <x v="1"/>
    <x v="12"/>
  </r>
  <r>
    <x v="170"/>
    <x v="170"/>
    <x v="170"/>
    <x v="125"/>
    <x v="168"/>
    <x v="0"/>
    <x v="109"/>
    <x v="1"/>
    <x v="1"/>
    <x v="167"/>
    <x v="164"/>
    <x v="0"/>
    <x v="0"/>
    <x v="7"/>
  </r>
  <r>
    <x v="171"/>
    <x v="171"/>
    <x v="171"/>
    <x v="70"/>
    <x v="169"/>
    <x v="0"/>
    <x v="62"/>
    <x v="1"/>
    <x v="1"/>
    <x v="168"/>
    <x v="165"/>
    <x v="0"/>
    <x v="0"/>
    <x v="18"/>
  </r>
  <r>
    <x v="172"/>
    <x v="172"/>
    <x v="172"/>
    <x v="126"/>
    <x v="170"/>
    <x v="0"/>
    <x v="150"/>
    <x v="1"/>
    <x v="1"/>
    <x v="169"/>
    <x v="166"/>
    <x v="0"/>
    <x v="1"/>
    <x v="4"/>
  </r>
  <r>
    <x v="173"/>
    <x v="173"/>
    <x v="173"/>
    <x v="127"/>
    <x v="171"/>
    <x v="1"/>
    <x v="151"/>
    <x v="1"/>
    <x v="1"/>
    <x v="170"/>
    <x v="167"/>
    <x v="0"/>
    <x v="0"/>
    <x v="3"/>
  </r>
  <r>
    <x v="174"/>
    <x v="174"/>
    <x v="174"/>
    <x v="60"/>
    <x v="172"/>
    <x v="1"/>
    <x v="44"/>
    <x v="1"/>
    <x v="1"/>
    <x v="171"/>
    <x v="168"/>
    <x v="0"/>
    <x v="1"/>
    <x v="8"/>
  </r>
  <r>
    <x v="175"/>
    <x v="175"/>
    <x v="175"/>
    <x v="128"/>
    <x v="173"/>
    <x v="0"/>
    <x v="152"/>
    <x v="1"/>
    <x v="1"/>
    <x v="172"/>
    <x v="169"/>
    <x v="0"/>
    <x v="0"/>
    <x v="3"/>
  </r>
  <r>
    <x v="176"/>
    <x v="176"/>
    <x v="176"/>
    <x v="129"/>
    <x v="174"/>
    <x v="0"/>
    <x v="153"/>
    <x v="1"/>
    <x v="1"/>
    <x v="173"/>
    <x v="170"/>
    <x v="0"/>
    <x v="0"/>
    <x v="3"/>
  </r>
  <r>
    <x v="177"/>
    <x v="177"/>
    <x v="177"/>
    <x v="130"/>
    <x v="175"/>
    <x v="1"/>
    <x v="154"/>
    <x v="1"/>
    <x v="1"/>
    <x v="174"/>
    <x v="171"/>
    <x v="0"/>
    <x v="0"/>
    <x v="3"/>
  </r>
  <r>
    <x v="178"/>
    <x v="178"/>
    <x v="178"/>
    <x v="44"/>
    <x v="176"/>
    <x v="0"/>
    <x v="155"/>
    <x v="1"/>
    <x v="1"/>
    <x v="175"/>
    <x v="172"/>
    <x v="0"/>
    <x v="0"/>
    <x v="0"/>
  </r>
  <r>
    <x v="179"/>
    <x v="179"/>
    <x v="179"/>
    <x v="131"/>
    <x v="177"/>
    <x v="1"/>
    <x v="156"/>
    <x v="0"/>
    <x v="0"/>
    <x v="176"/>
    <x v="173"/>
    <x v="0"/>
    <x v="1"/>
    <x v="3"/>
  </r>
  <r>
    <x v="180"/>
    <x v="180"/>
    <x v="180"/>
    <x v="132"/>
    <x v="178"/>
    <x v="1"/>
    <x v="157"/>
    <x v="2"/>
    <x v="2"/>
    <x v="177"/>
    <x v="174"/>
    <x v="0"/>
    <x v="0"/>
    <x v="8"/>
  </r>
  <r>
    <x v="181"/>
    <x v="181"/>
    <x v="181"/>
    <x v="133"/>
    <x v="179"/>
    <x v="0"/>
    <x v="158"/>
    <x v="1"/>
    <x v="1"/>
    <x v="178"/>
    <x v="175"/>
    <x v="0"/>
    <x v="0"/>
    <x v="2"/>
  </r>
  <r>
    <x v="182"/>
    <x v="182"/>
    <x v="182"/>
    <x v="134"/>
    <x v="180"/>
    <x v="1"/>
    <x v="159"/>
    <x v="3"/>
    <x v="3"/>
    <x v="179"/>
    <x v="176"/>
    <x v="0"/>
    <x v="0"/>
    <x v="3"/>
  </r>
  <r>
    <x v="183"/>
    <x v="183"/>
    <x v="183"/>
    <x v="135"/>
    <x v="181"/>
    <x v="0"/>
    <x v="99"/>
    <x v="0"/>
    <x v="0"/>
    <x v="180"/>
    <x v="177"/>
    <x v="0"/>
    <x v="0"/>
    <x v="1"/>
  </r>
  <r>
    <x v="184"/>
    <x v="184"/>
    <x v="184"/>
    <x v="136"/>
    <x v="182"/>
    <x v="1"/>
    <x v="160"/>
    <x v="1"/>
    <x v="1"/>
    <x v="181"/>
    <x v="178"/>
    <x v="0"/>
    <x v="0"/>
    <x v="3"/>
  </r>
  <r>
    <x v="185"/>
    <x v="185"/>
    <x v="185"/>
    <x v="67"/>
    <x v="183"/>
    <x v="0"/>
    <x v="161"/>
    <x v="1"/>
    <x v="1"/>
    <x v="182"/>
    <x v="179"/>
    <x v="0"/>
    <x v="0"/>
    <x v="19"/>
  </r>
  <r>
    <x v="186"/>
    <x v="186"/>
    <x v="186"/>
    <x v="137"/>
    <x v="184"/>
    <x v="0"/>
    <x v="162"/>
    <x v="1"/>
    <x v="1"/>
    <x v="183"/>
    <x v="180"/>
    <x v="0"/>
    <x v="0"/>
    <x v="3"/>
  </r>
  <r>
    <x v="187"/>
    <x v="187"/>
    <x v="187"/>
    <x v="138"/>
    <x v="185"/>
    <x v="1"/>
    <x v="163"/>
    <x v="0"/>
    <x v="0"/>
    <x v="184"/>
    <x v="181"/>
    <x v="0"/>
    <x v="1"/>
    <x v="12"/>
  </r>
  <r>
    <x v="188"/>
    <x v="188"/>
    <x v="188"/>
    <x v="139"/>
    <x v="186"/>
    <x v="0"/>
    <x v="164"/>
    <x v="6"/>
    <x v="6"/>
    <x v="185"/>
    <x v="182"/>
    <x v="0"/>
    <x v="0"/>
    <x v="3"/>
  </r>
  <r>
    <x v="189"/>
    <x v="189"/>
    <x v="189"/>
    <x v="140"/>
    <x v="187"/>
    <x v="3"/>
    <x v="165"/>
    <x v="1"/>
    <x v="1"/>
    <x v="186"/>
    <x v="183"/>
    <x v="0"/>
    <x v="0"/>
    <x v="3"/>
  </r>
  <r>
    <x v="190"/>
    <x v="190"/>
    <x v="190"/>
    <x v="41"/>
    <x v="188"/>
    <x v="0"/>
    <x v="3"/>
    <x v="1"/>
    <x v="1"/>
    <x v="187"/>
    <x v="184"/>
    <x v="0"/>
    <x v="1"/>
    <x v="3"/>
  </r>
  <r>
    <x v="191"/>
    <x v="191"/>
    <x v="191"/>
    <x v="141"/>
    <x v="189"/>
    <x v="0"/>
    <x v="99"/>
    <x v="6"/>
    <x v="6"/>
    <x v="188"/>
    <x v="185"/>
    <x v="0"/>
    <x v="0"/>
    <x v="3"/>
  </r>
  <r>
    <x v="192"/>
    <x v="192"/>
    <x v="192"/>
    <x v="142"/>
    <x v="190"/>
    <x v="0"/>
    <x v="166"/>
    <x v="1"/>
    <x v="1"/>
    <x v="189"/>
    <x v="186"/>
    <x v="0"/>
    <x v="0"/>
    <x v="1"/>
  </r>
  <r>
    <x v="193"/>
    <x v="193"/>
    <x v="193"/>
    <x v="47"/>
    <x v="191"/>
    <x v="0"/>
    <x v="167"/>
    <x v="1"/>
    <x v="1"/>
    <x v="190"/>
    <x v="187"/>
    <x v="1"/>
    <x v="0"/>
    <x v="7"/>
  </r>
  <r>
    <x v="194"/>
    <x v="194"/>
    <x v="194"/>
    <x v="143"/>
    <x v="192"/>
    <x v="1"/>
    <x v="105"/>
    <x v="1"/>
    <x v="1"/>
    <x v="191"/>
    <x v="188"/>
    <x v="0"/>
    <x v="0"/>
    <x v="16"/>
  </r>
  <r>
    <x v="195"/>
    <x v="195"/>
    <x v="195"/>
    <x v="144"/>
    <x v="193"/>
    <x v="1"/>
    <x v="168"/>
    <x v="1"/>
    <x v="1"/>
    <x v="192"/>
    <x v="189"/>
    <x v="0"/>
    <x v="0"/>
    <x v="5"/>
  </r>
  <r>
    <x v="196"/>
    <x v="196"/>
    <x v="196"/>
    <x v="139"/>
    <x v="194"/>
    <x v="0"/>
    <x v="16"/>
    <x v="3"/>
    <x v="3"/>
    <x v="173"/>
    <x v="190"/>
    <x v="0"/>
    <x v="0"/>
    <x v="8"/>
  </r>
  <r>
    <x v="197"/>
    <x v="197"/>
    <x v="197"/>
    <x v="145"/>
    <x v="195"/>
    <x v="1"/>
    <x v="169"/>
    <x v="1"/>
    <x v="1"/>
    <x v="193"/>
    <x v="191"/>
    <x v="0"/>
    <x v="0"/>
    <x v="6"/>
  </r>
  <r>
    <x v="198"/>
    <x v="198"/>
    <x v="198"/>
    <x v="146"/>
    <x v="196"/>
    <x v="0"/>
    <x v="170"/>
    <x v="1"/>
    <x v="1"/>
    <x v="194"/>
    <x v="192"/>
    <x v="0"/>
    <x v="0"/>
    <x v="5"/>
  </r>
  <r>
    <x v="199"/>
    <x v="199"/>
    <x v="199"/>
    <x v="37"/>
    <x v="197"/>
    <x v="0"/>
    <x v="171"/>
    <x v="1"/>
    <x v="1"/>
    <x v="195"/>
    <x v="193"/>
    <x v="0"/>
    <x v="0"/>
    <x v="1"/>
  </r>
  <r>
    <x v="200"/>
    <x v="200"/>
    <x v="200"/>
    <x v="0"/>
    <x v="50"/>
    <x v="0"/>
    <x v="49"/>
    <x v="0"/>
    <x v="0"/>
    <x v="152"/>
    <x v="194"/>
    <x v="0"/>
    <x v="0"/>
    <x v="3"/>
  </r>
  <r>
    <x v="201"/>
    <x v="201"/>
    <x v="201"/>
    <x v="118"/>
    <x v="198"/>
    <x v="1"/>
    <x v="144"/>
    <x v="1"/>
    <x v="1"/>
    <x v="196"/>
    <x v="195"/>
    <x v="0"/>
    <x v="0"/>
    <x v="2"/>
  </r>
  <r>
    <x v="202"/>
    <x v="202"/>
    <x v="202"/>
    <x v="111"/>
    <x v="199"/>
    <x v="3"/>
    <x v="172"/>
    <x v="1"/>
    <x v="1"/>
    <x v="197"/>
    <x v="196"/>
    <x v="0"/>
    <x v="0"/>
    <x v="0"/>
  </r>
  <r>
    <x v="203"/>
    <x v="203"/>
    <x v="203"/>
    <x v="147"/>
    <x v="200"/>
    <x v="1"/>
    <x v="173"/>
    <x v="2"/>
    <x v="2"/>
    <x v="198"/>
    <x v="197"/>
    <x v="0"/>
    <x v="0"/>
    <x v="3"/>
  </r>
  <r>
    <x v="204"/>
    <x v="204"/>
    <x v="204"/>
    <x v="148"/>
    <x v="201"/>
    <x v="0"/>
    <x v="174"/>
    <x v="1"/>
    <x v="1"/>
    <x v="199"/>
    <x v="198"/>
    <x v="0"/>
    <x v="0"/>
    <x v="17"/>
  </r>
  <r>
    <x v="205"/>
    <x v="205"/>
    <x v="205"/>
    <x v="81"/>
    <x v="202"/>
    <x v="1"/>
    <x v="175"/>
    <x v="1"/>
    <x v="1"/>
    <x v="200"/>
    <x v="199"/>
    <x v="1"/>
    <x v="0"/>
    <x v="3"/>
  </r>
  <r>
    <x v="206"/>
    <x v="206"/>
    <x v="206"/>
    <x v="25"/>
    <x v="203"/>
    <x v="3"/>
    <x v="176"/>
    <x v="1"/>
    <x v="1"/>
    <x v="201"/>
    <x v="200"/>
    <x v="0"/>
    <x v="0"/>
    <x v="13"/>
  </r>
  <r>
    <x v="207"/>
    <x v="207"/>
    <x v="207"/>
    <x v="67"/>
    <x v="204"/>
    <x v="1"/>
    <x v="177"/>
    <x v="1"/>
    <x v="1"/>
    <x v="202"/>
    <x v="201"/>
    <x v="0"/>
    <x v="1"/>
    <x v="1"/>
  </r>
  <r>
    <x v="208"/>
    <x v="208"/>
    <x v="208"/>
    <x v="149"/>
    <x v="205"/>
    <x v="1"/>
    <x v="178"/>
    <x v="1"/>
    <x v="1"/>
    <x v="203"/>
    <x v="202"/>
    <x v="0"/>
    <x v="0"/>
    <x v="4"/>
  </r>
  <r>
    <x v="209"/>
    <x v="209"/>
    <x v="209"/>
    <x v="150"/>
    <x v="206"/>
    <x v="2"/>
    <x v="179"/>
    <x v="2"/>
    <x v="2"/>
    <x v="204"/>
    <x v="203"/>
    <x v="0"/>
    <x v="0"/>
    <x v="4"/>
  </r>
  <r>
    <x v="210"/>
    <x v="210"/>
    <x v="210"/>
    <x v="151"/>
    <x v="207"/>
    <x v="0"/>
    <x v="31"/>
    <x v="3"/>
    <x v="3"/>
    <x v="205"/>
    <x v="204"/>
    <x v="0"/>
    <x v="0"/>
    <x v="22"/>
  </r>
  <r>
    <x v="211"/>
    <x v="211"/>
    <x v="211"/>
    <x v="152"/>
    <x v="208"/>
    <x v="0"/>
    <x v="180"/>
    <x v="1"/>
    <x v="1"/>
    <x v="206"/>
    <x v="205"/>
    <x v="0"/>
    <x v="0"/>
    <x v="3"/>
  </r>
  <r>
    <x v="212"/>
    <x v="212"/>
    <x v="212"/>
    <x v="32"/>
    <x v="209"/>
    <x v="1"/>
    <x v="170"/>
    <x v="1"/>
    <x v="1"/>
    <x v="207"/>
    <x v="206"/>
    <x v="0"/>
    <x v="0"/>
    <x v="3"/>
  </r>
  <r>
    <x v="213"/>
    <x v="213"/>
    <x v="213"/>
    <x v="153"/>
    <x v="210"/>
    <x v="1"/>
    <x v="181"/>
    <x v="1"/>
    <x v="1"/>
    <x v="208"/>
    <x v="207"/>
    <x v="0"/>
    <x v="1"/>
    <x v="7"/>
  </r>
  <r>
    <x v="214"/>
    <x v="214"/>
    <x v="214"/>
    <x v="1"/>
    <x v="211"/>
    <x v="1"/>
    <x v="34"/>
    <x v="1"/>
    <x v="1"/>
    <x v="209"/>
    <x v="208"/>
    <x v="0"/>
    <x v="0"/>
    <x v="1"/>
  </r>
  <r>
    <x v="215"/>
    <x v="215"/>
    <x v="215"/>
    <x v="154"/>
    <x v="212"/>
    <x v="0"/>
    <x v="182"/>
    <x v="1"/>
    <x v="1"/>
    <x v="210"/>
    <x v="209"/>
    <x v="0"/>
    <x v="0"/>
    <x v="3"/>
  </r>
  <r>
    <x v="216"/>
    <x v="216"/>
    <x v="216"/>
    <x v="155"/>
    <x v="213"/>
    <x v="1"/>
    <x v="183"/>
    <x v="1"/>
    <x v="1"/>
    <x v="211"/>
    <x v="210"/>
    <x v="0"/>
    <x v="0"/>
    <x v="3"/>
  </r>
  <r>
    <x v="217"/>
    <x v="217"/>
    <x v="217"/>
    <x v="156"/>
    <x v="214"/>
    <x v="0"/>
    <x v="184"/>
    <x v="1"/>
    <x v="1"/>
    <x v="212"/>
    <x v="211"/>
    <x v="0"/>
    <x v="0"/>
    <x v="22"/>
  </r>
  <r>
    <x v="218"/>
    <x v="218"/>
    <x v="218"/>
    <x v="57"/>
    <x v="215"/>
    <x v="1"/>
    <x v="185"/>
    <x v="4"/>
    <x v="4"/>
    <x v="213"/>
    <x v="212"/>
    <x v="0"/>
    <x v="1"/>
    <x v="12"/>
  </r>
  <r>
    <x v="219"/>
    <x v="219"/>
    <x v="219"/>
    <x v="157"/>
    <x v="216"/>
    <x v="1"/>
    <x v="186"/>
    <x v="1"/>
    <x v="1"/>
    <x v="214"/>
    <x v="213"/>
    <x v="0"/>
    <x v="0"/>
    <x v="10"/>
  </r>
  <r>
    <x v="220"/>
    <x v="220"/>
    <x v="220"/>
    <x v="58"/>
    <x v="217"/>
    <x v="0"/>
    <x v="68"/>
    <x v="1"/>
    <x v="1"/>
    <x v="215"/>
    <x v="214"/>
    <x v="1"/>
    <x v="0"/>
    <x v="3"/>
  </r>
  <r>
    <x v="221"/>
    <x v="221"/>
    <x v="221"/>
    <x v="158"/>
    <x v="218"/>
    <x v="0"/>
    <x v="187"/>
    <x v="1"/>
    <x v="1"/>
    <x v="216"/>
    <x v="215"/>
    <x v="1"/>
    <x v="0"/>
    <x v="0"/>
  </r>
  <r>
    <x v="222"/>
    <x v="222"/>
    <x v="222"/>
    <x v="73"/>
    <x v="219"/>
    <x v="1"/>
    <x v="188"/>
    <x v="1"/>
    <x v="1"/>
    <x v="217"/>
    <x v="216"/>
    <x v="0"/>
    <x v="0"/>
    <x v="14"/>
  </r>
  <r>
    <x v="223"/>
    <x v="223"/>
    <x v="223"/>
    <x v="159"/>
    <x v="220"/>
    <x v="0"/>
    <x v="189"/>
    <x v="1"/>
    <x v="1"/>
    <x v="218"/>
    <x v="217"/>
    <x v="0"/>
    <x v="0"/>
    <x v="3"/>
  </r>
  <r>
    <x v="224"/>
    <x v="224"/>
    <x v="224"/>
    <x v="160"/>
    <x v="221"/>
    <x v="1"/>
    <x v="190"/>
    <x v="1"/>
    <x v="1"/>
    <x v="219"/>
    <x v="218"/>
    <x v="0"/>
    <x v="0"/>
    <x v="22"/>
  </r>
  <r>
    <x v="225"/>
    <x v="225"/>
    <x v="225"/>
    <x v="161"/>
    <x v="222"/>
    <x v="1"/>
    <x v="191"/>
    <x v="1"/>
    <x v="1"/>
    <x v="220"/>
    <x v="219"/>
    <x v="1"/>
    <x v="0"/>
    <x v="1"/>
  </r>
  <r>
    <x v="226"/>
    <x v="102"/>
    <x v="226"/>
    <x v="162"/>
    <x v="223"/>
    <x v="1"/>
    <x v="192"/>
    <x v="1"/>
    <x v="1"/>
    <x v="221"/>
    <x v="122"/>
    <x v="0"/>
    <x v="0"/>
    <x v="14"/>
  </r>
  <r>
    <x v="227"/>
    <x v="226"/>
    <x v="227"/>
    <x v="163"/>
    <x v="224"/>
    <x v="1"/>
    <x v="193"/>
    <x v="1"/>
    <x v="1"/>
    <x v="222"/>
    <x v="220"/>
    <x v="0"/>
    <x v="0"/>
    <x v="20"/>
  </r>
  <r>
    <x v="228"/>
    <x v="227"/>
    <x v="228"/>
    <x v="164"/>
    <x v="225"/>
    <x v="1"/>
    <x v="194"/>
    <x v="1"/>
    <x v="1"/>
    <x v="172"/>
    <x v="221"/>
    <x v="0"/>
    <x v="0"/>
    <x v="10"/>
  </r>
  <r>
    <x v="229"/>
    <x v="228"/>
    <x v="229"/>
    <x v="165"/>
    <x v="226"/>
    <x v="1"/>
    <x v="195"/>
    <x v="1"/>
    <x v="1"/>
    <x v="223"/>
    <x v="222"/>
    <x v="0"/>
    <x v="1"/>
    <x v="20"/>
  </r>
  <r>
    <x v="230"/>
    <x v="229"/>
    <x v="230"/>
    <x v="166"/>
    <x v="227"/>
    <x v="1"/>
    <x v="196"/>
    <x v="1"/>
    <x v="1"/>
    <x v="224"/>
    <x v="223"/>
    <x v="0"/>
    <x v="0"/>
    <x v="11"/>
  </r>
  <r>
    <x v="231"/>
    <x v="230"/>
    <x v="231"/>
    <x v="44"/>
    <x v="228"/>
    <x v="3"/>
    <x v="109"/>
    <x v="1"/>
    <x v="1"/>
    <x v="225"/>
    <x v="224"/>
    <x v="0"/>
    <x v="0"/>
    <x v="3"/>
  </r>
  <r>
    <x v="232"/>
    <x v="231"/>
    <x v="232"/>
    <x v="74"/>
    <x v="229"/>
    <x v="1"/>
    <x v="45"/>
    <x v="1"/>
    <x v="1"/>
    <x v="226"/>
    <x v="225"/>
    <x v="0"/>
    <x v="0"/>
    <x v="3"/>
  </r>
  <r>
    <x v="233"/>
    <x v="232"/>
    <x v="233"/>
    <x v="167"/>
    <x v="230"/>
    <x v="1"/>
    <x v="197"/>
    <x v="1"/>
    <x v="1"/>
    <x v="227"/>
    <x v="226"/>
    <x v="0"/>
    <x v="0"/>
    <x v="10"/>
  </r>
  <r>
    <x v="234"/>
    <x v="233"/>
    <x v="234"/>
    <x v="168"/>
    <x v="231"/>
    <x v="1"/>
    <x v="46"/>
    <x v="6"/>
    <x v="6"/>
    <x v="228"/>
    <x v="227"/>
    <x v="0"/>
    <x v="1"/>
    <x v="11"/>
  </r>
  <r>
    <x v="235"/>
    <x v="234"/>
    <x v="235"/>
    <x v="133"/>
    <x v="232"/>
    <x v="0"/>
    <x v="45"/>
    <x v="1"/>
    <x v="1"/>
    <x v="229"/>
    <x v="228"/>
    <x v="0"/>
    <x v="0"/>
    <x v="10"/>
  </r>
  <r>
    <x v="236"/>
    <x v="235"/>
    <x v="236"/>
    <x v="169"/>
    <x v="233"/>
    <x v="0"/>
    <x v="176"/>
    <x v="2"/>
    <x v="2"/>
    <x v="230"/>
    <x v="229"/>
    <x v="0"/>
    <x v="1"/>
    <x v="1"/>
  </r>
  <r>
    <x v="237"/>
    <x v="236"/>
    <x v="237"/>
    <x v="29"/>
    <x v="234"/>
    <x v="1"/>
    <x v="198"/>
    <x v="1"/>
    <x v="1"/>
    <x v="231"/>
    <x v="230"/>
    <x v="0"/>
    <x v="0"/>
    <x v="10"/>
  </r>
  <r>
    <x v="238"/>
    <x v="237"/>
    <x v="238"/>
    <x v="166"/>
    <x v="235"/>
    <x v="1"/>
    <x v="199"/>
    <x v="3"/>
    <x v="3"/>
    <x v="232"/>
    <x v="231"/>
    <x v="0"/>
    <x v="1"/>
    <x v="3"/>
  </r>
  <r>
    <x v="239"/>
    <x v="238"/>
    <x v="239"/>
    <x v="170"/>
    <x v="236"/>
    <x v="0"/>
    <x v="142"/>
    <x v="1"/>
    <x v="1"/>
    <x v="233"/>
    <x v="232"/>
    <x v="0"/>
    <x v="0"/>
    <x v="8"/>
  </r>
  <r>
    <x v="240"/>
    <x v="239"/>
    <x v="240"/>
    <x v="171"/>
    <x v="237"/>
    <x v="1"/>
    <x v="200"/>
    <x v="1"/>
    <x v="1"/>
    <x v="194"/>
    <x v="233"/>
    <x v="0"/>
    <x v="0"/>
    <x v="3"/>
  </r>
  <r>
    <x v="241"/>
    <x v="240"/>
    <x v="241"/>
    <x v="172"/>
    <x v="238"/>
    <x v="1"/>
    <x v="74"/>
    <x v="2"/>
    <x v="2"/>
    <x v="234"/>
    <x v="234"/>
    <x v="0"/>
    <x v="1"/>
    <x v="9"/>
  </r>
  <r>
    <x v="242"/>
    <x v="241"/>
    <x v="242"/>
    <x v="141"/>
    <x v="239"/>
    <x v="1"/>
    <x v="201"/>
    <x v="1"/>
    <x v="1"/>
    <x v="235"/>
    <x v="235"/>
    <x v="0"/>
    <x v="1"/>
    <x v="1"/>
  </r>
  <r>
    <x v="243"/>
    <x v="242"/>
    <x v="243"/>
    <x v="173"/>
    <x v="240"/>
    <x v="1"/>
    <x v="202"/>
    <x v="1"/>
    <x v="1"/>
    <x v="236"/>
    <x v="236"/>
    <x v="0"/>
    <x v="0"/>
    <x v="3"/>
  </r>
  <r>
    <x v="244"/>
    <x v="243"/>
    <x v="244"/>
    <x v="31"/>
    <x v="241"/>
    <x v="1"/>
    <x v="4"/>
    <x v="1"/>
    <x v="1"/>
    <x v="237"/>
    <x v="237"/>
    <x v="0"/>
    <x v="0"/>
    <x v="3"/>
  </r>
  <r>
    <x v="245"/>
    <x v="244"/>
    <x v="245"/>
    <x v="49"/>
    <x v="242"/>
    <x v="1"/>
    <x v="203"/>
    <x v="1"/>
    <x v="1"/>
    <x v="238"/>
    <x v="238"/>
    <x v="0"/>
    <x v="0"/>
    <x v="3"/>
  </r>
  <r>
    <x v="246"/>
    <x v="245"/>
    <x v="246"/>
    <x v="6"/>
    <x v="243"/>
    <x v="1"/>
    <x v="42"/>
    <x v="1"/>
    <x v="1"/>
    <x v="239"/>
    <x v="239"/>
    <x v="0"/>
    <x v="0"/>
    <x v="2"/>
  </r>
  <r>
    <x v="247"/>
    <x v="246"/>
    <x v="247"/>
    <x v="174"/>
    <x v="244"/>
    <x v="1"/>
    <x v="204"/>
    <x v="1"/>
    <x v="1"/>
    <x v="240"/>
    <x v="240"/>
    <x v="0"/>
    <x v="1"/>
    <x v="13"/>
  </r>
  <r>
    <x v="248"/>
    <x v="247"/>
    <x v="248"/>
    <x v="8"/>
    <x v="245"/>
    <x v="1"/>
    <x v="205"/>
    <x v="2"/>
    <x v="2"/>
    <x v="241"/>
    <x v="241"/>
    <x v="0"/>
    <x v="0"/>
    <x v="20"/>
  </r>
  <r>
    <x v="249"/>
    <x v="248"/>
    <x v="249"/>
    <x v="175"/>
    <x v="246"/>
    <x v="1"/>
    <x v="206"/>
    <x v="1"/>
    <x v="1"/>
    <x v="242"/>
    <x v="242"/>
    <x v="0"/>
    <x v="0"/>
    <x v="18"/>
  </r>
  <r>
    <x v="250"/>
    <x v="249"/>
    <x v="250"/>
    <x v="0"/>
    <x v="247"/>
    <x v="0"/>
    <x v="49"/>
    <x v="1"/>
    <x v="1"/>
    <x v="67"/>
    <x v="243"/>
    <x v="0"/>
    <x v="0"/>
    <x v="1"/>
  </r>
  <r>
    <x v="251"/>
    <x v="250"/>
    <x v="251"/>
    <x v="143"/>
    <x v="248"/>
    <x v="0"/>
    <x v="196"/>
    <x v="1"/>
    <x v="1"/>
    <x v="243"/>
    <x v="244"/>
    <x v="0"/>
    <x v="0"/>
    <x v="3"/>
  </r>
  <r>
    <x v="252"/>
    <x v="251"/>
    <x v="252"/>
    <x v="67"/>
    <x v="249"/>
    <x v="1"/>
    <x v="207"/>
    <x v="1"/>
    <x v="1"/>
    <x v="244"/>
    <x v="245"/>
    <x v="0"/>
    <x v="0"/>
    <x v="3"/>
  </r>
  <r>
    <x v="253"/>
    <x v="252"/>
    <x v="253"/>
    <x v="158"/>
    <x v="250"/>
    <x v="0"/>
    <x v="208"/>
    <x v="0"/>
    <x v="0"/>
    <x v="245"/>
    <x v="246"/>
    <x v="0"/>
    <x v="0"/>
    <x v="6"/>
  </r>
  <r>
    <x v="254"/>
    <x v="253"/>
    <x v="254"/>
    <x v="176"/>
    <x v="251"/>
    <x v="1"/>
    <x v="39"/>
    <x v="1"/>
    <x v="1"/>
    <x v="246"/>
    <x v="247"/>
    <x v="0"/>
    <x v="0"/>
    <x v="9"/>
  </r>
  <r>
    <x v="255"/>
    <x v="254"/>
    <x v="255"/>
    <x v="177"/>
    <x v="252"/>
    <x v="1"/>
    <x v="209"/>
    <x v="1"/>
    <x v="1"/>
    <x v="247"/>
    <x v="248"/>
    <x v="0"/>
    <x v="1"/>
    <x v="1"/>
  </r>
  <r>
    <x v="256"/>
    <x v="255"/>
    <x v="256"/>
    <x v="178"/>
    <x v="253"/>
    <x v="0"/>
    <x v="27"/>
    <x v="4"/>
    <x v="4"/>
    <x v="248"/>
    <x v="249"/>
    <x v="0"/>
    <x v="0"/>
    <x v="1"/>
  </r>
  <r>
    <x v="257"/>
    <x v="256"/>
    <x v="257"/>
    <x v="57"/>
    <x v="254"/>
    <x v="1"/>
    <x v="45"/>
    <x v="1"/>
    <x v="1"/>
    <x v="249"/>
    <x v="250"/>
    <x v="0"/>
    <x v="0"/>
    <x v="3"/>
  </r>
  <r>
    <x v="258"/>
    <x v="257"/>
    <x v="258"/>
    <x v="92"/>
    <x v="255"/>
    <x v="1"/>
    <x v="129"/>
    <x v="1"/>
    <x v="1"/>
    <x v="250"/>
    <x v="251"/>
    <x v="0"/>
    <x v="1"/>
    <x v="3"/>
  </r>
  <r>
    <x v="259"/>
    <x v="258"/>
    <x v="259"/>
    <x v="37"/>
    <x v="256"/>
    <x v="1"/>
    <x v="188"/>
    <x v="1"/>
    <x v="1"/>
    <x v="251"/>
    <x v="252"/>
    <x v="1"/>
    <x v="0"/>
    <x v="14"/>
  </r>
  <r>
    <x v="260"/>
    <x v="259"/>
    <x v="260"/>
    <x v="9"/>
    <x v="257"/>
    <x v="1"/>
    <x v="210"/>
    <x v="1"/>
    <x v="1"/>
    <x v="136"/>
    <x v="253"/>
    <x v="0"/>
    <x v="0"/>
    <x v="1"/>
  </r>
  <r>
    <x v="261"/>
    <x v="260"/>
    <x v="261"/>
    <x v="179"/>
    <x v="258"/>
    <x v="0"/>
    <x v="211"/>
    <x v="1"/>
    <x v="1"/>
    <x v="252"/>
    <x v="254"/>
    <x v="0"/>
    <x v="1"/>
    <x v="1"/>
  </r>
  <r>
    <x v="262"/>
    <x v="261"/>
    <x v="262"/>
    <x v="12"/>
    <x v="259"/>
    <x v="1"/>
    <x v="37"/>
    <x v="1"/>
    <x v="1"/>
    <x v="253"/>
    <x v="255"/>
    <x v="0"/>
    <x v="1"/>
    <x v="7"/>
  </r>
  <r>
    <x v="263"/>
    <x v="262"/>
    <x v="263"/>
    <x v="49"/>
    <x v="260"/>
    <x v="1"/>
    <x v="134"/>
    <x v="1"/>
    <x v="1"/>
    <x v="254"/>
    <x v="256"/>
    <x v="0"/>
    <x v="0"/>
    <x v="14"/>
  </r>
  <r>
    <x v="264"/>
    <x v="263"/>
    <x v="264"/>
    <x v="180"/>
    <x v="261"/>
    <x v="1"/>
    <x v="212"/>
    <x v="1"/>
    <x v="1"/>
    <x v="255"/>
    <x v="257"/>
    <x v="0"/>
    <x v="0"/>
    <x v="3"/>
  </r>
  <r>
    <x v="265"/>
    <x v="264"/>
    <x v="265"/>
    <x v="70"/>
    <x v="262"/>
    <x v="1"/>
    <x v="99"/>
    <x v="1"/>
    <x v="1"/>
    <x v="256"/>
    <x v="258"/>
    <x v="0"/>
    <x v="0"/>
    <x v="3"/>
  </r>
  <r>
    <x v="266"/>
    <x v="265"/>
    <x v="266"/>
    <x v="181"/>
    <x v="263"/>
    <x v="0"/>
    <x v="213"/>
    <x v="6"/>
    <x v="6"/>
    <x v="257"/>
    <x v="259"/>
    <x v="0"/>
    <x v="1"/>
    <x v="17"/>
  </r>
  <r>
    <x v="267"/>
    <x v="266"/>
    <x v="267"/>
    <x v="182"/>
    <x v="264"/>
    <x v="1"/>
    <x v="214"/>
    <x v="2"/>
    <x v="2"/>
    <x v="258"/>
    <x v="260"/>
    <x v="0"/>
    <x v="0"/>
    <x v="3"/>
  </r>
  <r>
    <x v="268"/>
    <x v="267"/>
    <x v="268"/>
    <x v="42"/>
    <x v="265"/>
    <x v="1"/>
    <x v="44"/>
    <x v="1"/>
    <x v="1"/>
    <x v="259"/>
    <x v="261"/>
    <x v="0"/>
    <x v="0"/>
    <x v="4"/>
  </r>
  <r>
    <x v="269"/>
    <x v="268"/>
    <x v="269"/>
    <x v="26"/>
    <x v="266"/>
    <x v="1"/>
    <x v="215"/>
    <x v="1"/>
    <x v="1"/>
    <x v="260"/>
    <x v="262"/>
    <x v="0"/>
    <x v="0"/>
    <x v="19"/>
  </r>
  <r>
    <x v="270"/>
    <x v="269"/>
    <x v="270"/>
    <x v="183"/>
    <x v="267"/>
    <x v="3"/>
    <x v="216"/>
    <x v="1"/>
    <x v="1"/>
    <x v="261"/>
    <x v="263"/>
    <x v="0"/>
    <x v="0"/>
    <x v="11"/>
  </r>
  <r>
    <x v="271"/>
    <x v="270"/>
    <x v="271"/>
    <x v="184"/>
    <x v="268"/>
    <x v="2"/>
    <x v="217"/>
    <x v="1"/>
    <x v="1"/>
    <x v="262"/>
    <x v="264"/>
    <x v="0"/>
    <x v="0"/>
    <x v="14"/>
  </r>
  <r>
    <x v="272"/>
    <x v="271"/>
    <x v="272"/>
    <x v="185"/>
    <x v="269"/>
    <x v="1"/>
    <x v="218"/>
    <x v="1"/>
    <x v="1"/>
    <x v="263"/>
    <x v="265"/>
    <x v="0"/>
    <x v="1"/>
    <x v="3"/>
  </r>
  <r>
    <x v="273"/>
    <x v="272"/>
    <x v="273"/>
    <x v="75"/>
    <x v="270"/>
    <x v="1"/>
    <x v="219"/>
    <x v="0"/>
    <x v="0"/>
    <x v="264"/>
    <x v="266"/>
    <x v="0"/>
    <x v="0"/>
    <x v="3"/>
  </r>
  <r>
    <x v="274"/>
    <x v="273"/>
    <x v="274"/>
    <x v="166"/>
    <x v="271"/>
    <x v="0"/>
    <x v="27"/>
    <x v="1"/>
    <x v="1"/>
    <x v="265"/>
    <x v="267"/>
    <x v="0"/>
    <x v="0"/>
    <x v="3"/>
  </r>
  <r>
    <x v="275"/>
    <x v="274"/>
    <x v="275"/>
    <x v="61"/>
    <x v="272"/>
    <x v="1"/>
    <x v="220"/>
    <x v="1"/>
    <x v="1"/>
    <x v="266"/>
    <x v="153"/>
    <x v="0"/>
    <x v="0"/>
    <x v="18"/>
  </r>
  <r>
    <x v="276"/>
    <x v="275"/>
    <x v="276"/>
    <x v="20"/>
    <x v="273"/>
    <x v="0"/>
    <x v="221"/>
    <x v="1"/>
    <x v="1"/>
    <x v="267"/>
    <x v="268"/>
    <x v="0"/>
    <x v="1"/>
    <x v="11"/>
  </r>
  <r>
    <x v="277"/>
    <x v="276"/>
    <x v="277"/>
    <x v="31"/>
    <x v="274"/>
    <x v="1"/>
    <x v="100"/>
    <x v="1"/>
    <x v="1"/>
    <x v="268"/>
    <x v="269"/>
    <x v="0"/>
    <x v="0"/>
    <x v="3"/>
  </r>
  <r>
    <x v="278"/>
    <x v="277"/>
    <x v="278"/>
    <x v="50"/>
    <x v="275"/>
    <x v="1"/>
    <x v="222"/>
    <x v="1"/>
    <x v="1"/>
    <x v="269"/>
    <x v="270"/>
    <x v="0"/>
    <x v="0"/>
    <x v="2"/>
  </r>
  <r>
    <x v="279"/>
    <x v="278"/>
    <x v="279"/>
    <x v="48"/>
    <x v="276"/>
    <x v="1"/>
    <x v="223"/>
    <x v="1"/>
    <x v="1"/>
    <x v="270"/>
    <x v="271"/>
    <x v="0"/>
    <x v="0"/>
    <x v="3"/>
  </r>
  <r>
    <x v="280"/>
    <x v="279"/>
    <x v="280"/>
    <x v="186"/>
    <x v="277"/>
    <x v="1"/>
    <x v="224"/>
    <x v="1"/>
    <x v="1"/>
    <x v="271"/>
    <x v="272"/>
    <x v="0"/>
    <x v="0"/>
    <x v="10"/>
  </r>
  <r>
    <x v="281"/>
    <x v="280"/>
    <x v="281"/>
    <x v="187"/>
    <x v="278"/>
    <x v="0"/>
    <x v="225"/>
    <x v="1"/>
    <x v="1"/>
    <x v="272"/>
    <x v="273"/>
    <x v="0"/>
    <x v="1"/>
    <x v="3"/>
  </r>
  <r>
    <x v="282"/>
    <x v="281"/>
    <x v="282"/>
    <x v="141"/>
    <x v="279"/>
    <x v="1"/>
    <x v="221"/>
    <x v="1"/>
    <x v="1"/>
    <x v="73"/>
    <x v="274"/>
    <x v="0"/>
    <x v="1"/>
    <x v="19"/>
  </r>
  <r>
    <x v="283"/>
    <x v="282"/>
    <x v="283"/>
    <x v="32"/>
    <x v="280"/>
    <x v="0"/>
    <x v="226"/>
    <x v="3"/>
    <x v="3"/>
    <x v="273"/>
    <x v="148"/>
    <x v="0"/>
    <x v="0"/>
    <x v="1"/>
  </r>
  <r>
    <x v="284"/>
    <x v="283"/>
    <x v="284"/>
    <x v="122"/>
    <x v="281"/>
    <x v="0"/>
    <x v="227"/>
    <x v="1"/>
    <x v="1"/>
    <x v="274"/>
    <x v="275"/>
    <x v="0"/>
    <x v="0"/>
    <x v="2"/>
  </r>
  <r>
    <x v="285"/>
    <x v="284"/>
    <x v="285"/>
    <x v="79"/>
    <x v="282"/>
    <x v="1"/>
    <x v="228"/>
    <x v="1"/>
    <x v="1"/>
    <x v="275"/>
    <x v="276"/>
    <x v="0"/>
    <x v="0"/>
    <x v="3"/>
  </r>
  <r>
    <x v="286"/>
    <x v="285"/>
    <x v="286"/>
    <x v="188"/>
    <x v="283"/>
    <x v="3"/>
    <x v="229"/>
    <x v="1"/>
    <x v="1"/>
    <x v="276"/>
    <x v="72"/>
    <x v="0"/>
    <x v="0"/>
    <x v="3"/>
  </r>
  <r>
    <x v="287"/>
    <x v="286"/>
    <x v="287"/>
    <x v="9"/>
    <x v="284"/>
    <x v="1"/>
    <x v="230"/>
    <x v="1"/>
    <x v="1"/>
    <x v="277"/>
    <x v="277"/>
    <x v="0"/>
    <x v="0"/>
    <x v="5"/>
  </r>
  <r>
    <x v="288"/>
    <x v="287"/>
    <x v="288"/>
    <x v="36"/>
    <x v="285"/>
    <x v="0"/>
    <x v="231"/>
    <x v="3"/>
    <x v="3"/>
    <x v="278"/>
    <x v="278"/>
    <x v="0"/>
    <x v="1"/>
    <x v="16"/>
  </r>
  <r>
    <x v="289"/>
    <x v="288"/>
    <x v="289"/>
    <x v="126"/>
    <x v="286"/>
    <x v="1"/>
    <x v="232"/>
    <x v="0"/>
    <x v="0"/>
    <x v="279"/>
    <x v="71"/>
    <x v="0"/>
    <x v="0"/>
    <x v="3"/>
  </r>
  <r>
    <x v="290"/>
    <x v="289"/>
    <x v="290"/>
    <x v="189"/>
    <x v="287"/>
    <x v="0"/>
    <x v="233"/>
    <x v="1"/>
    <x v="1"/>
    <x v="280"/>
    <x v="279"/>
    <x v="0"/>
    <x v="1"/>
    <x v="4"/>
  </r>
  <r>
    <x v="291"/>
    <x v="290"/>
    <x v="291"/>
    <x v="37"/>
    <x v="288"/>
    <x v="1"/>
    <x v="37"/>
    <x v="1"/>
    <x v="1"/>
    <x v="281"/>
    <x v="280"/>
    <x v="1"/>
    <x v="0"/>
    <x v="2"/>
  </r>
  <r>
    <x v="292"/>
    <x v="291"/>
    <x v="292"/>
    <x v="190"/>
    <x v="289"/>
    <x v="0"/>
    <x v="234"/>
    <x v="1"/>
    <x v="1"/>
    <x v="282"/>
    <x v="281"/>
    <x v="0"/>
    <x v="0"/>
    <x v="0"/>
  </r>
  <r>
    <x v="293"/>
    <x v="292"/>
    <x v="293"/>
    <x v="191"/>
    <x v="290"/>
    <x v="3"/>
    <x v="235"/>
    <x v="6"/>
    <x v="6"/>
    <x v="283"/>
    <x v="282"/>
    <x v="0"/>
    <x v="0"/>
    <x v="3"/>
  </r>
  <r>
    <x v="294"/>
    <x v="293"/>
    <x v="294"/>
    <x v="60"/>
    <x v="291"/>
    <x v="1"/>
    <x v="236"/>
    <x v="1"/>
    <x v="1"/>
    <x v="284"/>
    <x v="283"/>
    <x v="0"/>
    <x v="0"/>
    <x v="3"/>
  </r>
  <r>
    <x v="295"/>
    <x v="294"/>
    <x v="295"/>
    <x v="192"/>
    <x v="292"/>
    <x v="0"/>
    <x v="237"/>
    <x v="5"/>
    <x v="5"/>
    <x v="285"/>
    <x v="284"/>
    <x v="0"/>
    <x v="0"/>
    <x v="3"/>
  </r>
  <r>
    <x v="296"/>
    <x v="295"/>
    <x v="296"/>
    <x v="55"/>
    <x v="293"/>
    <x v="0"/>
    <x v="63"/>
    <x v="2"/>
    <x v="2"/>
    <x v="286"/>
    <x v="285"/>
    <x v="0"/>
    <x v="0"/>
    <x v="3"/>
  </r>
  <r>
    <x v="297"/>
    <x v="296"/>
    <x v="297"/>
    <x v="44"/>
    <x v="294"/>
    <x v="0"/>
    <x v="238"/>
    <x v="2"/>
    <x v="2"/>
    <x v="287"/>
    <x v="286"/>
    <x v="0"/>
    <x v="1"/>
    <x v="3"/>
  </r>
  <r>
    <x v="298"/>
    <x v="297"/>
    <x v="298"/>
    <x v="26"/>
    <x v="295"/>
    <x v="1"/>
    <x v="239"/>
    <x v="1"/>
    <x v="1"/>
    <x v="288"/>
    <x v="287"/>
    <x v="0"/>
    <x v="1"/>
    <x v="1"/>
  </r>
  <r>
    <x v="299"/>
    <x v="298"/>
    <x v="299"/>
    <x v="167"/>
    <x v="296"/>
    <x v="0"/>
    <x v="240"/>
    <x v="1"/>
    <x v="1"/>
    <x v="289"/>
    <x v="288"/>
    <x v="0"/>
    <x v="0"/>
    <x v="0"/>
  </r>
  <r>
    <x v="300"/>
    <x v="299"/>
    <x v="300"/>
    <x v="0"/>
    <x v="297"/>
    <x v="0"/>
    <x v="49"/>
    <x v="3"/>
    <x v="3"/>
    <x v="290"/>
    <x v="289"/>
    <x v="0"/>
    <x v="1"/>
    <x v="9"/>
  </r>
  <r>
    <x v="301"/>
    <x v="300"/>
    <x v="301"/>
    <x v="79"/>
    <x v="298"/>
    <x v="1"/>
    <x v="241"/>
    <x v="1"/>
    <x v="1"/>
    <x v="291"/>
    <x v="290"/>
    <x v="0"/>
    <x v="0"/>
    <x v="4"/>
  </r>
  <r>
    <x v="302"/>
    <x v="301"/>
    <x v="302"/>
    <x v="193"/>
    <x v="299"/>
    <x v="0"/>
    <x v="242"/>
    <x v="1"/>
    <x v="1"/>
    <x v="292"/>
    <x v="18"/>
    <x v="0"/>
    <x v="0"/>
    <x v="3"/>
  </r>
  <r>
    <x v="303"/>
    <x v="302"/>
    <x v="303"/>
    <x v="74"/>
    <x v="300"/>
    <x v="0"/>
    <x v="235"/>
    <x v="1"/>
    <x v="1"/>
    <x v="293"/>
    <x v="291"/>
    <x v="0"/>
    <x v="0"/>
    <x v="7"/>
  </r>
  <r>
    <x v="304"/>
    <x v="303"/>
    <x v="304"/>
    <x v="118"/>
    <x v="301"/>
    <x v="1"/>
    <x v="23"/>
    <x v="1"/>
    <x v="1"/>
    <x v="294"/>
    <x v="292"/>
    <x v="0"/>
    <x v="0"/>
    <x v="4"/>
  </r>
  <r>
    <x v="305"/>
    <x v="304"/>
    <x v="305"/>
    <x v="54"/>
    <x v="302"/>
    <x v="1"/>
    <x v="72"/>
    <x v="1"/>
    <x v="1"/>
    <x v="295"/>
    <x v="293"/>
    <x v="0"/>
    <x v="0"/>
    <x v="3"/>
  </r>
  <r>
    <x v="306"/>
    <x v="305"/>
    <x v="306"/>
    <x v="191"/>
    <x v="303"/>
    <x v="0"/>
    <x v="243"/>
    <x v="1"/>
    <x v="1"/>
    <x v="296"/>
    <x v="294"/>
    <x v="0"/>
    <x v="1"/>
    <x v="3"/>
  </r>
  <r>
    <x v="307"/>
    <x v="306"/>
    <x v="307"/>
    <x v="194"/>
    <x v="304"/>
    <x v="1"/>
    <x v="244"/>
    <x v="3"/>
    <x v="3"/>
    <x v="297"/>
    <x v="295"/>
    <x v="0"/>
    <x v="1"/>
    <x v="13"/>
  </r>
  <r>
    <x v="308"/>
    <x v="307"/>
    <x v="308"/>
    <x v="195"/>
    <x v="305"/>
    <x v="0"/>
    <x v="245"/>
    <x v="1"/>
    <x v="1"/>
    <x v="298"/>
    <x v="296"/>
    <x v="0"/>
    <x v="0"/>
    <x v="3"/>
  </r>
  <r>
    <x v="309"/>
    <x v="308"/>
    <x v="309"/>
    <x v="178"/>
    <x v="306"/>
    <x v="3"/>
    <x v="51"/>
    <x v="1"/>
    <x v="1"/>
    <x v="299"/>
    <x v="297"/>
    <x v="0"/>
    <x v="1"/>
    <x v="7"/>
  </r>
  <r>
    <x v="310"/>
    <x v="309"/>
    <x v="310"/>
    <x v="75"/>
    <x v="307"/>
    <x v="0"/>
    <x v="36"/>
    <x v="1"/>
    <x v="1"/>
    <x v="300"/>
    <x v="298"/>
    <x v="0"/>
    <x v="0"/>
    <x v="11"/>
  </r>
  <r>
    <x v="311"/>
    <x v="310"/>
    <x v="311"/>
    <x v="9"/>
    <x v="308"/>
    <x v="1"/>
    <x v="246"/>
    <x v="1"/>
    <x v="1"/>
    <x v="247"/>
    <x v="299"/>
    <x v="0"/>
    <x v="0"/>
    <x v="3"/>
  </r>
  <r>
    <x v="312"/>
    <x v="311"/>
    <x v="312"/>
    <x v="18"/>
    <x v="309"/>
    <x v="1"/>
    <x v="247"/>
    <x v="1"/>
    <x v="1"/>
    <x v="244"/>
    <x v="300"/>
    <x v="0"/>
    <x v="0"/>
    <x v="3"/>
  </r>
  <r>
    <x v="313"/>
    <x v="312"/>
    <x v="313"/>
    <x v="196"/>
    <x v="310"/>
    <x v="1"/>
    <x v="248"/>
    <x v="1"/>
    <x v="1"/>
    <x v="301"/>
    <x v="301"/>
    <x v="0"/>
    <x v="0"/>
    <x v="1"/>
  </r>
  <r>
    <x v="314"/>
    <x v="313"/>
    <x v="314"/>
    <x v="1"/>
    <x v="311"/>
    <x v="1"/>
    <x v="221"/>
    <x v="1"/>
    <x v="1"/>
    <x v="188"/>
    <x v="162"/>
    <x v="0"/>
    <x v="1"/>
    <x v="4"/>
  </r>
  <r>
    <x v="315"/>
    <x v="314"/>
    <x v="315"/>
    <x v="40"/>
    <x v="312"/>
    <x v="0"/>
    <x v="249"/>
    <x v="1"/>
    <x v="1"/>
    <x v="302"/>
    <x v="302"/>
    <x v="0"/>
    <x v="0"/>
    <x v="3"/>
  </r>
  <r>
    <x v="316"/>
    <x v="315"/>
    <x v="316"/>
    <x v="103"/>
    <x v="313"/>
    <x v="0"/>
    <x v="250"/>
    <x v="6"/>
    <x v="6"/>
    <x v="303"/>
    <x v="303"/>
    <x v="0"/>
    <x v="1"/>
    <x v="0"/>
  </r>
  <r>
    <x v="317"/>
    <x v="316"/>
    <x v="317"/>
    <x v="47"/>
    <x v="314"/>
    <x v="0"/>
    <x v="141"/>
    <x v="1"/>
    <x v="1"/>
    <x v="304"/>
    <x v="304"/>
    <x v="0"/>
    <x v="0"/>
    <x v="3"/>
  </r>
  <r>
    <x v="318"/>
    <x v="317"/>
    <x v="318"/>
    <x v="57"/>
    <x v="315"/>
    <x v="0"/>
    <x v="68"/>
    <x v="1"/>
    <x v="1"/>
    <x v="305"/>
    <x v="305"/>
    <x v="0"/>
    <x v="0"/>
    <x v="1"/>
  </r>
  <r>
    <x v="319"/>
    <x v="318"/>
    <x v="319"/>
    <x v="141"/>
    <x v="316"/>
    <x v="3"/>
    <x v="251"/>
    <x v="1"/>
    <x v="1"/>
    <x v="306"/>
    <x v="306"/>
    <x v="0"/>
    <x v="0"/>
    <x v="2"/>
  </r>
  <r>
    <x v="320"/>
    <x v="319"/>
    <x v="320"/>
    <x v="197"/>
    <x v="317"/>
    <x v="0"/>
    <x v="175"/>
    <x v="1"/>
    <x v="1"/>
    <x v="307"/>
    <x v="307"/>
    <x v="0"/>
    <x v="0"/>
    <x v="13"/>
  </r>
  <r>
    <x v="321"/>
    <x v="320"/>
    <x v="321"/>
    <x v="198"/>
    <x v="318"/>
    <x v="0"/>
    <x v="194"/>
    <x v="1"/>
    <x v="1"/>
    <x v="308"/>
    <x v="308"/>
    <x v="0"/>
    <x v="0"/>
    <x v="12"/>
  </r>
  <r>
    <x v="322"/>
    <x v="321"/>
    <x v="322"/>
    <x v="199"/>
    <x v="319"/>
    <x v="1"/>
    <x v="252"/>
    <x v="1"/>
    <x v="1"/>
    <x v="309"/>
    <x v="309"/>
    <x v="0"/>
    <x v="0"/>
    <x v="3"/>
  </r>
  <r>
    <x v="323"/>
    <x v="322"/>
    <x v="323"/>
    <x v="200"/>
    <x v="320"/>
    <x v="0"/>
    <x v="150"/>
    <x v="4"/>
    <x v="4"/>
    <x v="310"/>
    <x v="310"/>
    <x v="0"/>
    <x v="0"/>
    <x v="4"/>
  </r>
  <r>
    <x v="324"/>
    <x v="323"/>
    <x v="324"/>
    <x v="143"/>
    <x v="321"/>
    <x v="1"/>
    <x v="253"/>
    <x v="1"/>
    <x v="1"/>
    <x v="311"/>
    <x v="311"/>
    <x v="0"/>
    <x v="1"/>
    <x v="3"/>
  </r>
  <r>
    <x v="325"/>
    <x v="324"/>
    <x v="325"/>
    <x v="191"/>
    <x v="322"/>
    <x v="0"/>
    <x v="107"/>
    <x v="1"/>
    <x v="1"/>
    <x v="79"/>
    <x v="312"/>
    <x v="0"/>
    <x v="1"/>
    <x v="3"/>
  </r>
  <r>
    <x v="326"/>
    <x v="325"/>
    <x v="326"/>
    <x v="44"/>
    <x v="323"/>
    <x v="0"/>
    <x v="58"/>
    <x v="1"/>
    <x v="1"/>
    <x v="312"/>
    <x v="313"/>
    <x v="0"/>
    <x v="0"/>
    <x v="10"/>
  </r>
  <r>
    <x v="327"/>
    <x v="326"/>
    <x v="327"/>
    <x v="97"/>
    <x v="324"/>
    <x v="0"/>
    <x v="254"/>
    <x v="1"/>
    <x v="1"/>
    <x v="313"/>
    <x v="314"/>
    <x v="0"/>
    <x v="1"/>
    <x v="3"/>
  </r>
  <r>
    <x v="328"/>
    <x v="327"/>
    <x v="328"/>
    <x v="201"/>
    <x v="325"/>
    <x v="1"/>
    <x v="255"/>
    <x v="1"/>
    <x v="1"/>
    <x v="314"/>
    <x v="315"/>
    <x v="0"/>
    <x v="0"/>
    <x v="1"/>
  </r>
  <r>
    <x v="329"/>
    <x v="328"/>
    <x v="329"/>
    <x v="202"/>
    <x v="326"/>
    <x v="2"/>
    <x v="57"/>
    <x v="1"/>
    <x v="1"/>
    <x v="315"/>
    <x v="316"/>
    <x v="0"/>
    <x v="0"/>
    <x v="11"/>
  </r>
  <r>
    <x v="330"/>
    <x v="329"/>
    <x v="330"/>
    <x v="203"/>
    <x v="327"/>
    <x v="1"/>
    <x v="256"/>
    <x v="4"/>
    <x v="4"/>
    <x v="316"/>
    <x v="317"/>
    <x v="0"/>
    <x v="0"/>
    <x v="4"/>
  </r>
  <r>
    <x v="331"/>
    <x v="330"/>
    <x v="331"/>
    <x v="88"/>
    <x v="328"/>
    <x v="1"/>
    <x v="257"/>
    <x v="1"/>
    <x v="1"/>
    <x v="317"/>
    <x v="318"/>
    <x v="0"/>
    <x v="0"/>
    <x v="0"/>
  </r>
  <r>
    <x v="332"/>
    <x v="331"/>
    <x v="332"/>
    <x v="204"/>
    <x v="329"/>
    <x v="1"/>
    <x v="258"/>
    <x v="1"/>
    <x v="1"/>
    <x v="318"/>
    <x v="319"/>
    <x v="0"/>
    <x v="0"/>
    <x v="8"/>
  </r>
  <r>
    <x v="333"/>
    <x v="332"/>
    <x v="333"/>
    <x v="103"/>
    <x v="330"/>
    <x v="1"/>
    <x v="259"/>
    <x v="1"/>
    <x v="1"/>
    <x v="319"/>
    <x v="320"/>
    <x v="0"/>
    <x v="0"/>
    <x v="3"/>
  </r>
  <r>
    <x v="334"/>
    <x v="333"/>
    <x v="334"/>
    <x v="205"/>
    <x v="331"/>
    <x v="1"/>
    <x v="260"/>
    <x v="1"/>
    <x v="1"/>
    <x v="32"/>
    <x v="321"/>
    <x v="0"/>
    <x v="0"/>
    <x v="1"/>
  </r>
  <r>
    <x v="335"/>
    <x v="334"/>
    <x v="335"/>
    <x v="206"/>
    <x v="332"/>
    <x v="1"/>
    <x v="261"/>
    <x v="1"/>
    <x v="1"/>
    <x v="320"/>
    <x v="322"/>
    <x v="0"/>
    <x v="0"/>
    <x v="1"/>
  </r>
  <r>
    <x v="336"/>
    <x v="335"/>
    <x v="336"/>
    <x v="207"/>
    <x v="333"/>
    <x v="0"/>
    <x v="262"/>
    <x v="1"/>
    <x v="1"/>
    <x v="321"/>
    <x v="323"/>
    <x v="0"/>
    <x v="1"/>
    <x v="1"/>
  </r>
  <r>
    <x v="337"/>
    <x v="336"/>
    <x v="337"/>
    <x v="208"/>
    <x v="334"/>
    <x v="1"/>
    <x v="263"/>
    <x v="1"/>
    <x v="1"/>
    <x v="322"/>
    <x v="324"/>
    <x v="0"/>
    <x v="0"/>
    <x v="3"/>
  </r>
  <r>
    <x v="338"/>
    <x v="337"/>
    <x v="338"/>
    <x v="209"/>
    <x v="335"/>
    <x v="1"/>
    <x v="264"/>
    <x v="1"/>
    <x v="1"/>
    <x v="323"/>
    <x v="325"/>
    <x v="0"/>
    <x v="0"/>
    <x v="3"/>
  </r>
  <r>
    <x v="339"/>
    <x v="338"/>
    <x v="339"/>
    <x v="210"/>
    <x v="336"/>
    <x v="3"/>
    <x v="265"/>
    <x v="0"/>
    <x v="0"/>
    <x v="324"/>
    <x v="326"/>
    <x v="0"/>
    <x v="0"/>
    <x v="3"/>
  </r>
  <r>
    <x v="340"/>
    <x v="339"/>
    <x v="340"/>
    <x v="211"/>
    <x v="337"/>
    <x v="0"/>
    <x v="224"/>
    <x v="1"/>
    <x v="1"/>
    <x v="325"/>
    <x v="327"/>
    <x v="0"/>
    <x v="0"/>
    <x v="14"/>
  </r>
  <r>
    <x v="341"/>
    <x v="340"/>
    <x v="341"/>
    <x v="212"/>
    <x v="338"/>
    <x v="0"/>
    <x v="266"/>
    <x v="1"/>
    <x v="1"/>
    <x v="326"/>
    <x v="328"/>
    <x v="0"/>
    <x v="0"/>
    <x v="7"/>
  </r>
  <r>
    <x v="342"/>
    <x v="341"/>
    <x v="342"/>
    <x v="213"/>
    <x v="339"/>
    <x v="0"/>
    <x v="267"/>
    <x v="1"/>
    <x v="1"/>
    <x v="327"/>
    <x v="329"/>
    <x v="0"/>
    <x v="0"/>
    <x v="3"/>
  </r>
  <r>
    <x v="343"/>
    <x v="342"/>
    <x v="343"/>
    <x v="25"/>
    <x v="340"/>
    <x v="0"/>
    <x v="98"/>
    <x v="1"/>
    <x v="1"/>
    <x v="328"/>
    <x v="151"/>
    <x v="0"/>
    <x v="0"/>
    <x v="3"/>
  </r>
  <r>
    <x v="344"/>
    <x v="343"/>
    <x v="344"/>
    <x v="214"/>
    <x v="341"/>
    <x v="0"/>
    <x v="268"/>
    <x v="1"/>
    <x v="1"/>
    <x v="329"/>
    <x v="330"/>
    <x v="0"/>
    <x v="0"/>
    <x v="11"/>
  </r>
  <r>
    <x v="345"/>
    <x v="344"/>
    <x v="345"/>
    <x v="215"/>
    <x v="342"/>
    <x v="0"/>
    <x v="269"/>
    <x v="4"/>
    <x v="4"/>
    <x v="330"/>
    <x v="331"/>
    <x v="0"/>
    <x v="0"/>
    <x v="6"/>
  </r>
  <r>
    <x v="346"/>
    <x v="345"/>
    <x v="346"/>
    <x v="48"/>
    <x v="343"/>
    <x v="0"/>
    <x v="270"/>
    <x v="1"/>
    <x v="1"/>
    <x v="331"/>
    <x v="332"/>
    <x v="0"/>
    <x v="1"/>
    <x v="7"/>
  </r>
  <r>
    <x v="347"/>
    <x v="346"/>
    <x v="347"/>
    <x v="79"/>
    <x v="344"/>
    <x v="1"/>
    <x v="271"/>
    <x v="1"/>
    <x v="1"/>
    <x v="332"/>
    <x v="333"/>
    <x v="0"/>
    <x v="0"/>
    <x v="2"/>
  </r>
  <r>
    <x v="348"/>
    <x v="347"/>
    <x v="348"/>
    <x v="216"/>
    <x v="345"/>
    <x v="0"/>
    <x v="272"/>
    <x v="1"/>
    <x v="1"/>
    <x v="333"/>
    <x v="334"/>
    <x v="0"/>
    <x v="0"/>
    <x v="0"/>
  </r>
  <r>
    <x v="349"/>
    <x v="348"/>
    <x v="349"/>
    <x v="217"/>
    <x v="346"/>
    <x v="0"/>
    <x v="273"/>
    <x v="1"/>
    <x v="1"/>
    <x v="296"/>
    <x v="335"/>
    <x v="0"/>
    <x v="0"/>
    <x v="3"/>
  </r>
  <r>
    <x v="350"/>
    <x v="349"/>
    <x v="350"/>
    <x v="0"/>
    <x v="297"/>
    <x v="0"/>
    <x v="49"/>
    <x v="1"/>
    <x v="1"/>
    <x v="334"/>
    <x v="336"/>
    <x v="0"/>
    <x v="1"/>
    <x v="17"/>
  </r>
  <r>
    <x v="351"/>
    <x v="350"/>
    <x v="351"/>
    <x v="218"/>
    <x v="347"/>
    <x v="1"/>
    <x v="274"/>
    <x v="1"/>
    <x v="1"/>
    <x v="335"/>
    <x v="337"/>
    <x v="0"/>
    <x v="0"/>
    <x v="1"/>
  </r>
  <r>
    <x v="352"/>
    <x v="351"/>
    <x v="352"/>
    <x v="54"/>
    <x v="348"/>
    <x v="0"/>
    <x v="254"/>
    <x v="0"/>
    <x v="0"/>
    <x v="336"/>
    <x v="338"/>
    <x v="0"/>
    <x v="0"/>
    <x v="3"/>
  </r>
  <r>
    <x v="353"/>
    <x v="352"/>
    <x v="353"/>
    <x v="219"/>
    <x v="349"/>
    <x v="1"/>
    <x v="275"/>
    <x v="1"/>
    <x v="1"/>
    <x v="337"/>
    <x v="339"/>
    <x v="0"/>
    <x v="0"/>
    <x v="3"/>
  </r>
  <r>
    <x v="354"/>
    <x v="353"/>
    <x v="354"/>
    <x v="55"/>
    <x v="350"/>
    <x v="1"/>
    <x v="175"/>
    <x v="3"/>
    <x v="3"/>
    <x v="338"/>
    <x v="340"/>
    <x v="0"/>
    <x v="0"/>
    <x v="4"/>
  </r>
  <r>
    <x v="355"/>
    <x v="354"/>
    <x v="355"/>
    <x v="167"/>
    <x v="351"/>
    <x v="2"/>
    <x v="99"/>
    <x v="1"/>
    <x v="1"/>
    <x v="339"/>
    <x v="341"/>
    <x v="0"/>
    <x v="0"/>
    <x v="8"/>
  </r>
  <r>
    <x v="356"/>
    <x v="355"/>
    <x v="356"/>
    <x v="29"/>
    <x v="352"/>
    <x v="0"/>
    <x v="174"/>
    <x v="6"/>
    <x v="6"/>
    <x v="340"/>
    <x v="342"/>
    <x v="0"/>
    <x v="0"/>
    <x v="3"/>
  </r>
  <r>
    <x v="357"/>
    <x v="356"/>
    <x v="357"/>
    <x v="173"/>
    <x v="353"/>
    <x v="1"/>
    <x v="142"/>
    <x v="1"/>
    <x v="1"/>
    <x v="341"/>
    <x v="343"/>
    <x v="0"/>
    <x v="0"/>
    <x v="11"/>
  </r>
  <r>
    <x v="358"/>
    <x v="357"/>
    <x v="358"/>
    <x v="62"/>
    <x v="354"/>
    <x v="0"/>
    <x v="276"/>
    <x v="0"/>
    <x v="0"/>
    <x v="342"/>
    <x v="344"/>
    <x v="1"/>
    <x v="0"/>
    <x v="14"/>
  </r>
  <r>
    <x v="359"/>
    <x v="358"/>
    <x v="359"/>
    <x v="220"/>
    <x v="355"/>
    <x v="1"/>
    <x v="277"/>
    <x v="1"/>
    <x v="1"/>
    <x v="343"/>
    <x v="127"/>
    <x v="0"/>
    <x v="0"/>
    <x v="10"/>
  </r>
  <r>
    <x v="360"/>
    <x v="359"/>
    <x v="360"/>
    <x v="221"/>
    <x v="356"/>
    <x v="1"/>
    <x v="278"/>
    <x v="4"/>
    <x v="4"/>
    <x v="344"/>
    <x v="345"/>
    <x v="0"/>
    <x v="1"/>
    <x v="3"/>
  </r>
  <r>
    <x v="361"/>
    <x v="360"/>
    <x v="361"/>
    <x v="20"/>
    <x v="357"/>
    <x v="1"/>
    <x v="39"/>
    <x v="1"/>
    <x v="1"/>
    <x v="345"/>
    <x v="346"/>
    <x v="0"/>
    <x v="0"/>
    <x v="3"/>
  </r>
  <r>
    <x v="362"/>
    <x v="361"/>
    <x v="362"/>
    <x v="41"/>
    <x v="358"/>
    <x v="1"/>
    <x v="271"/>
    <x v="1"/>
    <x v="1"/>
    <x v="65"/>
    <x v="347"/>
    <x v="0"/>
    <x v="0"/>
    <x v="1"/>
  </r>
  <r>
    <x v="363"/>
    <x v="362"/>
    <x v="363"/>
    <x v="5"/>
    <x v="359"/>
    <x v="1"/>
    <x v="279"/>
    <x v="1"/>
    <x v="1"/>
    <x v="346"/>
    <x v="348"/>
    <x v="0"/>
    <x v="0"/>
    <x v="1"/>
  </r>
  <r>
    <x v="364"/>
    <x v="363"/>
    <x v="364"/>
    <x v="79"/>
    <x v="360"/>
    <x v="1"/>
    <x v="129"/>
    <x v="1"/>
    <x v="1"/>
    <x v="347"/>
    <x v="349"/>
    <x v="0"/>
    <x v="0"/>
    <x v="7"/>
  </r>
  <r>
    <x v="365"/>
    <x v="364"/>
    <x v="365"/>
    <x v="39"/>
    <x v="361"/>
    <x v="1"/>
    <x v="192"/>
    <x v="2"/>
    <x v="2"/>
    <x v="348"/>
    <x v="350"/>
    <x v="0"/>
    <x v="0"/>
    <x v="3"/>
  </r>
  <r>
    <x v="366"/>
    <x v="365"/>
    <x v="366"/>
    <x v="37"/>
    <x v="362"/>
    <x v="1"/>
    <x v="196"/>
    <x v="1"/>
    <x v="1"/>
    <x v="349"/>
    <x v="351"/>
    <x v="0"/>
    <x v="1"/>
    <x v="3"/>
  </r>
  <r>
    <x v="367"/>
    <x v="366"/>
    <x v="367"/>
    <x v="34"/>
    <x v="363"/>
    <x v="0"/>
    <x v="51"/>
    <x v="1"/>
    <x v="1"/>
    <x v="350"/>
    <x v="33"/>
    <x v="0"/>
    <x v="1"/>
    <x v="3"/>
  </r>
  <r>
    <x v="368"/>
    <x v="367"/>
    <x v="368"/>
    <x v="5"/>
    <x v="364"/>
    <x v="1"/>
    <x v="280"/>
    <x v="4"/>
    <x v="4"/>
    <x v="351"/>
    <x v="352"/>
    <x v="0"/>
    <x v="1"/>
    <x v="4"/>
  </r>
  <r>
    <x v="369"/>
    <x v="368"/>
    <x v="369"/>
    <x v="91"/>
    <x v="365"/>
    <x v="1"/>
    <x v="110"/>
    <x v="1"/>
    <x v="1"/>
    <x v="352"/>
    <x v="353"/>
    <x v="0"/>
    <x v="1"/>
    <x v="19"/>
  </r>
  <r>
    <x v="370"/>
    <x v="369"/>
    <x v="370"/>
    <x v="222"/>
    <x v="366"/>
    <x v="1"/>
    <x v="281"/>
    <x v="1"/>
    <x v="1"/>
    <x v="353"/>
    <x v="354"/>
    <x v="0"/>
    <x v="0"/>
    <x v="3"/>
  </r>
  <r>
    <x v="371"/>
    <x v="370"/>
    <x v="371"/>
    <x v="223"/>
    <x v="367"/>
    <x v="0"/>
    <x v="282"/>
    <x v="1"/>
    <x v="1"/>
    <x v="354"/>
    <x v="355"/>
    <x v="0"/>
    <x v="0"/>
    <x v="3"/>
  </r>
  <r>
    <x v="372"/>
    <x v="371"/>
    <x v="372"/>
    <x v="79"/>
    <x v="211"/>
    <x v="1"/>
    <x v="283"/>
    <x v="1"/>
    <x v="1"/>
    <x v="355"/>
    <x v="356"/>
    <x v="0"/>
    <x v="1"/>
    <x v="4"/>
  </r>
  <r>
    <x v="373"/>
    <x v="372"/>
    <x v="373"/>
    <x v="224"/>
    <x v="368"/>
    <x v="1"/>
    <x v="284"/>
    <x v="1"/>
    <x v="1"/>
    <x v="356"/>
    <x v="357"/>
    <x v="0"/>
    <x v="0"/>
    <x v="3"/>
  </r>
  <r>
    <x v="374"/>
    <x v="373"/>
    <x v="374"/>
    <x v="225"/>
    <x v="369"/>
    <x v="0"/>
    <x v="165"/>
    <x v="1"/>
    <x v="1"/>
    <x v="357"/>
    <x v="358"/>
    <x v="0"/>
    <x v="1"/>
    <x v="4"/>
  </r>
  <r>
    <x v="375"/>
    <x v="374"/>
    <x v="375"/>
    <x v="50"/>
    <x v="370"/>
    <x v="0"/>
    <x v="270"/>
    <x v="1"/>
    <x v="1"/>
    <x v="358"/>
    <x v="359"/>
    <x v="0"/>
    <x v="0"/>
    <x v="7"/>
  </r>
  <r>
    <x v="376"/>
    <x v="375"/>
    <x v="376"/>
    <x v="74"/>
    <x v="371"/>
    <x v="1"/>
    <x v="54"/>
    <x v="1"/>
    <x v="1"/>
    <x v="359"/>
    <x v="360"/>
    <x v="0"/>
    <x v="0"/>
    <x v="1"/>
  </r>
  <r>
    <x v="377"/>
    <x v="376"/>
    <x v="377"/>
    <x v="226"/>
    <x v="372"/>
    <x v="0"/>
    <x v="78"/>
    <x v="1"/>
    <x v="1"/>
    <x v="12"/>
    <x v="361"/>
    <x v="0"/>
    <x v="0"/>
    <x v="3"/>
  </r>
  <r>
    <x v="378"/>
    <x v="377"/>
    <x v="378"/>
    <x v="227"/>
    <x v="373"/>
    <x v="0"/>
    <x v="285"/>
    <x v="1"/>
    <x v="1"/>
    <x v="360"/>
    <x v="362"/>
    <x v="0"/>
    <x v="0"/>
    <x v="4"/>
  </r>
  <r>
    <x v="379"/>
    <x v="378"/>
    <x v="379"/>
    <x v="44"/>
    <x v="374"/>
    <x v="0"/>
    <x v="9"/>
    <x v="4"/>
    <x v="4"/>
    <x v="361"/>
    <x v="363"/>
    <x v="0"/>
    <x v="0"/>
    <x v="3"/>
  </r>
  <r>
    <x v="380"/>
    <x v="379"/>
    <x v="380"/>
    <x v="186"/>
    <x v="375"/>
    <x v="1"/>
    <x v="286"/>
    <x v="1"/>
    <x v="1"/>
    <x v="362"/>
    <x v="364"/>
    <x v="0"/>
    <x v="0"/>
    <x v="3"/>
  </r>
  <r>
    <x v="381"/>
    <x v="380"/>
    <x v="381"/>
    <x v="98"/>
    <x v="376"/>
    <x v="1"/>
    <x v="287"/>
    <x v="1"/>
    <x v="1"/>
    <x v="363"/>
    <x v="365"/>
    <x v="0"/>
    <x v="0"/>
    <x v="3"/>
  </r>
  <r>
    <x v="382"/>
    <x v="381"/>
    <x v="382"/>
    <x v="14"/>
    <x v="377"/>
    <x v="0"/>
    <x v="109"/>
    <x v="1"/>
    <x v="1"/>
    <x v="364"/>
    <x v="366"/>
    <x v="0"/>
    <x v="0"/>
    <x v="14"/>
  </r>
  <r>
    <x v="383"/>
    <x v="382"/>
    <x v="383"/>
    <x v="9"/>
    <x v="378"/>
    <x v="1"/>
    <x v="288"/>
    <x v="1"/>
    <x v="1"/>
    <x v="210"/>
    <x v="285"/>
    <x v="0"/>
    <x v="1"/>
    <x v="0"/>
  </r>
  <r>
    <x v="384"/>
    <x v="383"/>
    <x v="384"/>
    <x v="228"/>
    <x v="379"/>
    <x v="1"/>
    <x v="289"/>
    <x v="1"/>
    <x v="1"/>
    <x v="365"/>
    <x v="367"/>
    <x v="1"/>
    <x v="1"/>
    <x v="4"/>
  </r>
  <r>
    <x v="385"/>
    <x v="384"/>
    <x v="385"/>
    <x v="229"/>
    <x v="380"/>
    <x v="1"/>
    <x v="290"/>
    <x v="1"/>
    <x v="1"/>
    <x v="366"/>
    <x v="368"/>
    <x v="0"/>
    <x v="0"/>
    <x v="9"/>
  </r>
  <r>
    <x v="386"/>
    <x v="385"/>
    <x v="386"/>
    <x v="230"/>
    <x v="381"/>
    <x v="0"/>
    <x v="291"/>
    <x v="1"/>
    <x v="1"/>
    <x v="367"/>
    <x v="369"/>
    <x v="0"/>
    <x v="0"/>
    <x v="3"/>
  </r>
  <r>
    <x v="387"/>
    <x v="386"/>
    <x v="387"/>
    <x v="231"/>
    <x v="382"/>
    <x v="0"/>
    <x v="292"/>
    <x v="1"/>
    <x v="1"/>
    <x v="368"/>
    <x v="370"/>
    <x v="0"/>
    <x v="0"/>
    <x v="8"/>
  </r>
  <r>
    <x v="388"/>
    <x v="387"/>
    <x v="388"/>
    <x v="232"/>
    <x v="383"/>
    <x v="3"/>
    <x v="293"/>
    <x v="5"/>
    <x v="5"/>
    <x v="369"/>
    <x v="371"/>
    <x v="0"/>
    <x v="0"/>
    <x v="7"/>
  </r>
  <r>
    <x v="389"/>
    <x v="388"/>
    <x v="389"/>
    <x v="233"/>
    <x v="384"/>
    <x v="1"/>
    <x v="294"/>
    <x v="1"/>
    <x v="1"/>
    <x v="370"/>
    <x v="372"/>
    <x v="0"/>
    <x v="0"/>
    <x v="3"/>
  </r>
  <r>
    <x v="390"/>
    <x v="389"/>
    <x v="390"/>
    <x v="166"/>
    <x v="385"/>
    <x v="1"/>
    <x v="126"/>
    <x v="1"/>
    <x v="1"/>
    <x v="371"/>
    <x v="373"/>
    <x v="0"/>
    <x v="0"/>
    <x v="14"/>
  </r>
  <r>
    <x v="391"/>
    <x v="390"/>
    <x v="391"/>
    <x v="234"/>
    <x v="386"/>
    <x v="0"/>
    <x v="295"/>
    <x v="1"/>
    <x v="1"/>
    <x v="287"/>
    <x v="374"/>
    <x v="0"/>
    <x v="0"/>
    <x v="9"/>
  </r>
  <r>
    <x v="392"/>
    <x v="391"/>
    <x v="392"/>
    <x v="235"/>
    <x v="387"/>
    <x v="0"/>
    <x v="296"/>
    <x v="1"/>
    <x v="1"/>
    <x v="372"/>
    <x v="375"/>
    <x v="0"/>
    <x v="0"/>
    <x v="8"/>
  </r>
  <r>
    <x v="393"/>
    <x v="392"/>
    <x v="393"/>
    <x v="236"/>
    <x v="388"/>
    <x v="1"/>
    <x v="297"/>
    <x v="0"/>
    <x v="0"/>
    <x v="373"/>
    <x v="376"/>
    <x v="0"/>
    <x v="0"/>
    <x v="17"/>
  </r>
  <r>
    <x v="394"/>
    <x v="393"/>
    <x v="394"/>
    <x v="126"/>
    <x v="389"/>
    <x v="1"/>
    <x v="298"/>
    <x v="1"/>
    <x v="1"/>
    <x v="374"/>
    <x v="377"/>
    <x v="0"/>
    <x v="1"/>
    <x v="4"/>
  </r>
  <r>
    <x v="395"/>
    <x v="122"/>
    <x v="395"/>
    <x v="143"/>
    <x v="390"/>
    <x v="1"/>
    <x v="10"/>
    <x v="1"/>
    <x v="1"/>
    <x v="375"/>
    <x v="378"/>
    <x v="1"/>
    <x v="0"/>
    <x v="3"/>
  </r>
  <r>
    <x v="396"/>
    <x v="394"/>
    <x v="396"/>
    <x v="237"/>
    <x v="391"/>
    <x v="1"/>
    <x v="299"/>
    <x v="2"/>
    <x v="2"/>
    <x v="376"/>
    <x v="379"/>
    <x v="0"/>
    <x v="0"/>
    <x v="6"/>
  </r>
  <r>
    <x v="397"/>
    <x v="395"/>
    <x v="397"/>
    <x v="32"/>
    <x v="392"/>
    <x v="1"/>
    <x v="211"/>
    <x v="1"/>
    <x v="1"/>
    <x v="377"/>
    <x v="380"/>
    <x v="0"/>
    <x v="0"/>
    <x v="1"/>
  </r>
  <r>
    <x v="398"/>
    <x v="396"/>
    <x v="398"/>
    <x v="12"/>
    <x v="393"/>
    <x v="1"/>
    <x v="300"/>
    <x v="6"/>
    <x v="6"/>
    <x v="378"/>
    <x v="103"/>
    <x v="0"/>
    <x v="1"/>
    <x v="10"/>
  </r>
  <r>
    <x v="399"/>
    <x v="397"/>
    <x v="399"/>
    <x v="238"/>
    <x v="394"/>
    <x v="0"/>
    <x v="301"/>
    <x v="1"/>
    <x v="1"/>
    <x v="379"/>
    <x v="381"/>
    <x v="0"/>
    <x v="0"/>
    <x v="7"/>
  </r>
  <r>
    <x v="400"/>
    <x v="398"/>
    <x v="400"/>
    <x v="0"/>
    <x v="50"/>
    <x v="0"/>
    <x v="49"/>
    <x v="1"/>
    <x v="1"/>
    <x v="380"/>
    <x v="382"/>
    <x v="0"/>
    <x v="1"/>
    <x v="14"/>
  </r>
  <r>
    <x v="401"/>
    <x v="399"/>
    <x v="401"/>
    <x v="79"/>
    <x v="395"/>
    <x v="1"/>
    <x v="302"/>
    <x v="1"/>
    <x v="1"/>
    <x v="381"/>
    <x v="383"/>
    <x v="0"/>
    <x v="0"/>
    <x v="3"/>
  </r>
  <r>
    <x v="402"/>
    <x v="400"/>
    <x v="402"/>
    <x v="190"/>
    <x v="396"/>
    <x v="0"/>
    <x v="174"/>
    <x v="1"/>
    <x v="1"/>
    <x v="382"/>
    <x v="384"/>
    <x v="0"/>
    <x v="1"/>
    <x v="12"/>
  </r>
  <r>
    <x v="403"/>
    <x v="401"/>
    <x v="403"/>
    <x v="239"/>
    <x v="397"/>
    <x v="0"/>
    <x v="303"/>
    <x v="0"/>
    <x v="0"/>
    <x v="125"/>
    <x v="385"/>
    <x v="0"/>
    <x v="1"/>
    <x v="3"/>
  </r>
  <r>
    <x v="404"/>
    <x v="402"/>
    <x v="404"/>
    <x v="240"/>
    <x v="398"/>
    <x v="1"/>
    <x v="304"/>
    <x v="1"/>
    <x v="1"/>
    <x v="383"/>
    <x v="386"/>
    <x v="0"/>
    <x v="0"/>
    <x v="3"/>
  </r>
  <r>
    <x v="405"/>
    <x v="403"/>
    <x v="405"/>
    <x v="241"/>
    <x v="399"/>
    <x v="0"/>
    <x v="305"/>
    <x v="1"/>
    <x v="1"/>
    <x v="384"/>
    <x v="387"/>
    <x v="0"/>
    <x v="0"/>
    <x v="3"/>
  </r>
  <r>
    <x v="406"/>
    <x v="404"/>
    <x v="406"/>
    <x v="242"/>
    <x v="400"/>
    <x v="1"/>
    <x v="306"/>
    <x v="1"/>
    <x v="1"/>
    <x v="385"/>
    <x v="388"/>
    <x v="1"/>
    <x v="0"/>
    <x v="4"/>
  </r>
  <r>
    <x v="407"/>
    <x v="405"/>
    <x v="407"/>
    <x v="74"/>
    <x v="401"/>
    <x v="1"/>
    <x v="307"/>
    <x v="3"/>
    <x v="3"/>
    <x v="386"/>
    <x v="389"/>
    <x v="0"/>
    <x v="0"/>
    <x v="3"/>
  </r>
  <r>
    <x v="408"/>
    <x v="406"/>
    <x v="408"/>
    <x v="243"/>
    <x v="402"/>
    <x v="1"/>
    <x v="110"/>
    <x v="0"/>
    <x v="0"/>
    <x v="387"/>
    <x v="390"/>
    <x v="0"/>
    <x v="0"/>
    <x v="4"/>
  </r>
  <r>
    <x v="409"/>
    <x v="97"/>
    <x v="409"/>
    <x v="244"/>
    <x v="403"/>
    <x v="0"/>
    <x v="308"/>
    <x v="1"/>
    <x v="1"/>
    <x v="388"/>
    <x v="391"/>
    <x v="0"/>
    <x v="0"/>
    <x v="1"/>
  </r>
  <r>
    <x v="410"/>
    <x v="407"/>
    <x v="410"/>
    <x v="184"/>
    <x v="404"/>
    <x v="2"/>
    <x v="309"/>
    <x v="1"/>
    <x v="1"/>
    <x v="277"/>
    <x v="277"/>
    <x v="0"/>
    <x v="0"/>
    <x v="20"/>
  </r>
  <r>
    <x v="411"/>
    <x v="408"/>
    <x v="411"/>
    <x v="75"/>
    <x v="405"/>
    <x v="1"/>
    <x v="172"/>
    <x v="1"/>
    <x v="1"/>
    <x v="389"/>
    <x v="392"/>
    <x v="0"/>
    <x v="0"/>
    <x v="3"/>
  </r>
  <r>
    <x v="412"/>
    <x v="409"/>
    <x v="412"/>
    <x v="118"/>
    <x v="406"/>
    <x v="1"/>
    <x v="38"/>
    <x v="1"/>
    <x v="1"/>
    <x v="390"/>
    <x v="393"/>
    <x v="0"/>
    <x v="0"/>
    <x v="13"/>
  </r>
  <r>
    <x v="413"/>
    <x v="410"/>
    <x v="413"/>
    <x v="245"/>
    <x v="407"/>
    <x v="2"/>
    <x v="310"/>
    <x v="1"/>
    <x v="1"/>
    <x v="391"/>
    <x v="394"/>
    <x v="0"/>
    <x v="0"/>
    <x v="10"/>
  </r>
  <r>
    <x v="414"/>
    <x v="411"/>
    <x v="414"/>
    <x v="246"/>
    <x v="408"/>
    <x v="0"/>
    <x v="311"/>
    <x v="1"/>
    <x v="1"/>
    <x v="392"/>
    <x v="395"/>
    <x v="0"/>
    <x v="1"/>
    <x v="0"/>
  </r>
  <r>
    <x v="415"/>
    <x v="412"/>
    <x v="415"/>
    <x v="247"/>
    <x v="409"/>
    <x v="0"/>
    <x v="312"/>
    <x v="1"/>
    <x v="1"/>
    <x v="393"/>
    <x v="396"/>
    <x v="0"/>
    <x v="0"/>
    <x v="3"/>
  </r>
  <r>
    <x v="416"/>
    <x v="413"/>
    <x v="416"/>
    <x v="248"/>
    <x v="410"/>
    <x v="0"/>
    <x v="313"/>
    <x v="1"/>
    <x v="1"/>
    <x v="394"/>
    <x v="397"/>
    <x v="0"/>
    <x v="1"/>
    <x v="4"/>
  </r>
  <r>
    <x v="417"/>
    <x v="414"/>
    <x v="417"/>
    <x v="12"/>
    <x v="411"/>
    <x v="0"/>
    <x v="27"/>
    <x v="1"/>
    <x v="1"/>
    <x v="395"/>
    <x v="398"/>
    <x v="0"/>
    <x v="0"/>
    <x v="3"/>
  </r>
  <r>
    <x v="418"/>
    <x v="32"/>
    <x v="418"/>
    <x v="249"/>
    <x v="412"/>
    <x v="0"/>
    <x v="314"/>
    <x v="0"/>
    <x v="0"/>
    <x v="396"/>
    <x v="399"/>
    <x v="0"/>
    <x v="0"/>
    <x v="4"/>
  </r>
  <r>
    <x v="419"/>
    <x v="415"/>
    <x v="419"/>
    <x v="250"/>
    <x v="413"/>
    <x v="1"/>
    <x v="315"/>
    <x v="1"/>
    <x v="1"/>
    <x v="397"/>
    <x v="348"/>
    <x v="0"/>
    <x v="0"/>
    <x v="2"/>
  </r>
  <r>
    <x v="420"/>
    <x v="416"/>
    <x v="420"/>
    <x v="92"/>
    <x v="414"/>
    <x v="1"/>
    <x v="115"/>
    <x v="1"/>
    <x v="1"/>
    <x v="398"/>
    <x v="400"/>
    <x v="0"/>
    <x v="0"/>
    <x v="3"/>
  </r>
  <r>
    <x v="421"/>
    <x v="417"/>
    <x v="421"/>
    <x v="151"/>
    <x v="415"/>
    <x v="0"/>
    <x v="316"/>
    <x v="1"/>
    <x v="1"/>
    <x v="399"/>
    <x v="401"/>
    <x v="0"/>
    <x v="1"/>
    <x v="8"/>
  </r>
  <r>
    <x v="422"/>
    <x v="418"/>
    <x v="422"/>
    <x v="251"/>
    <x v="416"/>
    <x v="1"/>
    <x v="317"/>
    <x v="1"/>
    <x v="1"/>
    <x v="400"/>
    <x v="402"/>
    <x v="0"/>
    <x v="1"/>
    <x v="3"/>
  </r>
  <r>
    <x v="423"/>
    <x v="419"/>
    <x v="423"/>
    <x v="252"/>
    <x v="417"/>
    <x v="0"/>
    <x v="318"/>
    <x v="1"/>
    <x v="1"/>
    <x v="116"/>
    <x v="403"/>
    <x v="0"/>
    <x v="1"/>
    <x v="0"/>
  </r>
  <r>
    <x v="424"/>
    <x v="420"/>
    <x v="424"/>
    <x v="135"/>
    <x v="418"/>
    <x v="0"/>
    <x v="100"/>
    <x v="1"/>
    <x v="1"/>
    <x v="401"/>
    <x v="404"/>
    <x v="0"/>
    <x v="0"/>
    <x v="7"/>
  </r>
  <r>
    <x v="425"/>
    <x v="421"/>
    <x v="425"/>
    <x v="50"/>
    <x v="419"/>
    <x v="1"/>
    <x v="45"/>
    <x v="1"/>
    <x v="1"/>
    <x v="402"/>
    <x v="405"/>
    <x v="0"/>
    <x v="0"/>
    <x v="14"/>
  </r>
  <r>
    <x v="426"/>
    <x v="422"/>
    <x v="426"/>
    <x v="37"/>
    <x v="420"/>
    <x v="1"/>
    <x v="319"/>
    <x v="1"/>
    <x v="1"/>
    <x v="403"/>
    <x v="406"/>
    <x v="0"/>
    <x v="0"/>
    <x v="3"/>
  </r>
  <r>
    <x v="427"/>
    <x v="423"/>
    <x v="427"/>
    <x v="253"/>
    <x v="421"/>
    <x v="1"/>
    <x v="320"/>
    <x v="1"/>
    <x v="1"/>
    <x v="404"/>
    <x v="407"/>
    <x v="0"/>
    <x v="1"/>
    <x v="3"/>
  </r>
  <r>
    <x v="428"/>
    <x v="424"/>
    <x v="428"/>
    <x v="254"/>
    <x v="422"/>
    <x v="0"/>
    <x v="321"/>
    <x v="1"/>
    <x v="1"/>
    <x v="405"/>
    <x v="408"/>
    <x v="0"/>
    <x v="0"/>
    <x v="10"/>
  </r>
  <r>
    <x v="429"/>
    <x v="425"/>
    <x v="429"/>
    <x v="255"/>
    <x v="423"/>
    <x v="3"/>
    <x v="322"/>
    <x v="1"/>
    <x v="1"/>
    <x v="406"/>
    <x v="409"/>
    <x v="0"/>
    <x v="1"/>
    <x v="14"/>
  </r>
  <r>
    <x v="430"/>
    <x v="426"/>
    <x v="430"/>
    <x v="32"/>
    <x v="424"/>
    <x v="0"/>
    <x v="286"/>
    <x v="1"/>
    <x v="1"/>
    <x v="407"/>
    <x v="410"/>
    <x v="0"/>
    <x v="0"/>
    <x v="3"/>
  </r>
  <r>
    <x v="431"/>
    <x v="427"/>
    <x v="431"/>
    <x v="135"/>
    <x v="425"/>
    <x v="1"/>
    <x v="115"/>
    <x v="1"/>
    <x v="1"/>
    <x v="408"/>
    <x v="312"/>
    <x v="1"/>
    <x v="0"/>
    <x v="3"/>
  </r>
  <r>
    <x v="432"/>
    <x v="428"/>
    <x v="432"/>
    <x v="106"/>
    <x v="426"/>
    <x v="0"/>
    <x v="222"/>
    <x v="1"/>
    <x v="1"/>
    <x v="409"/>
    <x v="411"/>
    <x v="0"/>
    <x v="0"/>
    <x v="3"/>
  </r>
  <r>
    <x v="433"/>
    <x v="429"/>
    <x v="433"/>
    <x v="256"/>
    <x v="427"/>
    <x v="0"/>
    <x v="323"/>
    <x v="1"/>
    <x v="1"/>
    <x v="410"/>
    <x v="412"/>
    <x v="0"/>
    <x v="1"/>
    <x v="4"/>
  </r>
  <r>
    <x v="434"/>
    <x v="430"/>
    <x v="434"/>
    <x v="91"/>
    <x v="315"/>
    <x v="3"/>
    <x v="234"/>
    <x v="0"/>
    <x v="0"/>
    <x v="411"/>
    <x v="413"/>
    <x v="1"/>
    <x v="0"/>
    <x v="3"/>
  </r>
  <r>
    <x v="435"/>
    <x v="431"/>
    <x v="435"/>
    <x v="257"/>
    <x v="428"/>
    <x v="1"/>
    <x v="324"/>
    <x v="6"/>
    <x v="6"/>
    <x v="412"/>
    <x v="414"/>
    <x v="0"/>
    <x v="1"/>
    <x v="3"/>
  </r>
  <r>
    <x v="436"/>
    <x v="432"/>
    <x v="436"/>
    <x v="81"/>
    <x v="429"/>
    <x v="1"/>
    <x v="61"/>
    <x v="1"/>
    <x v="1"/>
    <x v="413"/>
    <x v="354"/>
    <x v="0"/>
    <x v="0"/>
    <x v="17"/>
  </r>
  <r>
    <x v="437"/>
    <x v="433"/>
    <x v="437"/>
    <x v="32"/>
    <x v="430"/>
    <x v="1"/>
    <x v="325"/>
    <x v="1"/>
    <x v="1"/>
    <x v="414"/>
    <x v="415"/>
    <x v="0"/>
    <x v="1"/>
    <x v="10"/>
  </r>
  <r>
    <x v="438"/>
    <x v="434"/>
    <x v="438"/>
    <x v="111"/>
    <x v="431"/>
    <x v="1"/>
    <x v="326"/>
    <x v="1"/>
    <x v="1"/>
    <x v="415"/>
    <x v="416"/>
    <x v="0"/>
    <x v="0"/>
    <x v="3"/>
  </r>
  <r>
    <x v="439"/>
    <x v="435"/>
    <x v="439"/>
    <x v="258"/>
    <x v="432"/>
    <x v="1"/>
    <x v="327"/>
    <x v="1"/>
    <x v="1"/>
    <x v="416"/>
    <x v="417"/>
    <x v="0"/>
    <x v="0"/>
    <x v="22"/>
  </r>
  <r>
    <x v="440"/>
    <x v="436"/>
    <x v="440"/>
    <x v="259"/>
    <x v="433"/>
    <x v="1"/>
    <x v="328"/>
    <x v="1"/>
    <x v="1"/>
    <x v="417"/>
    <x v="418"/>
    <x v="0"/>
    <x v="0"/>
    <x v="19"/>
  </r>
  <r>
    <x v="441"/>
    <x v="437"/>
    <x v="441"/>
    <x v="260"/>
    <x v="434"/>
    <x v="0"/>
    <x v="235"/>
    <x v="1"/>
    <x v="1"/>
    <x v="418"/>
    <x v="419"/>
    <x v="0"/>
    <x v="0"/>
    <x v="8"/>
  </r>
  <r>
    <x v="442"/>
    <x v="438"/>
    <x v="442"/>
    <x v="91"/>
    <x v="435"/>
    <x v="1"/>
    <x v="182"/>
    <x v="6"/>
    <x v="6"/>
    <x v="419"/>
    <x v="420"/>
    <x v="0"/>
    <x v="0"/>
    <x v="3"/>
  </r>
  <r>
    <x v="443"/>
    <x v="439"/>
    <x v="443"/>
    <x v="29"/>
    <x v="436"/>
    <x v="3"/>
    <x v="329"/>
    <x v="1"/>
    <x v="1"/>
    <x v="420"/>
    <x v="421"/>
    <x v="0"/>
    <x v="0"/>
    <x v="3"/>
  </r>
  <r>
    <x v="444"/>
    <x v="347"/>
    <x v="444"/>
    <x v="8"/>
    <x v="437"/>
    <x v="1"/>
    <x v="102"/>
    <x v="1"/>
    <x v="1"/>
    <x v="421"/>
    <x v="422"/>
    <x v="0"/>
    <x v="1"/>
    <x v="7"/>
  </r>
  <r>
    <x v="445"/>
    <x v="440"/>
    <x v="445"/>
    <x v="118"/>
    <x v="438"/>
    <x v="1"/>
    <x v="73"/>
    <x v="1"/>
    <x v="1"/>
    <x v="422"/>
    <x v="423"/>
    <x v="0"/>
    <x v="1"/>
    <x v="3"/>
  </r>
  <r>
    <x v="446"/>
    <x v="441"/>
    <x v="446"/>
    <x v="85"/>
    <x v="439"/>
    <x v="0"/>
    <x v="129"/>
    <x v="1"/>
    <x v="1"/>
    <x v="423"/>
    <x v="424"/>
    <x v="0"/>
    <x v="0"/>
    <x v="8"/>
  </r>
  <r>
    <x v="447"/>
    <x v="442"/>
    <x v="447"/>
    <x v="261"/>
    <x v="440"/>
    <x v="3"/>
    <x v="330"/>
    <x v="4"/>
    <x v="4"/>
    <x v="424"/>
    <x v="425"/>
    <x v="0"/>
    <x v="0"/>
    <x v="19"/>
  </r>
  <r>
    <x v="448"/>
    <x v="443"/>
    <x v="448"/>
    <x v="262"/>
    <x v="441"/>
    <x v="0"/>
    <x v="331"/>
    <x v="1"/>
    <x v="1"/>
    <x v="425"/>
    <x v="426"/>
    <x v="0"/>
    <x v="1"/>
    <x v="11"/>
  </r>
  <r>
    <x v="449"/>
    <x v="444"/>
    <x v="449"/>
    <x v="79"/>
    <x v="442"/>
    <x v="1"/>
    <x v="99"/>
    <x v="3"/>
    <x v="3"/>
    <x v="426"/>
    <x v="427"/>
    <x v="0"/>
    <x v="0"/>
    <x v="11"/>
  </r>
  <r>
    <x v="450"/>
    <x v="445"/>
    <x v="450"/>
    <x v="0"/>
    <x v="443"/>
    <x v="0"/>
    <x v="49"/>
    <x v="0"/>
    <x v="0"/>
    <x v="427"/>
    <x v="428"/>
    <x v="0"/>
    <x v="0"/>
    <x v="10"/>
  </r>
  <r>
    <x v="451"/>
    <x v="446"/>
    <x v="451"/>
    <x v="263"/>
    <x v="444"/>
    <x v="1"/>
    <x v="332"/>
    <x v="1"/>
    <x v="1"/>
    <x v="428"/>
    <x v="429"/>
    <x v="0"/>
    <x v="0"/>
    <x v="1"/>
  </r>
  <r>
    <x v="452"/>
    <x v="447"/>
    <x v="452"/>
    <x v="73"/>
    <x v="445"/>
    <x v="0"/>
    <x v="249"/>
    <x v="1"/>
    <x v="1"/>
    <x v="429"/>
    <x v="430"/>
    <x v="0"/>
    <x v="0"/>
    <x v="6"/>
  </r>
  <r>
    <x v="453"/>
    <x v="448"/>
    <x v="453"/>
    <x v="264"/>
    <x v="446"/>
    <x v="0"/>
    <x v="333"/>
    <x v="1"/>
    <x v="1"/>
    <x v="411"/>
    <x v="431"/>
    <x v="0"/>
    <x v="0"/>
    <x v="22"/>
  </r>
  <r>
    <x v="454"/>
    <x v="449"/>
    <x v="454"/>
    <x v="220"/>
    <x v="447"/>
    <x v="0"/>
    <x v="334"/>
    <x v="1"/>
    <x v="1"/>
    <x v="430"/>
    <x v="432"/>
    <x v="0"/>
    <x v="1"/>
    <x v="6"/>
  </r>
  <r>
    <x v="455"/>
    <x v="450"/>
    <x v="455"/>
    <x v="265"/>
    <x v="448"/>
    <x v="1"/>
    <x v="335"/>
    <x v="1"/>
    <x v="1"/>
    <x v="431"/>
    <x v="433"/>
    <x v="0"/>
    <x v="0"/>
    <x v="3"/>
  </r>
  <r>
    <x v="456"/>
    <x v="451"/>
    <x v="456"/>
    <x v="266"/>
    <x v="449"/>
    <x v="1"/>
    <x v="336"/>
    <x v="1"/>
    <x v="1"/>
    <x v="432"/>
    <x v="434"/>
    <x v="0"/>
    <x v="1"/>
    <x v="7"/>
  </r>
  <r>
    <x v="457"/>
    <x v="452"/>
    <x v="457"/>
    <x v="92"/>
    <x v="450"/>
    <x v="0"/>
    <x v="337"/>
    <x v="1"/>
    <x v="1"/>
    <x v="433"/>
    <x v="435"/>
    <x v="0"/>
    <x v="0"/>
    <x v="3"/>
  </r>
  <r>
    <x v="458"/>
    <x v="453"/>
    <x v="458"/>
    <x v="267"/>
    <x v="451"/>
    <x v="1"/>
    <x v="338"/>
    <x v="1"/>
    <x v="1"/>
    <x v="434"/>
    <x v="436"/>
    <x v="0"/>
    <x v="0"/>
    <x v="3"/>
  </r>
  <r>
    <x v="459"/>
    <x v="454"/>
    <x v="459"/>
    <x v="9"/>
    <x v="452"/>
    <x v="0"/>
    <x v="339"/>
    <x v="1"/>
    <x v="1"/>
    <x v="435"/>
    <x v="437"/>
    <x v="0"/>
    <x v="0"/>
    <x v="4"/>
  </r>
  <r>
    <x v="460"/>
    <x v="455"/>
    <x v="460"/>
    <x v="166"/>
    <x v="453"/>
    <x v="1"/>
    <x v="126"/>
    <x v="1"/>
    <x v="1"/>
    <x v="8"/>
    <x v="438"/>
    <x v="0"/>
    <x v="0"/>
    <x v="3"/>
  </r>
  <r>
    <x v="461"/>
    <x v="456"/>
    <x v="461"/>
    <x v="268"/>
    <x v="454"/>
    <x v="1"/>
    <x v="340"/>
    <x v="1"/>
    <x v="1"/>
    <x v="436"/>
    <x v="439"/>
    <x v="0"/>
    <x v="0"/>
    <x v="6"/>
  </r>
  <r>
    <x v="462"/>
    <x v="457"/>
    <x v="462"/>
    <x v="269"/>
    <x v="455"/>
    <x v="0"/>
    <x v="341"/>
    <x v="1"/>
    <x v="1"/>
    <x v="385"/>
    <x v="440"/>
    <x v="0"/>
    <x v="0"/>
    <x v="20"/>
  </r>
  <r>
    <x v="463"/>
    <x v="458"/>
    <x v="463"/>
    <x v="270"/>
    <x v="456"/>
    <x v="1"/>
    <x v="342"/>
    <x v="1"/>
    <x v="1"/>
    <x v="437"/>
    <x v="441"/>
    <x v="0"/>
    <x v="0"/>
    <x v="10"/>
  </r>
  <r>
    <x v="464"/>
    <x v="459"/>
    <x v="464"/>
    <x v="271"/>
    <x v="457"/>
    <x v="1"/>
    <x v="343"/>
    <x v="1"/>
    <x v="1"/>
    <x v="438"/>
    <x v="442"/>
    <x v="0"/>
    <x v="0"/>
    <x v="3"/>
  </r>
  <r>
    <x v="465"/>
    <x v="460"/>
    <x v="465"/>
    <x v="53"/>
    <x v="458"/>
    <x v="1"/>
    <x v="175"/>
    <x v="1"/>
    <x v="1"/>
    <x v="439"/>
    <x v="443"/>
    <x v="0"/>
    <x v="0"/>
    <x v="18"/>
  </r>
  <r>
    <x v="466"/>
    <x v="461"/>
    <x v="466"/>
    <x v="272"/>
    <x v="459"/>
    <x v="1"/>
    <x v="344"/>
    <x v="1"/>
    <x v="1"/>
    <x v="440"/>
    <x v="444"/>
    <x v="0"/>
    <x v="1"/>
    <x v="8"/>
  </r>
  <r>
    <x v="467"/>
    <x v="462"/>
    <x v="467"/>
    <x v="1"/>
    <x v="460"/>
    <x v="1"/>
    <x v="279"/>
    <x v="0"/>
    <x v="0"/>
    <x v="441"/>
    <x v="445"/>
    <x v="0"/>
    <x v="1"/>
    <x v="2"/>
  </r>
  <r>
    <x v="468"/>
    <x v="463"/>
    <x v="468"/>
    <x v="220"/>
    <x v="461"/>
    <x v="0"/>
    <x v="36"/>
    <x v="1"/>
    <x v="1"/>
    <x v="442"/>
    <x v="368"/>
    <x v="0"/>
    <x v="0"/>
    <x v="3"/>
  </r>
  <r>
    <x v="469"/>
    <x v="464"/>
    <x v="469"/>
    <x v="36"/>
    <x v="462"/>
    <x v="1"/>
    <x v="122"/>
    <x v="1"/>
    <x v="1"/>
    <x v="443"/>
    <x v="446"/>
    <x v="0"/>
    <x v="0"/>
    <x v="6"/>
  </r>
  <r>
    <x v="470"/>
    <x v="465"/>
    <x v="470"/>
    <x v="136"/>
    <x v="463"/>
    <x v="1"/>
    <x v="345"/>
    <x v="1"/>
    <x v="1"/>
    <x v="315"/>
    <x v="447"/>
    <x v="0"/>
    <x v="0"/>
    <x v="8"/>
  </r>
  <r>
    <x v="471"/>
    <x v="197"/>
    <x v="471"/>
    <x v="33"/>
    <x v="464"/>
    <x v="1"/>
    <x v="346"/>
    <x v="4"/>
    <x v="4"/>
    <x v="444"/>
    <x v="448"/>
    <x v="0"/>
    <x v="1"/>
    <x v="0"/>
  </r>
  <r>
    <x v="472"/>
    <x v="466"/>
    <x v="472"/>
    <x v="273"/>
    <x v="465"/>
    <x v="0"/>
    <x v="347"/>
    <x v="1"/>
    <x v="1"/>
    <x v="445"/>
    <x v="178"/>
    <x v="0"/>
    <x v="0"/>
    <x v="1"/>
  </r>
  <r>
    <x v="473"/>
    <x v="467"/>
    <x v="473"/>
    <x v="92"/>
    <x v="466"/>
    <x v="1"/>
    <x v="88"/>
    <x v="1"/>
    <x v="1"/>
    <x v="446"/>
    <x v="449"/>
    <x v="0"/>
    <x v="0"/>
    <x v="5"/>
  </r>
  <r>
    <x v="474"/>
    <x v="468"/>
    <x v="474"/>
    <x v="220"/>
    <x v="75"/>
    <x v="1"/>
    <x v="23"/>
    <x v="1"/>
    <x v="1"/>
    <x v="447"/>
    <x v="450"/>
    <x v="0"/>
    <x v="0"/>
    <x v="19"/>
  </r>
  <r>
    <x v="475"/>
    <x v="469"/>
    <x v="475"/>
    <x v="71"/>
    <x v="467"/>
    <x v="1"/>
    <x v="57"/>
    <x v="1"/>
    <x v="1"/>
    <x v="448"/>
    <x v="451"/>
    <x v="0"/>
    <x v="1"/>
    <x v="18"/>
  </r>
  <r>
    <x v="476"/>
    <x v="470"/>
    <x v="476"/>
    <x v="274"/>
    <x v="468"/>
    <x v="0"/>
    <x v="348"/>
    <x v="1"/>
    <x v="1"/>
    <x v="342"/>
    <x v="452"/>
    <x v="0"/>
    <x v="0"/>
    <x v="13"/>
  </r>
  <r>
    <x v="477"/>
    <x v="471"/>
    <x v="477"/>
    <x v="275"/>
    <x v="469"/>
    <x v="0"/>
    <x v="86"/>
    <x v="1"/>
    <x v="1"/>
    <x v="449"/>
    <x v="453"/>
    <x v="0"/>
    <x v="0"/>
    <x v="22"/>
  </r>
  <r>
    <x v="478"/>
    <x v="472"/>
    <x v="478"/>
    <x v="276"/>
    <x v="470"/>
    <x v="1"/>
    <x v="349"/>
    <x v="1"/>
    <x v="1"/>
    <x v="450"/>
    <x v="454"/>
    <x v="0"/>
    <x v="0"/>
    <x v="8"/>
  </r>
  <r>
    <x v="479"/>
    <x v="473"/>
    <x v="479"/>
    <x v="166"/>
    <x v="471"/>
    <x v="1"/>
    <x v="350"/>
    <x v="4"/>
    <x v="4"/>
    <x v="451"/>
    <x v="455"/>
    <x v="0"/>
    <x v="0"/>
    <x v="0"/>
  </r>
  <r>
    <x v="480"/>
    <x v="474"/>
    <x v="480"/>
    <x v="133"/>
    <x v="472"/>
    <x v="1"/>
    <x v="215"/>
    <x v="1"/>
    <x v="1"/>
    <x v="452"/>
    <x v="456"/>
    <x v="0"/>
    <x v="1"/>
    <x v="14"/>
  </r>
  <r>
    <x v="481"/>
    <x v="475"/>
    <x v="481"/>
    <x v="277"/>
    <x v="473"/>
    <x v="0"/>
    <x v="351"/>
    <x v="1"/>
    <x v="1"/>
    <x v="453"/>
    <x v="457"/>
    <x v="0"/>
    <x v="1"/>
    <x v="3"/>
  </r>
  <r>
    <x v="482"/>
    <x v="476"/>
    <x v="482"/>
    <x v="3"/>
    <x v="474"/>
    <x v="0"/>
    <x v="352"/>
    <x v="1"/>
    <x v="1"/>
    <x v="454"/>
    <x v="458"/>
    <x v="0"/>
    <x v="1"/>
    <x v="13"/>
  </r>
  <r>
    <x v="483"/>
    <x v="477"/>
    <x v="483"/>
    <x v="278"/>
    <x v="475"/>
    <x v="0"/>
    <x v="353"/>
    <x v="1"/>
    <x v="1"/>
    <x v="455"/>
    <x v="459"/>
    <x v="0"/>
    <x v="0"/>
    <x v="3"/>
  </r>
  <r>
    <x v="484"/>
    <x v="478"/>
    <x v="484"/>
    <x v="241"/>
    <x v="476"/>
    <x v="1"/>
    <x v="354"/>
    <x v="4"/>
    <x v="4"/>
    <x v="456"/>
    <x v="460"/>
    <x v="0"/>
    <x v="1"/>
    <x v="0"/>
  </r>
  <r>
    <x v="485"/>
    <x v="479"/>
    <x v="485"/>
    <x v="279"/>
    <x v="477"/>
    <x v="0"/>
    <x v="355"/>
    <x v="4"/>
    <x v="4"/>
    <x v="457"/>
    <x v="461"/>
    <x v="0"/>
    <x v="0"/>
    <x v="3"/>
  </r>
  <r>
    <x v="486"/>
    <x v="480"/>
    <x v="486"/>
    <x v="5"/>
    <x v="478"/>
    <x v="0"/>
    <x v="356"/>
    <x v="4"/>
    <x v="4"/>
    <x v="458"/>
    <x v="462"/>
    <x v="0"/>
    <x v="1"/>
    <x v="18"/>
  </r>
  <r>
    <x v="487"/>
    <x v="481"/>
    <x v="487"/>
    <x v="280"/>
    <x v="479"/>
    <x v="1"/>
    <x v="357"/>
    <x v="1"/>
    <x v="1"/>
    <x v="459"/>
    <x v="463"/>
    <x v="0"/>
    <x v="0"/>
    <x v="3"/>
  </r>
  <r>
    <x v="488"/>
    <x v="482"/>
    <x v="488"/>
    <x v="98"/>
    <x v="480"/>
    <x v="1"/>
    <x v="127"/>
    <x v="1"/>
    <x v="1"/>
    <x v="460"/>
    <x v="464"/>
    <x v="0"/>
    <x v="0"/>
    <x v="3"/>
  </r>
  <r>
    <x v="489"/>
    <x v="483"/>
    <x v="489"/>
    <x v="243"/>
    <x v="481"/>
    <x v="1"/>
    <x v="72"/>
    <x v="6"/>
    <x v="6"/>
    <x v="461"/>
    <x v="465"/>
    <x v="0"/>
    <x v="0"/>
    <x v="8"/>
  </r>
  <r>
    <x v="490"/>
    <x v="484"/>
    <x v="490"/>
    <x v="166"/>
    <x v="482"/>
    <x v="1"/>
    <x v="358"/>
    <x v="1"/>
    <x v="1"/>
    <x v="462"/>
    <x v="466"/>
    <x v="0"/>
    <x v="0"/>
    <x v="23"/>
  </r>
  <r>
    <x v="491"/>
    <x v="485"/>
    <x v="491"/>
    <x v="281"/>
    <x v="483"/>
    <x v="1"/>
    <x v="120"/>
    <x v="1"/>
    <x v="1"/>
    <x v="463"/>
    <x v="467"/>
    <x v="0"/>
    <x v="1"/>
    <x v="0"/>
  </r>
  <r>
    <x v="492"/>
    <x v="486"/>
    <x v="492"/>
    <x v="255"/>
    <x v="484"/>
    <x v="3"/>
    <x v="359"/>
    <x v="1"/>
    <x v="1"/>
    <x v="464"/>
    <x v="468"/>
    <x v="1"/>
    <x v="1"/>
    <x v="12"/>
  </r>
  <r>
    <x v="493"/>
    <x v="487"/>
    <x v="493"/>
    <x v="79"/>
    <x v="485"/>
    <x v="1"/>
    <x v="251"/>
    <x v="1"/>
    <x v="1"/>
    <x v="465"/>
    <x v="469"/>
    <x v="0"/>
    <x v="0"/>
    <x v="14"/>
  </r>
  <r>
    <x v="494"/>
    <x v="488"/>
    <x v="494"/>
    <x v="186"/>
    <x v="486"/>
    <x v="1"/>
    <x v="360"/>
    <x v="1"/>
    <x v="1"/>
    <x v="466"/>
    <x v="470"/>
    <x v="0"/>
    <x v="0"/>
    <x v="8"/>
  </r>
  <r>
    <x v="495"/>
    <x v="489"/>
    <x v="495"/>
    <x v="170"/>
    <x v="487"/>
    <x v="1"/>
    <x v="135"/>
    <x v="3"/>
    <x v="3"/>
    <x v="467"/>
    <x v="471"/>
    <x v="0"/>
    <x v="0"/>
    <x v="3"/>
  </r>
  <r>
    <x v="496"/>
    <x v="490"/>
    <x v="496"/>
    <x v="282"/>
    <x v="488"/>
    <x v="0"/>
    <x v="71"/>
    <x v="1"/>
    <x v="1"/>
    <x v="468"/>
    <x v="472"/>
    <x v="0"/>
    <x v="0"/>
    <x v="10"/>
  </r>
  <r>
    <x v="497"/>
    <x v="491"/>
    <x v="497"/>
    <x v="122"/>
    <x v="489"/>
    <x v="0"/>
    <x v="53"/>
    <x v="1"/>
    <x v="1"/>
    <x v="469"/>
    <x v="473"/>
    <x v="0"/>
    <x v="1"/>
    <x v="8"/>
  </r>
  <r>
    <x v="498"/>
    <x v="492"/>
    <x v="498"/>
    <x v="283"/>
    <x v="490"/>
    <x v="0"/>
    <x v="361"/>
    <x v="3"/>
    <x v="3"/>
    <x v="470"/>
    <x v="474"/>
    <x v="0"/>
    <x v="0"/>
    <x v="2"/>
  </r>
  <r>
    <x v="499"/>
    <x v="493"/>
    <x v="499"/>
    <x v="284"/>
    <x v="491"/>
    <x v="0"/>
    <x v="362"/>
    <x v="1"/>
    <x v="1"/>
    <x v="471"/>
    <x v="475"/>
    <x v="0"/>
    <x v="1"/>
    <x v="4"/>
  </r>
  <r>
    <x v="500"/>
    <x v="494"/>
    <x v="500"/>
    <x v="0"/>
    <x v="0"/>
    <x v="0"/>
    <x v="0"/>
    <x v="1"/>
    <x v="1"/>
    <x v="472"/>
    <x v="380"/>
    <x v="0"/>
    <x v="1"/>
    <x v="3"/>
  </r>
  <r>
    <x v="501"/>
    <x v="495"/>
    <x v="501"/>
    <x v="285"/>
    <x v="492"/>
    <x v="0"/>
    <x v="363"/>
    <x v="1"/>
    <x v="1"/>
    <x v="473"/>
    <x v="353"/>
    <x v="0"/>
    <x v="0"/>
    <x v="4"/>
  </r>
  <r>
    <x v="502"/>
    <x v="212"/>
    <x v="502"/>
    <x v="81"/>
    <x v="493"/>
    <x v="1"/>
    <x v="129"/>
    <x v="2"/>
    <x v="2"/>
    <x v="474"/>
    <x v="476"/>
    <x v="0"/>
    <x v="1"/>
    <x v="11"/>
  </r>
  <r>
    <x v="503"/>
    <x v="496"/>
    <x v="503"/>
    <x v="286"/>
    <x v="494"/>
    <x v="1"/>
    <x v="364"/>
    <x v="1"/>
    <x v="1"/>
    <x v="72"/>
    <x v="477"/>
    <x v="0"/>
    <x v="0"/>
    <x v="6"/>
  </r>
  <r>
    <x v="504"/>
    <x v="497"/>
    <x v="504"/>
    <x v="168"/>
    <x v="495"/>
    <x v="0"/>
    <x v="197"/>
    <x v="6"/>
    <x v="6"/>
    <x v="443"/>
    <x v="478"/>
    <x v="0"/>
    <x v="0"/>
    <x v="1"/>
  </r>
  <r>
    <x v="505"/>
    <x v="498"/>
    <x v="505"/>
    <x v="262"/>
    <x v="496"/>
    <x v="0"/>
    <x v="365"/>
    <x v="1"/>
    <x v="1"/>
    <x v="475"/>
    <x v="479"/>
    <x v="0"/>
    <x v="1"/>
    <x v="15"/>
  </r>
  <r>
    <x v="506"/>
    <x v="499"/>
    <x v="506"/>
    <x v="287"/>
    <x v="497"/>
    <x v="1"/>
    <x v="366"/>
    <x v="1"/>
    <x v="1"/>
    <x v="81"/>
    <x v="480"/>
    <x v="0"/>
    <x v="1"/>
    <x v="3"/>
  </r>
  <r>
    <x v="507"/>
    <x v="500"/>
    <x v="507"/>
    <x v="118"/>
    <x v="498"/>
    <x v="0"/>
    <x v="161"/>
    <x v="1"/>
    <x v="1"/>
    <x v="476"/>
    <x v="481"/>
    <x v="0"/>
    <x v="1"/>
    <x v="2"/>
  </r>
  <r>
    <x v="508"/>
    <x v="501"/>
    <x v="508"/>
    <x v="288"/>
    <x v="499"/>
    <x v="1"/>
    <x v="367"/>
    <x v="1"/>
    <x v="1"/>
    <x v="192"/>
    <x v="482"/>
    <x v="0"/>
    <x v="0"/>
    <x v="3"/>
  </r>
  <r>
    <x v="509"/>
    <x v="173"/>
    <x v="509"/>
    <x v="172"/>
    <x v="500"/>
    <x v="0"/>
    <x v="368"/>
    <x v="1"/>
    <x v="1"/>
    <x v="477"/>
    <x v="483"/>
    <x v="0"/>
    <x v="0"/>
    <x v="3"/>
  </r>
  <r>
    <x v="510"/>
    <x v="502"/>
    <x v="510"/>
    <x v="75"/>
    <x v="501"/>
    <x v="1"/>
    <x v="54"/>
    <x v="2"/>
    <x v="2"/>
    <x v="478"/>
    <x v="484"/>
    <x v="0"/>
    <x v="0"/>
    <x v="6"/>
  </r>
  <r>
    <x v="511"/>
    <x v="503"/>
    <x v="511"/>
    <x v="252"/>
    <x v="502"/>
    <x v="0"/>
    <x v="369"/>
    <x v="1"/>
    <x v="1"/>
    <x v="479"/>
    <x v="265"/>
    <x v="0"/>
    <x v="0"/>
    <x v="3"/>
  </r>
  <r>
    <x v="512"/>
    <x v="504"/>
    <x v="512"/>
    <x v="14"/>
    <x v="503"/>
    <x v="1"/>
    <x v="370"/>
    <x v="1"/>
    <x v="1"/>
    <x v="480"/>
    <x v="485"/>
    <x v="0"/>
    <x v="1"/>
    <x v="11"/>
  </r>
  <r>
    <x v="513"/>
    <x v="505"/>
    <x v="513"/>
    <x v="111"/>
    <x v="504"/>
    <x v="3"/>
    <x v="164"/>
    <x v="1"/>
    <x v="1"/>
    <x v="180"/>
    <x v="486"/>
    <x v="0"/>
    <x v="0"/>
    <x v="19"/>
  </r>
  <r>
    <x v="514"/>
    <x v="506"/>
    <x v="514"/>
    <x v="289"/>
    <x v="505"/>
    <x v="3"/>
    <x v="371"/>
    <x v="5"/>
    <x v="5"/>
    <x v="481"/>
    <x v="412"/>
    <x v="0"/>
    <x v="1"/>
    <x v="1"/>
  </r>
  <r>
    <x v="515"/>
    <x v="507"/>
    <x v="515"/>
    <x v="133"/>
    <x v="506"/>
    <x v="0"/>
    <x v="221"/>
    <x v="0"/>
    <x v="0"/>
    <x v="482"/>
    <x v="487"/>
    <x v="0"/>
    <x v="1"/>
    <x v="3"/>
  </r>
  <r>
    <x v="516"/>
    <x v="508"/>
    <x v="516"/>
    <x v="290"/>
    <x v="507"/>
    <x v="0"/>
    <x v="372"/>
    <x v="1"/>
    <x v="1"/>
    <x v="194"/>
    <x v="488"/>
    <x v="0"/>
    <x v="0"/>
    <x v="9"/>
  </r>
  <r>
    <x v="517"/>
    <x v="509"/>
    <x v="517"/>
    <x v="291"/>
    <x v="508"/>
    <x v="1"/>
    <x v="373"/>
    <x v="1"/>
    <x v="1"/>
    <x v="483"/>
    <x v="489"/>
    <x v="0"/>
    <x v="0"/>
    <x v="0"/>
  </r>
  <r>
    <x v="518"/>
    <x v="510"/>
    <x v="518"/>
    <x v="35"/>
    <x v="509"/>
    <x v="0"/>
    <x v="234"/>
    <x v="1"/>
    <x v="1"/>
    <x v="484"/>
    <x v="442"/>
    <x v="0"/>
    <x v="1"/>
    <x v="10"/>
  </r>
  <r>
    <x v="519"/>
    <x v="511"/>
    <x v="519"/>
    <x v="96"/>
    <x v="510"/>
    <x v="1"/>
    <x v="374"/>
    <x v="1"/>
    <x v="1"/>
    <x v="355"/>
    <x v="437"/>
    <x v="0"/>
    <x v="1"/>
    <x v="1"/>
  </r>
  <r>
    <x v="520"/>
    <x v="512"/>
    <x v="520"/>
    <x v="126"/>
    <x v="511"/>
    <x v="1"/>
    <x v="235"/>
    <x v="1"/>
    <x v="1"/>
    <x v="485"/>
    <x v="490"/>
    <x v="0"/>
    <x v="0"/>
    <x v="3"/>
  </r>
  <r>
    <x v="521"/>
    <x v="513"/>
    <x v="47"/>
    <x v="4"/>
    <x v="512"/>
    <x v="1"/>
    <x v="375"/>
    <x v="1"/>
    <x v="1"/>
    <x v="486"/>
    <x v="491"/>
    <x v="0"/>
    <x v="1"/>
    <x v="6"/>
  </r>
  <r>
    <x v="522"/>
    <x v="514"/>
    <x v="521"/>
    <x v="292"/>
    <x v="513"/>
    <x v="0"/>
    <x v="271"/>
    <x v="1"/>
    <x v="1"/>
    <x v="487"/>
    <x v="163"/>
    <x v="0"/>
    <x v="0"/>
    <x v="12"/>
  </r>
  <r>
    <x v="523"/>
    <x v="515"/>
    <x v="522"/>
    <x v="79"/>
    <x v="514"/>
    <x v="1"/>
    <x v="121"/>
    <x v="1"/>
    <x v="1"/>
    <x v="488"/>
    <x v="492"/>
    <x v="0"/>
    <x v="0"/>
    <x v="12"/>
  </r>
  <r>
    <x v="524"/>
    <x v="516"/>
    <x v="523"/>
    <x v="127"/>
    <x v="515"/>
    <x v="0"/>
    <x v="376"/>
    <x v="1"/>
    <x v="1"/>
    <x v="489"/>
    <x v="493"/>
    <x v="0"/>
    <x v="0"/>
    <x v="3"/>
  </r>
  <r>
    <x v="525"/>
    <x v="517"/>
    <x v="524"/>
    <x v="118"/>
    <x v="516"/>
    <x v="0"/>
    <x v="377"/>
    <x v="1"/>
    <x v="1"/>
    <x v="490"/>
    <x v="494"/>
    <x v="0"/>
    <x v="0"/>
    <x v="8"/>
  </r>
  <r>
    <x v="526"/>
    <x v="518"/>
    <x v="525"/>
    <x v="111"/>
    <x v="517"/>
    <x v="1"/>
    <x v="98"/>
    <x v="1"/>
    <x v="1"/>
    <x v="312"/>
    <x v="495"/>
    <x v="0"/>
    <x v="1"/>
    <x v="3"/>
  </r>
  <r>
    <x v="527"/>
    <x v="519"/>
    <x v="526"/>
    <x v="223"/>
    <x v="518"/>
    <x v="0"/>
    <x v="378"/>
    <x v="0"/>
    <x v="0"/>
    <x v="491"/>
    <x v="496"/>
    <x v="0"/>
    <x v="0"/>
    <x v="10"/>
  </r>
  <r>
    <x v="528"/>
    <x v="520"/>
    <x v="527"/>
    <x v="25"/>
    <x v="519"/>
    <x v="0"/>
    <x v="175"/>
    <x v="4"/>
    <x v="4"/>
    <x v="492"/>
    <x v="497"/>
    <x v="0"/>
    <x v="0"/>
    <x v="7"/>
  </r>
  <r>
    <x v="529"/>
    <x v="521"/>
    <x v="528"/>
    <x v="135"/>
    <x v="520"/>
    <x v="0"/>
    <x v="352"/>
    <x v="1"/>
    <x v="1"/>
    <x v="493"/>
    <x v="180"/>
    <x v="0"/>
    <x v="0"/>
    <x v="11"/>
  </r>
  <r>
    <x v="530"/>
    <x v="522"/>
    <x v="529"/>
    <x v="293"/>
    <x v="521"/>
    <x v="0"/>
    <x v="200"/>
    <x v="1"/>
    <x v="1"/>
    <x v="494"/>
    <x v="498"/>
    <x v="0"/>
    <x v="1"/>
    <x v="13"/>
  </r>
  <r>
    <x v="531"/>
    <x v="523"/>
    <x v="530"/>
    <x v="294"/>
    <x v="522"/>
    <x v="2"/>
    <x v="379"/>
    <x v="5"/>
    <x v="5"/>
    <x v="495"/>
    <x v="499"/>
    <x v="0"/>
    <x v="0"/>
    <x v="11"/>
  </r>
  <r>
    <x v="532"/>
    <x v="524"/>
    <x v="531"/>
    <x v="39"/>
    <x v="523"/>
    <x v="1"/>
    <x v="105"/>
    <x v="0"/>
    <x v="0"/>
    <x v="496"/>
    <x v="500"/>
    <x v="0"/>
    <x v="0"/>
    <x v="3"/>
  </r>
  <r>
    <x v="533"/>
    <x v="525"/>
    <x v="532"/>
    <x v="295"/>
    <x v="524"/>
    <x v="1"/>
    <x v="380"/>
    <x v="4"/>
    <x v="4"/>
    <x v="497"/>
    <x v="50"/>
    <x v="0"/>
    <x v="0"/>
    <x v="7"/>
  </r>
  <r>
    <x v="534"/>
    <x v="526"/>
    <x v="533"/>
    <x v="296"/>
    <x v="525"/>
    <x v="0"/>
    <x v="166"/>
    <x v="1"/>
    <x v="1"/>
    <x v="498"/>
    <x v="501"/>
    <x v="0"/>
    <x v="1"/>
    <x v="6"/>
  </r>
  <r>
    <x v="535"/>
    <x v="527"/>
    <x v="534"/>
    <x v="97"/>
    <x v="526"/>
    <x v="1"/>
    <x v="381"/>
    <x v="6"/>
    <x v="6"/>
    <x v="499"/>
    <x v="502"/>
    <x v="0"/>
    <x v="1"/>
    <x v="3"/>
  </r>
  <r>
    <x v="536"/>
    <x v="528"/>
    <x v="535"/>
    <x v="122"/>
    <x v="527"/>
    <x v="1"/>
    <x v="382"/>
    <x v="6"/>
    <x v="6"/>
    <x v="500"/>
    <x v="52"/>
    <x v="0"/>
    <x v="0"/>
    <x v="13"/>
  </r>
  <r>
    <x v="537"/>
    <x v="529"/>
    <x v="536"/>
    <x v="197"/>
    <x v="528"/>
    <x v="1"/>
    <x v="383"/>
    <x v="3"/>
    <x v="3"/>
    <x v="501"/>
    <x v="503"/>
    <x v="1"/>
    <x v="1"/>
    <x v="4"/>
  </r>
  <r>
    <x v="538"/>
    <x v="530"/>
    <x v="537"/>
    <x v="297"/>
    <x v="529"/>
    <x v="0"/>
    <x v="384"/>
    <x v="1"/>
    <x v="1"/>
    <x v="502"/>
    <x v="504"/>
    <x v="0"/>
    <x v="0"/>
    <x v="20"/>
  </r>
  <r>
    <x v="539"/>
    <x v="531"/>
    <x v="538"/>
    <x v="122"/>
    <x v="530"/>
    <x v="0"/>
    <x v="385"/>
    <x v="1"/>
    <x v="1"/>
    <x v="503"/>
    <x v="505"/>
    <x v="0"/>
    <x v="1"/>
    <x v="0"/>
  </r>
  <r>
    <x v="540"/>
    <x v="532"/>
    <x v="539"/>
    <x v="98"/>
    <x v="531"/>
    <x v="1"/>
    <x v="326"/>
    <x v="1"/>
    <x v="1"/>
    <x v="504"/>
    <x v="506"/>
    <x v="0"/>
    <x v="0"/>
    <x v="14"/>
  </r>
  <r>
    <x v="541"/>
    <x v="533"/>
    <x v="540"/>
    <x v="298"/>
    <x v="532"/>
    <x v="0"/>
    <x v="386"/>
    <x v="6"/>
    <x v="6"/>
    <x v="505"/>
    <x v="507"/>
    <x v="0"/>
    <x v="0"/>
    <x v="20"/>
  </r>
  <r>
    <x v="542"/>
    <x v="534"/>
    <x v="541"/>
    <x v="299"/>
    <x v="533"/>
    <x v="0"/>
    <x v="240"/>
    <x v="4"/>
    <x v="4"/>
    <x v="506"/>
    <x v="508"/>
    <x v="0"/>
    <x v="0"/>
    <x v="7"/>
  </r>
  <r>
    <x v="543"/>
    <x v="535"/>
    <x v="542"/>
    <x v="300"/>
    <x v="534"/>
    <x v="0"/>
    <x v="80"/>
    <x v="1"/>
    <x v="1"/>
    <x v="507"/>
    <x v="509"/>
    <x v="0"/>
    <x v="0"/>
    <x v="11"/>
  </r>
  <r>
    <x v="544"/>
    <x v="536"/>
    <x v="543"/>
    <x v="54"/>
    <x v="535"/>
    <x v="1"/>
    <x v="286"/>
    <x v="1"/>
    <x v="1"/>
    <x v="508"/>
    <x v="510"/>
    <x v="0"/>
    <x v="0"/>
    <x v="1"/>
  </r>
  <r>
    <x v="545"/>
    <x v="537"/>
    <x v="544"/>
    <x v="301"/>
    <x v="536"/>
    <x v="0"/>
    <x v="387"/>
    <x v="1"/>
    <x v="1"/>
    <x v="509"/>
    <x v="511"/>
    <x v="0"/>
    <x v="0"/>
    <x v="3"/>
  </r>
  <r>
    <x v="546"/>
    <x v="538"/>
    <x v="545"/>
    <x v="3"/>
    <x v="537"/>
    <x v="1"/>
    <x v="39"/>
    <x v="1"/>
    <x v="1"/>
    <x v="510"/>
    <x v="512"/>
    <x v="0"/>
    <x v="1"/>
    <x v="3"/>
  </r>
  <r>
    <x v="547"/>
    <x v="539"/>
    <x v="546"/>
    <x v="81"/>
    <x v="538"/>
    <x v="1"/>
    <x v="388"/>
    <x v="1"/>
    <x v="1"/>
    <x v="511"/>
    <x v="513"/>
    <x v="0"/>
    <x v="0"/>
    <x v="6"/>
  </r>
  <r>
    <x v="548"/>
    <x v="540"/>
    <x v="547"/>
    <x v="302"/>
    <x v="539"/>
    <x v="1"/>
    <x v="389"/>
    <x v="1"/>
    <x v="1"/>
    <x v="512"/>
    <x v="514"/>
    <x v="0"/>
    <x v="0"/>
    <x v="3"/>
  </r>
  <r>
    <x v="549"/>
    <x v="541"/>
    <x v="548"/>
    <x v="303"/>
    <x v="540"/>
    <x v="1"/>
    <x v="390"/>
    <x v="1"/>
    <x v="1"/>
    <x v="513"/>
    <x v="515"/>
    <x v="0"/>
    <x v="0"/>
    <x v="8"/>
  </r>
  <r>
    <x v="550"/>
    <x v="542"/>
    <x v="549"/>
    <x v="0"/>
    <x v="443"/>
    <x v="3"/>
    <x v="49"/>
    <x v="5"/>
    <x v="5"/>
    <x v="514"/>
    <x v="516"/>
    <x v="0"/>
    <x v="0"/>
    <x v="7"/>
  </r>
  <r>
    <x v="551"/>
    <x v="543"/>
    <x v="550"/>
    <x v="304"/>
    <x v="541"/>
    <x v="0"/>
    <x v="391"/>
    <x v="2"/>
    <x v="2"/>
    <x v="515"/>
    <x v="517"/>
    <x v="0"/>
    <x v="1"/>
    <x v="2"/>
  </r>
  <r>
    <x v="552"/>
    <x v="544"/>
    <x v="551"/>
    <x v="25"/>
    <x v="542"/>
    <x v="0"/>
    <x v="45"/>
    <x v="1"/>
    <x v="1"/>
    <x v="516"/>
    <x v="518"/>
    <x v="0"/>
    <x v="0"/>
    <x v="3"/>
  </r>
  <r>
    <x v="553"/>
    <x v="545"/>
    <x v="552"/>
    <x v="305"/>
    <x v="543"/>
    <x v="0"/>
    <x v="392"/>
    <x v="1"/>
    <x v="1"/>
    <x v="517"/>
    <x v="519"/>
    <x v="0"/>
    <x v="0"/>
    <x v="1"/>
  </r>
  <r>
    <x v="554"/>
    <x v="546"/>
    <x v="553"/>
    <x v="40"/>
    <x v="544"/>
    <x v="1"/>
    <x v="353"/>
    <x v="0"/>
    <x v="0"/>
    <x v="518"/>
    <x v="520"/>
    <x v="0"/>
    <x v="0"/>
    <x v="7"/>
  </r>
  <r>
    <x v="555"/>
    <x v="547"/>
    <x v="554"/>
    <x v="9"/>
    <x v="545"/>
    <x v="1"/>
    <x v="18"/>
    <x v="3"/>
    <x v="3"/>
    <x v="519"/>
    <x v="219"/>
    <x v="0"/>
    <x v="0"/>
    <x v="1"/>
  </r>
  <r>
    <x v="556"/>
    <x v="195"/>
    <x v="555"/>
    <x v="5"/>
    <x v="546"/>
    <x v="1"/>
    <x v="393"/>
    <x v="1"/>
    <x v="1"/>
    <x v="520"/>
    <x v="521"/>
    <x v="0"/>
    <x v="1"/>
    <x v="18"/>
  </r>
  <r>
    <x v="557"/>
    <x v="548"/>
    <x v="556"/>
    <x v="46"/>
    <x v="547"/>
    <x v="1"/>
    <x v="394"/>
    <x v="1"/>
    <x v="1"/>
    <x v="521"/>
    <x v="522"/>
    <x v="0"/>
    <x v="1"/>
    <x v="22"/>
  </r>
  <r>
    <x v="558"/>
    <x v="549"/>
    <x v="557"/>
    <x v="306"/>
    <x v="548"/>
    <x v="1"/>
    <x v="105"/>
    <x v="1"/>
    <x v="1"/>
    <x v="522"/>
    <x v="523"/>
    <x v="0"/>
    <x v="0"/>
    <x v="3"/>
  </r>
  <r>
    <x v="559"/>
    <x v="550"/>
    <x v="558"/>
    <x v="307"/>
    <x v="549"/>
    <x v="1"/>
    <x v="395"/>
    <x v="1"/>
    <x v="1"/>
    <x v="523"/>
    <x v="524"/>
    <x v="0"/>
    <x v="0"/>
    <x v="3"/>
  </r>
  <r>
    <x v="560"/>
    <x v="551"/>
    <x v="559"/>
    <x v="77"/>
    <x v="550"/>
    <x v="1"/>
    <x v="396"/>
    <x v="1"/>
    <x v="1"/>
    <x v="524"/>
    <x v="348"/>
    <x v="0"/>
    <x v="0"/>
    <x v="10"/>
  </r>
  <r>
    <x v="561"/>
    <x v="552"/>
    <x v="560"/>
    <x v="162"/>
    <x v="551"/>
    <x v="1"/>
    <x v="40"/>
    <x v="5"/>
    <x v="5"/>
    <x v="525"/>
    <x v="280"/>
    <x v="0"/>
    <x v="0"/>
    <x v="3"/>
  </r>
  <r>
    <x v="562"/>
    <x v="553"/>
    <x v="561"/>
    <x v="34"/>
    <x v="314"/>
    <x v="0"/>
    <x v="150"/>
    <x v="5"/>
    <x v="5"/>
    <x v="188"/>
    <x v="525"/>
    <x v="0"/>
    <x v="0"/>
    <x v="1"/>
  </r>
  <r>
    <x v="563"/>
    <x v="554"/>
    <x v="562"/>
    <x v="41"/>
    <x v="552"/>
    <x v="1"/>
    <x v="72"/>
    <x v="2"/>
    <x v="2"/>
    <x v="526"/>
    <x v="526"/>
    <x v="0"/>
    <x v="0"/>
    <x v="4"/>
  </r>
  <r>
    <x v="564"/>
    <x v="555"/>
    <x v="563"/>
    <x v="308"/>
    <x v="553"/>
    <x v="0"/>
    <x v="397"/>
    <x v="1"/>
    <x v="1"/>
    <x v="527"/>
    <x v="527"/>
    <x v="0"/>
    <x v="0"/>
    <x v="3"/>
  </r>
  <r>
    <x v="565"/>
    <x v="556"/>
    <x v="564"/>
    <x v="309"/>
    <x v="554"/>
    <x v="1"/>
    <x v="398"/>
    <x v="1"/>
    <x v="1"/>
    <x v="528"/>
    <x v="528"/>
    <x v="0"/>
    <x v="0"/>
    <x v="3"/>
  </r>
  <r>
    <x v="566"/>
    <x v="557"/>
    <x v="565"/>
    <x v="29"/>
    <x v="555"/>
    <x v="0"/>
    <x v="95"/>
    <x v="1"/>
    <x v="1"/>
    <x v="522"/>
    <x v="529"/>
    <x v="0"/>
    <x v="1"/>
    <x v="5"/>
  </r>
  <r>
    <x v="567"/>
    <x v="558"/>
    <x v="566"/>
    <x v="85"/>
    <x v="556"/>
    <x v="1"/>
    <x v="146"/>
    <x v="1"/>
    <x v="1"/>
    <x v="529"/>
    <x v="360"/>
    <x v="0"/>
    <x v="0"/>
    <x v="1"/>
  </r>
  <r>
    <x v="568"/>
    <x v="559"/>
    <x v="567"/>
    <x v="310"/>
    <x v="557"/>
    <x v="1"/>
    <x v="399"/>
    <x v="1"/>
    <x v="1"/>
    <x v="530"/>
    <x v="254"/>
    <x v="0"/>
    <x v="0"/>
    <x v="3"/>
  </r>
  <r>
    <x v="569"/>
    <x v="560"/>
    <x v="568"/>
    <x v="311"/>
    <x v="558"/>
    <x v="1"/>
    <x v="400"/>
    <x v="6"/>
    <x v="6"/>
    <x v="531"/>
    <x v="530"/>
    <x v="0"/>
    <x v="0"/>
    <x v="10"/>
  </r>
  <r>
    <x v="570"/>
    <x v="561"/>
    <x v="569"/>
    <x v="312"/>
    <x v="559"/>
    <x v="1"/>
    <x v="401"/>
    <x v="1"/>
    <x v="1"/>
    <x v="515"/>
    <x v="531"/>
    <x v="0"/>
    <x v="1"/>
    <x v="1"/>
  </r>
  <r>
    <x v="571"/>
    <x v="562"/>
    <x v="570"/>
    <x v="26"/>
    <x v="560"/>
    <x v="0"/>
    <x v="164"/>
    <x v="6"/>
    <x v="6"/>
    <x v="532"/>
    <x v="532"/>
    <x v="0"/>
    <x v="0"/>
    <x v="12"/>
  </r>
  <r>
    <x v="572"/>
    <x v="563"/>
    <x v="571"/>
    <x v="25"/>
    <x v="561"/>
    <x v="3"/>
    <x v="115"/>
    <x v="1"/>
    <x v="1"/>
    <x v="533"/>
    <x v="533"/>
    <x v="0"/>
    <x v="1"/>
    <x v="1"/>
  </r>
  <r>
    <x v="573"/>
    <x v="564"/>
    <x v="572"/>
    <x v="313"/>
    <x v="562"/>
    <x v="1"/>
    <x v="402"/>
    <x v="1"/>
    <x v="1"/>
    <x v="409"/>
    <x v="534"/>
    <x v="0"/>
    <x v="0"/>
    <x v="23"/>
  </r>
  <r>
    <x v="574"/>
    <x v="565"/>
    <x v="573"/>
    <x v="50"/>
    <x v="563"/>
    <x v="1"/>
    <x v="358"/>
    <x v="1"/>
    <x v="1"/>
    <x v="534"/>
    <x v="535"/>
    <x v="0"/>
    <x v="1"/>
    <x v="0"/>
  </r>
  <r>
    <x v="575"/>
    <x v="566"/>
    <x v="574"/>
    <x v="314"/>
    <x v="564"/>
    <x v="0"/>
    <x v="21"/>
    <x v="1"/>
    <x v="1"/>
    <x v="53"/>
    <x v="536"/>
    <x v="0"/>
    <x v="1"/>
    <x v="3"/>
  </r>
  <r>
    <x v="576"/>
    <x v="567"/>
    <x v="575"/>
    <x v="62"/>
    <x v="565"/>
    <x v="0"/>
    <x v="251"/>
    <x v="1"/>
    <x v="1"/>
    <x v="535"/>
    <x v="537"/>
    <x v="0"/>
    <x v="0"/>
    <x v="3"/>
  </r>
  <r>
    <x v="577"/>
    <x v="568"/>
    <x v="576"/>
    <x v="139"/>
    <x v="566"/>
    <x v="3"/>
    <x v="95"/>
    <x v="1"/>
    <x v="1"/>
    <x v="536"/>
    <x v="538"/>
    <x v="0"/>
    <x v="0"/>
    <x v="17"/>
  </r>
  <r>
    <x v="578"/>
    <x v="569"/>
    <x v="577"/>
    <x v="315"/>
    <x v="567"/>
    <x v="0"/>
    <x v="242"/>
    <x v="1"/>
    <x v="1"/>
    <x v="537"/>
    <x v="539"/>
    <x v="0"/>
    <x v="0"/>
    <x v="22"/>
  </r>
  <r>
    <x v="579"/>
    <x v="570"/>
    <x v="578"/>
    <x v="8"/>
    <x v="568"/>
    <x v="1"/>
    <x v="215"/>
    <x v="1"/>
    <x v="1"/>
    <x v="538"/>
    <x v="540"/>
    <x v="0"/>
    <x v="0"/>
    <x v="17"/>
  </r>
  <r>
    <x v="580"/>
    <x v="251"/>
    <x v="579"/>
    <x v="316"/>
    <x v="569"/>
    <x v="1"/>
    <x v="403"/>
    <x v="1"/>
    <x v="1"/>
    <x v="539"/>
    <x v="541"/>
    <x v="0"/>
    <x v="0"/>
    <x v="3"/>
  </r>
  <r>
    <x v="581"/>
    <x v="571"/>
    <x v="580"/>
    <x v="46"/>
    <x v="570"/>
    <x v="0"/>
    <x v="83"/>
    <x v="1"/>
    <x v="1"/>
    <x v="540"/>
    <x v="542"/>
    <x v="0"/>
    <x v="0"/>
    <x v="2"/>
  </r>
  <r>
    <x v="582"/>
    <x v="572"/>
    <x v="581"/>
    <x v="251"/>
    <x v="571"/>
    <x v="0"/>
    <x v="344"/>
    <x v="1"/>
    <x v="1"/>
    <x v="505"/>
    <x v="543"/>
    <x v="0"/>
    <x v="1"/>
    <x v="11"/>
  </r>
  <r>
    <x v="583"/>
    <x v="573"/>
    <x v="582"/>
    <x v="317"/>
    <x v="572"/>
    <x v="1"/>
    <x v="404"/>
    <x v="1"/>
    <x v="1"/>
    <x v="541"/>
    <x v="544"/>
    <x v="0"/>
    <x v="0"/>
    <x v="4"/>
  </r>
  <r>
    <x v="584"/>
    <x v="8"/>
    <x v="583"/>
    <x v="318"/>
    <x v="573"/>
    <x v="1"/>
    <x v="405"/>
    <x v="1"/>
    <x v="1"/>
    <x v="542"/>
    <x v="545"/>
    <x v="0"/>
    <x v="0"/>
    <x v="2"/>
  </r>
  <r>
    <x v="585"/>
    <x v="574"/>
    <x v="584"/>
    <x v="200"/>
    <x v="574"/>
    <x v="1"/>
    <x v="158"/>
    <x v="1"/>
    <x v="1"/>
    <x v="543"/>
    <x v="546"/>
    <x v="0"/>
    <x v="0"/>
    <x v="18"/>
  </r>
  <r>
    <x v="586"/>
    <x v="575"/>
    <x v="585"/>
    <x v="31"/>
    <x v="575"/>
    <x v="1"/>
    <x v="406"/>
    <x v="1"/>
    <x v="1"/>
    <x v="544"/>
    <x v="547"/>
    <x v="0"/>
    <x v="0"/>
    <x v="1"/>
  </r>
  <r>
    <x v="587"/>
    <x v="576"/>
    <x v="586"/>
    <x v="151"/>
    <x v="576"/>
    <x v="0"/>
    <x v="388"/>
    <x v="0"/>
    <x v="0"/>
    <x v="35"/>
    <x v="548"/>
    <x v="0"/>
    <x v="1"/>
    <x v="0"/>
  </r>
  <r>
    <x v="588"/>
    <x v="577"/>
    <x v="587"/>
    <x v="215"/>
    <x v="577"/>
    <x v="0"/>
    <x v="407"/>
    <x v="4"/>
    <x v="4"/>
    <x v="152"/>
    <x v="298"/>
    <x v="0"/>
    <x v="0"/>
    <x v="3"/>
  </r>
  <r>
    <x v="589"/>
    <x v="578"/>
    <x v="588"/>
    <x v="58"/>
    <x v="578"/>
    <x v="0"/>
    <x v="408"/>
    <x v="1"/>
    <x v="1"/>
    <x v="545"/>
    <x v="549"/>
    <x v="0"/>
    <x v="0"/>
    <x v="4"/>
  </r>
  <r>
    <x v="590"/>
    <x v="579"/>
    <x v="589"/>
    <x v="143"/>
    <x v="579"/>
    <x v="0"/>
    <x v="99"/>
    <x v="2"/>
    <x v="2"/>
    <x v="546"/>
    <x v="550"/>
    <x v="0"/>
    <x v="0"/>
    <x v="15"/>
  </r>
  <r>
    <x v="591"/>
    <x v="580"/>
    <x v="590"/>
    <x v="60"/>
    <x v="580"/>
    <x v="1"/>
    <x v="408"/>
    <x v="1"/>
    <x v="1"/>
    <x v="547"/>
    <x v="551"/>
    <x v="0"/>
    <x v="0"/>
    <x v="11"/>
  </r>
  <r>
    <x v="592"/>
    <x v="581"/>
    <x v="591"/>
    <x v="154"/>
    <x v="581"/>
    <x v="0"/>
    <x v="259"/>
    <x v="1"/>
    <x v="1"/>
    <x v="548"/>
    <x v="552"/>
    <x v="0"/>
    <x v="0"/>
    <x v="3"/>
  </r>
  <r>
    <x v="593"/>
    <x v="582"/>
    <x v="592"/>
    <x v="319"/>
    <x v="582"/>
    <x v="1"/>
    <x v="409"/>
    <x v="1"/>
    <x v="1"/>
    <x v="549"/>
    <x v="238"/>
    <x v="0"/>
    <x v="0"/>
    <x v="10"/>
  </r>
  <r>
    <x v="594"/>
    <x v="583"/>
    <x v="593"/>
    <x v="320"/>
    <x v="583"/>
    <x v="0"/>
    <x v="144"/>
    <x v="1"/>
    <x v="1"/>
    <x v="550"/>
    <x v="553"/>
    <x v="0"/>
    <x v="1"/>
    <x v="3"/>
  </r>
  <r>
    <x v="595"/>
    <x v="584"/>
    <x v="594"/>
    <x v="321"/>
    <x v="584"/>
    <x v="1"/>
    <x v="410"/>
    <x v="1"/>
    <x v="1"/>
    <x v="551"/>
    <x v="554"/>
    <x v="0"/>
    <x v="1"/>
    <x v="3"/>
  </r>
  <r>
    <x v="596"/>
    <x v="585"/>
    <x v="595"/>
    <x v="58"/>
    <x v="585"/>
    <x v="0"/>
    <x v="236"/>
    <x v="1"/>
    <x v="1"/>
    <x v="552"/>
    <x v="496"/>
    <x v="0"/>
    <x v="1"/>
    <x v="6"/>
  </r>
  <r>
    <x v="597"/>
    <x v="586"/>
    <x v="596"/>
    <x v="322"/>
    <x v="586"/>
    <x v="1"/>
    <x v="411"/>
    <x v="1"/>
    <x v="1"/>
    <x v="462"/>
    <x v="555"/>
    <x v="0"/>
    <x v="0"/>
    <x v="3"/>
  </r>
  <r>
    <x v="598"/>
    <x v="587"/>
    <x v="597"/>
    <x v="323"/>
    <x v="587"/>
    <x v="1"/>
    <x v="412"/>
    <x v="6"/>
    <x v="6"/>
    <x v="553"/>
    <x v="556"/>
    <x v="0"/>
    <x v="0"/>
    <x v="1"/>
  </r>
  <r>
    <x v="599"/>
    <x v="588"/>
    <x v="598"/>
    <x v="324"/>
    <x v="588"/>
    <x v="0"/>
    <x v="172"/>
    <x v="3"/>
    <x v="3"/>
    <x v="554"/>
    <x v="557"/>
    <x v="0"/>
    <x v="0"/>
    <x v="4"/>
  </r>
  <r>
    <x v="600"/>
    <x v="589"/>
    <x v="599"/>
    <x v="0"/>
    <x v="297"/>
    <x v="0"/>
    <x v="49"/>
    <x v="4"/>
    <x v="4"/>
    <x v="555"/>
    <x v="558"/>
    <x v="0"/>
    <x v="0"/>
    <x v="0"/>
  </r>
  <r>
    <x v="601"/>
    <x v="590"/>
    <x v="600"/>
    <x v="9"/>
    <x v="589"/>
    <x v="1"/>
    <x v="346"/>
    <x v="1"/>
    <x v="1"/>
    <x v="548"/>
    <x v="559"/>
    <x v="1"/>
    <x v="0"/>
    <x v="8"/>
  </r>
  <r>
    <x v="602"/>
    <x v="591"/>
    <x v="601"/>
    <x v="325"/>
    <x v="590"/>
    <x v="1"/>
    <x v="413"/>
    <x v="1"/>
    <x v="1"/>
    <x v="62"/>
    <x v="560"/>
    <x v="0"/>
    <x v="0"/>
    <x v="3"/>
  </r>
  <r>
    <x v="603"/>
    <x v="592"/>
    <x v="602"/>
    <x v="98"/>
    <x v="591"/>
    <x v="1"/>
    <x v="408"/>
    <x v="1"/>
    <x v="1"/>
    <x v="556"/>
    <x v="561"/>
    <x v="0"/>
    <x v="0"/>
    <x v="3"/>
  </r>
  <r>
    <x v="604"/>
    <x v="593"/>
    <x v="603"/>
    <x v="326"/>
    <x v="592"/>
    <x v="1"/>
    <x v="414"/>
    <x v="1"/>
    <x v="1"/>
    <x v="557"/>
    <x v="562"/>
    <x v="0"/>
    <x v="0"/>
    <x v="3"/>
  </r>
  <r>
    <x v="605"/>
    <x v="594"/>
    <x v="604"/>
    <x v="88"/>
    <x v="593"/>
    <x v="1"/>
    <x v="37"/>
    <x v="1"/>
    <x v="1"/>
    <x v="27"/>
    <x v="563"/>
    <x v="0"/>
    <x v="0"/>
    <x v="9"/>
  </r>
  <r>
    <x v="606"/>
    <x v="595"/>
    <x v="605"/>
    <x v="74"/>
    <x v="594"/>
    <x v="1"/>
    <x v="415"/>
    <x v="4"/>
    <x v="4"/>
    <x v="558"/>
    <x v="529"/>
    <x v="0"/>
    <x v="0"/>
    <x v="1"/>
  </r>
  <r>
    <x v="607"/>
    <x v="596"/>
    <x v="606"/>
    <x v="327"/>
    <x v="595"/>
    <x v="1"/>
    <x v="416"/>
    <x v="1"/>
    <x v="1"/>
    <x v="559"/>
    <x v="564"/>
    <x v="0"/>
    <x v="0"/>
    <x v="0"/>
  </r>
  <r>
    <x v="608"/>
    <x v="597"/>
    <x v="607"/>
    <x v="61"/>
    <x v="416"/>
    <x v="1"/>
    <x v="417"/>
    <x v="1"/>
    <x v="1"/>
    <x v="426"/>
    <x v="565"/>
    <x v="0"/>
    <x v="1"/>
    <x v="17"/>
  </r>
  <r>
    <x v="609"/>
    <x v="598"/>
    <x v="608"/>
    <x v="83"/>
    <x v="596"/>
    <x v="1"/>
    <x v="124"/>
    <x v="1"/>
    <x v="1"/>
    <x v="560"/>
    <x v="566"/>
    <x v="0"/>
    <x v="0"/>
    <x v="22"/>
  </r>
  <r>
    <x v="610"/>
    <x v="599"/>
    <x v="609"/>
    <x v="328"/>
    <x v="597"/>
    <x v="1"/>
    <x v="418"/>
    <x v="1"/>
    <x v="1"/>
    <x v="561"/>
    <x v="567"/>
    <x v="0"/>
    <x v="0"/>
    <x v="3"/>
  </r>
  <r>
    <x v="611"/>
    <x v="600"/>
    <x v="610"/>
    <x v="139"/>
    <x v="598"/>
    <x v="3"/>
    <x v="27"/>
    <x v="1"/>
    <x v="1"/>
    <x v="562"/>
    <x v="568"/>
    <x v="0"/>
    <x v="0"/>
    <x v="3"/>
  </r>
  <r>
    <x v="612"/>
    <x v="601"/>
    <x v="611"/>
    <x v="8"/>
    <x v="599"/>
    <x v="1"/>
    <x v="325"/>
    <x v="1"/>
    <x v="1"/>
    <x v="563"/>
    <x v="569"/>
    <x v="0"/>
    <x v="0"/>
    <x v="5"/>
  </r>
  <r>
    <x v="613"/>
    <x v="602"/>
    <x v="612"/>
    <x v="65"/>
    <x v="600"/>
    <x v="1"/>
    <x v="150"/>
    <x v="0"/>
    <x v="0"/>
    <x v="564"/>
    <x v="570"/>
    <x v="0"/>
    <x v="0"/>
    <x v="3"/>
  </r>
  <r>
    <x v="614"/>
    <x v="603"/>
    <x v="613"/>
    <x v="329"/>
    <x v="601"/>
    <x v="1"/>
    <x v="419"/>
    <x v="1"/>
    <x v="1"/>
    <x v="565"/>
    <x v="571"/>
    <x v="0"/>
    <x v="0"/>
    <x v="3"/>
  </r>
  <r>
    <x v="615"/>
    <x v="604"/>
    <x v="614"/>
    <x v="275"/>
    <x v="602"/>
    <x v="1"/>
    <x v="73"/>
    <x v="6"/>
    <x v="6"/>
    <x v="566"/>
    <x v="572"/>
    <x v="0"/>
    <x v="0"/>
    <x v="3"/>
  </r>
  <r>
    <x v="616"/>
    <x v="605"/>
    <x v="615"/>
    <x v="330"/>
    <x v="402"/>
    <x v="1"/>
    <x v="202"/>
    <x v="4"/>
    <x v="4"/>
    <x v="567"/>
    <x v="573"/>
    <x v="0"/>
    <x v="1"/>
    <x v="7"/>
  </r>
  <r>
    <x v="617"/>
    <x v="606"/>
    <x v="616"/>
    <x v="1"/>
    <x v="203"/>
    <x v="1"/>
    <x v="12"/>
    <x v="1"/>
    <x v="1"/>
    <x v="568"/>
    <x v="471"/>
    <x v="0"/>
    <x v="0"/>
    <x v="3"/>
  </r>
  <r>
    <x v="618"/>
    <x v="607"/>
    <x v="617"/>
    <x v="331"/>
    <x v="603"/>
    <x v="0"/>
    <x v="420"/>
    <x v="1"/>
    <x v="1"/>
    <x v="569"/>
    <x v="574"/>
    <x v="0"/>
    <x v="0"/>
    <x v="9"/>
  </r>
  <r>
    <x v="619"/>
    <x v="608"/>
    <x v="618"/>
    <x v="332"/>
    <x v="604"/>
    <x v="0"/>
    <x v="355"/>
    <x v="1"/>
    <x v="1"/>
    <x v="570"/>
    <x v="575"/>
    <x v="1"/>
    <x v="1"/>
    <x v="3"/>
  </r>
  <r>
    <x v="620"/>
    <x v="609"/>
    <x v="619"/>
    <x v="333"/>
    <x v="605"/>
    <x v="1"/>
    <x v="58"/>
    <x v="2"/>
    <x v="2"/>
    <x v="571"/>
    <x v="576"/>
    <x v="0"/>
    <x v="0"/>
    <x v="14"/>
  </r>
  <r>
    <x v="621"/>
    <x v="610"/>
    <x v="620"/>
    <x v="334"/>
    <x v="606"/>
    <x v="1"/>
    <x v="421"/>
    <x v="1"/>
    <x v="1"/>
    <x v="572"/>
    <x v="577"/>
    <x v="0"/>
    <x v="0"/>
    <x v="3"/>
  </r>
  <r>
    <x v="622"/>
    <x v="611"/>
    <x v="621"/>
    <x v="335"/>
    <x v="607"/>
    <x v="0"/>
    <x v="251"/>
    <x v="1"/>
    <x v="1"/>
    <x v="573"/>
    <x v="578"/>
    <x v="0"/>
    <x v="0"/>
    <x v="7"/>
  </r>
  <r>
    <x v="623"/>
    <x v="612"/>
    <x v="622"/>
    <x v="336"/>
    <x v="608"/>
    <x v="1"/>
    <x v="422"/>
    <x v="4"/>
    <x v="4"/>
    <x v="574"/>
    <x v="477"/>
    <x v="0"/>
    <x v="0"/>
    <x v="3"/>
  </r>
  <r>
    <x v="624"/>
    <x v="613"/>
    <x v="623"/>
    <x v="135"/>
    <x v="609"/>
    <x v="1"/>
    <x v="423"/>
    <x v="1"/>
    <x v="1"/>
    <x v="511"/>
    <x v="579"/>
    <x v="0"/>
    <x v="0"/>
    <x v="14"/>
  </r>
  <r>
    <x v="625"/>
    <x v="614"/>
    <x v="624"/>
    <x v="168"/>
    <x v="377"/>
    <x v="0"/>
    <x v="197"/>
    <x v="1"/>
    <x v="1"/>
    <x v="575"/>
    <x v="580"/>
    <x v="0"/>
    <x v="0"/>
    <x v="3"/>
  </r>
  <r>
    <x v="626"/>
    <x v="615"/>
    <x v="625"/>
    <x v="330"/>
    <x v="610"/>
    <x v="1"/>
    <x v="288"/>
    <x v="1"/>
    <x v="1"/>
    <x v="576"/>
    <x v="581"/>
    <x v="0"/>
    <x v="1"/>
    <x v="3"/>
  </r>
  <r>
    <x v="627"/>
    <x v="616"/>
    <x v="626"/>
    <x v="39"/>
    <x v="611"/>
    <x v="1"/>
    <x v="110"/>
    <x v="4"/>
    <x v="4"/>
    <x v="577"/>
    <x v="582"/>
    <x v="1"/>
    <x v="0"/>
    <x v="0"/>
  </r>
  <r>
    <x v="628"/>
    <x v="617"/>
    <x v="627"/>
    <x v="89"/>
    <x v="612"/>
    <x v="1"/>
    <x v="87"/>
    <x v="1"/>
    <x v="1"/>
    <x v="578"/>
    <x v="581"/>
    <x v="0"/>
    <x v="0"/>
    <x v="7"/>
  </r>
  <r>
    <x v="629"/>
    <x v="618"/>
    <x v="628"/>
    <x v="337"/>
    <x v="613"/>
    <x v="0"/>
    <x v="424"/>
    <x v="1"/>
    <x v="1"/>
    <x v="579"/>
    <x v="583"/>
    <x v="0"/>
    <x v="1"/>
    <x v="3"/>
  </r>
  <r>
    <x v="630"/>
    <x v="619"/>
    <x v="629"/>
    <x v="40"/>
    <x v="614"/>
    <x v="3"/>
    <x v="215"/>
    <x v="1"/>
    <x v="1"/>
    <x v="580"/>
    <x v="584"/>
    <x v="0"/>
    <x v="1"/>
    <x v="3"/>
  </r>
  <r>
    <x v="631"/>
    <x v="620"/>
    <x v="630"/>
    <x v="338"/>
    <x v="615"/>
    <x v="1"/>
    <x v="425"/>
    <x v="1"/>
    <x v="1"/>
    <x v="581"/>
    <x v="585"/>
    <x v="0"/>
    <x v="0"/>
    <x v="3"/>
  </r>
  <r>
    <x v="632"/>
    <x v="621"/>
    <x v="631"/>
    <x v="339"/>
    <x v="616"/>
    <x v="2"/>
    <x v="426"/>
    <x v="1"/>
    <x v="1"/>
    <x v="582"/>
    <x v="586"/>
    <x v="0"/>
    <x v="0"/>
    <x v="3"/>
  </r>
  <r>
    <x v="633"/>
    <x v="622"/>
    <x v="632"/>
    <x v="313"/>
    <x v="617"/>
    <x v="0"/>
    <x v="339"/>
    <x v="1"/>
    <x v="1"/>
    <x v="336"/>
    <x v="587"/>
    <x v="0"/>
    <x v="0"/>
    <x v="10"/>
  </r>
  <r>
    <x v="634"/>
    <x v="623"/>
    <x v="633"/>
    <x v="195"/>
    <x v="618"/>
    <x v="3"/>
    <x v="427"/>
    <x v="1"/>
    <x v="1"/>
    <x v="583"/>
    <x v="588"/>
    <x v="0"/>
    <x v="0"/>
    <x v="19"/>
  </r>
  <r>
    <x v="635"/>
    <x v="624"/>
    <x v="634"/>
    <x v="340"/>
    <x v="619"/>
    <x v="1"/>
    <x v="428"/>
    <x v="1"/>
    <x v="1"/>
    <x v="584"/>
    <x v="589"/>
    <x v="0"/>
    <x v="0"/>
    <x v="19"/>
  </r>
  <r>
    <x v="636"/>
    <x v="625"/>
    <x v="635"/>
    <x v="341"/>
    <x v="620"/>
    <x v="0"/>
    <x v="429"/>
    <x v="3"/>
    <x v="3"/>
    <x v="585"/>
    <x v="590"/>
    <x v="0"/>
    <x v="1"/>
    <x v="10"/>
  </r>
  <r>
    <x v="637"/>
    <x v="626"/>
    <x v="636"/>
    <x v="275"/>
    <x v="621"/>
    <x v="0"/>
    <x v="167"/>
    <x v="1"/>
    <x v="1"/>
    <x v="586"/>
    <x v="591"/>
    <x v="0"/>
    <x v="0"/>
    <x v="3"/>
  </r>
  <r>
    <x v="638"/>
    <x v="627"/>
    <x v="637"/>
    <x v="342"/>
    <x v="622"/>
    <x v="0"/>
    <x v="115"/>
    <x v="1"/>
    <x v="1"/>
    <x v="587"/>
    <x v="592"/>
    <x v="0"/>
    <x v="1"/>
    <x v="3"/>
  </r>
  <r>
    <x v="639"/>
    <x v="628"/>
    <x v="638"/>
    <x v="133"/>
    <x v="623"/>
    <x v="2"/>
    <x v="430"/>
    <x v="1"/>
    <x v="1"/>
    <x v="588"/>
    <x v="593"/>
    <x v="0"/>
    <x v="1"/>
    <x v="6"/>
  </r>
  <r>
    <x v="640"/>
    <x v="629"/>
    <x v="639"/>
    <x v="343"/>
    <x v="624"/>
    <x v="0"/>
    <x v="431"/>
    <x v="1"/>
    <x v="1"/>
    <x v="589"/>
    <x v="510"/>
    <x v="0"/>
    <x v="0"/>
    <x v="3"/>
  </r>
  <r>
    <x v="641"/>
    <x v="630"/>
    <x v="640"/>
    <x v="151"/>
    <x v="625"/>
    <x v="1"/>
    <x v="346"/>
    <x v="5"/>
    <x v="5"/>
    <x v="590"/>
    <x v="594"/>
    <x v="0"/>
    <x v="0"/>
    <x v="3"/>
  </r>
  <r>
    <x v="642"/>
    <x v="631"/>
    <x v="641"/>
    <x v="243"/>
    <x v="626"/>
    <x v="1"/>
    <x v="30"/>
    <x v="0"/>
    <x v="0"/>
    <x v="591"/>
    <x v="595"/>
    <x v="0"/>
    <x v="0"/>
    <x v="8"/>
  </r>
  <r>
    <x v="643"/>
    <x v="632"/>
    <x v="642"/>
    <x v="344"/>
    <x v="627"/>
    <x v="1"/>
    <x v="432"/>
    <x v="1"/>
    <x v="1"/>
    <x v="592"/>
    <x v="596"/>
    <x v="0"/>
    <x v="0"/>
    <x v="3"/>
  </r>
  <r>
    <x v="644"/>
    <x v="633"/>
    <x v="643"/>
    <x v="345"/>
    <x v="628"/>
    <x v="0"/>
    <x v="433"/>
    <x v="0"/>
    <x v="0"/>
    <x v="593"/>
    <x v="597"/>
    <x v="0"/>
    <x v="0"/>
    <x v="3"/>
  </r>
  <r>
    <x v="645"/>
    <x v="634"/>
    <x v="644"/>
    <x v="346"/>
    <x v="629"/>
    <x v="0"/>
    <x v="434"/>
    <x v="1"/>
    <x v="1"/>
    <x v="594"/>
    <x v="598"/>
    <x v="0"/>
    <x v="1"/>
    <x v="1"/>
  </r>
  <r>
    <x v="646"/>
    <x v="635"/>
    <x v="645"/>
    <x v="201"/>
    <x v="630"/>
    <x v="0"/>
    <x v="435"/>
    <x v="1"/>
    <x v="1"/>
    <x v="595"/>
    <x v="599"/>
    <x v="0"/>
    <x v="0"/>
    <x v="11"/>
  </r>
  <r>
    <x v="647"/>
    <x v="636"/>
    <x v="646"/>
    <x v="6"/>
    <x v="631"/>
    <x v="0"/>
    <x v="6"/>
    <x v="1"/>
    <x v="1"/>
    <x v="596"/>
    <x v="600"/>
    <x v="0"/>
    <x v="0"/>
    <x v="18"/>
  </r>
  <r>
    <x v="648"/>
    <x v="637"/>
    <x v="647"/>
    <x v="347"/>
    <x v="632"/>
    <x v="3"/>
    <x v="419"/>
    <x v="1"/>
    <x v="1"/>
    <x v="597"/>
    <x v="601"/>
    <x v="1"/>
    <x v="0"/>
    <x v="0"/>
  </r>
  <r>
    <x v="649"/>
    <x v="638"/>
    <x v="648"/>
    <x v="155"/>
    <x v="633"/>
    <x v="0"/>
    <x v="436"/>
    <x v="5"/>
    <x v="5"/>
    <x v="598"/>
    <x v="602"/>
    <x v="1"/>
    <x v="1"/>
    <x v="3"/>
  </r>
  <r>
    <x v="650"/>
    <x v="639"/>
    <x v="649"/>
    <x v="0"/>
    <x v="50"/>
    <x v="0"/>
    <x v="49"/>
    <x v="1"/>
    <x v="1"/>
    <x v="599"/>
    <x v="603"/>
    <x v="0"/>
    <x v="0"/>
    <x v="17"/>
  </r>
  <r>
    <x v="651"/>
    <x v="640"/>
    <x v="650"/>
    <x v="348"/>
    <x v="634"/>
    <x v="0"/>
    <x v="437"/>
    <x v="6"/>
    <x v="6"/>
    <x v="600"/>
    <x v="604"/>
    <x v="0"/>
    <x v="0"/>
    <x v="12"/>
  </r>
  <r>
    <x v="652"/>
    <x v="641"/>
    <x v="651"/>
    <x v="83"/>
    <x v="635"/>
    <x v="1"/>
    <x v="438"/>
    <x v="1"/>
    <x v="1"/>
    <x v="601"/>
    <x v="292"/>
    <x v="0"/>
    <x v="0"/>
    <x v="2"/>
  </r>
  <r>
    <x v="653"/>
    <x v="642"/>
    <x v="652"/>
    <x v="60"/>
    <x v="636"/>
    <x v="1"/>
    <x v="439"/>
    <x v="1"/>
    <x v="1"/>
    <x v="602"/>
    <x v="605"/>
    <x v="0"/>
    <x v="0"/>
    <x v="2"/>
  </r>
  <r>
    <x v="654"/>
    <x v="643"/>
    <x v="653"/>
    <x v="349"/>
    <x v="637"/>
    <x v="1"/>
    <x v="440"/>
    <x v="1"/>
    <x v="1"/>
    <x v="335"/>
    <x v="606"/>
    <x v="0"/>
    <x v="0"/>
    <x v="16"/>
  </r>
  <r>
    <x v="655"/>
    <x v="644"/>
    <x v="654"/>
    <x v="350"/>
    <x v="638"/>
    <x v="1"/>
    <x v="441"/>
    <x v="1"/>
    <x v="1"/>
    <x v="603"/>
    <x v="607"/>
    <x v="1"/>
    <x v="0"/>
    <x v="14"/>
  </r>
  <r>
    <x v="656"/>
    <x v="645"/>
    <x v="655"/>
    <x v="351"/>
    <x v="639"/>
    <x v="0"/>
    <x v="442"/>
    <x v="2"/>
    <x v="2"/>
    <x v="604"/>
    <x v="608"/>
    <x v="0"/>
    <x v="0"/>
    <x v="0"/>
  </r>
  <r>
    <x v="657"/>
    <x v="646"/>
    <x v="656"/>
    <x v="83"/>
    <x v="640"/>
    <x v="0"/>
    <x v="443"/>
    <x v="1"/>
    <x v="1"/>
    <x v="605"/>
    <x v="609"/>
    <x v="0"/>
    <x v="0"/>
    <x v="22"/>
  </r>
  <r>
    <x v="658"/>
    <x v="647"/>
    <x v="657"/>
    <x v="352"/>
    <x v="641"/>
    <x v="3"/>
    <x v="444"/>
    <x v="1"/>
    <x v="1"/>
    <x v="606"/>
    <x v="610"/>
    <x v="0"/>
    <x v="0"/>
    <x v="1"/>
  </r>
  <r>
    <x v="659"/>
    <x v="648"/>
    <x v="658"/>
    <x v="353"/>
    <x v="642"/>
    <x v="0"/>
    <x v="424"/>
    <x v="4"/>
    <x v="4"/>
    <x v="65"/>
    <x v="611"/>
    <x v="0"/>
    <x v="0"/>
    <x v="4"/>
  </r>
  <r>
    <x v="660"/>
    <x v="649"/>
    <x v="659"/>
    <x v="14"/>
    <x v="643"/>
    <x v="0"/>
    <x v="385"/>
    <x v="1"/>
    <x v="1"/>
    <x v="607"/>
    <x v="612"/>
    <x v="1"/>
    <x v="0"/>
    <x v="3"/>
  </r>
  <r>
    <x v="661"/>
    <x v="650"/>
    <x v="660"/>
    <x v="354"/>
    <x v="644"/>
    <x v="0"/>
    <x v="445"/>
    <x v="3"/>
    <x v="3"/>
    <x v="608"/>
    <x v="613"/>
    <x v="0"/>
    <x v="0"/>
    <x v="17"/>
  </r>
  <r>
    <x v="662"/>
    <x v="651"/>
    <x v="661"/>
    <x v="14"/>
    <x v="645"/>
    <x v="0"/>
    <x v="54"/>
    <x v="1"/>
    <x v="1"/>
    <x v="609"/>
    <x v="614"/>
    <x v="0"/>
    <x v="0"/>
    <x v="3"/>
  </r>
  <r>
    <x v="663"/>
    <x v="652"/>
    <x v="662"/>
    <x v="83"/>
    <x v="646"/>
    <x v="0"/>
    <x v="215"/>
    <x v="1"/>
    <x v="1"/>
    <x v="610"/>
    <x v="615"/>
    <x v="0"/>
    <x v="0"/>
    <x v="3"/>
  </r>
  <r>
    <x v="664"/>
    <x v="327"/>
    <x v="663"/>
    <x v="355"/>
    <x v="647"/>
    <x v="0"/>
    <x v="446"/>
    <x v="1"/>
    <x v="1"/>
    <x v="541"/>
    <x v="616"/>
    <x v="0"/>
    <x v="0"/>
    <x v="17"/>
  </r>
  <r>
    <x v="665"/>
    <x v="653"/>
    <x v="664"/>
    <x v="135"/>
    <x v="648"/>
    <x v="1"/>
    <x v="447"/>
    <x v="1"/>
    <x v="1"/>
    <x v="611"/>
    <x v="453"/>
    <x v="0"/>
    <x v="1"/>
    <x v="4"/>
  </r>
  <r>
    <x v="666"/>
    <x v="654"/>
    <x v="665"/>
    <x v="33"/>
    <x v="649"/>
    <x v="3"/>
    <x v="270"/>
    <x v="1"/>
    <x v="1"/>
    <x v="612"/>
    <x v="617"/>
    <x v="0"/>
    <x v="1"/>
    <x v="3"/>
  </r>
  <r>
    <x v="667"/>
    <x v="655"/>
    <x v="666"/>
    <x v="350"/>
    <x v="650"/>
    <x v="1"/>
    <x v="448"/>
    <x v="1"/>
    <x v="1"/>
    <x v="613"/>
    <x v="618"/>
    <x v="0"/>
    <x v="0"/>
    <x v="23"/>
  </r>
  <r>
    <x v="668"/>
    <x v="656"/>
    <x v="667"/>
    <x v="356"/>
    <x v="651"/>
    <x v="0"/>
    <x v="70"/>
    <x v="1"/>
    <x v="1"/>
    <x v="614"/>
    <x v="619"/>
    <x v="0"/>
    <x v="0"/>
    <x v="3"/>
  </r>
  <r>
    <x v="669"/>
    <x v="657"/>
    <x v="668"/>
    <x v="357"/>
    <x v="652"/>
    <x v="1"/>
    <x v="449"/>
    <x v="6"/>
    <x v="6"/>
    <x v="615"/>
    <x v="620"/>
    <x v="0"/>
    <x v="0"/>
    <x v="3"/>
  </r>
  <r>
    <x v="670"/>
    <x v="635"/>
    <x v="669"/>
    <x v="358"/>
    <x v="653"/>
    <x v="1"/>
    <x v="450"/>
    <x v="1"/>
    <x v="1"/>
    <x v="90"/>
    <x v="621"/>
    <x v="0"/>
    <x v="0"/>
    <x v="7"/>
  </r>
  <r>
    <x v="671"/>
    <x v="658"/>
    <x v="670"/>
    <x v="359"/>
    <x v="654"/>
    <x v="1"/>
    <x v="451"/>
    <x v="1"/>
    <x v="1"/>
    <x v="616"/>
    <x v="622"/>
    <x v="0"/>
    <x v="1"/>
    <x v="3"/>
  </r>
  <r>
    <x v="672"/>
    <x v="659"/>
    <x v="671"/>
    <x v="360"/>
    <x v="655"/>
    <x v="0"/>
    <x v="452"/>
    <x v="2"/>
    <x v="2"/>
    <x v="617"/>
    <x v="623"/>
    <x v="0"/>
    <x v="0"/>
    <x v="3"/>
  </r>
  <r>
    <x v="673"/>
    <x v="660"/>
    <x v="672"/>
    <x v="36"/>
    <x v="656"/>
    <x v="0"/>
    <x v="125"/>
    <x v="6"/>
    <x v="6"/>
    <x v="618"/>
    <x v="624"/>
    <x v="0"/>
    <x v="0"/>
    <x v="7"/>
  </r>
  <r>
    <x v="674"/>
    <x v="661"/>
    <x v="673"/>
    <x v="361"/>
    <x v="657"/>
    <x v="3"/>
    <x v="453"/>
    <x v="1"/>
    <x v="1"/>
    <x v="619"/>
    <x v="625"/>
    <x v="0"/>
    <x v="0"/>
    <x v="14"/>
  </r>
  <r>
    <x v="675"/>
    <x v="662"/>
    <x v="674"/>
    <x v="62"/>
    <x v="658"/>
    <x v="1"/>
    <x v="269"/>
    <x v="1"/>
    <x v="1"/>
    <x v="620"/>
    <x v="626"/>
    <x v="0"/>
    <x v="0"/>
    <x v="23"/>
  </r>
  <r>
    <x v="676"/>
    <x v="663"/>
    <x v="675"/>
    <x v="362"/>
    <x v="659"/>
    <x v="1"/>
    <x v="454"/>
    <x v="1"/>
    <x v="1"/>
    <x v="621"/>
    <x v="627"/>
    <x v="0"/>
    <x v="0"/>
    <x v="14"/>
  </r>
  <r>
    <x v="677"/>
    <x v="664"/>
    <x v="676"/>
    <x v="98"/>
    <x v="660"/>
    <x v="0"/>
    <x v="41"/>
    <x v="1"/>
    <x v="1"/>
    <x v="622"/>
    <x v="491"/>
    <x v="0"/>
    <x v="0"/>
    <x v="13"/>
  </r>
  <r>
    <x v="678"/>
    <x v="665"/>
    <x v="677"/>
    <x v="105"/>
    <x v="661"/>
    <x v="3"/>
    <x v="455"/>
    <x v="1"/>
    <x v="1"/>
    <x v="35"/>
    <x v="628"/>
    <x v="0"/>
    <x v="0"/>
    <x v="6"/>
  </r>
  <r>
    <x v="679"/>
    <x v="307"/>
    <x v="678"/>
    <x v="1"/>
    <x v="662"/>
    <x v="1"/>
    <x v="456"/>
    <x v="1"/>
    <x v="1"/>
    <x v="623"/>
    <x v="629"/>
    <x v="0"/>
    <x v="1"/>
    <x v="0"/>
  </r>
  <r>
    <x v="680"/>
    <x v="666"/>
    <x v="679"/>
    <x v="363"/>
    <x v="663"/>
    <x v="0"/>
    <x v="457"/>
    <x v="1"/>
    <x v="1"/>
    <x v="624"/>
    <x v="630"/>
    <x v="0"/>
    <x v="1"/>
    <x v="20"/>
  </r>
  <r>
    <x v="681"/>
    <x v="667"/>
    <x v="680"/>
    <x v="364"/>
    <x v="664"/>
    <x v="0"/>
    <x v="458"/>
    <x v="1"/>
    <x v="1"/>
    <x v="625"/>
    <x v="631"/>
    <x v="0"/>
    <x v="0"/>
    <x v="3"/>
  </r>
  <r>
    <x v="682"/>
    <x v="668"/>
    <x v="681"/>
    <x v="91"/>
    <x v="665"/>
    <x v="1"/>
    <x v="459"/>
    <x v="1"/>
    <x v="1"/>
    <x v="626"/>
    <x v="632"/>
    <x v="0"/>
    <x v="0"/>
    <x v="3"/>
  </r>
  <r>
    <x v="683"/>
    <x v="669"/>
    <x v="682"/>
    <x v="173"/>
    <x v="666"/>
    <x v="1"/>
    <x v="98"/>
    <x v="1"/>
    <x v="1"/>
    <x v="627"/>
    <x v="633"/>
    <x v="0"/>
    <x v="0"/>
    <x v="3"/>
  </r>
  <r>
    <x v="684"/>
    <x v="670"/>
    <x v="683"/>
    <x v="1"/>
    <x v="667"/>
    <x v="1"/>
    <x v="460"/>
    <x v="0"/>
    <x v="0"/>
    <x v="628"/>
    <x v="634"/>
    <x v="0"/>
    <x v="0"/>
    <x v="9"/>
  </r>
  <r>
    <x v="685"/>
    <x v="671"/>
    <x v="684"/>
    <x v="365"/>
    <x v="668"/>
    <x v="0"/>
    <x v="461"/>
    <x v="0"/>
    <x v="0"/>
    <x v="629"/>
    <x v="415"/>
    <x v="0"/>
    <x v="0"/>
    <x v="3"/>
  </r>
  <r>
    <x v="686"/>
    <x v="672"/>
    <x v="685"/>
    <x v="168"/>
    <x v="669"/>
    <x v="1"/>
    <x v="38"/>
    <x v="1"/>
    <x v="1"/>
    <x v="630"/>
    <x v="635"/>
    <x v="0"/>
    <x v="0"/>
    <x v="8"/>
  </r>
  <r>
    <x v="687"/>
    <x v="673"/>
    <x v="686"/>
    <x v="42"/>
    <x v="670"/>
    <x v="1"/>
    <x v="462"/>
    <x v="1"/>
    <x v="1"/>
    <x v="631"/>
    <x v="607"/>
    <x v="0"/>
    <x v="0"/>
    <x v="3"/>
  </r>
  <r>
    <x v="688"/>
    <x v="674"/>
    <x v="687"/>
    <x v="49"/>
    <x v="671"/>
    <x v="1"/>
    <x v="463"/>
    <x v="1"/>
    <x v="1"/>
    <x v="632"/>
    <x v="636"/>
    <x v="0"/>
    <x v="1"/>
    <x v="19"/>
  </r>
  <r>
    <x v="689"/>
    <x v="675"/>
    <x v="688"/>
    <x v="190"/>
    <x v="672"/>
    <x v="1"/>
    <x v="464"/>
    <x v="1"/>
    <x v="1"/>
    <x v="633"/>
    <x v="637"/>
    <x v="0"/>
    <x v="0"/>
    <x v="2"/>
  </r>
  <r>
    <x v="690"/>
    <x v="676"/>
    <x v="689"/>
    <x v="136"/>
    <x v="673"/>
    <x v="1"/>
    <x v="257"/>
    <x v="1"/>
    <x v="1"/>
    <x v="634"/>
    <x v="638"/>
    <x v="0"/>
    <x v="1"/>
    <x v="4"/>
  </r>
  <r>
    <x v="691"/>
    <x v="677"/>
    <x v="690"/>
    <x v="92"/>
    <x v="674"/>
    <x v="1"/>
    <x v="465"/>
    <x v="1"/>
    <x v="1"/>
    <x v="635"/>
    <x v="639"/>
    <x v="1"/>
    <x v="1"/>
    <x v="4"/>
  </r>
  <r>
    <x v="692"/>
    <x v="678"/>
    <x v="691"/>
    <x v="46"/>
    <x v="675"/>
    <x v="0"/>
    <x v="385"/>
    <x v="4"/>
    <x v="4"/>
    <x v="636"/>
    <x v="640"/>
    <x v="0"/>
    <x v="0"/>
    <x v="1"/>
  </r>
  <r>
    <x v="693"/>
    <x v="679"/>
    <x v="692"/>
    <x v="366"/>
    <x v="676"/>
    <x v="0"/>
    <x v="466"/>
    <x v="1"/>
    <x v="1"/>
    <x v="637"/>
    <x v="641"/>
    <x v="0"/>
    <x v="0"/>
    <x v="3"/>
  </r>
  <r>
    <x v="694"/>
    <x v="680"/>
    <x v="693"/>
    <x v="14"/>
    <x v="677"/>
    <x v="0"/>
    <x v="467"/>
    <x v="1"/>
    <x v="1"/>
    <x v="638"/>
    <x v="642"/>
    <x v="0"/>
    <x v="0"/>
    <x v="3"/>
  </r>
  <r>
    <x v="695"/>
    <x v="681"/>
    <x v="694"/>
    <x v="243"/>
    <x v="678"/>
    <x v="1"/>
    <x v="468"/>
    <x v="6"/>
    <x v="6"/>
    <x v="639"/>
    <x v="445"/>
    <x v="1"/>
    <x v="0"/>
    <x v="1"/>
  </r>
  <r>
    <x v="696"/>
    <x v="682"/>
    <x v="695"/>
    <x v="367"/>
    <x v="679"/>
    <x v="0"/>
    <x v="469"/>
    <x v="1"/>
    <x v="1"/>
    <x v="640"/>
    <x v="116"/>
    <x v="0"/>
    <x v="1"/>
    <x v="3"/>
  </r>
  <r>
    <x v="697"/>
    <x v="683"/>
    <x v="696"/>
    <x v="368"/>
    <x v="680"/>
    <x v="1"/>
    <x v="470"/>
    <x v="1"/>
    <x v="1"/>
    <x v="641"/>
    <x v="643"/>
    <x v="0"/>
    <x v="0"/>
    <x v="5"/>
  </r>
  <r>
    <x v="698"/>
    <x v="684"/>
    <x v="697"/>
    <x v="369"/>
    <x v="681"/>
    <x v="1"/>
    <x v="471"/>
    <x v="0"/>
    <x v="0"/>
    <x v="642"/>
    <x v="644"/>
    <x v="0"/>
    <x v="0"/>
    <x v="8"/>
  </r>
  <r>
    <x v="699"/>
    <x v="196"/>
    <x v="698"/>
    <x v="71"/>
    <x v="682"/>
    <x v="0"/>
    <x v="75"/>
    <x v="1"/>
    <x v="1"/>
    <x v="230"/>
    <x v="645"/>
    <x v="0"/>
    <x v="0"/>
    <x v="6"/>
  </r>
  <r>
    <x v="700"/>
    <x v="685"/>
    <x v="699"/>
    <x v="0"/>
    <x v="247"/>
    <x v="0"/>
    <x v="49"/>
    <x v="1"/>
    <x v="1"/>
    <x v="67"/>
    <x v="646"/>
    <x v="0"/>
    <x v="0"/>
    <x v="8"/>
  </r>
  <r>
    <x v="701"/>
    <x v="686"/>
    <x v="700"/>
    <x v="370"/>
    <x v="683"/>
    <x v="1"/>
    <x v="472"/>
    <x v="1"/>
    <x v="1"/>
    <x v="643"/>
    <x v="647"/>
    <x v="1"/>
    <x v="0"/>
    <x v="3"/>
  </r>
  <r>
    <x v="702"/>
    <x v="687"/>
    <x v="701"/>
    <x v="251"/>
    <x v="684"/>
    <x v="0"/>
    <x v="100"/>
    <x v="1"/>
    <x v="1"/>
    <x v="644"/>
    <x v="467"/>
    <x v="0"/>
    <x v="0"/>
    <x v="8"/>
  </r>
  <r>
    <x v="703"/>
    <x v="688"/>
    <x v="702"/>
    <x v="371"/>
    <x v="685"/>
    <x v="1"/>
    <x v="473"/>
    <x v="1"/>
    <x v="1"/>
    <x v="645"/>
    <x v="648"/>
    <x v="1"/>
    <x v="1"/>
    <x v="18"/>
  </r>
  <r>
    <x v="704"/>
    <x v="689"/>
    <x v="703"/>
    <x v="251"/>
    <x v="686"/>
    <x v="1"/>
    <x v="220"/>
    <x v="1"/>
    <x v="1"/>
    <x v="646"/>
    <x v="649"/>
    <x v="0"/>
    <x v="0"/>
    <x v="10"/>
  </r>
  <r>
    <x v="705"/>
    <x v="690"/>
    <x v="704"/>
    <x v="372"/>
    <x v="687"/>
    <x v="0"/>
    <x v="474"/>
    <x v="4"/>
    <x v="4"/>
    <x v="626"/>
    <x v="650"/>
    <x v="0"/>
    <x v="0"/>
    <x v="9"/>
  </r>
  <r>
    <x v="706"/>
    <x v="691"/>
    <x v="705"/>
    <x v="2"/>
    <x v="688"/>
    <x v="1"/>
    <x v="475"/>
    <x v="2"/>
    <x v="2"/>
    <x v="647"/>
    <x v="651"/>
    <x v="0"/>
    <x v="1"/>
    <x v="2"/>
  </r>
  <r>
    <x v="707"/>
    <x v="692"/>
    <x v="706"/>
    <x v="190"/>
    <x v="689"/>
    <x v="1"/>
    <x v="170"/>
    <x v="1"/>
    <x v="1"/>
    <x v="159"/>
    <x v="652"/>
    <x v="0"/>
    <x v="0"/>
    <x v="6"/>
  </r>
  <r>
    <x v="708"/>
    <x v="693"/>
    <x v="707"/>
    <x v="12"/>
    <x v="690"/>
    <x v="1"/>
    <x v="231"/>
    <x v="5"/>
    <x v="5"/>
    <x v="648"/>
    <x v="653"/>
    <x v="0"/>
    <x v="0"/>
    <x v="3"/>
  </r>
  <r>
    <x v="709"/>
    <x v="694"/>
    <x v="708"/>
    <x v="122"/>
    <x v="691"/>
    <x v="1"/>
    <x v="129"/>
    <x v="6"/>
    <x v="6"/>
    <x v="267"/>
    <x v="654"/>
    <x v="0"/>
    <x v="0"/>
    <x v="3"/>
  </r>
  <r>
    <x v="710"/>
    <x v="695"/>
    <x v="709"/>
    <x v="333"/>
    <x v="692"/>
    <x v="1"/>
    <x v="476"/>
    <x v="1"/>
    <x v="1"/>
    <x v="649"/>
    <x v="655"/>
    <x v="0"/>
    <x v="1"/>
    <x v="3"/>
  </r>
  <r>
    <x v="711"/>
    <x v="696"/>
    <x v="710"/>
    <x v="8"/>
    <x v="693"/>
    <x v="0"/>
    <x v="443"/>
    <x v="6"/>
    <x v="6"/>
    <x v="248"/>
    <x v="656"/>
    <x v="1"/>
    <x v="1"/>
    <x v="3"/>
  </r>
  <r>
    <x v="712"/>
    <x v="697"/>
    <x v="711"/>
    <x v="126"/>
    <x v="694"/>
    <x v="1"/>
    <x v="381"/>
    <x v="1"/>
    <x v="1"/>
    <x v="571"/>
    <x v="657"/>
    <x v="0"/>
    <x v="0"/>
    <x v="3"/>
  </r>
  <r>
    <x v="713"/>
    <x v="698"/>
    <x v="712"/>
    <x v="350"/>
    <x v="695"/>
    <x v="1"/>
    <x v="459"/>
    <x v="1"/>
    <x v="1"/>
    <x v="650"/>
    <x v="89"/>
    <x v="0"/>
    <x v="0"/>
    <x v="15"/>
  </r>
  <r>
    <x v="714"/>
    <x v="699"/>
    <x v="713"/>
    <x v="373"/>
    <x v="696"/>
    <x v="1"/>
    <x v="477"/>
    <x v="1"/>
    <x v="1"/>
    <x v="1"/>
    <x v="658"/>
    <x v="0"/>
    <x v="0"/>
    <x v="1"/>
  </r>
  <r>
    <x v="715"/>
    <x v="700"/>
    <x v="714"/>
    <x v="374"/>
    <x v="697"/>
    <x v="0"/>
    <x v="478"/>
    <x v="1"/>
    <x v="1"/>
    <x v="651"/>
    <x v="438"/>
    <x v="0"/>
    <x v="0"/>
    <x v="20"/>
  </r>
  <r>
    <x v="716"/>
    <x v="701"/>
    <x v="715"/>
    <x v="22"/>
    <x v="698"/>
    <x v="1"/>
    <x v="144"/>
    <x v="1"/>
    <x v="1"/>
    <x v="652"/>
    <x v="659"/>
    <x v="0"/>
    <x v="1"/>
    <x v="3"/>
  </r>
  <r>
    <x v="717"/>
    <x v="702"/>
    <x v="716"/>
    <x v="36"/>
    <x v="699"/>
    <x v="1"/>
    <x v="479"/>
    <x v="1"/>
    <x v="1"/>
    <x v="653"/>
    <x v="660"/>
    <x v="0"/>
    <x v="0"/>
    <x v="4"/>
  </r>
  <r>
    <x v="718"/>
    <x v="703"/>
    <x v="717"/>
    <x v="111"/>
    <x v="700"/>
    <x v="1"/>
    <x v="480"/>
    <x v="1"/>
    <x v="1"/>
    <x v="654"/>
    <x v="661"/>
    <x v="0"/>
    <x v="0"/>
    <x v="8"/>
  </r>
  <r>
    <x v="719"/>
    <x v="704"/>
    <x v="718"/>
    <x v="350"/>
    <x v="701"/>
    <x v="1"/>
    <x v="300"/>
    <x v="1"/>
    <x v="1"/>
    <x v="655"/>
    <x v="662"/>
    <x v="0"/>
    <x v="0"/>
    <x v="13"/>
  </r>
  <r>
    <x v="720"/>
    <x v="705"/>
    <x v="719"/>
    <x v="251"/>
    <x v="702"/>
    <x v="3"/>
    <x v="63"/>
    <x v="3"/>
    <x v="3"/>
    <x v="656"/>
    <x v="236"/>
    <x v="0"/>
    <x v="1"/>
    <x v="3"/>
  </r>
  <r>
    <x v="721"/>
    <x v="706"/>
    <x v="720"/>
    <x v="375"/>
    <x v="703"/>
    <x v="3"/>
    <x v="101"/>
    <x v="1"/>
    <x v="1"/>
    <x v="657"/>
    <x v="663"/>
    <x v="0"/>
    <x v="0"/>
    <x v="1"/>
  </r>
  <r>
    <x v="722"/>
    <x v="707"/>
    <x v="721"/>
    <x v="376"/>
    <x v="704"/>
    <x v="1"/>
    <x v="481"/>
    <x v="1"/>
    <x v="1"/>
    <x v="265"/>
    <x v="202"/>
    <x v="0"/>
    <x v="0"/>
    <x v="4"/>
  </r>
  <r>
    <x v="723"/>
    <x v="708"/>
    <x v="722"/>
    <x v="70"/>
    <x v="705"/>
    <x v="1"/>
    <x v="358"/>
    <x v="2"/>
    <x v="2"/>
    <x v="658"/>
    <x v="664"/>
    <x v="0"/>
    <x v="0"/>
    <x v="3"/>
  </r>
  <r>
    <x v="724"/>
    <x v="709"/>
    <x v="723"/>
    <x v="141"/>
    <x v="706"/>
    <x v="1"/>
    <x v="246"/>
    <x v="4"/>
    <x v="4"/>
    <x v="659"/>
    <x v="665"/>
    <x v="0"/>
    <x v="1"/>
    <x v="3"/>
  </r>
  <r>
    <x v="725"/>
    <x v="710"/>
    <x v="724"/>
    <x v="377"/>
    <x v="707"/>
    <x v="0"/>
    <x v="482"/>
    <x v="1"/>
    <x v="1"/>
    <x v="660"/>
    <x v="666"/>
    <x v="0"/>
    <x v="0"/>
    <x v="20"/>
  </r>
  <r>
    <x v="726"/>
    <x v="711"/>
    <x v="725"/>
    <x v="378"/>
    <x v="708"/>
    <x v="3"/>
    <x v="168"/>
    <x v="1"/>
    <x v="1"/>
    <x v="661"/>
    <x v="602"/>
    <x v="0"/>
    <x v="1"/>
    <x v="3"/>
  </r>
  <r>
    <x v="727"/>
    <x v="712"/>
    <x v="726"/>
    <x v="200"/>
    <x v="709"/>
    <x v="1"/>
    <x v="483"/>
    <x v="1"/>
    <x v="1"/>
    <x v="4"/>
    <x v="667"/>
    <x v="0"/>
    <x v="0"/>
    <x v="2"/>
  </r>
  <r>
    <x v="728"/>
    <x v="713"/>
    <x v="727"/>
    <x v="3"/>
    <x v="710"/>
    <x v="0"/>
    <x v="234"/>
    <x v="1"/>
    <x v="1"/>
    <x v="662"/>
    <x v="668"/>
    <x v="0"/>
    <x v="0"/>
    <x v="3"/>
  </r>
  <r>
    <x v="729"/>
    <x v="714"/>
    <x v="728"/>
    <x v="36"/>
    <x v="711"/>
    <x v="1"/>
    <x v="393"/>
    <x v="1"/>
    <x v="1"/>
    <x v="663"/>
    <x v="669"/>
    <x v="0"/>
    <x v="0"/>
    <x v="6"/>
  </r>
  <r>
    <x v="730"/>
    <x v="715"/>
    <x v="729"/>
    <x v="379"/>
    <x v="712"/>
    <x v="1"/>
    <x v="130"/>
    <x v="0"/>
    <x v="0"/>
    <x v="664"/>
    <x v="670"/>
    <x v="0"/>
    <x v="0"/>
    <x v="8"/>
  </r>
  <r>
    <x v="731"/>
    <x v="716"/>
    <x v="730"/>
    <x v="48"/>
    <x v="713"/>
    <x v="3"/>
    <x v="319"/>
    <x v="1"/>
    <x v="1"/>
    <x v="665"/>
    <x v="601"/>
    <x v="0"/>
    <x v="0"/>
    <x v="2"/>
  </r>
  <r>
    <x v="732"/>
    <x v="717"/>
    <x v="731"/>
    <x v="380"/>
    <x v="714"/>
    <x v="0"/>
    <x v="484"/>
    <x v="1"/>
    <x v="1"/>
    <x v="666"/>
    <x v="671"/>
    <x v="0"/>
    <x v="1"/>
    <x v="1"/>
  </r>
  <r>
    <x v="733"/>
    <x v="718"/>
    <x v="732"/>
    <x v="144"/>
    <x v="715"/>
    <x v="1"/>
    <x v="485"/>
    <x v="1"/>
    <x v="1"/>
    <x v="43"/>
    <x v="672"/>
    <x v="0"/>
    <x v="0"/>
    <x v="16"/>
  </r>
  <r>
    <x v="734"/>
    <x v="719"/>
    <x v="733"/>
    <x v="3"/>
    <x v="716"/>
    <x v="1"/>
    <x v="486"/>
    <x v="1"/>
    <x v="1"/>
    <x v="667"/>
    <x v="673"/>
    <x v="0"/>
    <x v="1"/>
    <x v="3"/>
  </r>
  <r>
    <x v="735"/>
    <x v="720"/>
    <x v="734"/>
    <x v="211"/>
    <x v="717"/>
    <x v="1"/>
    <x v="487"/>
    <x v="1"/>
    <x v="1"/>
    <x v="668"/>
    <x v="674"/>
    <x v="0"/>
    <x v="0"/>
    <x v="14"/>
  </r>
  <r>
    <x v="736"/>
    <x v="721"/>
    <x v="735"/>
    <x v="106"/>
    <x v="718"/>
    <x v="3"/>
    <x v="226"/>
    <x v="1"/>
    <x v="1"/>
    <x v="669"/>
    <x v="675"/>
    <x v="0"/>
    <x v="0"/>
    <x v="9"/>
  </r>
  <r>
    <x v="737"/>
    <x v="722"/>
    <x v="736"/>
    <x v="41"/>
    <x v="719"/>
    <x v="1"/>
    <x v="80"/>
    <x v="1"/>
    <x v="1"/>
    <x v="670"/>
    <x v="676"/>
    <x v="0"/>
    <x v="0"/>
    <x v="7"/>
  </r>
  <r>
    <x v="738"/>
    <x v="486"/>
    <x v="737"/>
    <x v="381"/>
    <x v="720"/>
    <x v="0"/>
    <x v="27"/>
    <x v="1"/>
    <x v="1"/>
    <x v="671"/>
    <x v="677"/>
    <x v="0"/>
    <x v="1"/>
    <x v="3"/>
  </r>
  <r>
    <x v="739"/>
    <x v="723"/>
    <x v="738"/>
    <x v="83"/>
    <x v="721"/>
    <x v="0"/>
    <x v="271"/>
    <x v="1"/>
    <x v="1"/>
    <x v="672"/>
    <x v="678"/>
    <x v="0"/>
    <x v="0"/>
    <x v="7"/>
  </r>
  <r>
    <x v="740"/>
    <x v="724"/>
    <x v="739"/>
    <x v="98"/>
    <x v="722"/>
    <x v="0"/>
    <x v="36"/>
    <x v="1"/>
    <x v="1"/>
    <x v="673"/>
    <x v="679"/>
    <x v="0"/>
    <x v="0"/>
    <x v="3"/>
  </r>
  <r>
    <x v="741"/>
    <x v="287"/>
    <x v="740"/>
    <x v="272"/>
    <x v="723"/>
    <x v="1"/>
    <x v="406"/>
    <x v="1"/>
    <x v="1"/>
    <x v="674"/>
    <x v="680"/>
    <x v="0"/>
    <x v="0"/>
    <x v="3"/>
  </r>
  <r>
    <x v="742"/>
    <x v="725"/>
    <x v="741"/>
    <x v="272"/>
    <x v="724"/>
    <x v="1"/>
    <x v="393"/>
    <x v="1"/>
    <x v="1"/>
    <x v="675"/>
    <x v="681"/>
    <x v="0"/>
    <x v="0"/>
    <x v="5"/>
  </r>
  <r>
    <x v="743"/>
    <x v="726"/>
    <x v="742"/>
    <x v="61"/>
    <x v="725"/>
    <x v="0"/>
    <x v="68"/>
    <x v="1"/>
    <x v="1"/>
    <x v="676"/>
    <x v="682"/>
    <x v="0"/>
    <x v="1"/>
    <x v="3"/>
  </r>
  <r>
    <x v="744"/>
    <x v="727"/>
    <x v="743"/>
    <x v="22"/>
    <x v="726"/>
    <x v="1"/>
    <x v="382"/>
    <x v="1"/>
    <x v="1"/>
    <x v="342"/>
    <x v="683"/>
    <x v="0"/>
    <x v="1"/>
    <x v="3"/>
  </r>
  <r>
    <x v="745"/>
    <x v="728"/>
    <x v="744"/>
    <x v="350"/>
    <x v="727"/>
    <x v="0"/>
    <x v="298"/>
    <x v="1"/>
    <x v="1"/>
    <x v="677"/>
    <x v="684"/>
    <x v="0"/>
    <x v="0"/>
    <x v="8"/>
  </r>
  <r>
    <x v="746"/>
    <x v="729"/>
    <x v="745"/>
    <x v="382"/>
    <x v="728"/>
    <x v="1"/>
    <x v="488"/>
    <x v="1"/>
    <x v="1"/>
    <x v="678"/>
    <x v="685"/>
    <x v="0"/>
    <x v="0"/>
    <x v="2"/>
  </r>
  <r>
    <x v="747"/>
    <x v="730"/>
    <x v="746"/>
    <x v="70"/>
    <x v="729"/>
    <x v="1"/>
    <x v="489"/>
    <x v="1"/>
    <x v="1"/>
    <x v="679"/>
    <x v="488"/>
    <x v="0"/>
    <x v="0"/>
    <x v="3"/>
  </r>
  <r>
    <x v="748"/>
    <x v="731"/>
    <x v="747"/>
    <x v="383"/>
    <x v="730"/>
    <x v="3"/>
    <x v="490"/>
    <x v="1"/>
    <x v="1"/>
    <x v="680"/>
    <x v="686"/>
    <x v="0"/>
    <x v="1"/>
    <x v="10"/>
  </r>
  <r>
    <x v="749"/>
    <x v="732"/>
    <x v="748"/>
    <x v="133"/>
    <x v="731"/>
    <x v="1"/>
    <x v="491"/>
    <x v="6"/>
    <x v="6"/>
    <x v="681"/>
    <x v="687"/>
    <x v="0"/>
    <x v="1"/>
    <x v="8"/>
  </r>
  <r>
    <x v="750"/>
    <x v="733"/>
    <x v="749"/>
    <x v="0"/>
    <x v="99"/>
    <x v="0"/>
    <x v="49"/>
    <x v="4"/>
    <x v="4"/>
    <x v="682"/>
    <x v="688"/>
    <x v="0"/>
    <x v="0"/>
    <x v="5"/>
  </r>
  <r>
    <x v="751"/>
    <x v="734"/>
    <x v="750"/>
    <x v="136"/>
    <x v="732"/>
    <x v="1"/>
    <x v="492"/>
    <x v="1"/>
    <x v="1"/>
    <x v="683"/>
    <x v="689"/>
    <x v="1"/>
    <x v="1"/>
    <x v="9"/>
  </r>
  <r>
    <x v="752"/>
    <x v="735"/>
    <x v="751"/>
    <x v="306"/>
    <x v="733"/>
    <x v="3"/>
    <x v="493"/>
    <x v="1"/>
    <x v="1"/>
    <x v="684"/>
    <x v="690"/>
    <x v="0"/>
    <x v="1"/>
    <x v="3"/>
  </r>
  <r>
    <x v="753"/>
    <x v="736"/>
    <x v="752"/>
    <x v="53"/>
    <x v="734"/>
    <x v="1"/>
    <x v="231"/>
    <x v="1"/>
    <x v="1"/>
    <x v="674"/>
    <x v="691"/>
    <x v="0"/>
    <x v="0"/>
    <x v="14"/>
  </r>
  <r>
    <x v="754"/>
    <x v="737"/>
    <x v="753"/>
    <x v="384"/>
    <x v="735"/>
    <x v="1"/>
    <x v="494"/>
    <x v="1"/>
    <x v="1"/>
    <x v="685"/>
    <x v="424"/>
    <x v="0"/>
    <x v="0"/>
    <x v="3"/>
  </r>
  <r>
    <x v="755"/>
    <x v="738"/>
    <x v="754"/>
    <x v="6"/>
    <x v="562"/>
    <x v="1"/>
    <x v="495"/>
    <x v="3"/>
    <x v="3"/>
    <x v="605"/>
    <x v="231"/>
    <x v="0"/>
    <x v="1"/>
    <x v="3"/>
  </r>
  <r>
    <x v="756"/>
    <x v="739"/>
    <x v="755"/>
    <x v="81"/>
    <x v="736"/>
    <x v="1"/>
    <x v="496"/>
    <x v="1"/>
    <x v="1"/>
    <x v="686"/>
    <x v="692"/>
    <x v="0"/>
    <x v="0"/>
    <x v="3"/>
  </r>
  <r>
    <x v="757"/>
    <x v="740"/>
    <x v="756"/>
    <x v="1"/>
    <x v="737"/>
    <x v="1"/>
    <x v="493"/>
    <x v="1"/>
    <x v="1"/>
    <x v="687"/>
    <x v="693"/>
    <x v="0"/>
    <x v="0"/>
    <x v="6"/>
  </r>
  <r>
    <x v="758"/>
    <x v="741"/>
    <x v="757"/>
    <x v="241"/>
    <x v="738"/>
    <x v="1"/>
    <x v="497"/>
    <x v="0"/>
    <x v="0"/>
    <x v="688"/>
    <x v="694"/>
    <x v="0"/>
    <x v="0"/>
    <x v="1"/>
  </r>
  <r>
    <x v="759"/>
    <x v="742"/>
    <x v="758"/>
    <x v="385"/>
    <x v="739"/>
    <x v="0"/>
    <x v="498"/>
    <x v="1"/>
    <x v="1"/>
    <x v="689"/>
    <x v="236"/>
    <x v="0"/>
    <x v="0"/>
    <x v="5"/>
  </r>
  <r>
    <x v="760"/>
    <x v="743"/>
    <x v="759"/>
    <x v="386"/>
    <x v="740"/>
    <x v="0"/>
    <x v="155"/>
    <x v="6"/>
    <x v="6"/>
    <x v="690"/>
    <x v="695"/>
    <x v="0"/>
    <x v="1"/>
    <x v="11"/>
  </r>
  <r>
    <x v="761"/>
    <x v="744"/>
    <x v="760"/>
    <x v="196"/>
    <x v="741"/>
    <x v="1"/>
    <x v="499"/>
    <x v="1"/>
    <x v="1"/>
    <x v="691"/>
    <x v="696"/>
    <x v="0"/>
    <x v="0"/>
    <x v="1"/>
  </r>
  <r>
    <x v="762"/>
    <x v="307"/>
    <x v="761"/>
    <x v="26"/>
    <x v="742"/>
    <x v="1"/>
    <x v="16"/>
    <x v="2"/>
    <x v="2"/>
    <x v="692"/>
    <x v="697"/>
    <x v="0"/>
    <x v="0"/>
    <x v="17"/>
  </r>
  <r>
    <x v="763"/>
    <x v="745"/>
    <x v="762"/>
    <x v="36"/>
    <x v="207"/>
    <x v="1"/>
    <x v="500"/>
    <x v="1"/>
    <x v="1"/>
    <x v="693"/>
    <x v="698"/>
    <x v="0"/>
    <x v="1"/>
    <x v="3"/>
  </r>
  <r>
    <x v="764"/>
    <x v="746"/>
    <x v="763"/>
    <x v="65"/>
    <x v="743"/>
    <x v="1"/>
    <x v="496"/>
    <x v="1"/>
    <x v="1"/>
    <x v="694"/>
    <x v="699"/>
    <x v="0"/>
    <x v="0"/>
    <x v="1"/>
  </r>
  <r>
    <x v="765"/>
    <x v="747"/>
    <x v="764"/>
    <x v="61"/>
    <x v="744"/>
    <x v="1"/>
    <x v="40"/>
    <x v="1"/>
    <x v="1"/>
    <x v="695"/>
    <x v="489"/>
    <x v="1"/>
    <x v="1"/>
    <x v="7"/>
  </r>
  <r>
    <x v="766"/>
    <x v="748"/>
    <x v="765"/>
    <x v="316"/>
    <x v="49"/>
    <x v="0"/>
    <x v="501"/>
    <x v="2"/>
    <x v="2"/>
    <x v="123"/>
    <x v="512"/>
    <x v="0"/>
    <x v="0"/>
    <x v="22"/>
  </r>
  <r>
    <x v="767"/>
    <x v="749"/>
    <x v="766"/>
    <x v="387"/>
    <x v="745"/>
    <x v="0"/>
    <x v="502"/>
    <x v="1"/>
    <x v="1"/>
    <x v="696"/>
    <x v="700"/>
    <x v="0"/>
    <x v="0"/>
    <x v="18"/>
  </r>
  <r>
    <x v="768"/>
    <x v="750"/>
    <x v="767"/>
    <x v="73"/>
    <x v="746"/>
    <x v="1"/>
    <x v="503"/>
    <x v="1"/>
    <x v="1"/>
    <x v="626"/>
    <x v="701"/>
    <x v="0"/>
    <x v="0"/>
    <x v="3"/>
  </r>
  <r>
    <x v="769"/>
    <x v="751"/>
    <x v="768"/>
    <x v="388"/>
    <x v="747"/>
    <x v="0"/>
    <x v="504"/>
    <x v="1"/>
    <x v="1"/>
    <x v="697"/>
    <x v="340"/>
    <x v="0"/>
    <x v="0"/>
    <x v="11"/>
  </r>
  <r>
    <x v="770"/>
    <x v="752"/>
    <x v="769"/>
    <x v="333"/>
    <x v="748"/>
    <x v="1"/>
    <x v="505"/>
    <x v="6"/>
    <x v="6"/>
    <x v="698"/>
    <x v="702"/>
    <x v="0"/>
    <x v="1"/>
    <x v="3"/>
  </r>
  <r>
    <x v="771"/>
    <x v="753"/>
    <x v="770"/>
    <x v="36"/>
    <x v="749"/>
    <x v="3"/>
    <x v="150"/>
    <x v="1"/>
    <x v="1"/>
    <x v="699"/>
    <x v="703"/>
    <x v="0"/>
    <x v="0"/>
    <x v="3"/>
  </r>
  <r>
    <x v="772"/>
    <x v="754"/>
    <x v="771"/>
    <x v="389"/>
    <x v="750"/>
    <x v="1"/>
    <x v="506"/>
    <x v="1"/>
    <x v="1"/>
    <x v="700"/>
    <x v="704"/>
    <x v="0"/>
    <x v="0"/>
    <x v="7"/>
  </r>
  <r>
    <x v="773"/>
    <x v="755"/>
    <x v="772"/>
    <x v="390"/>
    <x v="751"/>
    <x v="1"/>
    <x v="507"/>
    <x v="1"/>
    <x v="1"/>
    <x v="701"/>
    <x v="705"/>
    <x v="0"/>
    <x v="0"/>
    <x v="3"/>
  </r>
  <r>
    <x v="774"/>
    <x v="756"/>
    <x v="773"/>
    <x v="92"/>
    <x v="752"/>
    <x v="1"/>
    <x v="373"/>
    <x v="6"/>
    <x v="6"/>
    <x v="702"/>
    <x v="706"/>
    <x v="0"/>
    <x v="0"/>
    <x v="2"/>
  </r>
  <r>
    <x v="775"/>
    <x v="757"/>
    <x v="774"/>
    <x v="151"/>
    <x v="197"/>
    <x v="0"/>
    <x v="234"/>
    <x v="1"/>
    <x v="1"/>
    <x v="703"/>
    <x v="707"/>
    <x v="0"/>
    <x v="0"/>
    <x v="1"/>
  </r>
  <r>
    <x v="776"/>
    <x v="758"/>
    <x v="775"/>
    <x v="391"/>
    <x v="753"/>
    <x v="0"/>
    <x v="508"/>
    <x v="1"/>
    <x v="1"/>
    <x v="704"/>
    <x v="708"/>
    <x v="0"/>
    <x v="0"/>
    <x v="3"/>
  </r>
  <r>
    <x v="777"/>
    <x v="759"/>
    <x v="776"/>
    <x v="202"/>
    <x v="754"/>
    <x v="0"/>
    <x v="103"/>
    <x v="1"/>
    <x v="1"/>
    <x v="431"/>
    <x v="709"/>
    <x v="0"/>
    <x v="0"/>
    <x v="3"/>
  </r>
  <r>
    <x v="778"/>
    <x v="760"/>
    <x v="777"/>
    <x v="81"/>
    <x v="755"/>
    <x v="1"/>
    <x v="5"/>
    <x v="5"/>
    <x v="5"/>
    <x v="705"/>
    <x v="710"/>
    <x v="0"/>
    <x v="0"/>
    <x v="10"/>
  </r>
  <r>
    <x v="779"/>
    <x v="761"/>
    <x v="778"/>
    <x v="392"/>
    <x v="756"/>
    <x v="0"/>
    <x v="509"/>
    <x v="1"/>
    <x v="1"/>
    <x v="706"/>
    <x v="711"/>
    <x v="0"/>
    <x v="1"/>
    <x v="3"/>
  </r>
  <r>
    <x v="780"/>
    <x v="762"/>
    <x v="779"/>
    <x v="135"/>
    <x v="757"/>
    <x v="1"/>
    <x v="55"/>
    <x v="1"/>
    <x v="1"/>
    <x v="707"/>
    <x v="712"/>
    <x v="0"/>
    <x v="1"/>
    <x v="6"/>
  </r>
  <r>
    <x v="781"/>
    <x v="763"/>
    <x v="780"/>
    <x v="251"/>
    <x v="758"/>
    <x v="3"/>
    <x v="75"/>
    <x v="5"/>
    <x v="5"/>
    <x v="708"/>
    <x v="70"/>
    <x v="0"/>
    <x v="0"/>
    <x v="3"/>
  </r>
  <r>
    <x v="782"/>
    <x v="764"/>
    <x v="781"/>
    <x v="135"/>
    <x v="759"/>
    <x v="1"/>
    <x v="510"/>
    <x v="1"/>
    <x v="1"/>
    <x v="709"/>
    <x v="713"/>
    <x v="0"/>
    <x v="1"/>
    <x v="10"/>
  </r>
  <r>
    <x v="783"/>
    <x v="765"/>
    <x v="782"/>
    <x v="71"/>
    <x v="760"/>
    <x v="1"/>
    <x v="188"/>
    <x v="1"/>
    <x v="1"/>
    <x v="710"/>
    <x v="714"/>
    <x v="0"/>
    <x v="0"/>
    <x v="1"/>
  </r>
  <r>
    <x v="784"/>
    <x v="766"/>
    <x v="783"/>
    <x v="393"/>
    <x v="761"/>
    <x v="1"/>
    <x v="511"/>
    <x v="1"/>
    <x v="1"/>
    <x v="711"/>
    <x v="715"/>
    <x v="0"/>
    <x v="0"/>
    <x v="2"/>
  </r>
  <r>
    <x v="785"/>
    <x v="767"/>
    <x v="784"/>
    <x v="313"/>
    <x v="762"/>
    <x v="1"/>
    <x v="78"/>
    <x v="2"/>
    <x v="2"/>
    <x v="157"/>
    <x v="716"/>
    <x v="0"/>
    <x v="1"/>
    <x v="10"/>
  </r>
  <r>
    <x v="786"/>
    <x v="768"/>
    <x v="785"/>
    <x v="42"/>
    <x v="763"/>
    <x v="1"/>
    <x v="512"/>
    <x v="6"/>
    <x v="6"/>
    <x v="630"/>
    <x v="717"/>
    <x v="0"/>
    <x v="1"/>
    <x v="17"/>
  </r>
  <r>
    <x v="787"/>
    <x v="769"/>
    <x v="786"/>
    <x v="394"/>
    <x v="764"/>
    <x v="0"/>
    <x v="513"/>
    <x v="0"/>
    <x v="0"/>
    <x v="712"/>
    <x v="718"/>
    <x v="0"/>
    <x v="0"/>
    <x v="1"/>
  </r>
  <r>
    <x v="788"/>
    <x v="770"/>
    <x v="787"/>
    <x v="136"/>
    <x v="765"/>
    <x v="2"/>
    <x v="249"/>
    <x v="1"/>
    <x v="1"/>
    <x v="93"/>
    <x v="719"/>
    <x v="0"/>
    <x v="0"/>
    <x v="10"/>
  </r>
  <r>
    <x v="789"/>
    <x v="771"/>
    <x v="788"/>
    <x v="25"/>
    <x v="766"/>
    <x v="0"/>
    <x v="430"/>
    <x v="1"/>
    <x v="1"/>
    <x v="713"/>
    <x v="115"/>
    <x v="0"/>
    <x v="0"/>
    <x v="3"/>
  </r>
  <r>
    <x v="790"/>
    <x v="772"/>
    <x v="789"/>
    <x v="395"/>
    <x v="767"/>
    <x v="3"/>
    <x v="260"/>
    <x v="1"/>
    <x v="1"/>
    <x v="714"/>
    <x v="720"/>
    <x v="0"/>
    <x v="0"/>
    <x v="3"/>
  </r>
  <r>
    <x v="791"/>
    <x v="773"/>
    <x v="790"/>
    <x v="118"/>
    <x v="768"/>
    <x v="0"/>
    <x v="514"/>
    <x v="1"/>
    <x v="1"/>
    <x v="715"/>
    <x v="721"/>
    <x v="0"/>
    <x v="0"/>
    <x v="0"/>
  </r>
  <r>
    <x v="792"/>
    <x v="774"/>
    <x v="791"/>
    <x v="22"/>
    <x v="769"/>
    <x v="0"/>
    <x v="243"/>
    <x v="1"/>
    <x v="1"/>
    <x v="716"/>
    <x v="722"/>
    <x v="0"/>
    <x v="1"/>
    <x v="3"/>
  </r>
  <r>
    <x v="793"/>
    <x v="775"/>
    <x v="792"/>
    <x v="65"/>
    <x v="770"/>
    <x v="1"/>
    <x v="483"/>
    <x v="5"/>
    <x v="5"/>
    <x v="448"/>
    <x v="451"/>
    <x v="0"/>
    <x v="0"/>
    <x v="9"/>
  </r>
  <r>
    <x v="794"/>
    <x v="776"/>
    <x v="793"/>
    <x v="47"/>
    <x v="771"/>
    <x v="1"/>
    <x v="460"/>
    <x v="1"/>
    <x v="1"/>
    <x v="717"/>
    <x v="642"/>
    <x v="0"/>
    <x v="0"/>
    <x v="1"/>
  </r>
  <r>
    <x v="795"/>
    <x v="777"/>
    <x v="794"/>
    <x v="143"/>
    <x v="772"/>
    <x v="0"/>
    <x v="249"/>
    <x v="1"/>
    <x v="1"/>
    <x v="718"/>
    <x v="723"/>
    <x v="0"/>
    <x v="0"/>
    <x v="6"/>
  </r>
  <r>
    <x v="796"/>
    <x v="778"/>
    <x v="795"/>
    <x v="75"/>
    <x v="773"/>
    <x v="0"/>
    <x v="373"/>
    <x v="1"/>
    <x v="1"/>
    <x v="719"/>
    <x v="724"/>
    <x v="0"/>
    <x v="1"/>
    <x v="20"/>
  </r>
  <r>
    <x v="797"/>
    <x v="779"/>
    <x v="796"/>
    <x v="4"/>
    <x v="774"/>
    <x v="1"/>
    <x v="515"/>
    <x v="1"/>
    <x v="1"/>
    <x v="720"/>
    <x v="725"/>
    <x v="0"/>
    <x v="0"/>
    <x v="2"/>
  </r>
  <r>
    <x v="798"/>
    <x v="780"/>
    <x v="797"/>
    <x v="74"/>
    <x v="775"/>
    <x v="1"/>
    <x v="246"/>
    <x v="1"/>
    <x v="1"/>
    <x v="721"/>
    <x v="726"/>
    <x v="0"/>
    <x v="1"/>
    <x v="3"/>
  </r>
  <r>
    <x v="799"/>
    <x v="781"/>
    <x v="798"/>
    <x v="396"/>
    <x v="776"/>
    <x v="0"/>
    <x v="516"/>
    <x v="4"/>
    <x v="4"/>
    <x v="722"/>
    <x v="727"/>
    <x v="0"/>
    <x v="0"/>
    <x v="3"/>
  </r>
  <r>
    <x v="800"/>
    <x v="782"/>
    <x v="799"/>
    <x v="0"/>
    <x v="99"/>
    <x v="0"/>
    <x v="49"/>
    <x v="5"/>
    <x v="5"/>
    <x v="139"/>
    <x v="560"/>
    <x v="0"/>
    <x v="0"/>
    <x v="1"/>
  </r>
  <r>
    <x v="801"/>
    <x v="783"/>
    <x v="800"/>
    <x v="173"/>
    <x v="777"/>
    <x v="1"/>
    <x v="88"/>
    <x v="1"/>
    <x v="1"/>
    <x v="723"/>
    <x v="728"/>
    <x v="0"/>
    <x v="1"/>
    <x v="14"/>
  </r>
  <r>
    <x v="802"/>
    <x v="784"/>
    <x v="801"/>
    <x v="8"/>
    <x v="778"/>
    <x v="1"/>
    <x v="23"/>
    <x v="1"/>
    <x v="1"/>
    <x v="704"/>
    <x v="339"/>
    <x v="0"/>
    <x v="0"/>
    <x v="14"/>
  </r>
  <r>
    <x v="803"/>
    <x v="785"/>
    <x v="802"/>
    <x v="55"/>
    <x v="106"/>
    <x v="1"/>
    <x v="517"/>
    <x v="1"/>
    <x v="1"/>
    <x v="724"/>
    <x v="35"/>
    <x v="0"/>
    <x v="0"/>
    <x v="3"/>
  </r>
  <r>
    <x v="804"/>
    <x v="786"/>
    <x v="803"/>
    <x v="97"/>
    <x v="779"/>
    <x v="1"/>
    <x v="205"/>
    <x v="1"/>
    <x v="1"/>
    <x v="725"/>
    <x v="729"/>
    <x v="0"/>
    <x v="0"/>
    <x v="1"/>
  </r>
  <r>
    <x v="805"/>
    <x v="787"/>
    <x v="804"/>
    <x v="62"/>
    <x v="780"/>
    <x v="0"/>
    <x v="109"/>
    <x v="2"/>
    <x v="2"/>
    <x v="660"/>
    <x v="241"/>
    <x v="0"/>
    <x v="0"/>
    <x v="4"/>
  </r>
  <r>
    <x v="806"/>
    <x v="788"/>
    <x v="805"/>
    <x v="31"/>
    <x v="781"/>
    <x v="1"/>
    <x v="70"/>
    <x v="1"/>
    <x v="1"/>
    <x v="726"/>
    <x v="730"/>
    <x v="0"/>
    <x v="1"/>
    <x v="6"/>
  </r>
  <r>
    <x v="807"/>
    <x v="789"/>
    <x v="806"/>
    <x v="31"/>
    <x v="782"/>
    <x v="1"/>
    <x v="177"/>
    <x v="1"/>
    <x v="1"/>
    <x v="727"/>
    <x v="322"/>
    <x v="0"/>
    <x v="1"/>
    <x v="3"/>
  </r>
  <r>
    <x v="808"/>
    <x v="790"/>
    <x v="807"/>
    <x v="5"/>
    <x v="783"/>
    <x v="0"/>
    <x v="161"/>
    <x v="1"/>
    <x v="1"/>
    <x v="728"/>
    <x v="731"/>
    <x v="0"/>
    <x v="0"/>
    <x v="0"/>
  </r>
  <r>
    <x v="809"/>
    <x v="764"/>
    <x v="808"/>
    <x v="397"/>
    <x v="784"/>
    <x v="0"/>
    <x v="518"/>
    <x v="5"/>
    <x v="5"/>
    <x v="729"/>
    <x v="732"/>
    <x v="0"/>
    <x v="0"/>
    <x v="4"/>
  </r>
  <r>
    <x v="810"/>
    <x v="791"/>
    <x v="809"/>
    <x v="330"/>
    <x v="785"/>
    <x v="1"/>
    <x v="394"/>
    <x v="1"/>
    <x v="1"/>
    <x v="730"/>
    <x v="157"/>
    <x v="0"/>
    <x v="1"/>
    <x v="3"/>
  </r>
  <r>
    <x v="811"/>
    <x v="792"/>
    <x v="810"/>
    <x v="398"/>
    <x v="786"/>
    <x v="0"/>
    <x v="89"/>
    <x v="1"/>
    <x v="1"/>
    <x v="731"/>
    <x v="733"/>
    <x v="0"/>
    <x v="1"/>
    <x v="11"/>
  </r>
  <r>
    <x v="812"/>
    <x v="793"/>
    <x v="811"/>
    <x v="221"/>
    <x v="787"/>
    <x v="1"/>
    <x v="519"/>
    <x v="0"/>
    <x v="0"/>
    <x v="78"/>
    <x v="734"/>
    <x v="0"/>
    <x v="0"/>
    <x v="9"/>
  </r>
  <r>
    <x v="813"/>
    <x v="794"/>
    <x v="812"/>
    <x v="170"/>
    <x v="788"/>
    <x v="1"/>
    <x v="520"/>
    <x v="1"/>
    <x v="1"/>
    <x v="732"/>
    <x v="735"/>
    <x v="0"/>
    <x v="0"/>
    <x v="11"/>
  </r>
  <r>
    <x v="814"/>
    <x v="795"/>
    <x v="813"/>
    <x v="170"/>
    <x v="789"/>
    <x v="0"/>
    <x v="521"/>
    <x v="3"/>
    <x v="3"/>
    <x v="733"/>
    <x v="736"/>
    <x v="0"/>
    <x v="1"/>
    <x v="1"/>
  </r>
  <r>
    <x v="815"/>
    <x v="796"/>
    <x v="814"/>
    <x v="25"/>
    <x v="790"/>
    <x v="1"/>
    <x v="236"/>
    <x v="0"/>
    <x v="0"/>
    <x v="734"/>
    <x v="737"/>
    <x v="0"/>
    <x v="0"/>
    <x v="1"/>
  </r>
  <r>
    <x v="816"/>
    <x v="797"/>
    <x v="815"/>
    <x v="173"/>
    <x v="723"/>
    <x v="1"/>
    <x v="221"/>
    <x v="1"/>
    <x v="1"/>
    <x v="406"/>
    <x v="738"/>
    <x v="1"/>
    <x v="1"/>
    <x v="3"/>
  </r>
  <r>
    <x v="817"/>
    <x v="798"/>
    <x v="816"/>
    <x v="399"/>
    <x v="791"/>
    <x v="1"/>
    <x v="522"/>
    <x v="6"/>
    <x v="6"/>
    <x v="735"/>
    <x v="739"/>
    <x v="0"/>
    <x v="1"/>
    <x v="9"/>
  </r>
  <r>
    <x v="818"/>
    <x v="311"/>
    <x v="817"/>
    <x v="31"/>
    <x v="792"/>
    <x v="1"/>
    <x v="464"/>
    <x v="1"/>
    <x v="1"/>
    <x v="736"/>
    <x v="740"/>
    <x v="0"/>
    <x v="1"/>
    <x v="3"/>
  </r>
  <r>
    <x v="819"/>
    <x v="799"/>
    <x v="818"/>
    <x v="200"/>
    <x v="793"/>
    <x v="0"/>
    <x v="523"/>
    <x v="1"/>
    <x v="1"/>
    <x v="737"/>
    <x v="697"/>
    <x v="1"/>
    <x v="0"/>
    <x v="11"/>
  </r>
  <r>
    <x v="820"/>
    <x v="800"/>
    <x v="819"/>
    <x v="42"/>
    <x v="794"/>
    <x v="1"/>
    <x v="524"/>
    <x v="4"/>
    <x v="4"/>
    <x v="192"/>
    <x v="741"/>
    <x v="0"/>
    <x v="1"/>
    <x v="1"/>
  </r>
  <r>
    <x v="821"/>
    <x v="801"/>
    <x v="820"/>
    <x v="70"/>
    <x v="795"/>
    <x v="1"/>
    <x v="155"/>
    <x v="1"/>
    <x v="1"/>
    <x v="738"/>
    <x v="742"/>
    <x v="0"/>
    <x v="0"/>
    <x v="4"/>
  </r>
  <r>
    <x v="822"/>
    <x v="802"/>
    <x v="821"/>
    <x v="400"/>
    <x v="796"/>
    <x v="1"/>
    <x v="525"/>
    <x v="1"/>
    <x v="1"/>
    <x v="739"/>
    <x v="743"/>
    <x v="0"/>
    <x v="0"/>
    <x v="1"/>
  </r>
  <r>
    <x v="823"/>
    <x v="803"/>
    <x v="822"/>
    <x v="178"/>
    <x v="797"/>
    <x v="1"/>
    <x v="526"/>
    <x v="1"/>
    <x v="1"/>
    <x v="613"/>
    <x v="744"/>
    <x v="1"/>
    <x v="1"/>
    <x v="1"/>
  </r>
  <r>
    <x v="824"/>
    <x v="804"/>
    <x v="823"/>
    <x v="401"/>
    <x v="798"/>
    <x v="1"/>
    <x v="527"/>
    <x v="1"/>
    <x v="1"/>
    <x v="740"/>
    <x v="269"/>
    <x v="0"/>
    <x v="1"/>
    <x v="9"/>
  </r>
  <r>
    <x v="825"/>
    <x v="805"/>
    <x v="824"/>
    <x v="136"/>
    <x v="799"/>
    <x v="1"/>
    <x v="144"/>
    <x v="4"/>
    <x v="4"/>
    <x v="145"/>
    <x v="745"/>
    <x v="0"/>
    <x v="0"/>
    <x v="12"/>
  </r>
  <r>
    <x v="826"/>
    <x v="806"/>
    <x v="825"/>
    <x v="54"/>
    <x v="800"/>
    <x v="1"/>
    <x v="346"/>
    <x v="1"/>
    <x v="1"/>
    <x v="741"/>
    <x v="746"/>
    <x v="0"/>
    <x v="1"/>
    <x v="3"/>
  </r>
  <r>
    <x v="827"/>
    <x v="807"/>
    <x v="826"/>
    <x v="173"/>
    <x v="801"/>
    <x v="1"/>
    <x v="172"/>
    <x v="2"/>
    <x v="2"/>
    <x v="742"/>
    <x v="747"/>
    <x v="0"/>
    <x v="1"/>
    <x v="6"/>
  </r>
  <r>
    <x v="828"/>
    <x v="808"/>
    <x v="827"/>
    <x v="143"/>
    <x v="802"/>
    <x v="0"/>
    <x v="131"/>
    <x v="1"/>
    <x v="1"/>
    <x v="202"/>
    <x v="503"/>
    <x v="0"/>
    <x v="0"/>
    <x v="3"/>
  </r>
  <r>
    <x v="829"/>
    <x v="809"/>
    <x v="828"/>
    <x v="103"/>
    <x v="803"/>
    <x v="0"/>
    <x v="110"/>
    <x v="1"/>
    <x v="1"/>
    <x v="743"/>
    <x v="748"/>
    <x v="0"/>
    <x v="0"/>
    <x v="3"/>
  </r>
  <r>
    <x v="830"/>
    <x v="810"/>
    <x v="829"/>
    <x v="319"/>
    <x v="804"/>
    <x v="0"/>
    <x v="528"/>
    <x v="1"/>
    <x v="1"/>
    <x v="744"/>
    <x v="330"/>
    <x v="0"/>
    <x v="0"/>
    <x v="3"/>
  </r>
  <r>
    <x v="831"/>
    <x v="811"/>
    <x v="830"/>
    <x v="402"/>
    <x v="805"/>
    <x v="1"/>
    <x v="529"/>
    <x v="1"/>
    <x v="1"/>
    <x v="745"/>
    <x v="749"/>
    <x v="0"/>
    <x v="0"/>
    <x v="14"/>
  </r>
  <r>
    <x v="832"/>
    <x v="812"/>
    <x v="831"/>
    <x v="403"/>
    <x v="806"/>
    <x v="1"/>
    <x v="265"/>
    <x v="3"/>
    <x v="3"/>
    <x v="746"/>
    <x v="750"/>
    <x v="1"/>
    <x v="0"/>
    <x v="18"/>
  </r>
  <r>
    <x v="833"/>
    <x v="813"/>
    <x v="832"/>
    <x v="85"/>
    <x v="807"/>
    <x v="1"/>
    <x v="34"/>
    <x v="3"/>
    <x v="3"/>
    <x v="747"/>
    <x v="751"/>
    <x v="0"/>
    <x v="0"/>
    <x v="18"/>
  </r>
  <r>
    <x v="834"/>
    <x v="814"/>
    <x v="833"/>
    <x v="190"/>
    <x v="808"/>
    <x v="1"/>
    <x v="530"/>
    <x v="1"/>
    <x v="1"/>
    <x v="362"/>
    <x v="451"/>
    <x v="0"/>
    <x v="0"/>
    <x v="3"/>
  </r>
  <r>
    <x v="835"/>
    <x v="815"/>
    <x v="834"/>
    <x v="404"/>
    <x v="809"/>
    <x v="0"/>
    <x v="531"/>
    <x v="1"/>
    <x v="1"/>
    <x v="748"/>
    <x v="752"/>
    <x v="0"/>
    <x v="0"/>
    <x v="2"/>
  </r>
  <r>
    <x v="836"/>
    <x v="816"/>
    <x v="835"/>
    <x v="32"/>
    <x v="810"/>
    <x v="0"/>
    <x v="115"/>
    <x v="1"/>
    <x v="1"/>
    <x v="749"/>
    <x v="753"/>
    <x v="0"/>
    <x v="0"/>
    <x v="7"/>
  </r>
  <r>
    <x v="837"/>
    <x v="817"/>
    <x v="836"/>
    <x v="405"/>
    <x v="811"/>
    <x v="1"/>
    <x v="532"/>
    <x v="1"/>
    <x v="1"/>
    <x v="643"/>
    <x v="754"/>
    <x v="0"/>
    <x v="0"/>
    <x v="17"/>
  </r>
  <r>
    <x v="838"/>
    <x v="818"/>
    <x v="837"/>
    <x v="330"/>
    <x v="812"/>
    <x v="1"/>
    <x v="210"/>
    <x v="1"/>
    <x v="1"/>
    <x v="750"/>
    <x v="755"/>
    <x v="0"/>
    <x v="0"/>
    <x v="3"/>
  </r>
  <r>
    <x v="839"/>
    <x v="819"/>
    <x v="838"/>
    <x v="106"/>
    <x v="813"/>
    <x v="1"/>
    <x v="144"/>
    <x v="1"/>
    <x v="1"/>
    <x v="751"/>
    <x v="756"/>
    <x v="0"/>
    <x v="1"/>
    <x v="4"/>
  </r>
  <r>
    <x v="840"/>
    <x v="820"/>
    <x v="839"/>
    <x v="406"/>
    <x v="814"/>
    <x v="1"/>
    <x v="533"/>
    <x v="1"/>
    <x v="1"/>
    <x v="752"/>
    <x v="757"/>
    <x v="0"/>
    <x v="1"/>
    <x v="3"/>
  </r>
  <r>
    <x v="841"/>
    <x v="821"/>
    <x v="840"/>
    <x v="14"/>
    <x v="815"/>
    <x v="1"/>
    <x v="287"/>
    <x v="1"/>
    <x v="1"/>
    <x v="753"/>
    <x v="758"/>
    <x v="0"/>
    <x v="0"/>
    <x v="2"/>
  </r>
  <r>
    <x v="842"/>
    <x v="822"/>
    <x v="841"/>
    <x v="42"/>
    <x v="816"/>
    <x v="1"/>
    <x v="227"/>
    <x v="6"/>
    <x v="6"/>
    <x v="754"/>
    <x v="759"/>
    <x v="0"/>
    <x v="0"/>
    <x v="8"/>
  </r>
  <r>
    <x v="843"/>
    <x v="823"/>
    <x v="842"/>
    <x v="35"/>
    <x v="817"/>
    <x v="0"/>
    <x v="254"/>
    <x v="1"/>
    <x v="1"/>
    <x v="755"/>
    <x v="760"/>
    <x v="0"/>
    <x v="0"/>
    <x v="14"/>
  </r>
  <r>
    <x v="844"/>
    <x v="824"/>
    <x v="843"/>
    <x v="35"/>
    <x v="818"/>
    <x v="3"/>
    <x v="115"/>
    <x v="1"/>
    <x v="1"/>
    <x v="756"/>
    <x v="761"/>
    <x v="0"/>
    <x v="0"/>
    <x v="4"/>
  </r>
  <r>
    <x v="845"/>
    <x v="825"/>
    <x v="844"/>
    <x v="407"/>
    <x v="819"/>
    <x v="1"/>
    <x v="534"/>
    <x v="4"/>
    <x v="4"/>
    <x v="757"/>
    <x v="78"/>
    <x v="0"/>
    <x v="0"/>
    <x v="2"/>
  </r>
  <r>
    <x v="846"/>
    <x v="826"/>
    <x v="845"/>
    <x v="67"/>
    <x v="820"/>
    <x v="1"/>
    <x v="44"/>
    <x v="1"/>
    <x v="1"/>
    <x v="758"/>
    <x v="762"/>
    <x v="1"/>
    <x v="1"/>
    <x v="2"/>
  </r>
  <r>
    <x v="847"/>
    <x v="827"/>
    <x v="846"/>
    <x v="53"/>
    <x v="695"/>
    <x v="1"/>
    <x v="460"/>
    <x v="1"/>
    <x v="1"/>
    <x v="759"/>
    <x v="763"/>
    <x v="0"/>
    <x v="0"/>
    <x v="0"/>
  </r>
  <r>
    <x v="848"/>
    <x v="828"/>
    <x v="847"/>
    <x v="170"/>
    <x v="821"/>
    <x v="1"/>
    <x v="535"/>
    <x v="1"/>
    <x v="1"/>
    <x v="760"/>
    <x v="764"/>
    <x v="0"/>
    <x v="0"/>
    <x v="6"/>
  </r>
  <r>
    <x v="849"/>
    <x v="829"/>
    <x v="848"/>
    <x v="313"/>
    <x v="822"/>
    <x v="1"/>
    <x v="253"/>
    <x v="1"/>
    <x v="1"/>
    <x v="761"/>
    <x v="765"/>
    <x v="0"/>
    <x v="1"/>
    <x v="7"/>
  </r>
  <r>
    <x v="850"/>
    <x v="830"/>
    <x v="849"/>
    <x v="0"/>
    <x v="99"/>
    <x v="0"/>
    <x v="49"/>
    <x v="1"/>
    <x v="1"/>
    <x v="762"/>
    <x v="539"/>
    <x v="1"/>
    <x v="0"/>
    <x v="1"/>
  </r>
  <r>
    <x v="851"/>
    <x v="831"/>
    <x v="850"/>
    <x v="46"/>
    <x v="823"/>
    <x v="1"/>
    <x v="415"/>
    <x v="1"/>
    <x v="1"/>
    <x v="444"/>
    <x v="766"/>
    <x v="0"/>
    <x v="0"/>
    <x v="5"/>
  </r>
  <r>
    <x v="852"/>
    <x v="832"/>
    <x v="851"/>
    <x v="70"/>
    <x v="824"/>
    <x v="0"/>
    <x v="249"/>
    <x v="1"/>
    <x v="1"/>
    <x v="763"/>
    <x v="422"/>
    <x v="0"/>
    <x v="1"/>
    <x v="11"/>
  </r>
  <r>
    <x v="853"/>
    <x v="833"/>
    <x v="852"/>
    <x v="408"/>
    <x v="825"/>
    <x v="1"/>
    <x v="50"/>
    <x v="0"/>
    <x v="0"/>
    <x v="764"/>
    <x v="767"/>
    <x v="0"/>
    <x v="1"/>
    <x v="7"/>
  </r>
  <r>
    <x v="854"/>
    <x v="834"/>
    <x v="853"/>
    <x v="409"/>
    <x v="826"/>
    <x v="1"/>
    <x v="536"/>
    <x v="0"/>
    <x v="0"/>
    <x v="765"/>
    <x v="768"/>
    <x v="0"/>
    <x v="0"/>
    <x v="13"/>
  </r>
  <r>
    <x v="855"/>
    <x v="835"/>
    <x v="854"/>
    <x v="410"/>
    <x v="827"/>
    <x v="1"/>
    <x v="15"/>
    <x v="2"/>
    <x v="2"/>
    <x v="766"/>
    <x v="214"/>
    <x v="0"/>
    <x v="0"/>
    <x v="3"/>
  </r>
  <r>
    <x v="856"/>
    <x v="764"/>
    <x v="855"/>
    <x v="166"/>
    <x v="828"/>
    <x v="1"/>
    <x v="1"/>
    <x v="1"/>
    <x v="1"/>
    <x v="767"/>
    <x v="769"/>
    <x v="0"/>
    <x v="0"/>
    <x v="0"/>
  </r>
  <r>
    <x v="857"/>
    <x v="836"/>
    <x v="856"/>
    <x v="98"/>
    <x v="829"/>
    <x v="1"/>
    <x v="537"/>
    <x v="5"/>
    <x v="5"/>
    <x v="768"/>
    <x v="770"/>
    <x v="1"/>
    <x v="0"/>
    <x v="12"/>
  </r>
  <r>
    <x v="858"/>
    <x v="837"/>
    <x v="857"/>
    <x v="220"/>
    <x v="830"/>
    <x v="0"/>
    <x v="164"/>
    <x v="1"/>
    <x v="1"/>
    <x v="769"/>
    <x v="771"/>
    <x v="1"/>
    <x v="0"/>
    <x v="0"/>
  </r>
  <r>
    <x v="859"/>
    <x v="838"/>
    <x v="858"/>
    <x v="190"/>
    <x v="831"/>
    <x v="0"/>
    <x v="377"/>
    <x v="1"/>
    <x v="1"/>
    <x v="770"/>
    <x v="250"/>
    <x v="0"/>
    <x v="1"/>
    <x v="3"/>
  </r>
  <r>
    <x v="860"/>
    <x v="839"/>
    <x v="859"/>
    <x v="22"/>
    <x v="832"/>
    <x v="1"/>
    <x v="167"/>
    <x v="1"/>
    <x v="1"/>
    <x v="771"/>
    <x v="772"/>
    <x v="0"/>
    <x v="1"/>
    <x v="8"/>
  </r>
  <r>
    <x v="861"/>
    <x v="840"/>
    <x v="860"/>
    <x v="35"/>
    <x v="833"/>
    <x v="1"/>
    <x v="25"/>
    <x v="1"/>
    <x v="1"/>
    <x v="772"/>
    <x v="773"/>
    <x v="0"/>
    <x v="0"/>
    <x v="3"/>
  </r>
  <r>
    <x v="862"/>
    <x v="841"/>
    <x v="861"/>
    <x v="26"/>
    <x v="834"/>
    <x v="1"/>
    <x v="72"/>
    <x v="1"/>
    <x v="1"/>
    <x v="773"/>
    <x v="774"/>
    <x v="0"/>
    <x v="0"/>
    <x v="3"/>
  </r>
  <r>
    <x v="863"/>
    <x v="842"/>
    <x v="862"/>
    <x v="1"/>
    <x v="835"/>
    <x v="1"/>
    <x v="538"/>
    <x v="1"/>
    <x v="1"/>
    <x v="774"/>
    <x v="331"/>
    <x v="0"/>
    <x v="1"/>
    <x v="19"/>
  </r>
  <r>
    <x v="864"/>
    <x v="843"/>
    <x v="863"/>
    <x v="3"/>
    <x v="836"/>
    <x v="1"/>
    <x v="503"/>
    <x v="1"/>
    <x v="1"/>
    <x v="775"/>
    <x v="775"/>
    <x v="0"/>
    <x v="0"/>
    <x v="12"/>
  </r>
  <r>
    <x v="865"/>
    <x v="844"/>
    <x v="864"/>
    <x v="411"/>
    <x v="837"/>
    <x v="1"/>
    <x v="539"/>
    <x v="1"/>
    <x v="1"/>
    <x v="776"/>
    <x v="776"/>
    <x v="0"/>
    <x v="0"/>
    <x v="3"/>
  </r>
  <r>
    <x v="866"/>
    <x v="845"/>
    <x v="865"/>
    <x v="412"/>
    <x v="838"/>
    <x v="3"/>
    <x v="540"/>
    <x v="1"/>
    <x v="1"/>
    <x v="777"/>
    <x v="777"/>
    <x v="0"/>
    <x v="0"/>
    <x v="14"/>
  </r>
  <r>
    <x v="867"/>
    <x v="846"/>
    <x v="866"/>
    <x v="73"/>
    <x v="839"/>
    <x v="1"/>
    <x v="402"/>
    <x v="1"/>
    <x v="1"/>
    <x v="778"/>
    <x v="778"/>
    <x v="0"/>
    <x v="0"/>
    <x v="0"/>
  </r>
  <r>
    <x v="868"/>
    <x v="847"/>
    <x v="867"/>
    <x v="260"/>
    <x v="762"/>
    <x v="1"/>
    <x v="105"/>
    <x v="1"/>
    <x v="1"/>
    <x v="779"/>
    <x v="779"/>
    <x v="0"/>
    <x v="0"/>
    <x v="3"/>
  </r>
  <r>
    <x v="869"/>
    <x v="848"/>
    <x v="868"/>
    <x v="413"/>
    <x v="840"/>
    <x v="0"/>
    <x v="541"/>
    <x v="1"/>
    <x v="1"/>
    <x v="780"/>
    <x v="780"/>
    <x v="0"/>
    <x v="0"/>
    <x v="6"/>
  </r>
  <r>
    <x v="870"/>
    <x v="849"/>
    <x v="869"/>
    <x v="106"/>
    <x v="841"/>
    <x v="0"/>
    <x v="246"/>
    <x v="1"/>
    <x v="1"/>
    <x v="335"/>
    <x v="781"/>
    <x v="0"/>
    <x v="0"/>
    <x v="3"/>
  </r>
  <r>
    <x v="871"/>
    <x v="850"/>
    <x v="870"/>
    <x v="414"/>
    <x v="842"/>
    <x v="1"/>
    <x v="542"/>
    <x v="1"/>
    <x v="1"/>
    <x v="535"/>
    <x v="782"/>
    <x v="0"/>
    <x v="1"/>
    <x v="3"/>
  </r>
  <r>
    <x v="872"/>
    <x v="851"/>
    <x v="871"/>
    <x v="53"/>
    <x v="843"/>
    <x v="1"/>
    <x v="543"/>
    <x v="2"/>
    <x v="2"/>
    <x v="270"/>
    <x v="783"/>
    <x v="0"/>
    <x v="0"/>
    <x v="22"/>
  </r>
  <r>
    <x v="873"/>
    <x v="852"/>
    <x v="872"/>
    <x v="369"/>
    <x v="844"/>
    <x v="1"/>
    <x v="544"/>
    <x v="1"/>
    <x v="1"/>
    <x v="781"/>
    <x v="393"/>
    <x v="0"/>
    <x v="0"/>
    <x v="14"/>
  </r>
  <r>
    <x v="874"/>
    <x v="853"/>
    <x v="873"/>
    <x v="415"/>
    <x v="845"/>
    <x v="1"/>
    <x v="545"/>
    <x v="1"/>
    <x v="1"/>
    <x v="782"/>
    <x v="784"/>
    <x v="0"/>
    <x v="1"/>
    <x v="14"/>
  </r>
  <r>
    <x v="875"/>
    <x v="854"/>
    <x v="874"/>
    <x v="58"/>
    <x v="846"/>
    <x v="0"/>
    <x v="109"/>
    <x v="1"/>
    <x v="1"/>
    <x v="783"/>
    <x v="785"/>
    <x v="0"/>
    <x v="0"/>
    <x v="1"/>
  </r>
  <r>
    <x v="876"/>
    <x v="855"/>
    <x v="875"/>
    <x v="111"/>
    <x v="847"/>
    <x v="0"/>
    <x v="176"/>
    <x v="0"/>
    <x v="0"/>
    <x v="784"/>
    <x v="229"/>
    <x v="0"/>
    <x v="0"/>
    <x v="14"/>
  </r>
  <r>
    <x v="877"/>
    <x v="856"/>
    <x v="876"/>
    <x v="416"/>
    <x v="848"/>
    <x v="0"/>
    <x v="546"/>
    <x v="1"/>
    <x v="1"/>
    <x v="785"/>
    <x v="786"/>
    <x v="0"/>
    <x v="0"/>
    <x v="0"/>
  </r>
  <r>
    <x v="878"/>
    <x v="857"/>
    <x v="877"/>
    <x v="50"/>
    <x v="849"/>
    <x v="0"/>
    <x v="65"/>
    <x v="6"/>
    <x v="6"/>
    <x v="786"/>
    <x v="787"/>
    <x v="0"/>
    <x v="0"/>
    <x v="16"/>
  </r>
  <r>
    <x v="879"/>
    <x v="858"/>
    <x v="878"/>
    <x v="67"/>
    <x v="675"/>
    <x v="1"/>
    <x v="4"/>
    <x v="1"/>
    <x v="1"/>
    <x v="787"/>
    <x v="341"/>
    <x v="0"/>
    <x v="0"/>
    <x v="9"/>
  </r>
  <r>
    <x v="880"/>
    <x v="859"/>
    <x v="879"/>
    <x v="396"/>
    <x v="850"/>
    <x v="1"/>
    <x v="547"/>
    <x v="1"/>
    <x v="1"/>
    <x v="788"/>
    <x v="788"/>
    <x v="0"/>
    <x v="0"/>
    <x v="5"/>
  </r>
  <r>
    <x v="881"/>
    <x v="860"/>
    <x v="880"/>
    <x v="417"/>
    <x v="851"/>
    <x v="0"/>
    <x v="15"/>
    <x v="1"/>
    <x v="1"/>
    <x v="330"/>
    <x v="789"/>
    <x v="0"/>
    <x v="1"/>
    <x v="3"/>
  </r>
  <r>
    <x v="882"/>
    <x v="861"/>
    <x v="881"/>
    <x v="126"/>
    <x v="852"/>
    <x v="1"/>
    <x v="175"/>
    <x v="1"/>
    <x v="1"/>
    <x v="789"/>
    <x v="790"/>
    <x v="0"/>
    <x v="0"/>
    <x v="3"/>
  </r>
  <r>
    <x v="883"/>
    <x v="862"/>
    <x v="882"/>
    <x v="74"/>
    <x v="853"/>
    <x v="1"/>
    <x v="548"/>
    <x v="1"/>
    <x v="1"/>
    <x v="790"/>
    <x v="791"/>
    <x v="0"/>
    <x v="0"/>
    <x v="12"/>
  </r>
  <r>
    <x v="884"/>
    <x v="863"/>
    <x v="883"/>
    <x v="418"/>
    <x v="854"/>
    <x v="0"/>
    <x v="549"/>
    <x v="1"/>
    <x v="1"/>
    <x v="791"/>
    <x v="792"/>
    <x v="0"/>
    <x v="1"/>
    <x v="3"/>
  </r>
  <r>
    <x v="885"/>
    <x v="864"/>
    <x v="884"/>
    <x v="37"/>
    <x v="855"/>
    <x v="1"/>
    <x v="550"/>
    <x v="1"/>
    <x v="1"/>
    <x v="792"/>
    <x v="556"/>
    <x v="0"/>
    <x v="0"/>
    <x v="3"/>
  </r>
  <r>
    <x v="886"/>
    <x v="865"/>
    <x v="885"/>
    <x v="419"/>
    <x v="856"/>
    <x v="0"/>
    <x v="551"/>
    <x v="1"/>
    <x v="1"/>
    <x v="793"/>
    <x v="488"/>
    <x v="0"/>
    <x v="0"/>
    <x v="7"/>
  </r>
  <r>
    <x v="887"/>
    <x v="866"/>
    <x v="886"/>
    <x v="75"/>
    <x v="857"/>
    <x v="0"/>
    <x v="249"/>
    <x v="1"/>
    <x v="1"/>
    <x v="794"/>
    <x v="232"/>
    <x v="0"/>
    <x v="1"/>
    <x v="3"/>
  </r>
  <r>
    <x v="888"/>
    <x v="867"/>
    <x v="887"/>
    <x v="306"/>
    <x v="858"/>
    <x v="1"/>
    <x v="552"/>
    <x v="1"/>
    <x v="1"/>
    <x v="795"/>
    <x v="793"/>
    <x v="0"/>
    <x v="0"/>
    <x v="3"/>
  </r>
  <r>
    <x v="889"/>
    <x v="868"/>
    <x v="888"/>
    <x v="36"/>
    <x v="859"/>
    <x v="1"/>
    <x v="393"/>
    <x v="1"/>
    <x v="1"/>
    <x v="796"/>
    <x v="794"/>
    <x v="0"/>
    <x v="1"/>
    <x v="5"/>
  </r>
  <r>
    <x v="890"/>
    <x v="869"/>
    <x v="889"/>
    <x v="420"/>
    <x v="860"/>
    <x v="1"/>
    <x v="553"/>
    <x v="1"/>
    <x v="1"/>
    <x v="797"/>
    <x v="138"/>
    <x v="0"/>
    <x v="0"/>
    <x v="7"/>
  </r>
  <r>
    <x v="891"/>
    <x v="870"/>
    <x v="890"/>
    <x v="162"/>
    <x v="861"/>
    <x v="1"/>
    <x v="34"/>
    <x v="0"/>
    <x v="0"/>
    <x v="798"/>
    <x v="795"/>
    <x v="0"/>
    <x v="0"/>
    <x v="4"/>
  </r>
  <r>
    <x v="892"/>
    <x v="871"/>
    <x v="891"/>
    <x v="46"/>
    <x v="862"/>
    <x v="1"/>
    <x v="554"/>
    <x v="1"/>
    <x v="1"/>
    <x v="799"/>
    <x v="796"/>
    <x v="0"/>
    <x v="0"/>
    <x v="18"/>
  </r>
  <r>
    <x v="893"/>
    <x v="872"/>
    <x v="892"/>
    <x v="141"/>
    <x v="863"/>
    <x v="1"/>
    <x v="134"/>
    <x v="6"/>
    <x v="6"/>
    <x v="800"/>
    <x v="797"/>
    <x v="0"/>
    <x v="1"/>
    <x v="4"/>
  </r>
  <r>
    <x v="894"/>
    <x v="873"/>
    <x v="893"/>
    <x v="12"/>
    <x v="9"/>
    <x v="1"/>
    <x v="75"/>
    <x v="4"/>
    <x v="4"/>
    <x v="801"/>
    <x v="798"/>
    <x v="0"/>
    <x v="1"/>
    <x v="19"/>
  </r>
  <r>
    <x v="895"/>
    <x v="874"/>
    <x v="894"/>
    <x v="421"/>
    <x v="611"/>
    <x v="0"/>
    <x v="37"/>
    <x v="1"/>
    <x v="1"/>
    <x v="802"/>
    <x v="799"/>
    <x v="0"/>
    <x v="0"/>
    <x v="3"/>
  </r>
  <r>
    <x v="896"/>
    <x v="875"/>
    <x v="895"/>
    <x v="174"/>
    <x v="864"/>
    <x v="1"/>
    <x v="555"/>
    <x v="2"/>
    <x v="2"/>
    <x v="803"/>
    <x v="800"/>
    <x v="0"/>
    <x v="1"/>
    <x v="0"/>
  </r>
  <r>
    <x v="897"/>
    <x v="876"/>
    <x v="896"/>
    <x v="35"/>
    <x v="865"/>
    <x v="0"/>
    <x v="11"/>
    <x v="1"/>
    <x v="1"/>
    <x v="212"/>
    <x v="368"/>
    <x v="0"/>
    <x v="0"/>
    <x v="3"/>
  </r>
  <r>
    <x v="898"/>
    <x v="877"/>
    <x v="897"/>
    <x v="422"/>
    <x v="866"/>
    <x v="0"/>
    <x v="556"/>
    <x v="1"/>
    <x v="1"/>
    <x v="804"/>
    <x v="801"/>
    <x v="0"/>
    <x v="0"/>
    <x v="4"/>
  </r>
  <r>
    <x v="899"/>
    <x v="878"/>
    <x v="898"/>
    <x v="33"/>
    <x v="867"/>
    <x v="1"/>
    <x v="300"/>
    <x v="5"/>
    <x v="5"/>
    <x v="805"/>
    <x v="802"/>
    <x v="0"/>
    <x v="0"/>
    <x v="17"/>
  </r>
  <r>
    <x v="900"/>
    <x v="879"/>
    <x v="899"/>
    <x v="0"/>
    <x v="50"/>
    <x v="0"/>
    <x v="49"/>
    <x v="1"/>
    <x v="1"/>
    <x v="806"/>
    <x v="803"/>
    <x v="0"/>
    <x v="1"/>
    <x v="2"/>
  </r>
  <r>
    <x v="901"/>
    <x v="880"/>
    <x v="900"/>
    <x v="36"/>
    <x v="868"/>
    <x v="1"/>
    <x v="122"/>
    <x v="1"/>
    <x v="1"/>
    <x v="807"/>
    <x v="482"/>
    <x v="0"/>
    <x v="1"/>
    <x v="1"/>
  </r>
  <r>
    <x v="902"/>
    <x v="881"/>
    <x v="901"/>
    <x v="1"/>
    <x v="869"/>
    <x v="1"/>
    <x v="460"/>
    <x v="1"/>
    <x v="1"/>
    <x v="722"/>
    <x v="496"/>
    <x v="0"/>
    <x v="0"/>
    <x v="2"/>
  </r>
  <r>
    <x v="903"/>
    <x v="882"/>
    <x v="902"/>
    <x v="423"/>
    <x v="870"/>
    <x v="2"/>
    <x v="443"/>
    <x v="1"/>
    <x v="1"/>
    <x v="477"/>
    <x v="804"/>
    <x v="0"/>
    <x v="1"/>
    <x v="9"/>
  </r>
  <r>
    <x v="904"/>
    <x v="883"/>
    <x v="903"/>
    <x v="191"/>
    <x v="871"/>
    <x v="0"/>
    <x v="36"/>
    <x v="1"/>
    <x v="1"/>
    <x v="259"/>
    <x v="805"/>
    <x v="0"/>
    <x v="0"/>
    <x v="15"/>
  </r>
  <r>
    <x v="905"/>
    <x v="884"/>
    <x v="904"/>
    <x v="58"/>
    <x v="872"/>
    <x v="1"/>
    <x v="64"/>
    <x v="1"/>
    <x v="1"/>
    <x v="9"/>
    <x v="806"/>
    <x v="0"/>
    <x v="0"/>
    <x v="3"/>
  </r>
  <r>
    <x v="906"/>
    <x v="885"/>
    <x v="905"/>
    <x v="20"/>
    <x v="873"/>
    <x v="1"/>
    <x v="271"/>
    <x v="1"/>
    <x v="1"/>
    <x v="808"/>
    <x v="807"/>
    <x v="1"/>
    <x v="1"/>
    <x v="4"/>
  </r>
  <r>
    <x v="907"/>
    <x v="886"/>
    <x v="906"/>
    <x v="14"/>
    <x v="874"/>
    <x v="0"/>
    <x v="142"/>
    <x v="1"/>
    <x v="1"/>
    <x v="809"/>
    <x v="808"/>
    <x v="0"/>
    <x v="0"/>
    <x v="3"/>
  </r>
  <r>
    <x v="908"/>
    <x v="887"/>
    <x v="907"/>
    <x v="424"/>
    <x v="875"/>
    <x v="1"/>
    <x v="557"/>
    <x v="1"/>
    <x v="1"/>
    <x v="444"/>
    <x v="104"/>
    <x v="0"/>
    <x v="0"/>
    <x v="11"/>
  </r>
  <r>
    <x v="909"/>
    <x v="888"/>
    <x v="908"/>
    <x v="37"/>
    <x v="876"/>
    <x v="1"/>
    <x v="175"/>
    <x v="0"/>
    <x v="0"/>
    <x v="384"/>
    <x v="809"/>
    <x v="0"/>
    <x v="1"/>
    <x v="3"/>
  </r>
  <r>
    <x v="910"/>
    <x v="889"/>
    <x v="909"/>
    <x v="425"/>
    <x v="877"/>
    <x v="3"/>
    <x v="102"/>
    <x v="1"/>
    <x v="1"/>
    <x v="810"/>
    <x v="810"/>
    <x v="0"/>
    <x v="0"/>
    <x v="3"/>
  </r>
  <r>
    <x v="911"/>
    <x v="890"/>
    <x v="910"/>
    <x v="306"/>
    <x v="878"/>
    <x v="1"/>
    <x v="558"/>
    <x v="1"/>
    <x v="1"/>
    <x v="811"/>
    <x v="811"/>
    <x v="1"/>
    <x v="0"/>
    <x v="2"/>
  </r>
  <r>
    <x v="912"/>
    <x v="891"/>
    <x v="911"/>
    <x v="37"/>
    <x v="879"/>
    <x v="1"/>
    <x v="559"/>
    <x v="1"/>
    <x v="1"/>
    <x v="812"/>
    <x v="812"/>
    <x v="1"/>
    <x v="0"/>
    <x v="6"/>
  </r>
  <r>
    <x v="913"/>
    <x v="892"/>
    <x v="912"/>
    <x v="426"/>
    <x v="880"/>
    <x v="0"/>
    <x v="560"/>
    <x v="2"/>
    <x v="2"/>
    <x v="813"/>
    <x v="813"/>
    <x v="0"/>
    <x v="0"/>
    <x v="6"/>
  </r>
  <r>
    <x v="914"/>
    <x v="893"/>
    <x v="913"/>
    <x v="330"/>
    <x v="881"/>
    <x v="0"/>
    <x v="561"/>
    <x v="4"/>
    <x v="4"/>
    <x v="814"/>
    <x v="814"/>
    <x v="0"/>
    <x v="0"/>
    <x v="3"/>
  </r>
  <r>
    <x v="915"/>
    <x v="894"/>
    <x v="914"/>
    <x v="427"/>
    <x v="882"/>
    <x v="1"/>
    <x v="562"/>
    <x v="4"/>
    <x v="4"/>
    <x v="80"/>
    <x v="815"/>
    <x v="0"/>
    <x v="0"/>
    <x v="19"/>
  </r>
  <r>
    <x v="916"/>
    <x v="895"/>
    <x v="915"/>
    <x v="41"/>
    <x v="883"/>
    <x v="0"/>
    <x v="550"/>
    <x v="1"/>
    <x v="1"/>
    <x v="815"/>
    <x v="414"/>
    <x v="0"/>
    <x v="0"/>
    <x v="14"/>
  </r>
  <r>
    <x v="917"/>
    <x v="896"/>
    <x v="916"/>
    <x v="136"/>
    <x v="884"/>
    <x v="2"/>
    <x v="11"/>
    <x v="4"/>
    <x v="4"/>
    <x v="816"/>
    <x v="816"/>
    <x v="0"/>
    <x v="1"/>
    <x v="12"/>
  </r>
  <r>
    <x v="918"/>
    <x v="897"/>
    <x v="917"/>
    <x v="167"/>
    <x v="885"/>
    <x v="1"/>
    <x v="388"/>
    <x v="5"/>
    <x v="5"/>
    <x v="474"/>
    <x v="82"/>
    <x v="0"/>
    <x v="0"/>
    <x v="15"/>
  </r>
  <r>
    <x v="919"/>
    <x v="898"/>
    <x v="918"/>
    <x v="428"/>
    <x v="886"/>
    <x v="0"/>
    <x v="537"/>
    <x v="2"/>
    <x v="2"/>
    <x v="817"/>
    <x v="817"/>
    <x v="0"/>
    <x v="1"/>
    <x v="3"/>
  </r>
  <r>
    <x v="920"/>
    <x v="899"/>
    <x v="919"/>
    <x v="98"/>
    <x v="887"/>
    <x v="1"/>
    <x v="563"/>
    <x v="1"/>
    <x v="1"/>
    <x v="818"/>
    <x v="818"/>
    <x v="1"/>
    <x v="0"/>
    <x v="10"/>
  </r>
  <r>
    <x v="921"/>
    <x v="900"/>
    <x v="920"/>
    <x v="429"/>
    <x v="888"/>
    <x v="0"/>
    <x v="63"/>
    <x v="1"/>
    <x v="1"/>
    <x v="819"/>
    <x v="819"/>
    <x v="0"/>
    <x v="0"/>
    <x v="2"/>
  </r>
  <r>
    <x v="922"/>
    <x v="901"/>
    <x v="921"/>
    <x v="430"/>
    <x v="889"/>
    <x v="1"/>
    <x v="564"/>
    <x v="1"/>
    <x v="1"/>
    <x v="609"/>
    <x v="320"/>
    <x v="0"/>
    <x v="1"/>
    <x v="21"/>
  </r>
  <r>
    <x v="923"/>
    <x v="902"/>
    <x v="922"/>
    <x v="12"/>
    <x v="890"/>
    <x v="1"/>
    <x v="174"/>
    <x v="1"/>
    <x v="1"/>
    <x v="547"/>
    <x v="820"/>
    <x v="0"/>
    <x v="0"/>
    <x v="3"/>
  </r>
  <r>
    <x v="924"/>
    <x v="903"/>
    <x v="923"/>
    <x v="431"/>
    <x v="891"/>
    <x v="1"/>
    <x v="565"/>
    <x v="6"/>
    <x v="6"/>
    <x v="820"/>
    <x v="821"/>
    <x v="0"/>
    <x v="0"/>
    <x v="3"/>
  </r>
  <r>
    <x v="925"/>
    <x v="904"/>
    <x v="924"/>
    <x v="162"/>
    <x v="892"/>
    <x v="1"/>
    <x v="167"/>
    <x v="1"/>
    <x v="1"/>
    <x v="821"/>
    <x v="822"/>
    <x v="0"/>
    <x v="0"/>
    <x v="3"/>
  </r>
  <r>
    <x v="926"/>
    <x v="905"/>
    <x v="925"/>
    <x v="251"/>
    <x v="893"/>
    <x v="0"/>
    <x v="27"/>
    <x v="1"/>
    <x v="1"/>
    <x v="151"/>
    <x v="823"/>
    <x v="0"/>
    <x v="0"/>
    <x v="0"/>
  </r>
  <r>
    <x v="927"/>
    <x v="906"/>
    <x v="926"/>
    <x v="44"/>
    <x v="894"/>
    <x v="0"/>
    <x v="95"/>
    <x v="1"/>
    <x v="1"/>
    <x v="822"/>
    <x v="824"/>
    <x v="0"/>
    <x v="0"/>
    <x v="3"/>
  </r>
  <r>
    <x v="928"/>
    <x v="907"/>
    <x v="927"/>
    <x v="225"/>
    <x v="895"/>
    <x v="1"/>
    <x v="566"/>
    <x v="6"/>
    <x v="6"/>
    <x v="823"/>
    <x v="497"/>
    <x v="0"/>
    <x v="0"/>
    <x v="2"/>
  </r>
  <r>
    <x v="929"/>
    <x v="908"/>
    <x v="928"/>
    <x v="20"/>
    <x v="896"/>
    <x v="1"/>
    <x v="229"/>
    <x v="4"/>
    <x v="4"/>
    <x v="824"/>
    <x v="825"/>
    <x v="0"/>
    <x v="0"/>
    <x v="3"/>
  </r>
  <r>
    <x v="930"/>
    <x v="909"/>
    <x v="929"/>
    <x v="26"/>
    <x v="897"/>
    <x v="1"/>
    <x v="72"/>
    <x v="1"/>
    <x v="1"/>
    <x v="825"/>
    <x v="826"/>
    <x v="0"/>
    <x v="1"/>
    <x v="3"/>
  </r>
  <r>
    <x v="931"/>
    <x v="910"/>
    <x v="930"/>
    <x v="58"/>
    <x v="898"/>
    <x v="0"/>
    <x v="192"/>
    <x v="1"/>
    <x v="1"/>
    <x v="826"/>
    <x v="827"/>
    <x v="0"/>
    <x v="1"/>
    <x v="3"/>
  </r>
  <r>
    <x v="932"/>
    <x v="911"/>
    <x v="931"/>
    <x v="173"/>
    <x v="899"/>
    <x v="1"/>
    <x v="358"/>
    <x v="1"/>
    <x v="1"/>
    <x v="827"/>
    <x v="828"/>
    <x v="0"/>
    <x v="0"/>
    <x v="1"/>
  </r>
  <r>
    <x v="933"/>
    <x v="912"/>
    <x v="932"/>
    <x v="432"/>
    <x v="900"/>
    <x v="1"/>
    <x v="567"/>
    <x v="1"/>
    <x v="1"/>
    <x v="828"/>
    <x v="829"/>
    <x v="0"/>
    <x v="0"/>
    <x v="3"/>
  </r>
  <r>
    <x v="934"/>
    <x v="913"/>
    <x v="933"/>
    <x v="8"/>
    <x v="901"/>
    <x v="1"/>
    <x v="339"/>
    <x v="1"/>
    <x v="1"/>
    <x v="829"/>
    <x v="830"/>
    <x v="0"/>
    <x v="0"/>
    <x v="3"/>
  </r>
  <r>
    <x v="935"/>
    <x v="914"/>
    <x v="934"/>
    <x v="55"/>
    <x v="902"/>
    <x v="1"/>
    <x v="227"/>
    <x v="1"/>
    <x v="1"/>
    <x v="830"/>
    <x v="94"/>
    <x v="0"/>
    <x v="0"/>
    <x v="3"/>
  </r>
  <r>
    <x v="936"/>
    <x v="591"/>
    <x v="935"/>
    <x v="100"/>
    <x v="903"/>
    <x v="0"/>
    <x v="356"/>
    <x v="1"/>
    <x v="1"/>
    <x v="831"/>
    <x v="831"/>
    <x v="1"/>
    <x v="0"/>
    <x v="3"/>
  </r>
  <r>
    <x v="937"/>
    <x v="915"/>
    <x v="936"/>
    <x v="409"/>
    <x v="904"/>
    <x v="3"/>
    <x v="568"/>
    <x v="1"/>
    <x v="1"/>
    <x v="832"/>
    <x v="832"/>
    <x v="0"/>
    <x v="0"/>
    <x v="4"/>
  </r>
  <r>
    <x v="938"/>
    <x v="916"/>
    <x v="937"/>
    <x v="243"/>
    <x v="905"/>
    <x v="1"/>
    <x v="87"/>
    <x v="1"/>
    <x v="1"/>
    <x v="833"/>
    <x v="833"/>
    <x v="0"/>
    <x v="1"/>
    <x v="13"/>
  </r>
  <r>
    <x v="939"/>
    <x v="917"/>
    <x v="938"/>
    <x v="75"/>
    <x v="906"/>
    <x v="0"/>
    <x v="109"/>
    <x v="1"/>
    <x v="1"/>
    <x v="834"/>
    <x v="834"/>
    <x v="0"/>
    <x v="1"/>
    <x v="11"/>
  </r>
  <r>
    <x v="940"/>
    <x v="918"/>
    <x v="939"/>
    <x v="34"/>
    <x v="907"/>
    <x v="2"/>
    <x v="569"/>
    <x v="0"/>
    <x v="0"/>
    <x v="835"/>
    <x v="835"/>
    <x v="0"/>
    <x v="0"/>
    <x v="2"/>
  </r>
  <r>
    <x v="941"/>
    <x v="919"/>
    <x v="940"/>
    <x v="433"/>
    <x v="908"/>
    <x v="0"/>
    <x v="373"/>
    <x v="1"/>
    <x v="1"/>
    <x v="836"/>
    <x v="836"/>
    <x v="1"/>
    <x v="0"/>
    <x v="3"/>
  </r>
  <r>
    <x v="942"/>
    <x v="916"/>
    <x v="941"/>
    <x v="103"/>
    <x v="909"/>
    <x v="0"/>
    <x v="109"/>
    <x v="2"/>
    <x v="2"/>
    <x v="837"/>
    <x v="611"/>
    <x v="0"/>
    <x v="0"/>
    <x v="3"/>
  </r>
  <r>
    <x v="943"/>
    <x v="920"/>
    <x v="942"/>
    <x v="168"/>
    <x v="910"/>
    <x v="1"/>
    <x v="493"/>
    <x v="1"/>
    <x v="1"/>
    <x v="219"/>
    <x v="837"/>
    <x v="0"/>
    <x v="0"/>
    <x v="0"/>
  </r>
  <r>
    <x v="944"/>
    <x v="921"/>
    <x v="943"/>
    <x v="83"/>
    <x v="911"/>
    <x v="0"/>
    <x v="570"/>
    <x v="2"/>
    <x v="2"/>
    <x v="365"/>
    <x v="334"/>
    <x v="0"/>
    <x v="0"/>
    <x v="14"/>
  </r>
  <r>
    <x v="945"/>
    <x v="922"/>
    <x v="944"/>
    <x v="434"/>
    <x v="912"/>
    <x v="0"/>
    <x v="571"/>
    <x v="1"/>
    <x v="1"/>
    <x v="838"/>
    <x v="838"/>
    <x v="1"/>
    <x v="0"/>
    <x v="14"/>
  </r>
  <r>
    <x v="946"/>
    <x v="923"/>
    <x v="945"/>
    <x v="184"/>
    <x v="913"/>
    <x v="0"/>
    <x v="483"/>
    <x v="1"/>
    <x v="1"/>
    <x v="839"/>
    <x v="839"/>
    <x v="0"/>
    <x v="0"/>
    <x v="3"/>
  </r>
  <r>
    <x v="947"/>
    <x v="924"/>
    <x v="946"/>
    <x v="136"/>
    <x v="914"/>
    <x v="0"/>
    <x v="171"/>
    <x v="1"/>
    <x v="1"/>
    <x v="840"/>
    <x v="216"/>
    <x v="0"/>
    <x v="0"/>
    <x v="3"/>
  </r>
  <r>
    <x v="948"/>
    <x v="925"/>
    <x v="947"/>
    <x v="151"/>
    <x v="915"/>
    <x v="3"/>
    <x v="415"/>
    <x v="1"/>
    <x v="1"/>
    <x v="841"/>
    <x v="840"/>
    <x v="1"/>
    <x v="1"/>
    <x v="4"/>
  </r>
  <r>
    <x v="949"/>
    <x v="926"/>
    <x v="948"/>
    <x v="291"/>
    <x v="916"/>
    <x v="1"/>
    <x v="84"/>
    <x v="1"/>
    <x v="1"/>
    <x v="842"/>
    <x v="133"/>
    <x v="0"/>
    <x v="0"/>
    <x v="2"/>
  </r>
  <r>
    <x v="950"/>
    <x v="927"/>
    <x v="949"/>
    <x v="0"/>
    <x v="297"/>
    <x v="0"/>
    <x v="49"/>
    <x v="1"/>
    <x v="1"/>
    <x v="843"/>
    <x v="354"/>
    <x v="0"/>
    <x v="1"/>
    <x v="3"/>
  </r>
  <r>
    <x v="951"/>
    <x v="928"/>
    <x v="950"/>
    <x v="435"/>
    <x v="917"/>
    <x v="1"/>
    <x v="572"/>
    <x v="1"/>
    <x v="1"/>
    <x v="844"/>
    <x v="721"/>
    <x v="0"/>
    <x v="1"/>
    <x v="1"/>
  </r>
  <r>
    <x v="952"/>
    <x v="929"/>
    <x v="951"/>
    <x v="436"/>
    <x v="918"/>
    <x v="3"/>
    <x v="428"/>
    <x v="1"/>
    <x v="1"/>
    <x v="845"/>
    <x v="841"/>
    <x v="0"/>
    <x v="0"/>
    <x v="4"/>
  </r>
  <r>
    <x v="953"/>
    <x v="930"/>
    <x v="952"/>
    <x v="88"/>
    <x v="919"/>
    <x v="0"/>
    <x v="356"/>
    <x v="1"/>
    <x v="1"/>
    <x v="846"/>
    <x v="842"/>
    <x v="0"/>
    <x v="1"/>
    <x v="22"/>
  </r>
  <r>
    <x v="954"/>
    <x v="931"/>
    <x v="953"/>
    <x v="142"/>
    <x v="920"/>
    <x v="1"/>
    <x v="573"/>
    <x v="2"/>
    <x v="2"/>
    <x v="110"/>
    <x v="843"/>
    <x v="0"/>
    <x v="0"/>
    <x v="2"/>
  </r>
  <r>
    <x v="955"/>
    <x v="932"/>
    <x v="954"/>
    <x v="31"/>
    <x v="921"/>
    <x v="1"/>
    <x v="175"/>
    <x v="1"/>
    <x v="1"/>
    <x v="847"/>
    <x v="844"/>
    <x v="0"/>
    <x v="0"/>
    <x v="3"/>
  </r>
  <r>
    <x v="956"/>
    <x v="933"/>
    <x v="955"/>
    <x v="437"/>
    <x v="922"/>
    <x v="0"/>
    <x v="268"/>
    <x v="1"/>
    <x v="1"/>
    <x v="848"/>
    <x v="845"/>
    <x v="0"/>
    <x v="0"/>
    <x v="22"/>
  </r>
  <r>
    <x v="957"/>
    <x v="934"/>
    <x v="956"/>
    <x v="122"/>
    <x v="923"/>
    <x v="1"/>
    <x v="54"/>
    <x v="1"/>
    <x v="1"/>
    <x v="849"/>
    <x v="846"/>
    <x v="0"/>
    <x v="0"/>
    <x v="3"/>
  </r>
  <r>
    <x v="958"/>
    <x v="935"/>
    <x v="957"/>
    <x v="65"/>
    <x v="924"/>
    <x v="1"/>
    <x v="192"/>
    <x v="1"/>
    <x v="1"/>
    <x v="780"/>
    <x v="847"/>
    <x v="0"/>
    <x v="0"/>
    <x v="10"/>
  </r>
  <r>
    <x v="959"/>
    <x v="936"/>
    <x v="958"/>
    <x v="438"/>
    <x v="925"/>
    <x v="0"/>
    <x v="406"/>
    <x v="1"/>
    <x v="1"/>
    <x v="140"/>
    <x v="688"/>
    <x v="0"/>
    <x v="0"/>
    <x v="18"/>
  </r>
  <r>
    <x v="960"/>
    <x v="937"/>
    <x v="959"/>
    <x v="20"/>
    <x v="926"/>
    <x v="0"/>
    <x v="12"/>
    <x v="1"/>
    <x v="1"/>
    <x v="850"/>
    <x v="848"/>
    <x v="0"/>
    <x v="0"/>
    <x v="2"/>
  </r>
  <r>
    <x v="961"/>
    <x v="938"/>
    <x v="960"/>
    <x v="57"/>
    <x v="927"/>
    <x v="1"/>
    <x v="287"/>
    <x v="1"/>
    <x v="1"/>
    <x v="851"/>
    <x v="248"/>
    <x v="0"/>
    <x v="0"/>
    <x v="18"/>
  </r>
  <r>
    <x v="962"/>
    <x v="939"/>
    <x v="961"/>
    <x v="136"/>
    <x v="928"/>
    <x v="1"/>
    <x v="574"/>
    <x v="1"/>
    <x v="1"/>
    <x v="852"/>
    <x v="849"/>
    <x v="0"/>
    <x v="0"/>
    <x v="0"/>
  </r>
  <r>
    <x v="963"/>
    <x v="940"/>
    <x v="962"/>
    <x v="291"/>
    <x v="929"/>
    <x v="0"/>
    <x v="493"/>
    <x v="6"/>
    <x v="6"/>
    <x v="853"/>
    <x v="850"/>
    <x v="0"/>
    <x v="1"/>
    <x v="14"/>
  </r>
  <r>
    <x v="964"/>
    <x v="941"/>
    <x v="963"/>
    <x v="41"/>
    <x v="930"/>
    <x v="1"/>
    <x v="287"/>
    <x v="1"/>
    <x v="1"/>
    <x v="854"/>
    <x v="851"/>
    <x v="0"/>
    <x v="0"/>
    <x v="3"/>
  </r>
  <r>
    <x v="965"/>
    <x v="942"/>
    <x v="964"/>
    <x v="196"/>
    <x v="931"/>
    <x v="1"/>
    <x v="512"/>
    <x v="4"/>
    <x v="4"/>
    <x v="67"/>
    <x v="852"/>
    <x v="0"/>
    <x v="0"/>
    <x v="1"/>
  </r>
  <r>
    <x v="966"/>
    <x v="411"/>
    <x v="965"/>
    <x v="12"/>
    <x v="932"/>
    <x v="1"/>
    <x v="242"/>
    <x v="1"/>
    <x v="1"/>
    <x v="855"/>
    <x v="853"/>
    <x v="0"/>
    <x v="0"/>
    <x v="3"/>
  </r>
  <r>
    <x v="967"/>
    <x v="943"/>
    <x v="966"/>
    <x v="439"/>
    <x v="933"/>
    <x v="1"/>
    <x v="575"/>
    <x v="1"/>
    <x v="1"/>
    <x v="107"/>
    <x v="104"/>
    <x v="0"/>
    <x v="0"/>
    <x v="21"/>
  </r>
  <r>
    <x v="968"/>
    <x v="944"/>
    <x v="967"/>
    <x v="166"/>
    <x v="934"/>
    <x v="1"/>
    <x v="493"/>
    <x v="1"/>
    <x v="1"/>
    <x v="344"/>
    <x v="854"/>
    <x v="0"/>
    <x v="0"/>
    <x v="0"/>
  </r>
  <r>
    <x v="969"/>
    <x v="945"/>
    <x v="968"/>
    <x v="58"/>
    <x v="935"/>
    <x v="1"/>
    <x v="576"/>
    <x v="1"/>
    <x v="1"/>
    <x v="856"/>
    <x v="855"/>
    <x v="0"/>
    <x v="0"/>
    <x v="3"/>
  </r>
  <r>
    <x v="970"/>
    <x v="946"/>
    <x v="969"/>
    <x v="309"/>
    <x v="936"/>
    <x v="0"/>
    <x v="577"/>
    <x v="1"/>
    <x v="1"/>
    <x v="857"/>
    <x v="856"/>
    <x v="0"/>
    <x v="0"/>
    <x v="3"/>
  </r>
  <r>
    <x v="971"/>
    <x v="947"/>
    <x v="970"/>
    <x v="135"/>
    <x v="937"/>
    <x v="0"/>
    <x v="3"/>
    <x v="1"/>
    <x v="1"/>
    <x v="858"/>
    <x v="857"/>
    <x v="0"/>
    <x v="0"/>
    <x v="19"/>
  </r>
  <r>
    <x v="972"/>
    <x v="948"/>
    <x v="971"/>
    <x v="440"/>
    <x v="938"/>
    <x v="1"/>
    <x v="578"/>
    <x v="1"/>
    <x v="1"/>
    <x v="859"/>
    <x v="858"/>
    <x v="0"/>
    <x v="1"/>
    <x v="2"/>
  </r>
  <r>
    <x v="973"/>
    <x v="949"/>
    <x v="972"/>
    <x v="441"/>
    <x v="939"/>
    <x v="0"/>
    <x v="526"/>
    <x v="1"/>
    <x v="1"/>
    <x v="860"/>
    <x v="859"/>
    <x v="0"/>
    <x v="1"/>
    <x v="3"/>
  </r>
  <r>
    <x v="974"/>
    <x v="950"/>
    <x v="973"/>
    <x v="126"/>
    <x v="940"/>
    <x v="1"/>
    <x v="235"/>
    <x v="1"/>
    <x v="1"/>
    <x v="170"/>
    <x v="860"/>
    <x v="0"/>
    <x v="0"/>
    <x v="7"/>
  </r>
  <r>
    <x v="975"/>
    <x v="951"/>
    <x v="974"/>
    <x v="91"/>
    <x v="941"/>
    <x v="1"/>
    <x v="18"/>
    <x v="1"/>
    <x v="1"/>
    <x v="861"/>
    <x v="264"/>
    <x v="0"/>
    <x v="1"/>
    <x v="3"/>
  </r>
  <r>
    <x v="976"/>
    <x v="952"/>
    <x v="975"/>
    <x v="220"/>
    <x v="942"/>
    <x v="1"/>
    <x v="382"/>
    <x v="1"/>
    <x v="1"/>
    <x v="862"/>
    <x v="65"/>
    <x v="0"/>
    <x v="1"/>
    <x v="3"/>
  </r>
  <r>
    <x v="977"/>
    <x v="597"/>
    <x v="976"/>
    <x v="260"/>
    <x v="943"/>
    <x v="0"/>
    <x v="109"/>
    <x v="1"/>
    <x v="1"/>
    <x v="863"/>
    <x v="861"/>
    <x v="0"/>
    <x v="0"/>
    <x v="0"/>
  </r>
  <r>
    <x v="978"/>
    <x v="953"/>
    <x v="977"/>
    <x v="67"/>
    <x v="944"/>
    <x v="1"/>
    <x v="45"/>
    <x v="1"/>
    <x v="1"/>
    <x v="864"/>
    <x v="862"/>
    <x v="0"/>
    <x v="0"/>
    <x v="11"/>
  </r>
  <r>
    <x v="979"/>
    <x v="954"/>
    <x v="978"/>
    <x v="138"/>
    <x v="945"/>
    <x v="1"/>
    <x v="579"/>
    <x v="4"/>
    <x v="4"/>
    <x v="527"/>
    <x v="454"/>
    <x v="0"/>
    <x v="0"/>
    <x v="3"/>
  </r>
  <r>
    <x v="980"/>
    <x v="955"/>
    <x v="979"/>
    <x v="442"/>
    <x v="946"/>
    <x v="0"/>
    <x v="580"/>
    <x v="1"/>
    <x v="1"/>
    <x v="865"/>
    <x v="863"/>
    <x v="1"/>
    <x v="0"/>
    <x v="9"/>
  </r>
  <r>
    <x v="981"/>
    <x v="956"/>
    <x v="980"/>
    <x v="313"/>
    <x v="947"/>
    <x v="1"/>
    <x v="581"/>
    <x v="1"/>
    <x v="1"/>
    <x v="866"/>
    <x v="864"/>
    <x v="0"/>
    <x v="0"/>
    <x v="2"/>
  </r>
  <r>
    <x v="982"/>
    <x v="957"/>
    <x v="981"/>
    <x v="44"/>
    <x v="948"/>
    <x v="0"/>
    <x v="51"/>
    <x v="1"/>
    <x v="1"/>
    <x v="867"/>
    <x v="865"/>
    <x v="0"/>
    <x v="1"/>
    <x v="4"/>
  </r>
  <r>
    <x v="983"/>
    <x v="958"/>
    <x v="982"/>
    <x v="443"/>
    <x v="949"/>
    <x v="1"/>
    <x v="582"/>
    <x v="1"/>
    <x v="1"/>
    <x v="868"/>
    <x v="866"/>
    <x v="0"/>
    <x v="0"/>
    <x v="4"/>
  </r>
  <r>
    <x v="984"/>
    <x v="959"/>
    <x v="983"/>
    <x v="191"/>
    <x v="950"/>
    <x v="1"/>
    <x v="345"/>
    <x v="1"/>
    <x v="1"/>
    <x v="105"/>
    <x v="867"/>
    <x v="0"/>
    <x v="0"/>
    <x v="3"/>
  </r>
  <r>
    <x v="985"/>
    <x v="960"/>
    <x v="984"/>
    <x v="305"/>
    <x v="951"/>
    <x v="0"/>
    <x v="583"/>
    <x v="1"/>
    <x v="1"/>
    <x v="481"/>
    <x v="868"/>
    <x v="0"/>
    <x v="1"/>
    <x v="1"/>
  </r>
  <r>
    <x v="986"/>
    <x v="961"/>
    <x v="985"/>
    <x v="75"/>
    <x v="952"/>
    <x v="0"/>
    <x v="45"/>
    <x v="1"/>
    <x v="1"/>
    <x v="253"/>
    <x v="296"/>
    <x v="0"/>
    <x v="0"/>
    <x v="1"/>
  </r>
  <r>
    <x v="987"/>
    <x v="962"/>
    <x v="986"/>
    <x v="8"/>
    <x v="953"/>
    <x v="1"/>
    <x v="584"/>
    <x v="1"/>
    <x v="1"/>
    <x v="869"/>
    <x v="869"/>
    <x v="0"/>
    <x v="0"/>
    <x v="4"/>
  </r>
  <r>
    <x v="988"/>
    <x v="963"/>
    <x v="987"/>
    <x v="151"/>
    <x v="802"/>
    <x v="0"/>
    <x v="251"/>
    <x v="1"/>
    <x v="1"/>
    <x v="864"/>
    <x v="274"/>
    <x v="0"/>
    <x v="0"/>
    <x v="15"/>
  </r>
  <r>
    <x v="989"/>
    <x v="964"/>
    <x v="988"/>
    <x v="166"/>
    <x v="954"/>
    <x v="1"/>
    <x v="31"/>
    <x v="1"/>
    <x v="1"/>
    <x v="843"/>
    <x v="354"/>
    <x v="0"/>
    <x v="0"/>
    <x v="18"/>
  </r>
  <r>
    <x v="990"/>
    <x v="965"/>
    <x v="989"/>
    <x v="75"/>
    <x v="955"/>
    <x v="0"/>
    <x v="251"/>
    <x v="1"/>
    <x v="1"/>
    <x v="289"/>
    <x v="870"/>
    <x v="0"/>
    <x v="1"/>
    <x v="6"/>
  </r>
  <r>
    <x v="991"/>
    <x v="509"/>
    <x v="990"/>
    <x v="122"/>
    <x v="551"/>
    <x v="1"/>
    <x v="585"/>
    <x v="1"/>
    <x v="1"/>
    <x v="870"/>
    <x v="871"/>
    <x v="0"/>
    <x v="1"/>
    <x v="1"/>
  </r>
  <r>
    <x v="992"/>
    <x v="966"/>
    <x v="991"/>
    <x v="33"/>
    <x v="956"/>
    <x v="1"/>
    <x v="227"/>
    <x v="1"/>
    <x v="1"/>
    <x v="871"/>
    <x v="98"/>
    <x v="0"/>
    <x v="1"/>
    <x v="6"/>
  </r>
  <r>
    <x v="993"/>
    <x v="967"/>
    <x v="992"/>
    <x v="122"/>
    <x v="957"/>
    <x v="3"/>
    <x v="51"/>
    <x v="6"/>
    <x v="6"/>
    <x v="872"/>
    <x v="872"/>
    <x v="0"/>
    <x v="1"/>
    <x v="14"/>
  </r>
  <r>
    <x v="994"/>
    <x v="968"/>
    <x v="993"/>
    <x v="444"/>
    <x v="958"/>
    <x v="0"/>
    <x v="586"/>
    <x v="1"/>
    <x v="1"/>
    <x v="873"/>
    <x v="873"/>
    <x v="0"/>
    <x v="1"/>
    <x v="18"/>
  </r>
  <r>
    <x v="995"/>
    <x v="969"/>
    <x v="994"/>
    <x v="238"/>
    <x v="959"/>
    <x v="1"/>
    <x v="587"/>
    <x v="1"/>
    <x v="1"/>
    <x v="874"/>
    <x v="526"/>
    <x v="0"/>
    <x v="1"/>
    <x v="0"/>
  </r>
  <r>
    <x v="996"/>
    <x v="970"/>
    <x v="995"/>
    <x v="47"/>
    <x v="960"/>
    <x v="0"/>
    <x v="192"/>
    <x v="1"/>
    <x v="1"/>
    <x v="875"/>
    <x v="874"/>
    <x v="0"/>
    <x v="0"/>
    <x v="3"/>
  </r>
  <r>
    <x v="997"/>
    <x v="971"/>
    <x v="996"/>
    <x v="4"/>
    <x v="961"/>
    <x v="3"/>
    <x v="279"/>
    <x v="6"/>
    <x v="6"/>
    <x v="876"/>
    <x v="875"/>
    <x v="0"/>
    <x v="0"/>
    <x v="3"/>
  </r>
  <r>
    <x v="998"/>
    <x v="972"/>
    <x v="997"/>
    <x v="445"/>
    <x v="962"/>
    <x v="0"/>
    <x v="82"/>
    <x v="1"/>
    <x v="1"/>
    <x v="877"/>
    <x v="876"/>
    <x v="0"/>
    <x v="1"/>
    <x v="7"/>
  </r>
  <r>
    <x v="999"/>
    <x v="973"/>
    <x v="998"/>
    <x v="446"/>
    <x v="963"/>
    <x v="3"/>
    <x v="588"/>
    <x v="1"/>
    <x v="1"/>
    <x v="878"/>
    <x v="877"/>
    <x v="0"/>
    <x v="0"/>
    <x v="0"/>
  </r>
  <r>
    <x v="1000"/>
    <x v="974"/>
    <x v="999"/>
    <x v="447"/>
    <x v="964"/>
    <x v="4"/>
    <x v="589"/>
    <x v="7"/>
    <x v="7"/>
    <x v="879"/>
    <x v="878"/>
    <x v="2"/>
    <x v="2"/>
    <x v="24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9">
  <r>
    <n v="0"/>
    <x v="0"/>
    <s v="Pre-emptive tertiary standardization"/>
    <x v="0"/>
    <n v="0"/>
    <x v="0"/>
    <x v="0"/>
    <x v="0"/>
    <s v="CAD"/>
    <x v="0"/>
    <n v="1450159200"/>
    <b v="0"/>
    <b v="0"/>
    <s v="food/food trucks"/>
    <n v="0"/>
    <x v="0"/>
    <x v="0"/>
    <x v="0"/>
  </r>
  <r>
    <n v="1"/>
    <x v="1"/>
    <s v="Managed bottom-line architecture"/>
    <x v="1"/>
    <n v="14560"/>
    <x v="1"/>
    <x v="1"/>
    <x v="1"/>
    <s v="USD"/>
    <x v="1"/>
    <n v="1408597200"/>
    <b v="0"/>
    <b v="1"/>
    <s v="music/rock"/>
    <n v="10.4"/>
    <x v="1"/>
    <x v="1"/>
    <x v="1"/>
  </r>
  <r>
    <n v="2"/>
    <x v="2"/>
    <s v="Function-based leadingedge pricing structure"/>
    <x v="2"/>
    <n v="142523"/>
    <x v="1"/>
    <x v="2"/>
    <x v="2"/>
    <s v="AUD"/>
    <x v="2"/>
    <n v="1384840800"/>
    <b v="0"/>
    <b v="0"/>
    <s v="technology/web"/>
    <n v="1.3147878228782288"/>
    <x v="2"/>
    <x v="2"/>
    <x v="2"/>
  </r>
  <r>
    <n v="3"/>
    <x v="3"/>
    <s v="Vision-oriented fresh-thinking conglomeration"/>
    <x v="3"/>
    <n v="2477"/>
    <x v="0"/>
    <x v="3"/>
    <x v="1"/>
    <s v="USD"/>
    <x v="3"/>
    <n v="1568955600"/>
    <b v="0"/>
    <b v="0"/>
    <s v="music/rock"/>
    <n v="0.58976190476190471"/>
    <x v="3"/>
    <x v="1"/>
    <x v="1"/>
  </r>
  <r>
    <n v="4"/>
    <x v="4"/>
    <s v="Proactive foreground core"/>
    <x v="4"/>
    <n v="5265"/>
    <x v="0"/>
    <x v="4"/>
    <x v="1"/>
    <s v="USD"/>
    <x v="4"/>
    <n v="1548309600"/>
    <b v="0"/>
    <b v="0"/>
    <s v="theater/plays"/>
    <n v="0.69276315789473686"/>
    <x v="4"/>
    <x v="3"/>
    <x v="3"/>
  </r>
  <r>
    <n v="5"/>
    <x v="5"/>
    <s v="Open-source optimizing database"/>
    <x v="4"/>
    <n v="13195"/>
    <x v="1"/>
    <x v="5"/>
    <x v="3"/>
    <s v="DKK"/>
    <x v="5"/>
    <n v="1347080400"/>
    <b v="0"/>
    <b v="0"/>
    <s v="theater/plays"/>
    <n v="1.7361842105263159"/>
    <x v="5"/>
    <x v="3"/>
    <x v="3"/>
  </r>
  <r>
    <n v="6"/>
    <x v="6"/>
    <s v="Operative upward-trending algorithm"/>
    <x v="5"/>
    <n v="1090"/>
    <x v="0"/>
    <x v="6"/>
    <x v="4"/>
    <s v="GBP"/>
    <x v="6"/>
    <n v="1505365200"/>
    <b v="0"/>
    <b v="0"/>
    <s v="film &amp; video/documentary"/>
    <n v="0.20961538461538462"/>
    <x v="6"/>
    <x v="4"/>
    <x v="4"/>
  </r>
  <r>
    <n v="7"/>
    <x v="7"/>
    <s v="Centralized cohesive challenge"/>
    <x v="6"/>
    <n v="14741"/>
    <x v="1"/>
    <x v="7"/>
    <x v="3"/>
    <s v="DKK"/>
    <x v="7"/>
    <n v="1439614800"/>
    <b v="0"/>
    <b v="0"/>
    <s v="theater/plays"/>
    <n v="3.2757777777777779"/>
    <x v="7"/>
    <x v="3"/>
    <x v="3"/>
  </r>
  <r>
    <n v="8"/>
    <x v="8"/>
    <s v="Exclusive attitude-oriented intranet"/>
    <x v="7"/>
    <n v="21946"/>
    <x v="2"/>
    <x v="8"/>
    <x v="3"/>
    <s v="DKK"/>
    <x v="8"/>
    <n v="1281502800"/>
    <b v="0"/>
    <b v="0"/>
    <s v="theater/plays"/>
    <n v="0.19932788374205268"/>
    <x v="8"/>
    <x v="3"/>
    <x v="3"/>
  </r>
  <r>
    <n v="9"/>
    <x v="9"/>
    <s v="Open-source fresh-thinking model"/>
    <x v="8"/>
    <n v="3208"/>
    <x v="0"/>
    <x v="9"/>
    <x v="1"/>
    <s v="USD"/>
    <x v="9"/>
    <n v="1383804000"/>
    <b v="0"/>
    <b v="0"/>
    <s v="music/electric music"/>
    <n v="0.51741935483870971"/>
    <x v="9"/>
    <x v="1"/>
    <x v="5"/>
  </r>
  <r>
    <n v="10"/>
    <x v="10"/>
    <s v="Monitored empowering installation"/>
    <x v="5"/>
    <n v="13838"/>
    <x v="1"/>
    <x v="10"/>
    <x v="1"/>
    <s v="USD"/>
    <x v="10"/>
    <n v="1285909200"/>
    <b v="0"/>
    <b v="0"/>
    <s v="film &amp; video/drama"/>
    <n v="2.6611538461538462"/>
    <x v="10"/>
    <x v="4"/>
    <x v="6"/>
  </r>
  <r>
    <n v="11"/>
    <x v="11"/>
    <s v="Grass-roots zero administration system engine"/>
    <x v="9"/>
    <n v="3030"/>
    <x v="0"/>
    <x v="11"/>
    <x v="1"/>
    <s v="USD"/>
    <x v="11"/>
    <n v="1285563600"/>
    <b v="0"/>
    <b v="1"/>
    <s v="theater/plays"/>
    <n v="0.48095238095238096"/>
    <x v="11"/>
    <x v="3"/>
    <x v="3"/>
  </r>
  <r>
    <n v="12"/>
    <x v="12"/>
    <s v="Assimilated hybrid intranet"/>
    <x v="9"/>
    <n v="5629"/>
    <x v="0"/>
    <x v="12"/>
    <x v="1"/>
    <s v="USD"/>
    <x v="12"/>
    <n v="1572411600"/>
    <b v="0"/>
    <b v="0"/>
    <s v="film &amp; video/drama"/>
    <n v="0.89349206349206345"/>
    <x v="12"/>
    <x v="4"/>
    <x v="6"/>
  </r>
  <r>
    <n v="13"/>
    <x v="13"/>
    <s v="Multi-tiered directional open architecture"/>
    <x v="3"/>
    <n v="10295"/>
    <x v="1"/>
    <x v="13"/>
    <x v="1"/>
    <s v="USD"/>
    <x v="13"/>
    <n v="1466658000"/>
    <b v="0"/>
    <b v="0"/>
    <s v="music/indie rock"/>
    <n v="2.4511904761904764"/>
    <x v="13"/>
    <x v="1"/>
    <x v="7"/>
  </r>
  <r>
    <n v="14"/>
    <x v="14"/>
    <s v="Cloned directional synergy"/>
    <x v="10"/>
    <n v="18829"/>
    <x v="0"/>
    <x v="14"/>
    <x v="1"/>
    <s v="USD"/>
    <x v="14"/>
    <n v="1333342800"/>
    <b v="0"/>
    <b v="0"/>
    <s v="music/indie rock"/>
    <n v="0.66769503546099296"/>
    <x v="14"/>
    <x v="1"/>
    <x v="7"/>
  </r>
  <r>
    <n v="15"/>
    <x v="15"/>
    <s v="Extended eco-centric pricing structure"/>
    <x v="11"/>
    <n v="38414"/>
    <x v="0"/>
    <x v="15"/>
    <x v="1"/>
    <s v="USD"/>
    <x v="15"/>
    <n v="1576303200"/>
    <b v="0"/>
    <b v="0"/>
    <s v="technology/wearables"/>
    <n v="0.47307881773399013"/>
    <x v="15"/>
    <x v="2"/>
    <x v="8"/>
  </r>
  <r>
    <n v="16"/>
    <x v="16"/>
    <s v="Cross-platform systemic adapter"/>
    <x v="12"/>
    <n v="11041"/>
    <x v="1"/>
    <x v="16"/>
    <x v="1"/>
    <s v="USD"/>
    <x v="16"/>
    <n v="1392271200"/>
    <b v="0"/>
    <b v="0"/>
    <s v="publishing/nonfiction"/>
    <n v="6.4947058823529416"/>
    <x v="16"/>
    <x v="5"/>
    <x v="9"/>
  </r>
  <r>
    <n v="17"/>
    <x v="17"/>
    <s v="Seamless 4thgeneration methodology"/>
    <x v="13"/>
    <n v="134845"/>
    <x v="1"/>
    <x v="17"/>
    <x v="1"/>
    <s v="USD"/>
    <x v="17"/>
    <n v="1294898400"/>
    <b v="0"/>
    <b v="0"/>
    <s v="film &amp; video/animation"/>
    <n v="1.5939125295508274"/>
    <x v="17"/>
    <x v="4"/>
    <x v="10"/>
  </r>
  <r>
    <n v="18"/>
    <x v="18"/>
    <s v="Exclusive needs-based adapter"/>
    <x v="14"/>
    <n v="6089"/>
    <x v="3"/>
    <x v="18"/>
    <x v="1"/>
    <s v="USD"/>
    <x v="18"/>
    <n v="1537074000"/>
    <b v="0"/>
    <b v="0"/>
    <s v="theater/plays"/>
    <n v="0.66912087912087914"/>
    <x v="18"/>
    <x v="3"/>
    <x v="3"/>
  </r>
  <r>
    <n v="19"/>
    <x v="19"/>
    <s v="Down-sized cohesive archive"/>
    <x v="15"/>
    <n v="30331"/>
    <x v="0"/>
    <x v="19"/>
    <x v="1"/>
    <s v="USD"/>
    <x v="19"/>
    <n v="1553490000"/>
    <b v="0"/>
    <b v="1"/>
    <s v="theater/plays"/>
    <n v="0.48529600000000001"/>
    <x v="19"/>
    <x v="3"/>
    <x v="3"/>
  </r>
  <r>
    <n v="20"/>
    <x v="20"/>
    <s v="Proactive composite alliance"/>
    <x v="16"/>
    <n v="147936"/>
    <x v="1"/>
    <x v="20"/>
    <x v="1"/>
    <s v="USD"/>
    <x v="20"/>
    <n v="1406523600"/>
    <b v="0"/>
    <b v="0"/>
    <s v="film &amp; video/drama"/>
    <n v="1.1224279210925645"/>
    <x v="20"/>
    <x v="4"/>
    <x v="6"/>
  </r>
  <r>
    <n v="21"/>
    <x v="21"/>
    <s v="Re-engineered intangible definition"/>
    <x v="17"/>
    <n v="38533"/>
    <x v="0"/>
    <x v="21"/>
    <x v="1"/>
    <s v="USD"/>
    <x v="21"/>
    <n v="1316322000"/>
    <b v="0"/>
    <b v="0"/>
    <s v="theater/plays"/>
    <n v="0.40992553191489361"/>
    <x v="21"/>
    <x v="3"/>
    <x v="3"/>
  </r>
  <r>
    <n v="22"/>
    <x v="22"/>
    <s v="Enhanced dynamic definition"/>
    <x v="18"/>
    <n v="75690"/>
    <x v="1"/>
    <x v="22"/>
    <x v="1"/>
    <s v="USD"/>
    <x v="22"/>
    <n v="1524027600"/>
    <b v="0"/>
    <b v="0"/>
    <s v="theater/plays"/>
    <n v="1.2807106598984772"/>
    <x v="22"/>
    <x v="3"/>
    <x v="3"/>
  </r>
  <r>
    <n v="23"/>
    <x v="23"/>
    <s v="Devolved next generation adapter"/>
    <x v="6"/>
    <n v="14942"/>
    <x v="1"/>
    <x v="23"/>
    <x v="4"/>
    <s v="GBP"/>
    <x v="23"/>
    <n v="1554699600"/>
    <b v="0"/>
    <b v="0"/>
    <s v="film &amp; video/documentary"/>
    <n v="3.3204444444444445"/>
    <x v="23"/>
    <x v="4"/>
    <x v="4"/>
  </r>
  <r>
    <n v="24"/>
    <x v="24"/>
    <s v="Cross-platform intermediate frame"/>
    <x v="19"/>
    <n v="104257"/>
    <x v="1"/>
    <x v="24"/>
    <x v="1"/>
    <s v="USD"/>
    <x v="24"/>
    <n v="1403499600"/>
    <b v="0"/>
    <b v="0"/>
    <s v="technology/wearables"/>
    <n v="1.1283225108225108"/>
    <x v="24"/>
    <x v="2"/>
    <x v="8"/>
  </r>
  <r>
    <n v="25"/>
    <x v="25"/>
    <s v="Monitored impactful analyzer"/>
    <x v="20"/>
    <n v="11904"/>
    <x v="1"/>
    <x v="25"/>
    <x v="1"/>
    <s v="USD"/>
    <x v="25"/>
    <n v="1307422800"/>
    <b v="0"/>
    <b v="1"/>
    <s v="games/video games"/>
    <n v="2.1643636363636363"/>
    <x v="25"/>
    <x v="6"/>
    <x v="11"/>
  </r>
  <r>
    <n v="26"/>
    <x v="26"/>
    <s v="Optional responsive customer loyalty"/>
    <x v="21"/>
    <n v="51814"/>
    <x v="3"/>
    <x v="26"/>
    <x v="1"/>
    <s v="USD"/>
    <x v="26"/>
    <n v="1535346000"/>
    <b v="0"/>
    <b v="0"/>
    <s v="theater/plays"/>
    <n v="0.4819906976744186"/>
    <x v="26"/>
    <x v="3"/>
    <x v="3"/>
  </r>
  <r>
    <n v="27"/>
    <x v="27"/>
    <s v="Diverse transitional migration"/>
    <x v="22"/>
    <n v="1599"/>
    <x v="0"/>
    <x v="27"/>
    <x v="1"/>
    <s v="USD"/>
    <x v="27"/>
    <n v="1444539600"/>
    <b v="0"/>
    <b v="0"/>
    <s v="music/rock"/>
    <n v="0.79949999999999999"/>
    <x v="27"/>
    <x v="1"/>
    <x v="1"/>
  </r>
  <r>
    <n v="28"/>
    <x v="28"/>
    <s v="Synchronized global task-force"/>
    <x v="23"/>
    <n v="137635"/>
    <x v="1"/>
    <x v="28"/>
    <x v="1"/>
    <s v="USD"/>
    <x v="28"/>
    <n v="1267682400"/>
    <b v="0"/>
    <b v="1"/>
    <s v="theater/plays"/>
    <n v="1.0522553516819573"/>
    <x v="28"/>
    <x v="3"/>
    <x v="3"/>
  </r>
  <r>
    <n v="29"/>
    <x v="29"/>
    <s v="Focused 6thgeneration forecast"/>
    <x v="24"/>
    <n v="150965"/>
    <x v="1"/>
    <x v="29"/>
    <x v="5"/>
    <s v="CHF"/>
    <x v="29"/>
    <n v="1535518800"/>
    <b v="0"/>
    <b v="0"/>
    <s v="film &amp; video/shorts"/>
    <n v="3.2889978213507627"/>
    <x v="29"/>
    <x v="4"/>
    <x v="12"/>
  </r>
  <r>
    <n v="30"/>
    <x v="30"/>
    <s v="Down-sized analyzing challenge"/>
    <x v="25"/>
    <n v="14455"/>
    <x v="1"/>
    <x v="30"/>
    <x v="1"/>
    <s v="USD"/>
    <x v="30"/>
    <n v="1559106000"/>
    <b v="0"/>
    <b v="0"/>
    <s v="film &amp; video/animation"/>
    <n v="1.606111111111111"/>
    <x v="30"/>
    <x v="4"/>
    <x v="10"/>
  </r>
  <r>
    <n v="31"/>
    <x v="31"/>
    <s v="Progressive needs-based focus group"/>
    <x v="26"/>
    <n v="10850"/>
    <x v="1"/>
    <x v="31"/>
    <x v="4"/>
    <s v="GBP"/>
    <x v="31"/>
    <n v="1454392800"/>
    <b v="0"/>
    <b v="0"/>
    <s v="games/video games"/>
    <n v="3.1"/>
    <x v="31"/>
    <x v="6"/>
    <x v="11"/>
  </r>
  <r>
    <n v="32"/>
    <x v="32"/>
    <s v="Ergonomic 6thgeneration success"/>
    <x v="27"/>
    <n v="87676"/>
    <x v="0"/>
    <x v="32"/>
    <x v="6"/>
    <s v="EUR"/>
    <x v="32"/>
    <n v="1517896800"/>
    <b v="0"/>
    <b v="0"/>
    <s v="film &amp; video/documentary"/>
    <n v="0.86807920792079207"/>
    <x v="32"/>
    <x v="4"/>
    <x v="4"/>
  </r>
  <r>
    <n v="33"/>
    <x v="33"/>
    <s v="Exclusive interactive approach"/>
    <x v="28"/>
    <n v="189666"/>
    <x v="1"/>
    <x v="33"/>
    <x v="1"/>
    <s v="USD"/>
    <x v="33"/>
    <n v="1415685600"/>
    <b v="0"/>
    <b v="0"/>
    <s v="theater/plays"/>
    <n v="3.7782071713147412"/>
    <x v="33"/>
    <x v="3"/>
    <x v="3"/>
  </r>
  <r>
    <n v="34"/>
    <x v="34"/>
    <s v="Reverse-engineered asynchronous archive"/>
    <x v="29"/>
    <n v="14025"/>
    <x v="1"/>
    <x v="34"/>
    <x v="1"/>
    <s v="USD"/>
    <x v="34"/>
    <n v="1490677200"/>
    <b v="0"/>
    <b v="0"/>
    <s v="film &amp; video/documentary"/>
    <n v="1.5080645161290323"/>
    <x v="34"/>
    <x v="4"/>
    <x v="4"/>
  </r>
  <r>
    <n v="35"/>
    <x v="35"/>
    <s v="Synergized intangible challenge"/>
    <x v="30"/>
    <n v="188628"/>
    <x v="1"/>
    <x v="35"/>
    <x v="3"/>
    <s v="DKK"/>
    <x v="35"/>
    <n v="1551506400"/>
    <b v="0"/>
    <b v="1"/>
    <s v="film &amp; video/drama"/>
    <n v="1.5030119521912351"/>
    <x v="35"/>
    <x v="4"/>
    <x v="6"/>
  </r>
  <r>
    <n v="36"/>
    <x v="36"/>
    <s v="Monitored multi-state encryption"/>
    <x v="31"/>
    <n v="1101"/>
    <x v="1"/>
    <x v="36"/>
    <x v="1"/>
    <s v="USD"/>
    <x v="36"/>
    <n v="1300856400"/>
    <b v="0"/>
    <b v="0"/>
    <s v="theater/plays"/>
    <n v="1.572857142857143"/>
    <x v="36"/>
    <x v="3"/>
    <x v="3"/>
  </r>
  <r>
    <n v="37"/>
    <x v="37"/>
    <s v="Profound attitude-oriented functionalities"/>
    <x v="32"/>
    <n v="11339"/>
    <x v="1"/>
    <x v="37"/>
    <x v="1"/>
    <s v="USD"/>
    <x v="37"/>
    <n v="1573192800"/>
    <b v="0"/>
    <b v="1"/>
    <s v="publishing/fiction"/>
    <n v="1.3998765432098765"/>
    <x v="20"/>
    <x v="5"/>
    <x v="13"/>
  </r>
  <r>
    <n v="38"/>
    <x v="38"/>
    <s v="Digitized client-driven database"/>
    <x v="33"/>
    <n v="10085"/>
    <x v="1"/>
    <x v="38"/>
    <x v="1"/>
    <s v="USD"/>
    <x v="38"/>
    <n v="1287810000"/>
    <b v="0"/>
    <b v="0"/>
    <s v="photography/photography books"/>
    <n v="3.2532258064516131"/>
    <x v="37"/>
    <x v="7"/>
    <x v="14"/>
  </r>
  <r>
    <n v="39"/>
    <x v="39"/>
    <s v="Organized bi-directional function"/>
    <x v="34"/>
    <n v="5027"/>
    <x v="0"/>
    <x v="39"/>
    <x v="3"/>
    <s v="DKK"/>
    <x v="39"/>
    <n v="1362978000"/>
    <b v="0"/>
    <b v="0"/>
    <s v="theater/plays"/>
    <n v="0.50777777777777777"/>
    <x v="38"/>
    <x v="3"/>
    <x v="3"/>
  </r>
  <r>
    <n v="40"/>
    <x v="40"/>
    <s v="Reduced stable middleware"/>
    <x v="35"/>
    <n v="14878"/>
    <x v="1"/>
    <x v="40"/>
    <x v="1"/>
    <s v="USD"/>
    <x v="40"/>
    <n v="1277355600"/>
    <b v="0"/>
    <b v="1"/>
    <s v="technology/wearables"/>
    <n v="1.6906818181818182"/>
    <x v="39"/>
    <x v="2"/>
    <x v="8"/>
  </r>
  <r>
    <n v="41"/>
    <x v="41"/>
    <s v="Universal 5thgeneration neural-net"/>
    <x v="36"/>
    <n v="11924"/>
    <x v="1"/>
    <x v="41"/>
    <x v="6"/>
    <s v="EUR"/>
    <x v="41"/>
    <n v="1348981200"/>
    <b v="0"/>
    <b v="1"/>
    <s v="music/rock"/>
    <n v="2.1292857142857144"/>
    <x v="40"/>
    <x v="1"/>
    <x v="1"/>
  </r>
  <r>
    <n v="42"/>
    <x v="42"/>
    <s v="Virtual uniform frame"/>
    <x v="37"/>
    <n v="7991"/>
    <x v="1"/>
    <x v="42"/>
    <x v="1"/>
    <s v="USD"/>
    <x v="42"/>
    <n v="1310533200"/>
    <b v="0"/>
    <b v="0"/>
    <s v="food/food trucks"/>
    <n v="4.4394444444444447"/>
    <x v="41"/>
    <x v="0"/>
    <x v="0"/>
  </r>
  <r>
    <n v="43"/>
    <x v="43"/>
    <s v="Profound explicit paradigm"/>
    <x v="38"/>
    <n v="167717"/>
    <x v="1"/>
    <x v="43"/>
    <x v="1"/>
    <s v="USD"/>
    <x v="43"/>
    <n v="1407560400"/>
    <b v="0"/>
    <b v="0"/>
    <s v="publishing/radio &amp; podcasts"/>
    <n v="1.859390243902439"/>
    <x v="42"/>
    <x v="5"/>
    <x v="15"/>
  </r>
  <r>
    <n v="44"/>
    <x v="44"/>
    <s v="Visionary real-time groupware"/>
    <x v="39"/>
    <n v="10541"/>
    <x v="1"/>
    <x v="13"/>
    <x v="3"/>
    <s v="DKK"/>
    <x v="44"/>
    <n v="1552885200"/>
    <b v="0"/>
    <b v="0"/>
    <s v="publishing/fiction"/>
    <n v="6.5881249999999998"/>
    <x v="43"/>
    <x v="5"/>
    <x v="13"/>
  </r>
  <r>
    <n v="45"/>
    <x v="45"/>
    <s v="Networked tertiary Graphical User Interface"/>
    <x v="40"/>
    <n v="4530"/>
    <x v="0"/>
    <x v="44"/>
    <x v="1"/>
    <s v="USD"/>
    <x v="45"/>
    <n v="1479362400"/>
    <b v="0"/>
    <b v="1"/>
    <s v="theater/plays"/>
    <n v="0.4768421052631579"/>
    <x v="44"/>
    <x v="3"/>
    <x v="3"/>
  </r>
  <r>
    <n v="46"/>
    <x v="46"/>
    <s v="Virtual grid-enabled task-force"/>
    <x v="41"/>
    <n v="4247"/>
    <x v="1"/>
    <x v="45"/>
    <x v="1"/>
    <s v="USD"/>
    <x v="46"/>
    <n v="1280552400"/>
    <b v="0"/>
    <b v="0"/>
    <s v="music/rock"/>
    <n v="1.1478378378378378"/>
    <x v="45"/>
    <x v="1"/>
    <x v="1"/>
  </r>
  <r>
    <n v="47"/>
    <x v="47"/>
    <s v="Function-based multi-state software"/>
    <x v="42"/>
    <n v="7129"/>
    <x v="1"/>
    <x v="46"/>
    <x v="1"/>
    <s v="USD"/>
    <x v="47"/>
    <n v="1398661200"/>
    <b v="0"/>
    <b v="0"/>
    <s v="theater/plays"/>
    <n v="4.7526666666666664"/>
    <x v="46"/>
    <x v="3"/>
    <x v="3"/>
  </r>
  <r>
    <n v="48"/>
    <x v="48"/>
    <s v="Optimized leadingedge concept"/>
    <x v="43"/>
    <n v="128862"/>
    <x v="1"/>
    <x v="47"/>
    <x v="1"/>
    <s v="USD"/>
    <x v="48"/>
    <n v="1436245200"/>
    <b v="0"/>
    <b v="0"/>
    <s v="theater/plays"/>
    <n v="3.86972972972973"/>
    <x v="47"/>
    <x v="3"/>
    <x v="3"/>
  </r>
  <r>
    <n v="49"/>
    <x v="49"/>
    <s v="Sharable holistic interface"/>
    <x v="44"/>
    <n v="13653"/>
    <x v="1"/>
    <x v="48"/>
    <x v="1"/>
    <s v="USD"/>
    <x v="49"/>
    <n v="1575439200"/>
    <b v="0"/>
    <b v="0"/>
    <s v="music/rock"/>
    <n v="1.89625"/>
    <x v="48"/>
    <x v="1"/>
    <x v="1"/>
  </r>
  <r>
    <n v="50"/>
    <x v="50"/>
    <s v="Down-sized system-worthy secured line"/>
    <x v="0"/>
    <n v="2"/>
    <x v="0"/>
    <x v="49"/>
    <x v="6"/>
    <s v="EUR"/>
    <x v="50"/>
    <n v="1377752400"/>
    <b v="0"/>
    <b v="0"/>
    <s v="music/metal"/>
    <n v="0.02"/>
    <x v="49"/>
    <x v="1"/>
    <x v="16"/>
  </r>
  <r>
    <n v="51"/>
    <x v="51"/>
    <s v="Inverse secondary infrastructure"/>
    <x v="45"/>
    <n v="145243"/>
    <x v="0"/>
    <x v="50"/>
    <x v="4"/>
    <s v="GBP"/>
    <x v="51"/>
    <n v="1334206800"/>
    <b v="0"/>
    <b v="1"/>
    <s v="technology/wearables"/>
    <n v="0.91867805186590767"/>
    <x v="50"/>
    <x v="2"/>
    <x v="8"/>
  </r>
  <r>
    <n v="52"/>
    <x v="52"/>
    <s v="Organic foreground leverage"/>
    <x v="44"/>
    <n v="2459"/>
    <x v="0"/>
    <x v="51"/>
    <x v="1"/>
    <s v="USD"/>
    <x v="52"/>
    <n v="1284872400"/>
    <b v="0"/>
    <b v="0"/>
    <s v="theater/plays"/>
    <n v="0.34152777777777776"/>
    <x v="51"/>
    <x v="3"/>
    <x v="3"/>
  </r>
  <r>
    <n v="53"/>
    <x v="53"/>
    <s v="Reverse-engineered static concept"/>
    <x v="35"/>
    <n v="12356"/>
    <x v="1"/>
    <x v="52"/>
    <x v="1"/>
    <s v="USD"/>
    <x v="53"/>
    <n v="1403931600"/>
    <b v="0"/>
    <b v="0"/>
    <s v="film &amp; video/drama"/>
    <n v="1.4040909090909091"/>
    <x v="52"/>
    <x v="4"/>
    <x v="6"/>
  </r>
  <r>
    <n v="54"/>
    <x v="54"/>
    <s v="Multi-channeled neutral customer loyalty"/>
    <x v="46"/>
    <n v="5392"/>
    <x v="0"/>
    <x v="53"/>
    <x v="1"/>
    <s v="USD"/>
    <x v="54"/>
    <n v="1521262800"/>
    <b v="0"/>
    <b v="0"/>
    <s v="technology/wearables"/>
    <n v="0.89866666666666661"/>
    <x v="53"/>
    <x v="2"/>
    <x v="8"/>
  </r>
  <r>
    <n v="55"/>
    <x v="55"/>
    <s v="Reverse-engineered bifurcated strategy"/>
    <x v="47"/>
    <n v="11746"/>
    <x v="1"/>
    <x v="54"/>
    <x v="1"/>
    <s v="USD"/>
    <x v="55"/>
    <n v="1533358800"/>
    <b v="0"/>
    <b v="0"/>
    <s v="music/jazz"/>
    <n v="1.7796969696969698"/>
    <x v="54"/>
    <x v="1"/>
    <x v="17"/>
  </r>
  <r>
    <n v="56"/>
    <x v="56"/>
    <s v="Horizontal context-sensitive knowledge user"/>
    <x v="48"/>
    <n v="11493"/>
    <x v="1"/>
    <x v="55"/>
    <x v="1"/>
    <s v="USD"/>
    <x v="56"/>
    <n v="1421474400"/>
    <b v="0"/>
    <b v="0"/>
    <s v="technology/wearables"/>
    <n v="1.436625"/>
    <x v="55"/>
    <x v="2"/>
    <x v="8"/>
  </r>
  <r>
    <n v="57"/>
    <x v="57"/>
    <s v="Cross-group multi-state task-force"/>
    <x v="49"/>
    <n v="6243"/>
    <x v="1"/>
    <x v="56"/>
    <x v="1"/>
    <s v="USD"/>
    <x v="57"/>
    <n v="1505278800"/>
    <b v="0"/>
    <b v="0"/>
    <s v="games/video games"/>
    <n v="2.1527586206896552"/>
    <x v="56"/>
    <x v="6"/>
    <x v="11"/>
  </r>
  <r>
    <n v="58"/>
    <x v="58"/>
    <s v="Expanded 3rdgeneration strategy"/>
    <x v="50"/>
    <n v="6132"/>
    <x v="1"/>
    <x v="57"/>
    <x v="1"/>
    <s v="USD"/>
    <x v="58"/>
    <n v="1443934800"/>
    <b v="0"/>
    <b v="0"/>
    <s v="theater/plays"/>
    <n v="2.2711111111111113"/>
    <x v="57"/>
    <x v="3"/>
    <x v="3"/>
  </r>
  <r>
    <n v="59"/>
    <x v="59"/>
    <s v="Assimilated real-time support"/>
    <x v="1"/>
    <n v="3851"/>
    <x v="1"/>
    <x v="58"/>
    <x v="1"/>
    <s v="USD"/>
    <x v="59"/>
    <n v="1498539600"/>
    <b v="0"/>
    <b v="1"/>
    <s v="theater/plays"/>
    <n v="2.7507142857142859"/>
    <x v="58"/>
    <x v="3"/>
    <x v="3"/>
  </r>
  <r>
    <n v="60"/>
    <x v="60"/>
    <s v="User-centric regional database"/>
    <x v="51"/>
    <n v="135997"/>
    <x v="1"/>
    <x v="59"/>
    <x v="0"/>
    <s v="CAD"/>
    <x v="60"/>
    <n v="1342760400"/>
    <b v="0"/>
    <b v="0"/>
    <s v="theater/plays"/>
    <n v="1.4437048832271762"/>
    <x v="34"/>
    <x v="3"/>
    <x v="3"/>
  </r>
  <r>
    <n v="61"/>
    <x v="61"/>
    <s v="Open-source zero administration complexity"/>
    <x v="52"/>
    <n v="184750"/>
    <x v="0"/>
    <x v="60"/>
    <x v="0"/>
    <s v="CAD"/>
    <x v="61"/>
    <n v="1301720400"/>
    <b v="0"/>
    <b v="0"/>
    <s v="theater/plays"/>
    <n v="0.92745983935742971"/>
    <x v="59"/>
    <x v="3"/>
    <x v="3"/>
  </r>
  <r>
    <n v="62"/>
    <x v="62"/>
    <s v="Organized incremental standardization"/>
    <x v="22"/>
    <n v="14452"/>
    <x v="1"/>
    <x v="61"/>
    <x v="1"/>
    <s v="USD"/>
    <x v="62"/>
    <n v="1433566800"/>
    <b v="0"/>
    <b v="0"/>
    <s v="technology/web"/>
    <n v="7.226"/>
    <x v="60"/>
    <x v="2"/>
    <x v="2"/>
  </r>
  <r>
    <n v="63"/>
    <x v="63"/>
    <s v="Assimilated didactic open system"/>
    <x v="53"/>
    <n v="557"/>
    <x v="0"/>
    <x v="62"/>
    <x v="1"/>
    <s v="USD"/>
    <x v="63"/>
    <n v="1493874000"/>
    <b v="0"/>
    <b v="0"/>
    <s v="theater/plays"/>
    <n v="0.11851063829787234"/>
    <x v="61"/>
    <x v="3"/>
    <x v="3"/>
  </r>
  <r>
    <n v="64"/>
    <x v="64"/>
    <s v="Vision-oriented logistical intranet"/>
    <x v="54"/>
    <n v="2734"/>
    <x v="0"/>
    <x v="63"/>
    <x v="1"/>
    <s v="USD"/>
    <x v="64"/>
    <n v="1531803600"/>
    <b v="0"/>
    <b v="1"/>
    <s v="technology/web"/>
    <n v="0.97642857142857142"/>
    <x v="62"/>
    <x v="2"/>
    <x v="2"/>
  </r>
  <r>
    <n v="65"/>
    <x v="65"/>
    <s v="Mandatory incremental projection"/>
    <x v="55"/>
    <n v="14405"/>
    <x v="1"/>
    <x v="64"/>
    <x v="1"/>
    <s v="USD"/>
    <x v="65"/>
    <n v="1296712800"/>
    <b v="0"/>
    <b v="0"/>
    <s v="theater/plays"/>
    <n v="2.3614754098360655"/>
    <x v="63"/>
    <x v="3"/>
    <x v="3"/>
  </r>
  <r>
    <n v="66"/>
    <x v="66"/>
    <s v="Grass-roots needs-based encryption"/>
    <x v="49"/>
    <n v="1307"/>
    <x v="0"/>
    <x v="65"/>
    <x v="1"/>
    <s v="USD"/>
    <x v="66"/>
    <n v="1428901200"/>
    <b v="0"/>
    <b v="1"/>
    <s v="theater/plays"/>
    <n v="0.45068965517241377"/>
    <x v="64"/>
    <x v="3"/>
    <x v="3"/>
  </r>
  <r>
    <n v="67"/>
    <x v="67"/>
    <s v="Team-oriented 6thgeneration middleware"/>
    <x v="56"/>
    <n v="117892"/>
    <x v="1"/>
    <x v="66"/>
    <x v="4"/>
    <s v="GBP"/>
    <x v="67"/>
    <n v="1264831200"/>
    <b v="0"/>
    <b v="1"/>
    <s v="technology/wearables"/>
    <n v="1.6238567493112948"/>
    <x v="65"/>
    <x v="2"/>
    <x v="8"/>
  </r>
  <r>
    <n v="68"/>
    <x v="68"/>
    <s v="Inverse multi-tasking installation"/>
    <x v="57"/>
    <n v="14508"/>
    <x v="1"/>
    <x v="67"/>
    <x v="6"/>
    <s v="EUR"/>
    <x v="68"/>
    <n v="1505192400"/>
    <b v="0"/>
    <b v="1"/>
    <s v="theater/plays"/>
    <n v="2.5452631578947367"/>
    <x v="66"/>
    <x v="3"/>
    <x v="3"/>
  </r>
  <r>
    <n v="69"/>
    <x v="69"/>
    <s v="Switchable disintermediate moderator"/>
    <x v="58"/>
    <n v="1901"/>
    <x v="3"/>
    <x v="68"/>
    <x v="1"/>
    <s v="USD"/>
    <x v="69"/>
    <n v="1295676000"/>
    <b v="0"/>
    <b v="0"/>
    <s v="theater/plays"/>
    <n v="0.24063291139240506"/>
    <x v="67"/>
    <x v="3"/>
    <x v="3"/>
  </r>
  <r>
    <n v="70"/>
    <x v="70"/>
    <s v="Re-engineered 24/7 task-force"/>
    <x v="59"/>
    <n v="158389"/>
    <x v="1"/>
    <x v="69"/>
    <x v="6"/>
    <s v="EUR"/>
    <x v="70"/>
    <n v="1292911200"/>
    <b v="0"/>
    <b v="1"/>
    <s v="theater/plays"/>
    <n v="1.2374140625000001"/>
    <x v="68"/>
    <x v="3"/>
    <x v="3"/>
  </r>
  <r>
    <n v="71"/>
    <x v="71"/>
    <s v="Organic object-oriented budgetary management"/>
    <x v="46"/>
    <n v="6484"/>
    <x v="1"/>
    <x v="70"/>
    <x v="1"/>
    <s v="USD"/>
    <x v="71"/>
    <n v="1575439200"/>
    <b v="0"/>
    <b v="0"/>
    <s v="theater/plays"/>
    <n v="1.0806666666666667"/>
    <x v="69"/>
    <x v="3"/>
    <x v="3"/>
  </r>
  <r>
    <n v="72"/>
    <x v="72"/>
    <s v="Seamless coherent parallelism"/>
    <x v="60"/>
    <n v="4022"/>
    <x v="1"/>
    <x v="71"/>
    <x v="1"/>
    <s v="USD"/>
    <x v="72"/>
    <n v="1438837200"/>
    <b v="0"/>
    <b v="0"/>
    <s v="film &amp; video/animation"/>
    <n v="6.7033333333333331"/>
    <x v="70"/>
    <x v="4"/>
    <x v="10"/>
  </r>
  <r>
    <n v="73"/>
    <x v="73"/>
    <s v="Cross-platform even-keeled initiative"/>
    <x v="1"/>
    <n v="9253"/>
    <x v="1"/>
    <x v="39"/>
    <x v="1"/>
    <s v="USD"/>
    <x v="73"/>
    <n v="1480485600"/>
    <b v="0"/>
    <b v="0"/>
    <s v="music/jazz"/>
    <n v="6.609285714285714"/>
    <x v="71"/>
    <x v="1"/>
    <x v="17"/>
  </r>
  <r>
    <n v="74"/>
    <x v="74"/>
    <s v="Progressive tertiary framework"/>
    <x v="61"/>
    <n v="4776"/>
    <x v="1"/>
    <x v="72"/>
    <x v="4"/>
    <s v="GBP"/>
    <x v="74"/>
    <n v="1459141200"/>
    <b v="0"/>
    <b v="0"/>
    <s v="music/metal"/>
    <n v="1.2246153846153847"/>
    <x v="72"/>
    <x v="1"/>
    <x v="16"/>
  </r>
  <r>
    <n v="75"/>
    <x v="75"/>
    <s v="Multi-layered dynamic protocol"/>
    <x v="62"/>
    <n v="14606"/>
    <x v="1"/>
    <x v="73"/>
    <x v="1"/>
    <s v="USD"/>
    <x v="75"/>
    <n v="1532322000"/>
    <b v="0"/>
    <b v="0"/>
    <s v="photography/photography books"/>
    <n v="1.5057731958762886"/>
    <x v="73"/>
    <x v="7"/>
    <x v="14"/>
  </r>
  <r>
    <n v="76"/>
    <x v="76"/>
    <s v="Horizontal next generation function"/>
    <x v="63"/>
    <n v="95993"/>
    <x v="0"/>
    <x v="74"/>
    <x v="1"/>
    <s v="USD"/>
    <x v="76"/>
    <n v="1426222800"/>
    <b v="1"/>
    <b v="1"/>
    <s v="theater/plays"/>
    <n v="0.78106590724165992"/>
    <x v="74"/>
    <x v="3"/>
    <x v="3"/>
  </r>
  <r>
    <n v="77"/>
    <x v="77"/>
    <s v="Pre-emptive impactful model"/>
    <x v="40"/>
    <n v="4460"/>
    <x v="0"/>
    <x v="75"/>
    <x v="1"/>
    <s v="USD"/>
    <x v="77"/>
    <n v="1286773200"/>
    <b v="0"/>
    <b v="1"/>
    <s v="film &amp; video/animation"/>
    <n v="0.46947368421052632"/>
    <x v="75"/>
    <x v="4"/>
    <x v="10"/>
  </r>
  <r>
    <n v="78"/>
    <x v="78"/>
    <s v="User-centric bifurcated knowledge user"/>
    <x v="6"/>
    <n v="13536"/>
    <x v="1"/>
    <x v="76"/>
    <x v="1"/>
    <s v="USD"/>
    <x v="78"/>
    <n v="1523941200"/>
    <b v="0"/>
    <b v="0"/>
    <s v="publishing/translations"/>
    <n v="3.008"/>
    <x v="76"/>
    <x v="5"/>
    <x v="18"/>
  </r>
  <r>
    <n v="79"/>
    <x v="79"/>
    <s v="Triple-buffered reciprocal project"/>
    <x v="64"/>
    <n v="40228"/>
    <x v="0"/>
    <x v="77"/>
    <x v="1"/>
    <s v="USD"/>
    <x v="79"/>
    <n v="1529557200"/>
    <b v="0"/>
    <b v="0"/>
    <s v="theater/plays"/>
    <n v="0.6959861591695502"/>
    <x v="77"/>
    <x v="3"/>
    <x v="3"/>
  </r>
  <r>
    <n v="80"/>
    <x v="80"/>
    <s v="Cross-platform needs-based approach"/>
    <x v="65"/>
    <n v="7012"/>
    <x v="1"/>
    <x v="78"/>
    <x v="1"/>
    <s v="USD"/>
    <x v="80"/>
    <n v="1506574800"/>
    <b v="0"/>
    <b v="0"/>
    <s v="games/video games"/>
    <n v="6.374545454545455"/>
    <x v="78"/>
    <x v="6"/>
    <x v="11"/>
  </r>
  <r>
    <n v="81"/>
    <x v="81"/>
    <s v="User-friendly static contingency"/>
    <x v="66"/>
    <n v="37857"/>
    <x v="1"/>
    <x v="79"/>
    <x v="1"/>
    <s v="USD"/>
    <x v="81"/>
    <n v="1513576800"/>
    <b v="0"/>
    <b v="0"/>
    <s v="music/rock"/>
    <n v="2.253392857142857"/>
    <x v="79"/>
    <x v="1"/>
    <x v="1"/>
  </r>
  <r>
    <n v="82"/>
    <x v="82"/>
    <s v="Reactive content-based framework"/>
    <x v="67"/>
    <n v="14973"/>
    <x v="1"/>
    <x v="80"/>
    <x v="4"/>
    <s v="GBP"/>
    <x v="82"/>
    <n v="1548309600"/>
    <b v="0"/>
    <b v="1"/>
    <s v="games/video games"/>
    <n v="14.973000000000001"/>
    <x v="80"/>
    <x v="6"/>
    <x v="11"/>
  </r>
  <r>
    <n v="83"/>
    <x v="83"/>
    <s v="Realigned user-facing concept"/>
    <x v="68"/>
    <n v="39996"/>
    <x v="0"/>
    <x v="81"/>
    <x v="1"/>
    <s v="USD"/>
    <x v="83"/>
    <n v="1471582800"/>
    <b v="0"/>
    <b v="0"/>
    <s v="music/electric music"/>
    <n v="0.37590225563909774"/>
    <x v="81"/>
    <x v="1"/>
    <x v="5"/>
  </r>
  <r>
    <n v="84"/>
    <x v="84"/>
    <s v="Public-key zero tolerance orchestration"/>
    <x v="69"/>
    <n v="41564"/>
    <x v="1"/>
    <x v="82"/>
    <x v="1"/>
    <s v="USD"/>
    <x v="84"/>
    <n v="1344315600"/>
    <b v="0"/>
    <b v="0"/>
    <s v="technology/wearables"/>
    <n v="1.3236942675159236"/>
    <x v="82"/>
    <x v="2"/>
    <x v="8"/>
  </r>
  <r>
    <n v="85"/>
    <x v="85"/>
    <s v="Multi-tiered eco-centric architecture"/>
    <x v="70"/>
    <n v="6430"/>
    <x v="1"/>
    <x v="83"/>
    <x v="2"/>
    <s v="AUD"/>
    <x v="85"/>
    <n v="1316408400"/>
    <b v="0"/>
    <b v="0"/>
    <s v="music/indie rock"/>
    <n v="1.3122448979591836"/>
    <x v="83"/>
    <x v="1"/>
    <x v="7"/>
  </r>
  <r>
    <n v="86"/>
    <x v="86"/>
    <s v="Organic motivating firmware"/>
    <x v="71"/>
    <n v="12405"/>
    <x v="1"/>
    <x v="84"/>
    <x v="1"/>
    <s v="USD"/>
    <x v="86"/>
    <n v="1431838800"/>
    <b v="1"/>
    <b v="0"/>
    <s v="theater/plays"/>
    <n v="1.6763513513513513"/>
    <x v="84"/>
    <x v="3"/>
    <x v="3"/>
  </r>
  <r>
    <n v="87"/>
    <x v="87"/>
    <s v="Synergized 4thgeneration conglomeration"/>
    <x v="72"/>
    <n v="123040"/>
    <x v="0"/>
    <x v="85"/>
    <x v="2"/>
    <s v="AUD"/>
    <x v="87"/>
    <n v="1300510800"/>
    <b v="0"/>
    <b v="1"/>
    <s v="music/rock"/>
    <n v="0.6198488664987406"/>
    <x v="85"/>
    <x v="1"/>
    <x v="1"/>
  </r>
  <r>
    <n v="88"/>
    <x v="88"/>
    <s v="Grass-roots fault-tolerant policy"/>
    <x v="73"/>
    <n v="12516"/>
    <x v="1"/>
    <x v="86"/>
    <x v="1"/>
    <s v="USD"/>
    <x v="88"/>
    <n v="1431061200"/>
    <b v="0"/>
    <b v="0"/>
    <s v="publishing/translations"/>
    <n v="2.6074999999999999"/>
    <x v="86"/>
    <x v="5"/>
    <x v="18"/>
  </r>
  <r>
    <n v="89"/>
    <x v="89"/>
    <s v="Monitored scalable knowledgebase"/>
    <x v="74"/>
    <n v="8588"/>
    <x v="1"/>
    <x v="87"/>
    <x v="1"/>
    <s v="USD"/>
    <x v="89"/>
    <n v="1271480400"/>
    <b v="0"/>
    <b v="0"/>
    <s v="theater/plays"/>
    <n v="2.5258823529411765"/>
    <x v="87"/>
    <x v="3"/>
    <x v="3"/>
  </r>
  <r>
    <n v="90"/>
    <x v="90"/>
    <s v="Synergistic explicit parallelism"/>
    <x v="75"/>
    <n v="6132"/>
    <x v="0"/>
    <x v="88"/>
    <x v="1"/>
    <s v="USD"/>
    <x v="90"/>
    <n v="1456380000"/>
    <b v="0"/>
    <b v="1"/>
    <s v="theater/plays"/>
    <n v="0.7861538461538462"/>
    <x v="88"/>
    <x v="3"/>
    <x v="3"/>
  </r>
  <r>
    <n v="91"/>
    <x v="91"/>
    <s v="Enhanced systemic analyzer"/>
    <x v="76"/>
    <n v="74688"/>
    <x v="0"/>
    <x v="89"/>
    <x v="6"/>
    <s v="EUR"/>
    <x v="91"/>
    <n v="1472878800"/>
    <b v="0"/>
    <b v="0"/>
    <s v="publishing/translations"/>
    <n v="0.48404406999351912"/>
    <x v="89"/>
    <x v="5"/>
    <x v="18"/>
  </r>
  <r>
    <n v="92"/>
    <x v="92"/>
    <s v="Object-based analyzing knowledge user"/>
    <x v="77"/>
    <n v="51775"/>
    <x v="1"/>
    <x v="90"/>
    <x v="5"/>
    <s v="CHF"/>
    <x v="92"/>
    <n v="1277355600"/>
    <b v="0"/>
    <b v="1"/>
    <s v="games/video games"/>
    <n v="2.5887500000000001"/>
    <x v="90"/>
    <x v="6"/>
    <x v="11"/>
  </r>
  <r>
    <n v="93"/>
    <x v="93"/>
    <s v="Pre-emptive radical architecture"/>
    <x v="78"/>
    <n v="65877"/>
    <x v="3"/>
    <x v="91"/>
    <x v="1"/>
    <s v="USD"/>
    <x v="93"/>
    <n v="1351054800"/>
    <b v="0"/>
    <b v="1"/>
    <s v="theater/plays"/>
    <n v="0.60548713235294116"/>
    <x v="91"/>
    <x v="3"/>
    <x v="3"/>
  </r>
  <r>
    <n v="94"/>
    <x v="94"/>
    <s v="Grass-roots web-enabled contingency"/>
    <x v="49"/>
    <n v="8807"/>
    <x v="1"/>
    <x v="80"/>
    <x v="4"/>
    <s v="GBP"/>
    <x v="94"/>
    <n v="1555563600"/>
    <b v="0"/>
    <b v="0"/>
    <s v="technology/web"/>
    <n v="3.036896551724138"/>
    <x v="92"/>
    <x v="2"/>
    <x v="2"/>
  </r>
  <r>
    <n v="95"/>
    <x v="95"/>
    <s v="Stand-alone system-worthy standardization"/>
    <x v="79"/>
    <n v="1017"/>
    <x v="1"/>
    <x v="11"/>
    <x v="1"/>
    <s v="USD"/>
    <x v="95"/>
    <n v="1571634000"/>
    <b v="0"/>
    <b v="0"/>
    <s v="film &amp; video/documentary"/>
    <n v="1.1299999999999999"/>
    <x v="93"/>
    <x v="4"/>
    <x v="4"/>
  </r>
  <r>
    <n v="96"/>
    <x v="96"/>
    <s v="Down-sized systematic policy"/>
    <x v="80"/>
    <n v="151513"/>
    <x v="1"/>
    <x v="92"/>
    <x v="1"/>
    <s v="USD"/>
    <x v="96"/>
    <n v="1300856400"/>
    <b v="0"/>
    <b v="0"/>
    <s v="theater/plays"/>
    <n v="2.1737876614060259"/>
    <x v="94"/>
    <x v="3"/>
    <x v="3"/>
  </r>
  <r>
    <n v="97"/>
    <x v="97"/>
    <s v="Cloned bi-directional architecture"/>
    <x v="81"/>
    <n v="12047"/>
    <x v="1"/>
    <x v="86"/>
    <x v="1"/>
    <s v="USD"/>
    <x v="48"/>
    <n v="1439874000"/>
    <b v="0"/>
    <b v="0"/>
    <s v="food/food trucks"/>
    <n v="9.2669230769230762"/>
    <x v="95"/>
    <x v="0"/>
    <x v="0"/>
  </r>
  <r>
    <n v="98"/>
    <x v="98"/>
    <s v="Seamless transitional portal"/>
    <x v="82"/>
    <n v="32951"/>
    <x v="0"/>
    <x v="93"/>
    <x v="2"/>
    <s v="AUD"/>
    <x v="97"/>
    <n v="1438318800"/>
    <b v="0"/>
    <b v="0"/>
    <s v="games/video games"/>
    <n v="0.33692229038854804"/>
    <x v="96"/>
    <x v="6"/>
    <x v="11"/>
  </r>
  <r>
    <n v="99"/>
    <x v="99"/>
    <s v="Fully-configurable motivating approach"/>
    <x v="4"/>
    <n v="14951"/>
    <x v="1"/>
    <x v="55"/>
    <x v="1"/>
    <s v="USD"/>
    <x v="98"/>
    <n v="1419400800"/>
    <b v="0"/>
    <b v="0"/>
    <s v="theater/plays"/>
    <n v="1.9672368421052631"/>
    <x v="97"/>
    <x v="3"/>
    <x v="3"/>
  </r>
  <r>
    <n v="100"/>
    <x v="100"/>
    <s v="Upgradable fault-tolerant approach"/>
    <x v="0"/>
    <n v="1"/>
    <x v="0"/>
    <x v="49"/>
    <x v="1"/>
    <s v="USD"/>
    <x v="99"/>
    <n v="1320555600"/>
    <b v="0"/>
    <b v="0"/>
    <s v="theater/plays"/>
    <n v="0.01"/>
    <x v="98"/>
    <x v="3"/>
    <x v="3"/>
  </r>
  <r>
    <n v="101"/>
    <x v="101"/>
    <s v="Reduced heuristic moratorium"/>
    <x v="79"/>
    <n v="9193"/>
    <x v="1"/>
    <x v="55"/>
    <x v="1"/>
    <s v="USD"/>
    <x v="100"/>
    <n v="1425103200"/>
    <b v="0"/>
    <b v="1"/>
    <s v="music/electric music"/>
    <n v="10.214444444444444"/>
    <x v="99"/>
    <x v="1"/>
    <x v="5"/>
  </r>
  <r>
    <n v="102"/>
    <x v="102"/>
    <s v="Front-line web-enabled model"/>
    <x v="41"/>
    <n v="10422"/>
    <x v="1"/>
    <x v="94"/>
    <x v="1"/>
    <s v="USD"/>
    <x v="101"/>
    <n v="1526878800"/>
    <b v="0"/>
    <b v="1"/>
    <s v="technology/wearables"/>
    <n v="2.8167567567567566"/>
    <x v="100"/>
    <x v="2"/>
    <x v="8"/>
  </r>
  <r>
    <n v="103"/>
    <x v="103"/>
    <s v="Polarized incremental emulation"/>
    <x v="83"/>
    <n v="2461"/>
    <x v="0"/>
    <x v="95"/>
    <x v="6"/>
    <s v="EUR"/>
    <x v="102"/>
    <n v="1288674000"/>
    <b v="0"/>
    <b v="0"/>
    <s v="music/electric music"/>
    <n v="0.24610000000000001"/>
    <x v="101"/>
    <x v="1"/>
    <x v="5"/>
  </r>
  <r>
    <n v="104"/>
    <x v="104"/>
    <s v="Self-enabling grid-enabled initiative"/>
    <x v="84"/>
    <n v="170623"/>
    <x v="1"/>
    <x v="96"/>
    <x v="1"/>
    <s v="USD"/>
    <x v="103"/>
    <n v="1495602000"/>
    <b v="0"/>
    <b v="0"/>
    <s v="music/indie rock"/>
    <n v="1.4314010067114094"/>
    <x v="102"/>
    <x v="1"/>
    <x v="7"/>
  </r>
  <r>
    <n v="105"/>
    <x v="105"/>
    <s v="Total fresh-thinking system engine"/>
    <x v="85"/>
    <n v="9829"/>
    <x v="1"/>
    <x v="97"/>
    <x v="1"/>
    <s v="USD"/>
    <x v="104"/>
    <n v="1366434000"/>
    <b v="0"/>
    <b v="0"/>
    <s v="technology/web"/>
    <n v="1.4454411764705883"/>
    <x v="103"/>
    <x v="2"/>
    <x v="2"/>
  </r>
  <r>
    <n v="106"/>
    <x v="106"/>
    <s v="Ameliorated clear-thinking circuit"/>
    <x v="61"/>
    <n v="14006"/>
    <x v="1"/>
    <x v="98"/>
    <x v="1"/>
    <s v="USD"/>
    <x v="105"/>
    <n v="1568350800"/>
    <b v="0"/>
    <b v="0"/>
    <s v="theater/plays"/>
    <n v="3.5912820512820511"/>
    <x v="104"/>
    <x v="3"/>
    <x v="3"/>
  </r>
  <r>
    <n v="107"/>
    <x v="107"/>
    <s v="Multi-layered encompassing installation"/>
    <x v="26"/>
    <n v="6527"/>
    <x v="1"/>
    <x v="99"/>
    <x v="1"/>
    <s v="USD"/>
    <x v="106"/>
    <n v="1525928400"/>
    <b v="0"/>
    <b v="1"/>
    <s v="theater/plays"/>
    <n v="1.8648571428571428"/>
    <x v="105"/>
    <x v="3"/>
    <x v="3"/>
  </r>
  <r>
    <n v="108"/>
    <x v="108"/>
    <s v="Universal encompassing implementation"/>
    <x v="42"/>
    <n v="8929"/>
    <x v="1"/>
    <x v="100"/>
    <x v="1"/>
    <s v="USD"/>
    <x v="107"/>
    <n v="1336885200"/>
    <b v="0"/>
    <b v="0"/>
    <s v="film &amp; video/documentary"/>
    <n v="5.9526666666666666"/>
    <x v="106"/>
    <x v="4"/>
    <x v="4"/>
  </r>
  <r>
    <n v="109"/>
    <x v="109"/>
    <s v="Object-based client-server application"/>
    <x v="5"/>
    <n v="3079"/>
    <x v="0"/>
    <x v="101"/>
    <x v="1"/>
    <s v="USD"/>
    <x v="108"/>
    <n v="1389679200"/>
    <b v="0"/>
    <b v="0"/>
    <s v="film &amp; video/television"/>
    <n v="0.5921153846153846"/>
    <x v="107"/>
    <x v="4"/>
    <x v="19"/>
  </r>
  <r>
    <n v="110"/>
    <x v="110"/>
    <s v="Cross-platform solution-oriented process improvement"/>
    <x v="86"/>
    <n v="21307"/>
    <x v="0"/>
    <x v="102"/>
    <x v="1"/>
    <s v="USD"/>
    <x v="109"/>
    <n v="1538283600"/>
    <b v="0"/>
    <b v="0"/>
    <s v="food/food trucks"/>
    <n v="0.14962780898876404"/>
    <x v="108"/>
    <x v="0"/>
    <x v="0"/>
  </r>
  <r>
    <n v="111"/>
    <x v="111"/>
    <s v="Re-engineered user-facing approach"/>
    <x v="87"/>
    <n v="73653"/>
    <x v="1"/>
    <x v="103"/>
    <x v="1"/>
    <s v="USD"/>
    <x v="110"/>
    <n v="1348808400"/>
    <b v="0"/>
    <b v="0"/>
    <s v="publishing/radio &amp; podcasts"/>
    <n v="1.1995602605863191"/>
    <x v="109"/>
    <x v="5"/>
    <x v="15"/>
  </r>
  <r>
    <n v="112"/>
    <x v="112"/>
    <s v="Re-engineered client-driven hub"/>
    <x v="53"/>
    <n v="12635"/>
    <x v="1"/>
    <x v="104"/>
    <x v="2"/>
    <s v="AUD"/>
    <x v="111"/>
    <n v="1410152400"/>
    <b v="0"/>
    <b v="0"/>
    <s v="technology/web"/>
    <n v="2.6882978723404256"/>
    <x v="33"/>
    <x v="2"/>
    <x v="2"/>
  </r>
  <r>
    <n v="113"/>
    <x v="113"/>
    <s v="User-friendly tertiary array"/>
    <x v="88"/>
    <n v="12437"/>
    <x v="1"/>
    <x v="54"/>
    <x v="1"/>
    <s v="USD"/>
    <x v="112"/>
    <n v="1505797200"/>
    <b v="0"/>
    <b v="0"/>
    <s v="food/food trucks"/>
    <n v="3.7687878787878786"/>
    <x v="110"/>
    <x v="0"/>
    <x v="0"/>
  </r>
  <r>
    <n v="114"/>
    <x v="114"/>
    <s v="Robust heuristic encoding"/>
    <x v="89"/>
    <n v="13816"/>
    <x v="1"/>
    <x v="105"/>
    <x v="1"/>
    <s v="USD"/>
    <x v="113"/>
    <n v="1554872400"/>
    <b v="0"/>
    <b v="1"/>
    <s v="technology/wearables"/>
    <n v="7.2715789473684209"/>
    <x v="111"/>
    <x v="2"/>
    <x v="8"/>
  </r>
  <r>
    <n v="115"/>
    <x v="115"/>
    <s v="Team-oriented clear-thinking capacity"/>
    <x v="90"/>
    <n v="145382"/>
    <x v="0"/>
    <x v="106"/>
    <x v="6"/>
    <s v="EUR"/>
    <x v="114"/>
    <n v="1513922400"/>
    <b v="0"/>
    <b v="0"/>
    <s v="publishing/fiction"/>
    <n v="0.87211757648470301"/>
    <x v="112"/>
    <x v="5"/>
    <x v="13"/>
  </r>
  <r>
    <n v="116"/>
    <x v="116"/>
    <s v="De-engineered motivating standardization"/>
    <x v="44"/>
    <n v="6336"/>
    <x v="0"/>
    <x v="107"/>
    <x v="1"/>
    <s v="USD"/>
    <x v="115"/>
    <n v="1442638800"/>
    <b v="0"/>
    <b v="0"/>
    <s v="theater/plays"/>
    <n v="0.88"/>
    <x v="113"/>
    <x v="3"/>
    <x v="3"/>
  </r>
  <r>
    <n v="117"/>
    <x v="117"/>
    <s v="Business-focused 24hour groupware"/>
    <x v="70"/>
    <n v="8523"/>
    <x v="1"/>
    <x v="108"/>
    <x v="1"/>
    <s v="USD"/>
    <x v="116"/>
    <n v="1317186000"/>
    <b v="0"/>
    <b v="0"/>
    <s v="film &amp; video/television"/>
    <n v="1.7393877551020409"/>
    <x v="114"/>
    <x v="4"/>
    <x v="19"/>
  </r>
  <r>
    <n v="118"/>
    <x v="118"/>
    <s v="Organic next generation protocol"/>
    <x v="91"/>
    <n v="6351"/>
    <x v="1"/>
    <x v="109"/>
    <x v="1"/>
    <s v="USD"/>
    <x v="117"/>
    <n v="1391234400"/>
    <b v="0"/>
    <b v="0"/>
    <s v="photography/photography books"/>
    <n v="1.1761111111111111"/>
    <x v="115"/>
    <x v="7"/>
    <x v="14"/>
  </r>
  <r>
    <n v="119"/>
    <x v="119"/>
    <s v="Reverse-engineered full-range Internet solution"/>
    <x v="92"/>
    <n v="10748"/>
    <x v="1"/>
    <x v="110"/>
    <x v="1"/>
    <s v="USD"/>
    <x v="118"/>
    <n v="1404363600"/>
    <b v="0"/>
    <b v="1"/>
    <s v="film &amp; video/documentary"/>
    <n v="2.1496"/>
    <x v="116"/>
    <x v="4"/>
    <x v="4"/>
  </r>
  <r>
    <n v="120"/>
    <x v="120"/>
    <s v="Synchronized regional synergy"/>
    <x v="93"/>
    <n v="112272"/>
    <x v="1"/>
    <x v="111"/>
    <x v="1"/>
    <s v="USD"/>
    <x v="119"/>
    <n v="1429592400"/>
    <b v="0"/>
    <b v="1"/>
    <s v="games/mobile games"/>
    <n v="1.4949667110519307"/>
    <x v="117"/>
    <x v="6"/>
    <x v="20"/>
  </r>
  <r>
    <n v="121"/>
    <x v="121"/>
    <s v="Multi-lateral homogeneous success"/>
    <x v="94"/>
    <n v="99361"/>
    <x v="1"/>
    <x v="112"/>
    <x v="1"/>
    <s v="USD"/>
    <x v="33"/>
    <n v="1413608400"/>
    <b v="0"/>
    <b v="0"/>
    <s v="games/video games"/>
    <n v="2.1933995584988963"/>
    <x v="118"/>
    <x v="6"/>
    <x v="11"/>
  </r>
  <r>
    <n v="122"/>
    <x v="122"/>
    <s v="Seamless zero-defect solution"/>
    <x v="95"/>
    <n v="88055"/>
    <x v="0"/>
    <x v="113"/>
    <x v="1"/>
    <s v="USD"/>
    <x v="120"/>
    <n v="1419400800"/>
    <b v="0"/>
    <b v="0"/>
    <s v="publishing/fiction"/>
    <n v="0.64367690058479532"/>
    <x v="119"/>
    <x v="5"/>
    <x v="13"/>
  </r>
  <r>
    <n v="123"/>
    <x v="123"/>
    <s v="Enhanced scalable concept"/>
    <x v="96"/>
    <n v="33092"/>
    <x v="0"/>
    <x v="114"/>
    <x v="0"/>
    <s v="CAD"/>
    <x v="121"/>
    <n v="1448604000"/>
    <b v="1"/>
    <b v="0"/>
    <s v="theater/plays"/>
    <n v="0.18622397298818233"/>
    <x v="120"/>
    <x v="3"/>
    <x v="3"/>
  </r>
  <r>
    <n v="124"/>
    <x v="124"/>
    <s v="Polarized uniform software"/>
    <x v="97"/>
    <n v="9562"/>
    <x v="1"/>
    <x v="115"/>
    <x v="6"/>
    <s v="EUR"/>
    <x v="122"/>
    <n v="1562302800"/>
    <b v="0"/>
    <b v="0"/>
    <s v="photography/photography books"/>
    <n v="3.6776923076923076"/>
    <x v="121"/>
    <x v="7"/>
    <x v="14"/>
  </r>
  <r>
    <n v="125"/>
    <x v="125"/>
    <s v="Stand-alone web-enabled moderator"/>
    <x v="98"/>
    <n v="8475"/>
    <x v="1"/>
    <x v="80"/>
    <x v="1"/>
    <s v="USD"/>
    <x v="123"/>
    <n v="1537678800"/>
    <b v="0"/>
    <b v="0"/>
    <s v="theater/plays"/>
    <n v="1.5990566037735849"/>
    <x v="122"/>
    <x v="3"/>
    <x v="3"/>
  </r>
  <r>
    <n v="126"/>
    <x v="126"/>
    <s v="Proactive methodical benchmark"/>
    <x v="99"/>
    <n v="69617"/>
    <x v="0"/>
    <x v="116"/>
    <x v="1"/>
    <s v="USD"/>
    <x v="124"/>
    <n v="1473570000"/>
    <b v="0"/>
    <b v="1"/>
    <s v="theater/plays"/>
    <n v="0.38633185349611543"/>
    <x v="123"/>
    <x v="3"/>
    <x v="3"/>
  </r>
  <r>
    <n v="127"/>
    <x v="127"/>
    <s v="Team-oriented 6thgeneration matrix"/>
    <x v="100"/>
    <n v="53067"/>
    <x v="0"/>
    <x v="117"/>
    <x v="0"/>
    <s v="CAD"/>
    <x v="125"/>
    <n v="1273899600"/>
    <b v="0"/>
    <b v="0"/>
    <s v="theater/plays"/>
    <n v="0.51421511627906979"/>
    <x v="124"/>
    <x v="3"/>
    <x v="3"/>
  </r>
  <r>
    <n v="128"/>
    <x v="128"/>
    <s v="Phased human-resource core"/>
    <x v="101"/>
    <n v="42596"/>
    <x v="3"/>
    <x v="118"/>
    <x v="1"/>
    <s v="USD"/>
    <x v="126"/>
    <n v="1284008400"/>
    <b v="0"/>
    <b v="0"/>
    <s v="music/rock"/>
    <n v="0.60334277620396604"/>
    <x v="125"/>
    <x v="1"/>
    <x v="1"/>
  </r>
  <r>
    <n v="129"/>
    <x v="129"/>
    <s v="Mandatory tertiary implementation"/>
    <x v="102"/>
    <n v="4756"/>
    <x v="3"/>
    <x v="12"/>
    <x v="2"/>
    <s v="AUD"/>
    <x v="127"/>
    <n v="1425103200"/>
    <b v="0"/>
    <b v="0"/>
    <s v="food/food trucks"/>
    <n v="3.2026936026936029E-2"/>
    <x v="126"/>
    <x v="0"/>
    <x v="0"/>
  </r>
  <r>
    <n v="130"/>
    <x v="130"/>
    <s v="Secured directional encryption"/>
    <x v="103"/>
    <n v="14925"/>
    <x v="1"/>
    <x v="119"/>
    <x v="3"/>
    <s v="DKK"/>
    <x v="128"/>
    <n v="1320991200"/>
    <b v="0"/>
    <b v="0"/>
    <s v="film &amp; video/drama"/>
    <n v="1.5546875"/>
    <x v="127"/>
    <x v="4"/>
    <x v="6"/>
  </r>
  <r>
    <n v="131"/>
    <x v="131"/>
    <s v="Distributed 5thgeneration implementation"/>
    <x v="104"/>
    <n v="166116"/>
    <x v="1"/>
    <x v="120"/>
    <x v="4"/>
    <s v="GBP"/>
    <x v="129"/>
    <n v="1386828000"/>
    <b v="0"/>
    <b v="0"/>
    <s v="technology/web"/>
    <n v="1.0085974499089254"/>
    <x v="128"/>
    <x v="2"/>
    <x v="2"/>
  </r>
  <r>
    <n v="132"/>
    <x v="132"/>
    <s v="Virtual static core"/>
    <x v="88"/>
    <n v="3834"/>
    <x v="1"/>
    <x v="121"/>
    <x v="1"/>
    <s v="USD"/>
    <x v="130"/>
    <n v="1517119200"/>
    <b v="0"/>
    <b v="1"/>
    <s v="theater/plays"/>
    <n v="1.1618181818181819"/>
    <x v="129"/>
    <x v="3"/>
    <x v="3"/>
  </r>
  <r>
    <n v="133"/>
    <x v="133"/>
    <s v="Secured content-based product"/>
    <x v="6"/>
    <n v="13985"/>
    <x v="1"/>
    <x v="122"/>
    <x v="1"/>
    <s v="USD"/>
    <x v="131"/>
    <n v="1315026000"/>
    <b v="0"/>
    <b v="0"/>
    <s v="music/world music"/>
    <n v="3.1077777777777778"/>
    <x v="130"/>
    <x v="1"/>
    <x v="21"/>
  </r>
  <r>
    <n v="134"/>
    <x v="134"/>
    <s v="Secured executive concept"/>
    <x v="105"/>
    <n v="89288"/>
    <x v="0"/>
    <x v="123"/>
    <x v="5"/>
    <s v="CHF"/>
    <x v="132"/>
    <n v="1312693200"/>
    <b v="0"/>
    <b v="1"/>
    <s v="film &amp; video/documentary"/>
    <n v="0.89736683417085428"/>
    <x v="131"/>
    <x v="4"/>
    <x v="4"/>
  </r>
  <r>
    <n v="135"/>
    <x v="135"/>
    <s v="Balanced zero-defect software"/>
    <x v="106"/>
    <n v="5488"/>
    <x v="0"/>
    <x v="124"/>
    <x v="1"/>
    <s v="USD"/>
    <x v="133"/>
    <n v="1363064400"/>
    <b v="0"/>
    <b v="1"/>
    <s v="theater/plays"/>
    <n v="0.71272727272727276"/>
    <x v="132"/>
    <x v="3"/>
    <x v="3"/>
  </r>
  <r>
    <n v="136"/>
    <x v="136"/>
    <s v="Distributed context-sensitive flexibility"/>
    <x v="107"/>
    <n v="2721"/>
    <x v="3"/>
    <x v="125"/>
    <x v="1"/>
    <s v="USD"/>
    <x v="134"/>
    <n v="1403154000"/>
    <b v="0"/>
    <b v="1"/>
    <s v="film &amp; video/drama"/>
    <n v="3.2862318840579711E-2"/>
    <x v="132"/>
    <x v="4"/>
    <x v="6"/>
  </r>
  <r>
    <n v="137"/>
    <x v="137"/>
    <s v="Down-sized disintermediate support"/>
    <x v="37"/>
    <n v="4712"/>
    <x v="1"/>
    <x v="126"/>
    <x v="1"/>
    <s v="USD"/>
    <x v="135"/>
    <n v="1286859600"/>
    <b v="0"/>
    <b v="0"/>
    <s v="publishing/nonfiction"/>
    <n v="2.617777777777778"/>
    <x v="133"/>
    <x v="5"/>
    <x v="9"/>
  </r>
  <r>
    <n v="138"/>
    <x v="138"/>
    <s v="Stand-alone mission-critical moratorium"/>
    <x v="103"/>
    <n v="9216"/>
    <x v="0"/>
    <x v="127"/>
    <x v="1"/>
    <s v="USD"/>
    <x v="136"/>
    <n v="1349326800"/>
    <b v="0"/>
    <b v="0"/>
    <s v="games/mobile games"/>
    <n v="0.96"/>
    <x v="134"/>
    <x v="6"/>
    <x v="20"/>
  </r>
  <r>
    <n v="139"/>
    <x v="139"/>
    <s v="Down-sized empowering protocol"/>
    <x v="108"/>
    <n v="19246"/>
    <x v="0"/>
    <x v="128"/>
    <x v="1"/>
    <s v="USD"/>
    <x v="137"/>
    <n v="1430974800"/>
    <b v="0"/>
    <b v="1"/>
    <s v="technology/wearables"/>
    <n v="0.20896851248642778"/>
    <x v="135"/>
    <x v="2"/>
    <x v="8"/>
  </r>
  <r>
    <n v="140"/>
    <x v="140"/>
    <s v="Fully-configurable coherent Internet solution"/>
    <x v="20"/>
    <n v="12274"/>
    <x v="1"/>
    <x v="129"/>
    <x v="1"/>
    <s v="USD"/>
    <x v="138"/>
    <n v="1519970400"/>
    <b v="0"/>
    <b v="0"/>
    <s v="film &amp; video/documentary"/>
    <n v="2.2316363636363636"/>
    <x v="136"/>
    <x v="4"/>
    <x v="4"/>
  </r>
  <r>
    <n v="141"/>
    <x v="141"/>
    <s v="Distributed motivating algorithm"/>
    <x v="109"/>
    <n v="65323"/>
    <x v="1"/>
    <x v="130"/>
    <x v="1"/>
    <s v="USD"/>
    <x v="139"/>
    <n v="1434603600"/>
    <b v="0"/>
    <b v="0"/>
    <s v="technology/web"/>
    <n v="1.0159097978227061"/>
    <x v="137"/>
    <x v="2"/>
    <x v="2"/>
  </r>
  <r>
    <n v="142"/>
    <x v="142"/>
    <s v="Expanded solution-oriented benchmark"/>
    <x v="92"/>
    <n v="11502"/>
    <x v="1"/>
    <x v="124"/>
    <x v="1"/>
    <s v="USD"/>
    <x v="107"/>
    <n v="1337230800"/>
    <b v="0"/>
    <b v="0"/>
    <s v="technology/web"/>
    <n v="2.3003999999999998"/>
    <x v="138"/>
    <x v="2"/>
    <x v="2"/>
  </r>
  <r>
    <n v="143"/>
    <x v="143"/>
    <s v="Implemented discrete secured line"/>
    <x v="91"/>
    <n v="7322"/>
    <x v="1"/>
    <x v="131"/>
    <x v="1"/>
    <s v="USD"/>
    <x v="140"/>
    <n v="1279429200"/>
    <b v="0"/>
    <b v="0"/>
    <s v="music/indie rock"/>
    <n v="1.355925925925926"/>
    <x v="139"/>
    <x v="1"/>
    <x v="7"/>
  </r>
  <r>
    <n v="144"/>
    <x v="144"/>
    <s v="Multi-lateral actuating installation"/>
    <x v="25"/>
    <n v="11619"/>
    <x v="1"/>
    <x v="18"/>
    <x v="1"/>
    <s v="USD"/>
    <x v="141"/>
    <n v="1561438800"/>
    <b v="0"/>
    <b v="0"/>
    <s v="theater/plays"/>
    <n v="1.2909999999999999"/>
    <x v="140"/>
    <x v="3"/>
    <x v="3"/>
  </r>
  <r>
    <n v="145"/>
    <x v="145"/>
    <s v="Secured reciprocal array"/>
    <x v="110"/>
    <n v="59128"/>
    <x v="1"/>
    <x v="132"/>
    <x v="5"/>
    <s v="CHF"/>
    <x v="142"/>
    <n v="1410498000"/>
    <b v="0"/>
    <b v="0"/>
    <s v="technology/wearables"/>
    <n v="2.3651200000000001"/>
    <x v="141"/>
    <x v="2"/>
    <x v="8"/>
  </r>
  <r>
    <n v="146"/>
    <x v="146"/>
    <s v="Optional bandwidth-monitored middleware"/>
    <x v="35"/>
    <n v="1518"/>
    <x v="3"/>
    <x v="133"/>
    <x v="1"/>
    <s v="USD"/>
    <x v="143"/>
    <n v="1322460000"/>
    <b v="0"/>
    <b v="0"/>
    <s v="theater/plays"/>
    <n v="0.17249999999999999"/>
    <x v="142"/>
    <x v="3"/>
    <x v="3"/>
  </r>
  <r>
    <n v="147"/>
    <x v="147"/>
    <s v="Upgradable upward-trending workforce"/>
    <x v="111"/>
    <n v="9337"/>
    <x v="1"/>
    <x v="134"/>
    <x v="1"/>
    <s v="USD"/>
    <x v="144"/>
    <n v="1466312400"/>
    <b v="0"/>
    <b v="1"/>
    <s v="theater/plays"/>
    <n v="1.1249397590361445"/>
    <x v="143"/>
    <x v="3"/>
    <x v="3"/>
  </r>
  <r>
    <n v="148"/>
    <x v="148"/>
    <s v="Upgradable hybrid capability"/>
    <x v="29"/>
    <n v="11255"/>
    <x v="1"/>
    <x v="37"/>
    <x v="1"/>
    <s v="USD"/>
    <x v="145"/>
    <n v="1501736400"/>
    <b v="0"/>
    <b v="0"/>
    <s v="technology/wearables"/>
    <n v="1.2102150537634409"/>
    <x v="144"/>
    <x v="2"/>
    <x v="8"/>
  </r>
  <r>
    <n v="149"/>
    <x v="149"/>
    <s v="Managed fresh-thinking flexibility"/>
    <x v="8"/>
    <n v="13632"/>
    <x v="1"/>
    <x v="135"/>
    <x v="1"/>
    <s v="USD"/>
    <x v="146"/>
    <n v="1361512800"/>
    <b v="0"/>
    <b v="0"/>
    <s v="music/indie rock"/>
    <n v="2.1987096774193549"/>
    <x v="145"/>
    <x v="1"/>
    <x v="7"/>
  </r>
  <r>
    <n v="150"/>
    <x v="150"/>
    <s v="Networked stable workforce"/>
    <x v="0"/>
    <n v="1"/>
    <x v="0"/>
    <x v="49"/>
    <x v="1"/>
    <s v="USD"/>
    <x v="147"/>
    <n v="1545026400"/>
    <b v="0"/>
    <b v="0"/>
    <s v="music/rock"/>
    <n v="0.01"/>
    <x v="98"/>
    <x v="1"/>
    <x v="1"/>
  </r>
  <r>
    <n v="151"/>
    <x v="151"/>
    <s v="Customizable intermediate extranet"/>
    <x v="112"/>
    <n v="88037"/>
    <x v="0"/>
    <x v="50"/>
    <x v="1"/>
    <s v="USD"/>
    <x v="148"/>
    <n v="1406696400"/>
    <b v="0"/>
    <b v="0"/>
    <s v="music/electric music"/>
    <n v="0.64166909620991253"/>
    <x v="146"/>
    <x v="1"/>
    <x v="5"/>
  </r>
  <r>
    <n v="152"/>
    <x v="152"/>
    <s v="User-centric fault-tolerant task-force"/>
    <x v="113"/>
    <n v="175573"/>
    <x v="1"/>
    <x v="136"/>
    <x v="1"/>
    <s v="USD"/>
    <x v="149"/>
    <n v="1487916000"/>
    <b v="0"/>
    <b v="0"/>
    <s v="music/indie rock"/>
    <n v="4.2306746987951804"/>
    <x v="147"/>
    <x v="1"/>
    <x v="7"/>
  </r>
  <r>
    <n v="153"/>
    <x v="153"/>
    <s v="Multi-tiered radical definition"/>
    <x v="114"/>
    <n v="176112"/>
    <x v="0"/>
    <x v="137"/>
    <x v="1"/>
    <s v="USD"/>
    <x v="150"/>
    <n v="1351141200"/>
    <b v="0"/>
    <b v="0"/>
    <s v="theater/plays"/>
    <n v="0.92984160506863778"/>
    <x v="8"/>
    <x v="3"/>
    <x v="3"/>
  </r>
  <r>
    <n v="154"/>
    <x v="154"/>
    <s v="Devolved foreground benchmark"/>
    <x v="115"/>
    <n v="100650"/>
    <x v="0"/>
    <x v="138"/>
    <x v="1"/>
    <s v="USD"/>
    <x v="151"/>
    <n v="1465016400"/>
    <b v="0"/>
    <b v="1"/>
    <s v="music/indie rock"/>
    <n v="0.58756567425569173"/>
    <x v="148"/>
    <x v="1"/>
    <x v="7"/>
  </r>
  <r>
    <n v="155"/>
    <x v="155"/>
    <s v="Distributed eco-centric methodology"/>
    <x v="116"/>
    <n v="90706"/>
    <x v="0"/>
    <x v="139"/>
    <x v="1"/>
    <s v="USD"/>
    <x v="152"/>
    <n v="1270789200"/>
    <b v="0"/>
    <b v="0"/>
    <s v="theater/plays"/>
    <n v="0.65022222222222226"/>
    <x v="149"/>
    <x v="3"/>
    <x v="3"/>
  </r>
  <r>
    <n v="156"/>
    <x v="156"/>
    <s v="Streamlined encompassing encryption"/>
    <x v="117"/>
    <n v="26914"/>
    <x v="3"/>
    <x v="140"/>
    <x v="2"/>
    <s v="AUD"/>
    <x v="153"/>
    <n v="1572325200"/>
    <b v="0"/>
    <b v="0"/>
    <s v="music/rock"/>
    <n v="0.73939560439560437"/>
    <x v="150"/>
    <x v="1"/>
    <x v="1"/>
  </r>
  <r>
    <n v="157"/>
    <x v="157"/>
    <s v="User-friendly reciprocal initiative"/>
    <x v="3"/>
    <n v="2212"/>
    <x v="0"/>
    <x v="141"/>
    <x v="2"/>
    <s v="AUD"/>
    <x v="154"/>
    <n v="1389420000"/>
    <b v="0"/>
    <b v="0"/>
    <s v="photography/photography books"/>
    <n v="0.52666666666666662"/>
    <x v="151"/>
    <x v="7"/>
    <x v="14"/>
  </r>
  <r>
    <n v="158"/>
    <x v="158"/>
    <s v="Ergonomic fresh-thinking installation"/>
    <x v="118"/>
    <n v="4640"/>
    <x v="1"/>
    <x v="142"/>
    <x v="1"/>
    <s v="USD"/>
    <x v="155"/>
    <n v="1449640800"/>
    <b v="0"/>
    <b v="0"/>
    <s v="music/rock"/>
    <n v="2.2095238095238097"/>
    <x v="152"/>
    <x v="1"/>
    <x v="1"/>
  </r>
  <r>
    <n v="159"/>
    <x v="159"/>
    <s v="Robust explicit hardware"/>
    <x v="119"/>
    <n v="191222"/>
    <x v="1"/>
    <x v="143"/>
    <x v="1"/>
    <s v="USD"/>
    <x v="156"/>
    <n v="1555218000"/>
    <b v="0"/>
    <b v="1"/>
    <s v="theater/plays"/>
    <n v="1.0001150627615063"/>
    <x v="153"/>
    <x v="3"/>
    <x v="3"/>
  </r>
  <r>
    <n v="160"/>
    <x v="160"/>
    <s v="Stand-alone actuating support"/>
    <x v="48"/>
    <n v="12985"/>
    <x v="1"/>
    <x v="55"/>
    <x v="1"/>
    <s v="USD"/>
    <x v="157"/>
    <n v="1557723600"/>
    <b v="0"/>
    <b v="0"/>
    <s v="technology/wearables"/>
    <n v="1.6231249999999999"/>
    <x v="154"/>
    <x v="2"/>
    <x v="8"/>
  </r>
  <r>
    <n v="161"/>
    <x v="161"/>
    <s v="Cross-platform methodical process improvement"/>
    <x v="20"/>
    <n v="4300"/>
    <x v="0"/>
    <x v="51"/>
    <x v="1"/>
    <s v="USD"/>
    <x v="158"/>
    <n v="1443502800"/>
    <b v="0"/>
    <b v="1"/>
    <s v="technology/web"/>
    <n v="0.78181818181818186"/>
    <x v="155"/>
    <x v="2"/>
    <x v="2"/>
  </r>
  <r>
    <n v="162"/>
    <x v="162"/>
    <s v="Extended bottom-line open architecture"/>
    <x v="55"/>
    <n v="9134"/>
    <x v="1"/>
    <x v="144"/>
    <x v="5"/>
    <s v="CHF"/>
    <x v="159"/>
    <n v="1546840800"/>
    <b v="0"/>
    <b v="0"/>
    <s v="music/rock"/>
    <n v="1.4973770491803278"/>
    <x v="156"/>
    <x v="1"/>
    <x v="1"/>
  </r>
  <r>
    <n v="163"/>
    <x v="163"/>
    <s v="Extended reciprocal circuit"/>
    <x v="26"/>
    <n v="8864"/>
    <x v="1"/>
    <x v="67"/>
    <x v="1"/>
    <s v="USD"/>
    <x v="160"/>
    <n v="1512712800"/>
    <b v="0"/>
    <b v="1"/>
    <s v="photography/photography books"/>
    <n v="2.5325714285714285"/>
    <x v="157"/>
    <x v="7"/>
    <x v="14"/>
  </r>
  <r>
    <n v="164"/>
    <x v="164"/>
    <s v="Polarized human-resource protocol"/>
    <x v="120"/>
    <n v="150755"/>
    <x v="1"/>
    <x v="20"/>
    <x v="1"/>
    <s v="USD"/>
    <x v="161"/>
    <n v="1507525200"/>
    <b v="0"/>
    <b v="0"/>
    <s v="theater/plays"/>
    <n v="1.0016943521594683"/>
    <x v="158"/>
    <x v="3"/>
    <x v="3"/>
  </r>
  <r>
    <n v="165"/>
    <x v="165"/>
    <s v="Synergized radical product"/>
    <x v="121"/>
    <n v="110279"/>
    <x v="1"/>
    <x v="145"/>
    <x v="1"/>
    <s v="USD"/>
    <x v="162"/>
    <n v="1504328400"/>
    <b v="0"/>
    <b v="0"/>
    <s v="technology/web"/>
    <n v="1.2199004424778761"/>
    <x v="159"/>
    <x v="2"/>
    <x v="2"/>
  </r>
  <r>
    <n v="166"/>
    <x v="166"/>
    <s v="Robust heuristic artificial intelligence"/>
    <x v="122"/>
    <n v="13439"/>
    <x v="1"/>
    <x v="146"/>
    <x v="1"/>
    <s v="USD"/>
    <x v="163"/>
    <n v="1293343200"/>
    <b v="0"/>
    <b v="0"/>
    <s v="photography/photography books"/>
    <n v="1.3713265306122449"/>
    <x v="160"/>
    <x v="7"/>
    <x v="14"/>
  </r>
  <r>
    <n v="167"/>
    <x v="167"/>
    <s v="Robust content-based emulation"/>
    <x v="97"/>
    <n v="10804"/>
    <x v="1"/>
    <x v="147"/>
    <x v="2"/>
    <s v="AUD"/>
    <x v="164"/>
    <n v="1371704400"/>
    <b v="0"/>
    <b v="0"/>
    <s v="theater/plays"/>
    <n v="4.155384615384615"/>
    <x v="161"/>
    <x v="3"/>
    <x v="3"/>
  </r>
  <r>
    <n v="168"/>
    <x v="168"/>
    <s v="Ergonomic uniform open system"/>
    <x v="123"/>
    <n v="40107"/>
    <x v="0"/>
    <x v="148"/>
    <x v="3"/>
    <s v="DKK"/>
    <x v="165"/>
    <n v="1552798800"/>
    <b v="0"/>
    <b v="1"/>
    <s v="music/indie rock"/>
    <n v="0.3130913348946136"/>
    <x v="162"/>
    <x v="1"/>
    <x v="7"/>
  </r>
  <r>
    <n v="169"/>
    <x v="169"/>
    <s v="Profit-focused modular product"/>
    <x v="124"/>
    <n v="98811"/>
    <x v="1"/>
    <x v="149"/>
    <x v="1"/>
    <s v="USD"/>
    <x v="166"/>
    <n v="1342328400"/>
    <b v="0"/>
    <b v="1"/>
    <s v="film &amp; video/shorts"/>
    <n v="4.240815450643777"/>
    <x v="163"/>
    <x v="4"/>
    <x v="12"/>
  </r>
  <r>
    <n v="170"/>
    <x v="170"/>
    <s v="Mandatory mobile product"/>
    <x v="125"/>
    <n v="5528"/>
    <x v="0"/>
    <x v="109"/>
    <x v="1"/>
    <s v="USD"/>
    <x v="167"/>
    <n v="1502341200"/>
    <b v="0"/>
    <b v="0"/>
    <s v="music/indie rock"/>
    <n v="2.9388623072833599E-2"/>
    <x v="164"/>
    <x v="1"/>
    <x v="7"/>
  </r>
  <r>
    <n v="171"/>
    <x v="171"/>
    <s v="Public-key 3rdgeneration budgetary management"/>
    <x v="70"/>
    <n v="521"/>
    <x v="0"/>
    <x v="62"/>
    <x v="1"/>
    <s v="USD"/>
    <x v="168"/>
    <n v="1397192400"/>
    <b v="0"/>
    <b v="0"/>
    <s v="publishing/translations"/>
    <n v="0.1063265306122449"/>
    <x v="165"/>
    <x v="5"/>
    <x v="18"/>
  </r>
  <r>
    <n v="172"/>
    <x v="172"/>
    <s v="Centralized national firmware"/>
    <x v="126"/>
    <n v="663"/>
    <x v="0"/>
    <x v="150"/>
    <x v="1"/>
    <s v="USD"/>
    <x v="169"/>
    <n v="1407042000"/>
    <b v="0"/>
    <b v="1"/>
    <s v="film &amp; video/documentary"/>
    <n v="0.82874999999999999"/>
    <x v="166"/>
    <x v="4"/>
    <x v="4"/>
  </r>
  <r>
    <n v="173"/>
    <x v="173"/>
    <s v="Cross-group 4thgeneration middleware"/>
    <x v="127"/>
    <n v="157635"/>
    <x v="1"/>
    <x v="151"/>
    <x v="1"/>
    <s v="USD"/>
    <x v="170"/>
    <n v="1369371600"/>
    <b v="0"/>
    <b v="0"/>
    <s v="theater/plays"/>
    <n v="1.6301447776628748"/>
    <x v="167"/>
    <x v="3"/>
    <x v="3"/>
  </r>
  <r>
    <n v="174"/>
    <x v="174"/>
    <s v="Pre-emptive scalable access"/>
    <x v="60"/>
    <n v="5368"/>
    <x v="1"/>
    <x v="44"/>
    <x v="1"/>
    <s v="USD"/>
    <x v="171"/>
    <n v="1444107600"/>
    <b v="0"/>
    <b v="1"/>
    <s v="technology/wearables"/>
    <n v="8.9466666666666672"/>
    <x v="168"/>
    <x v="2"/>
    <x v="8"/>
  </r>
  <r>
    <n v="175"/>
    <x v="175"/>
    <s v="Sharable intangible migration"/>
    <x v="128"/>
    <n v="47459"/>
    <x v="0"/>
    <x v="152"/>
    <x v="1"/>
    <s v="USD"/>
    <x v="172"/>
    <n v="1474261200"/>
    <b v="0"/>
    <b v="0"/>
    <s v="theater/plays"/>
    <n v="0.26191501103752757"/>
    <x v="162"/>
    <x v="3"/>
    <x v="3"/>
  </r>
  <r>
    <n v="176"/>
    <x v="176"/>
    <s v="Proactive scalable Graphical User Interface"/>
    <x v="129"/>
    <n v="86060"/>
    <x v="0"/>
    <x v="153"/>
    <x v="1"/>
    <s v="USD"/>
    <x v="173"/>
    <n v="1473656400"/>
    <b v="0"/>
    <b v="0"/>
    <s v="theater/plays"/>
    <n v="0.74834782608695649"/>
    <x v="169"/>
    <x v="3"/>
    <x v="3"/>
  </r>
  <r>
    <n v="177"/>
    <x v="177"/>
    <s v="Digitized solution-oriented product"/>
    <x v="130"/>
    <n v="161593"/>
    <x v="1"/>
    <x v="154"/>
    <x v="1"/>
    <s v="USD"/>
    <x v="174"/>
    <n v="1291960800"/>
    <b v="0"/>
    <b v="0"/>
    <s v="theater/plays"/>
    <n v="4.1647680412371137"/>
    <x v="170"/>
    <x v="3"/>
    <x v="3"/>
  </r>
  <r>
    <n v="178"/>
    <x v="178"/>
    <s v="Triple-buffered cohesive structure"/>
    <x v="44"/>
    <n v="6927"/>
    <x v="0"/>
    <x v="155"/>
    <x v="1"/>
    <s v="USD"/>
    <x v="175"/>
    <n v="1506747600"/>
    <b v="0"/>
    <b v="0"/>
    <s v="food/food trucks"/>
    <n v="0.96208333333333329"/>
    <x v="171"/>
    <x v="0"/>
    <x v="0"/>
  </r>
  <r>
    <n v="179"/>
    <x v="179"/>
    <s v="Realigned human-resource orchestration"/>
    <x v="131"/>
    <n v="159185"/>
    <x v="1"/>
    <x v="156"/>
    <x v="0"/>
    <s v="CAD"/>
    <x v="176"/>
    <n v="1363582800"/>
    <b v="0"/>
    <b v="1"/>
    <s v="theater/plays"/>
    <n v="3.5771910112359548"/>
    <x v="172"/>
    <x v="3"/>
    <x v="3"/>
  </r>
  <r>
    <n v="180"/>
    <x v="180"/>
    <s v="Optional clear-thinking software"/>
    <x v="132"/>
    <n v="172736"/>
    <x v="1"/>
    <x v="157"/>
    <x v="2"/>
    <s v="AUD"/>
    <x v="177"/>
    <n v="1269666000"/>
    <b v="0"/>
    <b v="0"/>
    <s v="technology/wearables"/>
    <n v="3.0845714285714285"/>
    <x v="173"/>
    <x v="2"/>
    <x v="8"/>
  </r>
  <r>
    <n v="181"/>
    <x v="181"/>
    <s v="Centralized global approach"/>
    <x v="133"/>
    <n v="5315"/>
    <x v="0"/>
    <x v="158"/>
    <x v="1"/>
    <s v="USD"/>
    <x v="178"/>
    <n v="1508648400"/>
    <b v="0"/>
    <b v="0"/>
    <s v="technology/web"/>
    <n v="0.61802325581395345"/>
    <x v="174"/>
    <x v="2"/>
    <x v="2"/>
  </r>
  <r>
    <n v="182"/>
    <x v="182"/>
    <s v="Reverse-engineered bandwidth-monitored contingency"/>
    <x v="134"/>
    <n v="195750"/>
    <x v="1"/>
    <x v="159"/>
    <x v="3"/>
    <s v="DKK"/>
    <x v="179"/>
    <n v="1561957200"/>
    <b v="0"/>
    <b v="0"/>
    <s v="theater/plays"/>
    <n v="7.2232472324723247"/>
    <x v="170"/>
    <x v="3"/>
    <x v="3"/>
  </r>
  <r>
    <n v="183"/>
    <x v="183"/>
    <s v="Pre-emptive bandwidth-monitored instruction set"/>
    <x v="135"/>
    <n v="3525"/>
    <x v="0"/>
    <x v="99"/>
    <x v="0"/>
    <s v="CAD"/>
    <x v="180"/>
    <n v="1285131600"/>
    <b v="0"/>
    <b v="0"/>
    <s v="music/rock"/>
    <n v="0.69117647058823528"/>
    <x v="175"/>
    <x v="1"/>
    <x v="1"/>
  </r>
  <r>
    <n v="184"/>
    <x v="184"/>
    <s v="Adaptive asynchronous emulation"/>
    <x v="136"/>
    <n v="10550"/>
    <x v="1"/>
    <x v="160"/>
    <x v="1"/>
    <s v="USD"/>
    <x v="181"/>
    <n v="1556946000"/>
    <b v="0"/>
    <b v="0"/>
    <s v="theater/plays"/>
    <n v="2.9305555555555554"/>
    <x v="176"/>
    <x v="3"/>
    <x v="3"/>
  </r>
  <r>
    <n v="185"/>
    <x v="185"/>
    <s v="Innovative actuating conglomeration"/>
    <x v="67"/>
    <n v="718"/>
    <x v="0"/>
    <x v="161"/>
    <x v="1"/>
    <s v="USD"/>
    <x v="182"/>
    <n v="1527138000"/>
    <b v="0"/>
    <b v="0"/>
    <s v="film &amp; video/television"/>
    <n v="0.71799999999999997"/>
    <x v="177"/>
    <x v="4"/>
    <x v="19"/>
  </r>
  <r>
    <n v="186"/>
    <x v="186"/>
    <s v="Grass-roots foreground policy"/>
    <x v="137"/>
    <n v="28358"/>
    <x v="0"/>
    <x v="162"/>
    <x v="1"/>
    <s v="USD"/>
    <x v="183"/>
    <n v="1402117200"/>
    <b v="0"/>
    <b v="0"/>
    <s v="theater/plays"/>
    <n v="0.31934684684684683"/>
    <x v="178"/>
    <x v="3"/>
    <x v="3"/>
  </r>
  <r>
    <n v="187"/>
    <x v="187"/>
    <s v="Horizontal transitional paradigm"/>
    <x v="138"/>
    <n v="138384"/>
    <x v="1"/>
    <x v="163"/>
    <x v="0"/>
    <s v="CAD"/>
    <x v="184"/>
    <n v="1364014800"/>
    <b v="0"/>
    <b v="1"/>
    <s v="film &amp; video/shorts"/>
    <n v="2.2987375415282392"/>
    <x v="179"/>
    <x v="4"/>
    <x v="12"/>
  </r>
  <r>
    <n v="188"/>
    <x v="188"/>
    <s v="Networked didactic info-mediaries"/>
    <x v="139"/>
    <n v="2625"/>
    <x v="0"/>
    <x v="164"/>
    <x v="6"/>
    <s v="EUR"/>
    <x v="185"/>
    <n v="1417586400"/>
    <b v="0"/>
    <b v="0"/>
    <s v="theater/plays"/>
    <n v="0.3201219512195122"/>
    <x v="180"/>
    <x v="3"/>
    <x v="3"/>
  </r>
  <r>
    <n v="189"/>
    <x v="189"/>
    <s v="Switchable contextually-based access"/>
    <x v="140"/>
    <n v="45004"/>
    <x v="3"/>
    <x v="165"/>
    <x v="1"/>
    <s v="USD"/>
    <x v="186"/>
    <n v="1457071200"/>
    <b v="0"/>
    <b v="0"/>
    <s v="theater/plays"/>
    <n v="0.23525352848928385"/>
    <x v="181"/>
    <x v="3"/>
    <x v="3"/>
  </r>
  <r>
    <n v="190"/>
    <x v="190"/>
    <s v="Up-sized dynamic throughput"/>
    <x v="41"/>
    <n v="2538"/>
    <x v="0"/>
    <x v="3"/>
    <x v="1"/>
    <s v="USD"/>
    <x v="187"/>
    <n v="1370408400"/>
    <b v="0"/>
    <b v="1"/>
    <s v="theater/plays"/>
    <n v="0.68594594594594593"/>
    <x v="182"/>
    <x v="3"/>
    <x v="3"/>
  </r>
  <r>
    <n v="191"/>
    <x v="191"/>
    <s v="Mandatory reciprocal superstructure"/>
    <x v="141"/>
    <n v="3188"/>
    <x v="0"/>
    <x v="99"/>
    <x v="6"/>
    <s v="EUR"/>
    <x v="188"/>
    <n v="1552626000"/>
    <b v="0"/>
    <b v="0"/>
    <s v="theater/plays"/>
    <n v="0.37952380952380954"/>
    <x v="183"/>
    <x v="3"/>
    <x v="3"/>
  </r>
  <r>
    <n v="192"/>
    <x v="192"/>
    <s v="Upgradable 4thgeneration productivity"/>
    <x v="142"/>
    <n v="8517"/>
    <x v="0"/>
    <x v="166"/>
    <x v="1"/>
    <s v="USD"/>
    <x v="189"/>
    <n v="1404190800"/>
    <b v="0"/>
    <b v="0"/>
    <s v="music/rock"/>
    <n v="0.19992957746478873"/>
    <x v="184"/>
    <x v="1"/>
    <x v="1"/>
  </r>
  <r>
    <n v="193"/>
    <x v="193"/>
    <s v="Progressive discrete hub"/>
    <x v="47"/>
    <n v="3012"/>
    <x v="0"/>
    <x v="167"/>
    <x v="1"/>
    <s v="USD"/>
    <x v="190"/>
    <n v="1523509200"/>
    <b v="1"/>
    <b v="0"/>
    <s v="music/indie rock"/>
    <n v="0.45636363636363636"/>
    <x v="185"/>
    <x v="1"/>
    <x v="7"/>
  </r>
  <r>
    <n v="194"/>
    <x v="194"/>
    <s v="Assimilated multi-tasking archive"/>
    <x v="143"/>
    <n v="8716"/>
    <x v="1"/>
    <x v="105"/>
    <x v="1"/>
    <s v="USD"/>
    <x v="191"/>
    <n v="1443589200"/>
    <b v="0"/>
    <b v="0"/>
    <s v="music/metal"/>
    <n v="1.227605633802817"/>
    <x v="186"/>
    <x v="1"/>
    <x v="16"/>
  </r>
  <r>
    <n v="195"/>
    <x v="195"/>
    <s v="Upgradable high-level solution"/>
    <x v="144"/>
    <n v="57157"/>
    <x v="1"/>
    <x v="168"/>
    <x v="1"/>
    <s v="USD"/>
    <x v="192"/>
    <n v="1533445200"/>
    <b v="0"/>
    <b v="0"/>
    <s v="music/electric music"/>
    <n v="3.61753164556962"/>
    <x v="187"/>
    <x v="1"/>
    <x v="5"/>
  </r>
  <r>
    <n v="196"/>
    <x v="196"/>
    <s v="Organic bandwidth-monitored frame"/>
    <x v="139"/>
    <n v="5178"/>
    <x v="0"/>
    <x v="16"/>
    <x v="3"/>
    <s v="DKK"/>
    <x v="173"/>
    <n v="1474520400"/>
    <b v="0"/>
    <b v="0"/>
    <s v="technology/wearables"/>
    <n v="0.63146341463414635"/>
    <x v="188"/>
    <x v="2"/>
    <x v="8"/>
  </r>
  <r>
    <n v="197"/>
    <x v="197"/>
    <s v="Business-focused logistical framework"/>
    <x v="145"/>
    <n v="163118"/>
    <x v="1"/>
    <x v="169"/>
    <x v="1"/>
    <s v="USD"/>
    <x v="193"/>
    <n v="1499403600"/>
    <b v="0"/>
    <b v="0"/>
    <s v="film &amp; video/drama"/>
    <n v="2.9820475319926874"/>
    <x v="189"/>
    <x v="4"/>
    <x v="6"/>
  </r>
  <r>
    <n v="198"/>
    <x v="198"/>
    <s v="Universal multi-state capability"/>
    <x v="146"/>
    <n v="6041"/>
    <x v="0"/>
    <x v="170"/>
    <x v="1"/>
    <s v="USD"/>
    <x v="194"/>
    <n v="1283576400"/>
    <b v="0"/>
    <b v="0"/>
    <s v="music/electric music"/>
    <n v="9.5585443037974685E-2"/>
    <x v="190"/>
    <x v="1"/>
    <x v="5"/>
  </r>
  <r>
    <n v="199"/>
    <x v="199"/>
    <s v="Digitized reciprocal infrastructure"/>
    <x v="37"/>
    <n v="968"/>
    <x v="0"/>
    <x v="171"/>
    <x v="1"/>
    <s v="USD"/>
    <x v="195"/>
    <n v="1436590800"/>
    <b v="0"/>
    <b v="0"/>
    <s v="music/rock"/>
    <n v="0.5377777777777778"/>
    <x v="191"/>
    <x v="1"/>
    <x v="1"/>
  </r>
  <r>
    <n v="200"/>
    <x v="200"/>
    <s v="Reduced dedicated capability"/>
    <x v="0"/>
    <n v="2"/>
    <x v="0"/>
    <x v="49"/>
    <x v="0"/>
    <s v="CAD"/>
    <x v="152"/>
    <n v="1270443600"/>
    <b v="0"/>
    <b v="0"/>
    <s v="theater/plays"/>
    <n v="0.02"/>
    <x v="49"/>
    <x v="3"/>
    <x v="3"/>
  </r>
  <r>
    <n v="201"/>
    <x v="201"/>
    <s v="Cross-platform bi-directional workforce"/>
    <x v="118"/>
    <n v="14305"/>
    <x v="1"/>
    <x v="144"/>
    <x v="1"/>
    <s v="USD"/>
    <x v="196"/>
    <n v="1407819600"/>
    <b v="0"/>
    <b v="0"/>
    <s v="technology/web"/>
    <n v="6.8119047619047617"/>
    <x v="192"/>
    <x v="2"/>
    <x v="2"/>
  </r>
  <r>
    <n v="202"/>
    <x v="202"/>
    <s v="Upgradable scalable methodology"/>
    <x v="111"/>
    <n v="6543"/>
    <x v="3"/>
    <x v="172"/>
    <x v="1"/>
    <s v="USD"/>
    <x v="197"/>
    <n v="1317877200"/>
    <b v="0"/>
    <b v="0"/>
    <s v="food/food trucks"/>
    <n v="0.78831325301204824"/>
    <x v="193"/>
    <x v="0"/>
    <x v="0"/>
  </r>
  <r>
    <n v="203"/>
    <x v="203"/>
    <s v="Customer-focused client-server service-desk"/>
    <x v="147"/>
    <n v="193413"/>
    <x v="1"/>
    <x v="173"/>
    <x v="2"/>
    <s v="AUD"/>
    <x v="198"/>
    <n v="1484805600"/>
    <b v="0"/>
    <b v="0"/>
    <s v="theater/plays"/>
    <n v="1.3440792216817234"/>
    <x v="194"/>
    <x v="3"/>
    <x v="3"/>
  </r>
  <r>
    <n v="204"/>
    <x v="204"/>
    <s v="Mandatory multimedia leverage"/>
    <x v="148"/>
    <n v="2529"/>
    <x v="0"/>
    <x v="174"/>
    <x v="1"/>
    <s v="USD"/>
    <x v="199"/>
    <n v="1302670800"/>
    <b v="0"/>
    <b v="0"/>
    <s v="music/jazz"/>
    <n v="3.372E-2"/>
    <x v="195"/>
    <x v="1"/>
    <x v="17"/>
  </r>
  <r>
    <n v="205"/>
    <x v="205"/>
    <s v="Focused analyzing circuit"/>
    <x v="81"/>
    <n v="5614"/>
    <x v="1"/>
    <x v="175"/>
    <x v="1"/>
    <s v="USD"/>
    <x v="200"/>
    <n v="1540789200"/>
    <b v="1"/>
    <b v="0"/>
    <s v="theater/plays"/>
    <n v="4.3184615384615386"/>
    <x v="196"/>
    <x v="3"/>
    <x v="3"/>
  </r>
  <r>
    <n v="206"/>
    <x v="206"/>
    <s v="Fundamental grid-enabled strategy"/>
    <x v="25"/>
    <n v="3496"/>
    <x v="3"/>
    <x v="176"/>
    <x v="1"/>
    <s v="USD"/>
    <x v="201"/>
    <n v="1268028000"/>
    <b v="0"/>
    <b v="0"/>
    <s v="publishing/fiction"/>
    <n v="0.38844444444444443"/>
    <x v="197"/>
    <x v="5"/>
    <x v="13"/>
  </r>
  <r>
    <n v="207"/>
    <x v="207"/>
    <s v="Digitized 5thgeneration knowledgebase"/>
    <x v="67"/>
    <n v="4257"/>
    <x v="1"/>
    <x v="177"/>
    <x v="1"/>
    <s v="USD"/>
    <x v="202"/>
    <n v="1537160400"/>
    <b v="0"/>
    <b v="1"/>
    <s v="music/rock"/>
    <n v="4.2569999999999997"/>
    <x v="198"/>
    <x v="1"/>
    <x v="1"/>
  </r>
  <r>
    <n v="208"/>
    <x v="208"/>
    <s v="Mandatory multi-tasking encryption"/>
    <x v="149"/>
    <n v="199110"/>
    <x v="1"/>
    <x v="178"/>
    <x v="1"/>
    <s v="USD"/>
    <x v="203"/>
    <n v="1512280800"/>
    <b v="0"/>
    <b v="0"/>
    <s v="film &amp; video/documentary"/>
    <n v="1.0112239715591671"/>
    <x v="199"/>
    <x v="4"/>
    <x v="4"/>
  </r>
  <r>
    <n v="209"/>
    <x v="209"/>
    <s v="Distributed system-worthy application"/>
    <x v="150"/>
    <n v="41212"/>
    <x v="2"/>
    <x v="179"/>
    <x v="2"/>
    <s v="AUD"/>
    <x v="204"/>
    <n v="1463115600"/>
    <b v="0"/>
    <b v="0"/>
    <s v="film &amp; video/documentary"/>
    <n v="0.21188688946015424"/>
    <x v="200"/>
    <x v="4"/>
    <x v="4"/>
  </r>
  <r>
    <n v="210"/>
    <x v="210"/>
    <s v="Synergistic tertiary time-frame"/>
    <x v="151"/>
    <n v="6338"/>
    <x v="0"/>
    <x v="31"/>
    <x v="3"/>
    <s v="DKK"/>
    <x v="205"/>
    <n v="1490850000"/>
    <b v="0"/>
    <b v="0"/>
    <s v="film &amp; video/science fiction"/>
    <n v="0.67425531914893622"/>
    <x v="201"/>
    <x v="4"/>
    <x v="22"/>
  </r>
  <r>
    <n v="211"/>
    <x v="211"/>
    <s v="Customer-focused impactful benchmark"/>
    <x v="152"/>
    <n v="99100"/>
    <x v="0"/>
    <x v="180"/>
    <x v="1"/>
    <s v="USD"/>
    <x v="206"/>
    <n v="1379653200"/>
    <b v="0"/>
    <b v="0"/>
    <s v="theater/plays"/>
    <n v="0.9492337164750958"/>
    <x v="202"/>
    <x v="3"/>
    <x v="3"/>
  </r>
  <r>
    <n v="212"/>
    <x v="212"/>
    <s v="Profound next generation infrastructure"/>
    <x v="32"/>
    <n v="12300"/>
    <x v="1"/>
    <x v="170"/>
    <x v="1"/>
    <s v="USD"/>
    <x v="207"/>
    <n v="1580364000"/>
    <b v="0"/>
    <b v="0"/>
    <s v="theater/plays"/>
    <n v="1.5185185185185186"/>
    <x v="203"/>
    <x v="3"/>
    <x v="3"/>
  </r>
  <r>
    <n v="213"/>
    <x v="213"/>
    <s v="Face-to-face encompassing info-mediaries"/>
    <x v="153"/>
    <n v="171549"/>
    <x v="1"/>
    <x v="181"/>
    <x v="1"/>
    <s v="USD"/>
    <x v="208"/>
    <n v="1289714400"/>
    <b v="0"/>
    <b v="1"/>
    <s v="music/indie rock"/>
    <n v="1.9516382252559727"/>
    <x v="81"/>
    <x v="1"/>
    <x v="7"/>
  </r>
  <r>
    <n v="214"/>
    <x v="214"/>
    <s v="Open-source fresh-thinking policy"/>
    <x v="1"/>
    <n v="14324"/>
    <x v="1"/>
    <x v="34"/>
    <x v="1"/>
    <s v="USD"/>
    <x v="209"/>
    <n v="1282712400"/>
    <b v="0"/>
    <b v="0"/>
    <s v="music/rock"/>
    <n v="10.231428571428571"/>
    <x v="204"/>
    <x v="1"/>
    <x v="1"/>
  </r>
  <r>
    <n v="215"/>
    <x v="215"/>
    <s v="Extended 24/7 implementation"/>
    <x v="154"/>
    <n v="6024"/>
    <x v="0"/>
    <x v="182"/>
    <x v="1"/>
    <s v="USD"/>
    <x v="210"/>
    <n v="1550210400"/>
    <b v="0"/>
    <b v="0"/>
    <s v="theater/plays"/>
    <n v="3.8418367346938778E-2"/>
    <x v="205"/>
    <x v="3"/>
    <x v="3"/>
  </r>
  <r>
    <n v="216"/>
    <x v="216"/>
    <s v="Organic dynamic algorithm"/>
    <x v="155"/>
    <n v="188721"/>
    <x v="1"/>
    <x v="183"/>
    <x v="1"/>
    <s v="USD"/>
    <x v="211"/>
    <n v="1322114400"/>
    <b v="0"/>
    <b v="0"/>
    <s v="theater/plays"/>
    <n v="1.5507066557107643"/>
    <x v="206"/>
    <x v="3"/>
    <x v="3"/>
  </r>
  <r>
    <n v="217"/>
    <x v="217"/>
    <s v="Organic multi-tasking focus group"/>
    <x v="156"/>
    <n v="57911"/>
    <x v="0"/>
    <x v="184"/>
    <x v="1"/>
    <s v="USD"/>
    <x v="212"/>
    <n v="1557205200"/>
    <b v="0"/>
    <b v="0"/>
    <s v="film &amp; video/science fiction"/>
    <n v="0.44753477588871715"/>
    <x v="28"/>
    <x v="4"/>
    <x v="22"/>
  </r>
  <r>
    <n v="218"/>
    <x v="218"/>
    <s v="Adaptive logistical initiative"/>
    <x v="57"/>
    <n v="12309"/>
    <x v="1"/>
    <x v="185"/>
    <x v="4"/>
    <s v="GBP"/>
    <x v="213"/>
    <n v="1323928800"/>
    <b v="0"/>
    <b v="1"/>
    <s v="film &amp; video/shorts"/>
    <n v="2.1594736842105262"/>
    <x v="207"/>
    <x v="4"/>
    <x v="12"/>
  </r>
  <r>
    <n v="219"/>
    <x v="219"/>
    <s v="Stand-alone mobile customer loyalty"/>
    <x v="157"/>
    <n v="138497"/>
    <x v="1"/>
    <x v="186"/>
    <x v="1"/>
    <s v="USD"/>
    <x v="214"/>
    <n v="1346130000"/>
    <b v="0"/>
    <b v="0"/>
    <s v="film &amp; video/animation"/>
    <n v="3.3212709832134291"/>
    <x v="208"/>
    <x v="4"/>
    <x v="10"/>
  </r>
  <r>
    <n v="220"/>
    <x v="220"/>
    <s v="Focused composite approach"/>
    <x v="58"/>
    <n v="667"/>
    <x v="0"/>
    <x v="68"/>
    <x v="1"/>
    <s v="USD"/>
    <x v="215"/>
    <n v="1311051600"/>
    <b v="1"/>
    <b v="0"/>
    <s v="theater/plays"/>
    <n v="8.4430379746835441E-2"/>
    <x v="209"/>
    <x v="3"/>
    <x v="3"/>
  </r>
  <r>
    <n v="221"/>
    <x v="221"/>
    <s v="Face-to-face clear-thinking Local Area Network"/>
    <x v="158"/>
    <n v="119830"/>
    <x v="0"/>
    <x v="187"/>
    <x v="1"/>
    <s v="USD"/>
    <x v="216"/>
    <n v="1340427600"/>
    <b v="1"/>
    <b v="0"/>
    <s v="food/food trucks"/>
    <n v="0.9862551440329218"/>
    <x v="210"/>
    <x v="0"/>
    <x v="0"/>
  </r>
  <r>
    <n v="222"/>
    <x v="222"/>
    <s v="Cross-group cohesive circuit"/>
    <x v="73"/>
    <n v="6623"/>
    <x v="1"/>
    <x v="188"/>
    <x v="1"/>
    <s v="USD"/>
    <x v="217"/>
    <n v="1412312400"/>
    <b v="0"/>
    <b v="0"/>
    <s v="photography/photography books"/>
    <n v="1.3797916666666667"/>
    <x v="211"/>
    <x v="7"/>
    <x v="14"/>
  </r>
  <r>
    <n v="223"/>
    <x v="223"/>
    <s v="Synergistic explicit capability"/>
    <x v="159"/>
    <n v="81897"/>
    <x v="0"/>
    <x v="189"/>
    <x v="1"/>
    <s v="USD"/>
    <x v="218"/>
    <n v="1459314000"/>
    <b v="0"/>
    <b v="0"/>
    <s v="theater/plays"/>
    <n v="0.93810996563573879"/>
    <x v="212"/>
    <x v="3"/>
    <x v="3"/>
  </r>
  <r>
    <n v="224"/>
    <x v="224"/>
    <s v="Diverse analyzing definition"/>
    <x v="160"/>
    <n v="186885"/>
    <x v="1"/>
    <x v="190"/>
    <x v="1"/>
    <s v="USD"/>
    <x v="219"/>
    <n v="1415426400"/>
    <b v="0"/>
    <b v="0"/>
    <s v="film &amp; video/science fiction"/>
    <n v="4.0363930885529156"/>
    <x v="213"/>
    <x v="4"/>
    <x v="22"/>
  </r>
  <r>
    <n v="225"/>
    <x v="225"/>
    <s v="Enterprise-wide reciprocal success"/>
    <x v="161"/>
    <n v="176398"/>
    <x v="1"/>
    <x v="191"/>
    <x v="1"/>
    <s v="USD"/>
    <x v="220"/>
    <n v="1399093200"/>
    <b v="1"/>
    <b v="0"/>
    <s v="music/rock"/>
    <n v="2.6017404129793511"/>
    <x v="214"/>
    <x v="1"/>
    <x v="1"/>
  </r>
  <r>
    <n v="226"/>
    <x v="102"/>
    <s v="Progressive neutral middleware"/>
    <x v="162"/>
    <n v="10999"/>
    <x v="1"/>
    <x v="192"/>
    <x v="1"/>
    <s v="USD"/>
    <x v="221"/>
    <n v="1273899600"/>
    <b v="0"/>
    <b v="0"/>
    <s v="photography/photography books"/>
    <n v="3.6663333333333332"/>
    <x v="215"/>
    <x v="7"/>
    <x v="14"/>
  </r>
  <r>
    <n v="227"/>
    <x v="226"/>
    <s v="Intuitive exuding process improvement"/>
    <x v="163"/>
    <n v="102751"/>
    <x v="1"/>
    <x v="193"/>
    <x v="1"/>
    <s v="USD"/>
    <x v="222"/>
    <n v="1432184400"/>
    <b v="0"/>
    <b v="0"/>
    <s v="games/mobile games"/>
    <n v="1.687208538587849"/>
    <x v="216"/>
    <x v="6"/>
    <x v="20"/>
  </r>
  <r>
    <n v="228"/>
    <x v="227"/>
    <s v="Exclusive real-time protocol"/>
    <x v="164"/>
    <n v="165352"/>
    <x v="1"/>
    <x v="194"/>
    <x v="1"/>
    <s v="USD"/>
    <x v="172"/>
    <n v="1474779600"/>
    <b v="0"/>
    <b v="0"/>
    <s v="film &amp; video/animation"/>
    <n v="1.1990717911530093"/>
    <x v="217"/>
    <x v="4"/>
    <x v="10"/>
  </r>
  <r>
    <n v="229"/>
    <x v="228"/>
    <s v="Extended encompassing application"/>
    <x v="165"/>
    <n v="165798"/>
    <x v="1"/>
    <x v="195"/>
    <x v="1"/>
    <s v="USD"/>
    <x v="223"/>
    <n v="1500440400"/>
    <b v="0"/>
    <b v="1"/>
    <s v="games/mobile games"/>
    <n v="1.936892523364486"/>
    <x v="218"/>
    <x v="6"/>
    <x v="20"/>
  </r>
  <r>
    <n v="230"/>
    <x v="229"/>
    <s v="Progressive value-added ability"/>
    <x v="166"/>
    <n v="10084"/>
    <x v="1"/>
    <x v="196"/>
    <x v="1"/>
    <s v="USD"/>
    <x v="224"/>
    <n v="1575612000"/>
    <b v="0"/>
    <b v="0"/>
    <s v="games/video games"/>
    <n v="4.2016666666666671"/>
    <x v="219"/>
    <x v="6"/>
    <x v="11"/>
  </r>
  <r>
    <n v="231"/>
    <x v="230"/>
    <s v="Cross-platform uniform hardware"/>
    <x v="44"/>
    <n v="5523"/>
    <x v="3"/>
    <x v="109"/>
    <x v="1"/>
    <s v="USD"/>
    <x v="225"/>
    <n v="1374123600"/>
    <b v="0"/>
    <b v="0"/>
    <s v="theater/plays"/>
    <n v="0.76708333333333334"/>
    <x v="220"/>
    <x v="3"/>
    <x v="3"/>
  </r>
  <r>
    <n v="232"/>
    <x v="231"/>
    <s v="Progressive secondary portal"/>
    <x v="74"/>
    <n v="5823"/>
    <x v="1"/>
    <x v="45"/>
    <x v="1"/>
    <s v="USD"/>
    <x v="226"/>
    <n v="1469509200"/>
    <b v="0"/>
    <b v="0"/>
    <s v="theater/plays"/>
    <n v="1.7126470588235294"/>
    <x v="221"/>
    <x v="3"/>
    <x v="3"/>
  </r>
  <r>
    <n v="233"/>
    <x v="232"/>
    <s v="Multi-lateral national adapter"/>
    <x v="167"/>
    <n v="6000"/>
    <x v="1"/>
    <x v="197"/>
    <x v="1"/>
    <s v="USD"/>
    <x v="227"/>
    <n v="1309237200"/>
    <b v="0"/>
    <b v="0"/>
    <s v="film &amp; video/animation"/>
    <n v="1.5789473684210527"/>
    <x v="222"/>
    <x v="4"/>
    <x v="10"/>
  </r>
  <r>
    <n v="234"/>
    <x v="233"/>
    <s v="Enterprise-wide motivating matrices"/>
    <x v="168"/>
    <n v="8181"/>
    <x v="1"/>
    <x v="46"/>
    <x v="6"/>
    <s v="EUR"/>
    <x v="228"/>
    <n v="1503982800"/>
    <b v="0"/>
    <b v="1"/>
    <s v="games/video games"/>
    <n v="1.0908"/>
    <x v="223"/>
    <x v="6"/>
    <x v="11"/>
  </r>
  <r>
    <n v="235"/>
    <x v="234"/>
    <s v="Polarized upward-trending Local Area Network"/>
    <x v="133"/>
    <n v="3589"/>
    <x v="0"/>
    <x v="45"/>
    <x v="1"/>
    <s v="USD"/>
    <x v="229"/>
    <n v="1487397600"/>
    <b v="0"/>
    <b v="0"/>
    <s v="film &amp; video/animation"/>
    <n v="0.41732558139534881"/>
    <x v="224"/>
    <x v="4"/>
    <x v="10"/>
  </r>
  <r>
    <n v="236"/>
    <x v="235"/>
    <s v="Object-based directional function"/>
    <x v="169"/>
    <n v="4323"/>
    <x v="0"/>
    <x v="176"/>
    <x v="2"/>
    <s v="AUD"/>
    <x v="230"/>
    <n v="1562043600"/>
    <b v="0"/>
    <b v="1"/>
    <s v="music/rock"/>
    <n v="0.10944303797468355"/>
    <x v="225"/>
    <x v="1"/>
    <x v="1"/>
  </r>
  <r>
    <n v="237"/>
    <x v="236"/>
    <s v="Re-contextualized tangible open architecture"/>
    <x v="29"/>
    <n v="14822"/>
    <x v="1"/>
    <x v="198"/>
    <x v="1"/>
    <s v="USD"/>
    <x v="231"/>
    <n v="1398574800"/>
    <b v="0"/>
    <b v="0"/>
    <s v="film &amp; video/animation"/>
    <n v="1.593763440860215"/>
    <x v="226"/>
    <x v="4"/>
    <x v="10"/>
  </r>
  <r>
    <n v="238"/>
    <x v="237"/>
    <s v="Distributed systemic adapter"/>
    <x v="166"/>
    <n v="10138"/>
    <x v="1"/>
    <x v="199"/>
    <x v="3"/>
    <s v="DKK"/>
    <x v="232"/>
    <n v="1515391200"/>
    <b v="0"/>
    <b v="1"/>
    <s v="theater/plays"/>
    <n v="4.2241666666666671"/>
    <x v="227"/>
    <x v="3"/>
    <x v="3"/>
  </r>
  <r>
    <n v="239"/>
    <x v="238"/>
    <s v="Networked web-enabled instruction set"/>
    <x v="170"/>
    <n v="3127"/>
    <x v="0"/>
    <x v="142"/>
    <x v="1"/>
    <s v="USD"/>
    <x v="233"/>
    <n v="1441170000"/>
    <b v="0"/>
    <b v="0"/>
    <s v="technology/wearables"/>
    <n v="0.97718749999999999"/>
    <x v="228"/>
    <x v="2"/>
    <x v="8"/>
  </r>
  <r>
    <n v="240"/>
    <x v="239"/>
    <s v="Vision-oriented dynamic service-desk"/>
    <x v="171"/>
    <n v="123124"/>
    <x v="1"/>
    <x v="200"/>
    <x v="1"/>
    <s v="USD"/>
    <x v="194"/>
    <n v="1281157200"/>
    <b v="0"/>
    <b v="0"/>
    <s v="theater/plays"/>
    <n v="4.1878911564625847"/>
    <x v="229"/>
    <x v="3"/>
    <x v="3"/>
  </r>
  <r>
    <n v="241"/>
    <x v="240"/>
    <s v="Vision-oriented actuating open system"/>
    <x v="172"/>
    <n v="171729"/>
    <x v="1"/>
    <x v="74"/>
    <x v="2"/>
    <s v="AUD"/>
    <x v="234"/>
    <n v="1398229200"/>
    <b v="0"/>
    <b v="1"/>
    <s v="publishing/nonfiction"/>
    <n v="1.0191632047477746"/>
    <x v="230"/>
    <x v="5"/>
    <x v="9"/>
  </r>
  <r>
    <n v="242"/>
    <x v="241"/>
    <s v="Sharable scalable core"/>
    <x v="141"/>
    <n v="10729"/>
    <x v="1"/>
    <x v="201"/>
    <x v="1"/>
    <s v="USD"/>
    <x v="235"/>
    <n v="1495256400"/>
    <b v="0"/>
    <b v="1"/>
    <s v="music/rock"/>
    <n v="1.2772619047619047"/>
    <x v="231"/>
    <x v="1"/>
    <x v="1"/>
  </r>
  <r>
    <n v="243"/>
    <x v="242"/>
    <s v="Customer-focused attitude-oriented function"/>
    <x v="173"/>
    <n v="10240"/>
    <x v="1"/>
    <x v="202"/>
    <x v="1"/>
    <s v="USD"/>
    <x v="236"/>
    <n v="1520402400"/>
    <b v="0"/>
    <b v="0"/>
    <s v="theater/plays"/>
    <n v="4.4521739130434783"/>
    <x v="232"/>
    <x v="3"/>
    <x v="3"/>
  </r>
  <r>
    <n v="244"/>
    <x v="243"/>
    <s v="Reverse-engineered system-worthy extranet"/>
    <x v="31"/>
    <n v="3988"/>
    <x v="1"/>
    <x v="4"/>
    <x v="1"/>
    <s v="USD"/>
    <x v="237"/>
    <n v="1409806800"/>
    <b v="0"/>
    <b v="0"/>
    <s v="theater/plays"/>
    <n v="5.6971428571428575"/>
    <x v="233"/>
    <x v="3"/>
    <x v="3"/>
  </r>
  <r>
    <n v="245"/>
    <x v="244"/>
    <s v="Re-engineered systematic monitoring"/>
    <x v="49"/>
    <n v="14771"/>
    <x v="1"/>
    <x v="203"/>
    <x v="1"/>
    <s v="USD"/>
    <x v="238"/>
    <n v="1396933200"/>
    <b v="0"/>
    <b v="0"/>
    <s v="theater/plays"/>
    <n v="5.0934482758620687"/>
    <x v="229"/>
    <x v="3"/>
    <x v="3"/>
  </r>
  <r>
    <n v="246"/>
    <x v="245"/>
    <s v="Seamless value-added standardization"/>
    <x v="6"/>
    <n v="14649"/>
    <x v="1"/>
    <x v="42"/>
    <x v="1"/>
    <s v="USD"/>
    <x v="239"/>
    <n v="1376024400"/>
    <b v="0"/>
    <b v="0"/>
    <s v="technology/web"/>
    <n v="3.2553333333333332"/>
    <x v="136"/>
    <x v="2"/>
    <x v="2"/>
  </r>
  <r>
    <n v="247"/>
    <x v="246"/>
    <s v="Triple-buffered fresh-thinking frame"/>
    <x v="174"/>
    <n v="184658"/>
    <x v="1"/>
    <x v="204"/>
    <x v="1"/>
    <s v="USD"/>
    <x v="240"/>
    <n v="1483682400"/>
    <b v="0"/>
    <b v="1"/>
    <s v="publishing/fiction"/>
    <n v="9.3261616161616168"/>
    <x v="234"/>
    <x v="5"/>
    <x v="13"/>
  </r>
  <r>
    <n v="248"/>
    <x v="247"/>
    <s v="Streamlined holistic knowledgebase"/>
    <x v="8"/>
    <n v="13103"/>
    <x v="1"/>
    <x v="205"/>
    <x v="2"/>
    <s v="AUD"/>
    <x v="241"/>
    <n v="1420437600"/>
    <b v="0"/>
    <b v="0"/>
    <s v="games/mobile games"/>
    <n v="2.1133870967741935"/>
    <x v="235"/>
    <x v="6"/>
    <x v="20"/>
  </r>
  <r>
    <n v="249"/>
    <x v="248"/>
    <s v="Up-sized intermediate website"/>
    <x v="175"/>
    <n v="168095"/>
    <x v="1"/>
    <x v="206"/>
    <x v="1"/>
    <s v="USD"/>
    <x v="242"/>
    <n v="1420783200"/>
    <b v="0"/>
    <b v="0"/>
    <s v="publishing/translations"/>
    <n v="2.7332520325203253"/>
    <x v="119"/>
    <x v="5"/>
    <x v="18"/>
  </r>
  <r>
    <n v="250"/>
    <x v="249"/>
    <s v="Future-proofed directional synergy"/>
    <x v="0"/>
    <n v="3"/>
    <x v="0"/>
    <x v="49"/>
    <x v="1"/>
    <s v="USD"/>
    <x v="67"/>
    <n v="1267423200"/>
    <b v="0"/>
    <b v="0"/>
    <s v="music/rock"/>
    <n v="0.03"/>
    <x v="236"/>
    <x v="1"/>
    <x v="1"/>
  </r>
  <r>
    <n v="251"/>
    <x v="250"/>
    <s v="Enhanced user-facing function"/>
    <x v="143"/>
    <n v="3840"/>
    <x v="0"/>
    <x v="196"/>
    <x v="1"/>
    <s v="USD"/>
    <x v="243"/>
    <n v="1355205600"/>
    <b v="0"/>
    <b v="0"/>
    <s v="theater/plays"/>
    <n v="0.54084507042253516"/>
    <x v="237"/>
    <x v="3"/>
    <x v="3"/>
  </r>
  <r>
    <n v="252"/>
    <x v="251"/>
    <s v="Operative bandwidth-monitored interface"/>
    <x v="67"/>
    <n v="6263"/>
    <x v="1"/>
    <x v="207"/>
    <x v="1"/>
    <s v="USD"/>
    <x v="244"/>
    <n v="1383109200"/>
    <b v="0"/>
    <b v="0"/>
    <s v="theater/plays"/>
    <n v="6.2629999999999999"/>
    <x v="238"/>
    <x v="3"/>
    <x v="3"/>
  </r>
  <r>
    <n v="253"/>
    <x v="252"/>
    <s v="Upgradable multi-state instruction set"/>
    <x v="158"/>
    <n v="108161"/>
    <x v="0"/>
    <x v="208"/>
    <x v="0"/>
    <s v="CAD"/>
    <x v="245"/>
    <n v="1303275600"/>
    <b v="0"/>
    <b v="0"/>
    <s v="film &amp; video/drama"/>
    <n v="0.8902139917695473"/>
    <x v="239"/>
    <x v="4"/>
    <x v="6"/>
  </r>
  <r>
    <n v="254"/>
    <x v="253"/>
    <s v="De-engineered static Local Area Network"/>
    <x v="176"/>
    <n v="8505"/>
    <x v="1"/>
    <x v="39"/>
    <x v="1"/>
    <s v="USD"/>
    <x v="246"/>
    <n v="1487829600"/>
    <b v="0"/>
    <b v="0"/>
    <s v="publishing/nonfiction"/>
    <n v="1.8489130434782608"/>
    <x v="240"/>
    <x v="5"/>
    <x v="9"/>
  </r>
  <r>
    <n v="255"/>
    <x v="254"/>
    <s v="Upgradable grid-enabled superstructure"/>
    <x v="177"/>
    <n v="96735"/>
    <x v="1"/>
    <x v="209"/>
    <x v="1"/>
    <s v="USD"/>
    <x v="247"/>
    <n v="1298268000"/>
    <b v="0"/>
    <b v="1"/>
    <s v="music/rock"/>
    <n v="1.2016770186335404"/>
    <x v="74"/>
    <x v="1"/>
    <x v="1"/>
  </r>
  <r>
    <n v="256"/>
    <x v="255"/>
    <s v="Optimized actuating toolset"/>
    <x v="178"/>
    <n v="959"/>
    <x v="0"/>
    <x v="27"/>
    <x v="4"/>
    <s v="GBP"/>
    <x v="248"/>
    <n v="1456812000"/>
    <b v="0"/>
    <b v="0"/>
    <s v="music/rock"/>
    <n v="0.23390243902439026"/>
    <x v="241"/>
    <x v="1"/>
    <x v="1"/>
  </r>
  <r>
    <n v="257"/>
    <x v="256"/>
    <s v="Decentralized exuding strategy"/>
    <x v="57"/>
    <n v="8322"/>
    <x v="1"/>
    <x v="45"/>
    <x v="1"/>
    <s v="USD"/>
    <x v="249"/>
    <n v="1363669200"/>
    <b v="0"/>
    <b v="0"/>
    <s v="theater/plays"/>
    <n v="1.46"/>
    <x v="242"/>
    <x v="3"/>
    <x v="3"/>
  </r>
  <r>
    <n v="258"/>
    <x v="257"/>
    <s v="Assimilated coherent hardware"/>
    <x v="92"/>
    <n v="13424"/>
    <x v="1"/>
    <x v="129"/>
    <x v="1"/>
    <s v="USD"/>
    <x v="250"/>
    <n v="1482904800"/>
    <b v="0"/>
    <b v="1"/>
    <s v="theater/plays"/>
    <n v="2.6848000000000001"/>
    <x v="243"/>
    <x v="3"/>
    <x v="3"/>
  </r>
  <r>
    <n v="259"/>
    <x v="258"/>
    <s v="Multi-channeled responsive implementation"/>
    <x v="37"/>
    <n v="10755"/>
    <x v="1"/>
    <x v="188"/>
    <x v="1"/>
    <s v="USD"/>
    <x v="251"/>
    <n v="1356588000"/>
    <b v="1"/>
    <b v="0"/>
    <s v="photography/photography books"/>
    <n v="5.9749999999999996"/>
    <x v="244"/>
    <x v="7"/>
    <x v="14"/>
  </r>
  <r>
    <n v="260"/>
    <x v="259"/>
    <s v="Centralized modular initiative"/>
    <x v="9"/>
    <n v="9935"/>
    <x v="1"/>
    <x v="210"/>
    <x v="1"/>
    <s v="USD"/>
    <x v="136"/>
    <n v="1349845200"/>
    <b v="0"/>
    <b v="0"/>
    <s v="music/rock"/>
    <n v="1.5769841269841269"/>
    <x v="245"/>
    <x v="1"/>
    <x v="1"/>
  </r>
  <r>
    <n v="261"/>
    <x v="260"/>
    <s v="Reverse-engineered cohesive migration"/>
    <x v="179"/>
    <n v="26303"/>
    <x v="0"/>
    <x v="211"/>
    <x v="1"/>
    <s v="USD"/>
    <x v="252"/>
    <n v="1283058000"/>
    <b v="0"/>
    <b v="1"/>
    <s v="music/rock"/>
    <n v="0.31201660735468567"/>
    <x v="246"/>
    <x v="1"/>
    <x v="1"/>
  </r>
  <r>
    <n v="262"/>
    <x v="261"/>
    <s v="Compatible multimedia hub"/>
    <x v="12"/>
    <n v="5328"/>
    <x v="1"/>
    <x v="37"/>
    <x v="1"/>
    <s v="USD"/>
    <x v="253"/>
    <n v="1304226000"/>
    <b v="0"/>
    <b v="1"/>
    <s v="music/indie rock"/>
    <n v="3.1341176470588237"/>
    <x v="247"/>
    <x v="1"/>
    <x v="7"/>
  </r>
  <r>
    <n v="263"/>
    <x v="262"/>
    <s v="Organic eco-centric success"/>
    <x v="49"/>
    <n v="10756"/>
    <x v="1"/>
    <x v="134"/>
    <x v="1"/>
    <s v="USD"/>
    <x v="254"/>
    <n v="1263016800"/>
    <b v="0"/>
    <b v="0"/>
    <s v="photography/photography books"/>
    <n v="3.7089655172413791"/>
    <x v="248"/>
    <x v="7"/>
    <x v="14"/>
  </r>
  <r>
    <n v="264"/>
    <x v="263"/>
    <s v="Virtual reciprocal policy"/>
    <x v="180"/>
    <n v="165375"/>
    <x v="1"/>
    <x v="212"/>
    <x v="1"/>
    <s v="USD"/>
    <x v="255"/>
    <n v="1362031200"/>
    <b v="0"/>
    <b v="0"/>
    <s v="theater/plays"/>
    <n v="3.6266447368421053"/>
    <x v="214"/>
    <x v="3"/>
    <x v="3"/>
  </r>
  <r>
    <n v="265"/>
    <x v="264"/>
    <s v="Persevering interactive emulation"/>
    <x v="70"/>
    <n v="6031"/>
    <x v="1"/>
    <x v="99"/>
    <x v="1"/>
    <s v="USD"/>
    <x v="256"/>
    <n v="1455602400"/>
    <b v="0"/>
    <b v="0"/>
    <s v="theater/plays"/>
    <n v="1.2308163265306122"/>
    <x v="249"/>
    <x v="3"/>
    <x v="3"/>
  </r>
  <r>
    <n v="266"/>
    <x v="265"/>
    <s v="Proactive responsive emulation"/>
    <x v="181"/>
    <n v="85902"/>
    <x v="0"/>
    <x v="213"/>
    <x v="6"/>
    <s v="EUR"/>
    <x v="257"/>
    <n v="1418191200"/>
    <b v="0"/>
    <b v="1"/>
    <s v="music/jazz"/>
    <n v="0.76766756032171579"/>
    <x v="42"/>
    <x v="1"/>
    <x v="17"/>
  </r>
  <r>
    <n v="267"/>
    <x v="266"/>
    <s v="Extended eco-centric function"/>
    <x v="182"/>
    <n v="143910"/>
    <x v="1"/>
    <x v="214"/>
    <x v="2"/>
    <s v="AUD"/>
    <x v="258"/>
    <n v="1352440800"/>
    <b v="0"/>
    <b v="0"/>
    <s v="theater/plays"/>
    <n v="2.3362012987012988"/>
    <x v="250"/>
    <x v="3"/>
    <x v="3"/>
  </r>
  <r>
    <n v="268"/>
    <x v="267"/>
    <s v="Networked optimal productivity"/>
    <x v="42"/>
    <n v="2708"/>
    <x v="1"/>
    <x v="44"/>
    <x v="1"/>
    <s v="USD"/>
    <x v="259"/>
    <n v="1353304800"/>
    <b v="0"/>
    <b v="0"/>
    <s v="film &amp; video/documentary"/>
    <n v="1.8053333333333332"/>
    <x v="251"/>
    <x v="4"/>
    <x v="4"/>
  </r>
  <r>
    <n v="269"/>
    <x v="268"/>
    <s v="Persistent attitude-oriented approach"/>
    <x v="26"/>
    <n v="8842"/>
    <x v="1"/>
    <x v="215"/>
    <x v="1"/>
    <s v="USD"/>
    <x v="260"/>
    <n v="1550728800"/>
    <b v="0"/>
    <b v="0"/>
    <s v="film &amp; video/television"/>
    <n v="2.5262857142857142"/>
    <x v="252"/>
    <x v="4"/>
    <x v="19"/>
  </r>
  <r>
    <n v="270"/>
    <x v="269"/>
    <s v="Triple-buffered 4thgeneration toolset"/>
    <x v="183"/>
    <n v="47260"/>
    <x v="3"/>
    <x v="216"/>
    <x v="1"/>
    <s v="USD"/>
    <x v="261"/>
    <n v="1291442400"/>
    <b v="0"/>
    <b v="0"/>
    <s v="games/video games"/>
    <n v="0.27176538240368026"/>
    <x v="253"/>
    <x v="6"/>
    <x v="11"/>
  </r>
  <r>
    <n v="271"/>
    <x v="270"/>
    <s v="Progressive zero administration leverage"/>
    <x v="184"/>
    <n v="1953"/>
    <x v="2"/>
    <x v="217"/>
    <x v="1"/>
    <s v="USD"/>
    <x v="262"/>
    <n v="1452146400"/>
    <b v="0"/>
    <b v="0"/>
    <s v="photography/photography books"/>
    <n v="1.2706571242680547E-2"/>
    <x v="254"/>
    <x v="7"/>
    <x v="14"/>
  </r>
  <r>
    <n v="272"/>
    <x v="271"/>
    <s v="Networked radical neural-net"/>
    <x v="185"/>
    <n v="155349"/>
    <x v="1"/>
    <x v="218"/>
    <x v="1"/>
    <s v="USD"/>
    <x v="263"/>
    <n v="1564894800"/>
    <b v="0"/>
    <b v="1"/>
    <s v="theater/plays"/>
    <n v="3.0400978473581213"/>
    <x v="255"/>
    <x v="3"/>
    <x v="3"/>
  </r>
  <r>
    <n v="273"/>
    <x v="272"/>
    <s v="Re-engineered heuristic forecast"/>
    <x v="75"/>
    <n v="10704"/>
    <x v="1"/>
    <x v="219"/>
    <x v="0"/>
    <s v="CAD"/>
    <x v="264"/>
    <n v="1505883600"/>
    <b v="0"/>
    <b v="0"/>
    <s v="theater/plays"/>
    <n v="1.3723076923076922"/>
    <x v="256"/>
    <x v="3"/>
    <x v="3"/>
  </r>
  <r>
    <n v="274"/>
    <x v="273"/>
    <s v="Fully-configurable background algorithm"/>
    <x v="166"/>
    <n v="773"/>
    <x v="0"/>
    <x v="27"/>
    <x v="1"/>
    <s v="USD"/>
    <x v="265"/>
    <n v="1510380000"/>
    <b v="0"/>
    <b v="0"/>
    <s v="theater/plays"/>
    <n v="0.32208333333333333"/>
    <x v="257"/>
    <x v="3"/>
    <x v="3"/>
  </r>
  <r>
    <n v="275"/>
    <x v="274"/>
    <s v="Stand-alone discrete Graphical User Interface"/>
    <x v="61"/>
    <n v="9419"/>
    <x v="1"/>
    <x v="220"/>
    <x v="1"/>
    <s v="USD"/>
    <x v="266"/>
    <n v="1555218000"/>
    <b v="0"/>
    <b v="0"/>
    <s v="publishing/translations"/>
    <n v="2.4151282051282053"/>
    <x v="258"/>
    <x v="5"/>
    <x v="18"/>
  </r>
  <r>
    <n v="276"/>
    <x v="275"/>
    <s v="Front-line foreground project"/>
    <x v="20"/>
    <n v="5324"/>
    <x v="0"/>
    <x v="221"/>
    <x v="1"/>
    <s v="USD"/>
    <x v="267"/>
    <n v="1335243600"/>
    <b v="0"/>
    <b v="1"/>
    <s v="games/video games"/>
    <n v="0.96799999999999997"/>
    <x v="259"/>
    <x v="6"/>
    <x v="11"/>
  </r>
  <r>
    <n v="277"/>
    <x v="276"/>
    <s v="Persevering system-worthy info-mediaries"/>
    <x v="31"/>
    <n v="7465"/>
    <x v="1"/>
    <x v="100"/>
    <x v="1"/>
    <s v="USD"/>
    <x v="268"/>
    <n v="1279688400"/>
    <b v="0"/>
    <b v="0"/>
    <s v="theater/plays"/>
    <n v="10.664285714285715"/>
    <x v="123"/>
    <x v="3"/>
    <x v="3"/>
  </r>
  <r>
    <n v="278"/>
    <x v="277"/>
    <s v="Distributed multi-tasking strategy"/>
    <x v="50"/>
    <n v="8799"/>
    <x v="1"/>
    <x v="222"/>
    <x v="1"/>
    <s v="USD"/>
    <x v="269"/>
    <n v="1356069600"/>
    <b v="0"/>
    <b v="0"/>
    <s v="technology/web"/>
    <n v="3.2588888888888889"/>
    <x v="260"/>
    <x v="2"/>
    <x v="2"/>
  </r>
  <r>
    <n v="279"/>
    <x v="278"/>
    <s v="Vision-oriented methodical application"/>
    <x v="48"/>
    <n v="13656"/>
    <x v="1"/>
    <x v="223"/>
    <x v="1"/>
    <s v="USD"/>
    <x v="270"/>
    <n v="1536210000"/>
    <b v="0"/>
    <b v="0"/>
    <s v="theater/plays"/>
    <n v="1.7070000000000001"/>
    <x v="253"/>
    <x v="3"/>
    <x v="3"/>
  </r>
  <r>
    <n v="280"/>
    <x v="279"/>
    <s v="Function-based high-level infrastructure"/>
    <x v="186"/>
    <n v="14536"/>
    <x v="1"/>
    <x v="224"/>
    <x v="1"/>
    <s v="USD"/>
    <x v="271"/>
    <n v="1511762400"/>
    <b v="0"/>
    <b v="0"/>
    <s v="film &amp; video/animation"/>
    <n v="5.8144"/>
    <x v="261"/>
    <x v="4"/>
    <x v="10"/>
  </r>
  <r>
    <n v="281"/>
    <x v="280"/>
    <s v="Profound object-oriented paradigm"/>
    <x v="187"/>
    <n v="150552"/>
    <x v="0"/>
    <x v="225"/>
    <x v="1"/>
    <s v="USD"/>
    <x v="272"/>
    <n v="1333256400"/>
    <b v="0"/>
    <b v="1"/>
    <s v="theater/plays"/>
    <n v="0.91520972644376897"/>
    <x v="262"/>
    <x v="3"/>
    <x v="3"/>
  </r>
  <r>
    <n v="282"/>
    <x v="281"/>
    <s v="Virtual contextually-based circuit"/>
    <x v="141"/>
    <n v="9076"/>
    <x v="1"/>
    <x v="221"/>
    <x v="1"/>
    <s v="USD"/>
    <x v="73"/>
    <n v="1480744800"/>
    <b v="0"/>
    <b v="1"/>
    <s v="film &amp; video/television"/>
    <n v="1.0804761904761904"/>
    <x v="263"/>
    <x v="4"/>
    <x v="19"/>
  </r>
  <r>
    <n v="283"/>
    <x v="282"/>
    <s v="Business-focused dynamic instruction set"/>
    <x v="32"/>
    <n v="1517"/>
    <x v="0"/>
    <x v="226"/>
    <x v="3"/>
    <s v="DKK"/>
    <x v="273"/>
    <n v="1465016400"/>
    <b v="0"/>
    <b v="0"/>
    <s v="music/rock"/>
    <n v="0.18728395061728395"/>
    <x v="264"/>
    <x v="1"/>
    <x v="1"/>
  </r>
  <r>
    <n v="284"/>
    <x v="283"/>
    <s v="Ameliorated fresh-thinking protocol"/>
    <x v="122"/>
    <n v="8153"/>
    <x v="0"/>
    <x v="227"/>
    <x v="1"/>
    <s v="USD"/>
    <x v="274"/>
    <n v="1336280400"/>
    <b v="0"/>
    <b v="0"/>
    <s v="technology/web"/>
    <n v="0.83193877551020412"/>
    <x v="265"/>
    <x v="2"/>
    <x v="2"/>
  </r>
  <r>
    <n v="285"/>
    <x v="284"/>
    <s v="Front-line optimizing emulation"/>
    <x v="79"/>
    <n v="6357"/>
    <x v="1"/>
    <x v="228"/>
    <x v="1"/>
    <s v="USD"/>
    <x v="275"/>
    <n v="1476766800"/>
    <b v="0"/>
    <b v="0"/>
    <s v="theater/plays"/>
    <n v="7.0633333333333335"/>
    <x v="266"/>
    <x v="3"/>
    <x v="3"/>
  </r>
  <r>
    <n v="286"/>
    <x v="285"/>
    <s v="Devolved uniform complexity"/>
    <x v="188"/>
    <n v="19557"/>
    <x v="3"/>
    <x v="229"/>
    <x v="1"/>
    <s v="USD"/>
    <x v="276"/>
    <n v="1480485600"/>
    <b v="0"/>
    <b v="0"/>
    <s v="theater/plays"/>
    <n v="0.17446030330062445"/>
    <x v="267"/>
    <x v="3"/>
    <x v="3"/>
  </r>
  <r>
    <n v="287"/>
    <x v="286"/>
    <s v="Public-key intangible superstructure"/>
    <x v="9"/>
    <n v="13213"/>
    <x v="1"/>
    <x v="230"/>
    <x v="1"/>
    <s v="USD"/>
    <x v="277"/>
    <n v="1430197200"/>
    <b v="0"/>
    <b v="0"/>
    <s v="music/electric music"/>
    <n v="2.0973015873015872"/>
    <x v="268"/>
    <x v="1"/>
    <x v="5"/>
  </r>
  <r>
    <n v="288"/>
    <x v="287"/>
    <s v="Secured global success"/>
    <x v="36"/>
    <n v="5476"/>
    <x v="0"/>
    <x v="231"/>
    <x v="3"/>
    <s v="DKK"/>
    <x v="278"/>
    <n v="1331787600"/>
    <b v="0"/>
    <b v="1"/>
    <s v="music/metal"/>
    <n v="0.97785714285714287"/>
    <x v="269"/>
    <x v="1"/>
    <x v="16"/>
  </r>
  <r>
    <n v="289"/>
    <x v="288"/>
    <s v="Grass-roots mission-critical capability"/>
    <x v="126"/>
    <n v="13474"/>
    <x v="1"/>
    <x v="232"/>
    <x v="0"/>
    <s v="CAD"/>
    <x v="279"/>
    <n v="1438837200"/>
    <b v="0"/>
    <b v="0"/>
    <s v="theater/plays"/>
    <n v="16.842500000000001"/>
    <x v="270"/>
    <x v="3"/>
    <x v="3"/>
  </r>
  <r>
    <n v="290"/>
    <x v="289"/>
    <s v="Advanced global data-warehouse"/>
    <x v="189"/>
    <n v="91722"/>
    <x v="0"/>
    <x v="233"/>
    <x v="1"/>
    <s v="USD"/>
    <x v="280"/>
    <n v="1370926800"/>
    <b v="0"/>
    <b v="1"/>
    <s v="film &amp; video/documentary"/>
    <n v="0.54402135231316728"/>
    <x v="271"/>
    <x v="4"/>
    <x v="4"/>
  </r>
  <r>
    <n v="291"/>
    <x v="290"/>
    <s v="Self-enabling uniform complexity"/>
    <x v="37"/>
    <n v="8219"/>
    <x v="1"/>
    <x v="37"/>
    <x v="1"/>
    <s v="USD"/>
    <x v="281"/>
    <n v="1319000400"/>
    <b v="1"/>
    <b v="0"/>
    <s v="technology/web"/>
    <n v="4.5661111111111108"/>
    <x v="272"/>
    <x v="2"/>
    <x v="2"/>
  </r>
  <r>
    <n v="292"/>
    <x v="291"/>
    <s v="Versatile cohesive encoding"/>
    <x v="190"/>
    <n v="717"/>
    <x v="0"/>
    <x v="234"/>
    <x v="1"/>
    <s v="USD"/>
    <x v="282"/>
    <n v="1333429200"/>
    <b v="0"/>
    <b v="0"/>
    <s v="food/food trucks"/>
    <n v="9.8219178082191785E-2"/>
    <x v="273"/>
    <x v="0"/>
    <x v="0"/>
  </r>
  <r>
    <n v="293"/>
    <x v="292"/>
    <s v="Organized executive solution"/>
    <x v="191"/>
    <n v="1065"/>
    <x v="3"/>
    <x v="235"/>
    <x v="6"/>
    <s v="EUR"/>
    <x v="283"/>
    <n v="1287032400"/>
    <b v="0"/>
    <b v="0"/>
    <s v="theater/plays"/>
    <n v="0.16384615384615384"/>
    <x v="274"/>
    <x v="3"/>
    <x v="3"/>
  </r>
  <r>
    <n v="294"/>
    <x v="293"/>
    <s v="Automated local emulation"/>
    <x v="60"/>
    <n v="8038"/>
    <x v="1"/>
    <x v="236"/>
    <x v="1"/>
    <s v="USD"/>
    <x v="284"/>
    <n v="1541570400"/>
    <b v="0"/>
    <b v="0"/>
    <s v="theater/plays"/>
    <n v="13.396666666666667"/>
    <x v="275"/>
    <x v="3"/>
    <x v="3"/>
  </r>
  <r>
    <n v="295"/>
    <x v="294"/>
    <s v="Enterprise-wide intermediate middleware"/>
    <x v="192"/>
    <n v="68769"/>
    <x v="0"/>
    <x v="237"/>
    <x v="5"/>
    <s v="CHF"/>
    <x v="285"/>
    <n v="1383976800"/>
    <b v="0"/>
    <b v="0"/>
    <s v="theater/plays"/>
    <n v="0.35650077760497667"/>
    <x v="41"/>
    <x v="3"/>
    <x v="3"/>
  </r>
  <r>
    <n v="296"/>
    <x v="295"/>
    <s v="Grass-roots real-time Local Area Network"/>
    <x v="55"/>
    <n v="3352"/>
    <x v="0"/>
    <x v="63"/>
    <x v="2"/>
    <s v="AUD"/>
    <x v="286"/>
    <n v="1550556000"/>
    <b v="0"/>
    <b v="0"/>
    <s v="theater/plays"/>
    <n v="0.54950819672131146"/>
    <x v="276"/>
    <x v="3"/>
    <x v="3"/>
  </r>
  <r>
    <n v="297"/>
    <x v="296"/>
    <s v="Organized client-driven capacity"/>
    <x v="44"/>
    <n v="6785"/>
    <x v="0"/>
    <x v="238"/>
    <x v="2"/>
    <s v="AUD"/>
    <x v="287"/>
    <n v="1390456800"/>
    <b v="0"/>
    <b v="1"/>
    <s v="theater/plays"/>
    <n v="0.94236111111111109"/>
    <x v="277"/>
    <x v="3"/>
    <x v="3"/>
  </r>
  <r>
    <n v="298"/>
    <x v="297"/>
    <s v="Adaptive intangible database"/>
    <x v="26"/>
    <n v="5037"/>
    <x v="1"/>
    <x v="239"/>
    <x v="1"/>
    <s v="USD"/>
    <x v="288"/>
    <n v="1458018000"/>
    <b v="0"/>
    <b v="1"/>
    <s v="music/rock"/>
    <n v="1.4391428571428571"/>
    <x v="278"/>
    <x v="1"/>
    <x v="1"/>
  </r>
  <r>
    <n v="299"/>
    <x v="298"/>
    <s v="Grass-roots contextually-based algorithm"/>
    <x v="167"/>
    <n v="1954"/>
    <x v="0"/>
    <x v="240"/>
    <x v="1"/>
    <s v="USD"/>
    <x v="289"/>
    <n v="1461819600"/>
    <b v="0"/>
    <b v="0"/>
    <s v="food/food trucks"/>
    <n v="0.51421052631578945"/>
    <x v="279"/>
    <x v="0"/>
    <x v="0"/>
  </r>
  <r>
    <n v="300"/>
    <x v="299"/>
    <s v="Focused executive core"/>
    <x v="0"/>
    <n v="5"/>
    <x v="0"/>
    <x v="49"/>
    <x v="3"/>
    <s v="DKK"/>
    <x v="290"/>
    <n v="1504155600"/>
    <b v="0"/>
    <b v="1"/>
    <s v="publishing/nonfiction"/>
    <n v="0.05"/>
    <x v="280"/>
    <x v="5"/>
    <x v="9"/>
  </r>
  <r>
    <n v="301"/>
    <x v="300"/>
    <s v="Multi-channeled disintermediate policy"/>
    <x v="79"/>
    <n v="12102"/>
    <x v="1"/>
    <x v="241"/>
    <x v="1"/>
    <s v="USD"/>
    <x v="291"/>
    <n v="1426395600"/>
    <b v="0"/>
    <b v="0"/>
    <s v="film &amp; video/documentary"/>
    <n v="13.446666666666667"/>
    <x v="76"/>
    <x v="4"/>
    <x v="4"/>
  </r>
  <r>
    <n v="302"/>
    <x v="301"/>
    <s v="Customizable bi-directional hardware"/>
    <x v="193"/>
    <n v="24234"/>
    <x v="0"/>
    <x v="242"/>
    <x v="1"/>
    <s v="USD"/>
    <x v="292"/>
    <n v="1537074000"/>
    <b v="0"/>
    <b v="0"/>
    <s v="theater/plays"/>
    <n v="0.31844940867279897"/>
    <x v="281"/>
    <x v="3"/>
    <x v="3"/>
  </r>
  <r>
    <n v="303"/>
    <x v="302"/>
    <s v="Networked optimal architecture"/>
    <x v="74"/>
    <n v="2809"/>
    <x v="0"/>
    <x v="235"/>
    <x v="1"/>
    <s v="USD"/>
    <x v="293"/>
    <n v="1452578400"/>
    <b v="0"/>
    <b v="0"/>
    <s v="music/indie rock"/>
    <n v="0.82617647058823529"/>
    <x v="282"/>
    <x v="1"/>
    <x v="7"/>
  </r>
  <r>
    <n v="304"/>
    <x v="303"/>
    <s v="User-friendly discrete benchmark"/>
    <x v="118"/>
    <n v="11469"/>
    <x v="1"/>
    <x v="23"/>
    <x v="1"/>
    <s v="USD"/>
    <x v="294"/>
    <n v="1474088400"/>
    <b v="0"/>
    <b v="0"/>
    <s v="film &amp; video/documentary"/>
    <n v="5.4614285714285717"/>
    <x v="283"/>
    <x v="4"/>
    <x v="4"/>
  </r>
  <r>
    <n v="305"/>
    <x v="304"/>
    <s v="Grass-roots actuating policy"/>
    <x v="54"/>
    <n v="8014"/>
    <x v="1"/>
    <x v="72"/>
    <x v="1"/>
    <s v="USD"/>
    <x v="295"/>
    <n v="1461906000"/>
    <b v="0"/>
    <b v="0"/>
    <s v="theater/plays"/>
    <n v="2.8621428571428571"/>
    <x v="284"/>
    <x v="3"/>
    <x v="3"/>
  </r>
  <r>
    <n v="306"/>
    <x v="305"/>
    <s v="Enterprise-wide 3rdgeneration knowledge user"/>
    <x v="191"/>
    <n v="514"/>
    <x v="0"/>
    <x v="243"/>
    <x v="1"/>
    <s v="USD"/>
    <x v="296"/>
    <n v="1500267600"/>
    <b v="0"/>
    <b v="1"/>
    <s v="theater/plays"/>
    <n v="7.9076923076923072E-2"/>
    <x v="285"/>
    <x v="3"/>
    <x v="3"/>
  </r>
  <r>
    <n v="307"/>
    <x v="306"/>
    <s v="Face-to-face zero tolerance moderator"/>
    <x v="194"/>
    <n v="43473"/>
    <x v="1"/>
    <x v="244"/>
    <x v="3"/>
    <s v="DKK"/>
    <x v="297"/>
    <n v="1340686800"/>
    <b v="0"/>
    <b v="1"/>
    <s v="publishing/fiction"/>
    <n v="1.3213677811550153"/>
    <x v="286"/>
    <x v="5"/>
    <x v="13"/>
  </r>
  <r>
    <n v="308"/>
    <x v="307"/>
    <s v="Grass-roots optimizing projection"/>
    <x v="195"/>
    <n v="87560"/>
    <x v="0"/>
    <x v="245"/>
    <x v="1"/>
    <s v="USD"/>
    <x v="298"/>
    <n v="1303189200"/>
    <b v="0"/>
    <b v="0"/>
    <s v="theater/plays"/>
    <n v="0.74077834179357027"/>
    <x v="287"/>
    <x v="3"/>
    <x v="3"/>
  </r>
  <r>
    <n v="309"/>
    <x v="308"/>
    <s v="User-centric 6thgeneration attitude"/>
    <x v="178"/>
    <n v="3087"/>
    <x v="3"/>
    <x v="51"/>
    <x v="1"/>
    <s v="USD"/>
    <x v="299"/>
    <n v="1318309200"/>
    <b v="0"/>
    <b v="1"/>
    <s v="music/indie rock"/>
    <n v="0.75292682926829269"/>
    <x v="288"/>
    <x v="1"/>
    <x v="7"/>
  </r>
  <r>
    <n v="310"/>
    <x v="309"/>
    <s v="Switchable zero tolerance website"/>
    <x v="75"/>
    <n v="1586"/>
    <x v="0"/>
    <x v="36"/>
    <x v="1"/>
    <s v="USD"/>
    <x v="300"/>
    <n v="1272171600"/>
    <b v="0"/>
    <b v="0"/>
    <s v="games/video games"/>
    <n v="0.20333333333333334"/>
    <x v="289"/>
    <x v="6"/>
    <x v="11"/>
  </r>
  <r>
    <n v="311"/>
    <x v="310"/>
    <s v="Focused real-time help-desk"/>
    <x v="9"/>
    <n v="12812"/>
    <x v="1"/>
    <x v="246"/>
    <x v="1"/>
    <s v="USD"/>
    <x v="247"/>
    <n v="1298872800"/>
    <b v="0"/>
    <b v="0"/>
    <s v="theater/plays"/>
    <n v="2.0336507936507937"/>
    <x v="290"/>
    <x v="3"/>
    <x v="3"/>
  </r>
  <r>
    <n v="312"/>
    <x v="311"/>
    <s v="Robust impactful approach"/>
    <x v="18"/>
    <n v="183345"/>
    <x v="1"/>
    <x v="247"/>
    <x v="1"/>
    <s v="USD"/>
    <x v="244"/>
    <n v="1383282000"/>
    <b v="0"/>
    <b v="0"/>
    <s v="theater/plays"/>
    <n v="3.1022842639593908"/>
    <x v="291"/>
    <x v="3"/>
    <x v="3"/>
  </r>
  <r>
    <n v="313"/>
    <x v="312"/>
    <s v="Secured maximized policy"/>
    <x v="196"/>
    <n v="8697"/>
    <x v="1"/>
    <x v="248"/>
    <x v="1"/>
    <s v="USD"/>
    <x v="301"/>
    <n v="1330495200"/>
    <b v="0"/>
    <b v="0"/>
    <s v="music/rock"/>
    <n v="3.9531818181818181"/>
    <x v="24"/>
    <x v="1"/>
    <x v="1"/>
  </r>
  <r>
    <n v="314"/>
    <x v="313"/>
    <s v="Realigned upward-trending strategy"/>
    <x v="1"/>
    <n v="4126"/>
    <x v="1"/>
    <x v="221"/>
    <x v="1"/>
    <s v="USD"/>
    <x v="188"/>
    <n v="1552798800"/>
    <b v="0"/>
    <b v="1"/>
    <s v="film &amp; video/documentary"/>
    <n v="2.9471428571428571"/>
    <x v="100"/>
    <x v="4"/>
    <x v="4"/>
  </r>
  <r>
    <n v="315"/>
    <x v="314"/>
    <s v="Open-source interactive knowledge user"/>
    <x v="40"/>
    <n v="3220"/>
    <x v="0"/>
    <x v="249"/>
    <x v="1"/>
    <s v="USD"/>
    <x v="302"/>
    <n v="1403413200"/>
    <b v="0"/>
    <b v="0"/>
    <s v="theater/plays"/>
    <n v="0.33894736842105261"/>
    <x v="292"/>
    <x v="3"/>
    <x v="3"/>
  </r>
  <r>
    <n v="316"/>
    <x v="315"/>
    <s v="Configurable demand-driven matrix"/>
    <x v="103"/>
    <n v="6401"/>
    <x v="0"/>
    <x v="250"/>
    <x v="6"/>
    <s v="EUR"/>
    <x v="303"/>
    <n v="1574229600"/>
    <b v="0"/>
    <b v="1"/>
    <s v="food/food trucks"/>
    <n v="0.66677083333333331"/>
    <x v="293"/>
    <x v="0"/>
    <x v="0"/>
  </r>
  <r>
    <n v="317"/>
    <x v="316"/>
    <s v="Cross-group coherent hierarchy"/>
    <x v="47"/>
    <n v="1269"/>
    <x v="0"/>
    <x v="141"/>
    <x v="1"/>
    <s v="USD"/>
    <x v="304"/>
    <n v="1495861200"/>
    <b v="0"/>
    <b v="0"/>
    <s v="theater/plays"/>
    <n v="0.19227272727272726"/>
    <x v="294"/>
    <x v="3"/>
    <x v="3"/>
  </r>
  <r>
    <n v="318"/>
    <x v="317"/>
    <s v="Decentralized demand-driven open system"/>
    <x v="57"/>
    <n v="903"/>
    <x v="0"/>
    <x v="68"/>
    <x v="1"/>
    <s v="USD"/>
    <x v="305"/>
    <n v="1392530400"/>
    <b v="0"/>
    <b v="0"/>
    <s v="music/rock"/>
    <n v="0.15842105263157893"/>
    <x v="295"/>
    <x v="1"/>
    <x v="1"/>
  </r>
  <r>
    <n v="319"/>
    <x v="318"/>
    <s v="Advanced empowering matrix"/>
    <x v="141"/>
    <n v="3251"/>
    <x v="3"/>
    <x v="251"/>
    <x v="1"/>
    <s v="USD"/>
    <x v="306"/>
    <n v="1283662800"/>
    <b v="0"/>
    <b v="0"/>
    <s v="technology/web"/>
    <n v="0.38702380952380955"/>
    <x v="296"/>
    <x v="2"/>
    <x v="2"/>
  </r>
  <r>
    <n v="320"/>
    <x v="319"/>
    <s v="Phased holistic implementation"/>
    <x v="197"/>
    <n v="8092"/>
    <x v="0"/>
    <x v="175"/>
    <x v="1"/>
    <s v="USD"/>
    <x v="307"/>
    <n v="1305781200"/>
    <b v="0"/>
    <b v="0"/>
    <s v="publishing/fiction"/>
    <n v="9.5876777251184833E-2"/>
    <x v="297"/>
    <x v="5"/>
    <x v="13"/>
  </r>
  <r>
    <n v="321"/>
    <x v="320"/>
    <s v="Proactive attitude-oriented knowledge user"/>
    <x v="198"/>
    <n v="160422"/>
    <x v="0"/>
    <x v="194"/>
    <x v="1"/>
    <s v="USD"/>
    <x v="308"/>
    <n v="1302325200"/>
    <b v="0"/>
    <b v="0"/>
    <s v="film &amp; video/shorts"/>
    <n v="0.94144366197183094"/>
    <x v="94"/>
    <x v="4"/>
    <x v="12"/>
  </r>
  <r>
    <n v="322"/>
    <x v="321"/>
    <s v="Visionary asymmetric Graphical User Interface"/>
    <x v="199"/>
    <n v="196377"/>
    <x v="1"/>
    <x v="252"/>
    <x v="1"/>
    <s v="USD"/>
    <x v="309"/>
    <n v="1291788000"/>
    <b v="0"/>
    <b v="0"/>
    <s v="theater/plays"/>
    <n v="1.6656234096692113"/>
    <x v="32"/>
    <x v="3"/>
    <x v="3"/>
  </r>
  <r>
    <n v="323"/>
    <x v="322"/>
    <s v="Integrated zero-defect help-desk"/>
    <x v="200"/>
    <n v="2148"/>
    <x v="0"/>
    <x v="150"/>
    <x v="4"/>
    <s v="GBP"/>
    <x v="310"/>
    <n v="1396069200"/>
    <b v="0"/>
    <b v="0"/>
    <s v="film &amp; video/documentary"/>
    <n v="0.24134831460674158"/>
    <x v="298"/>
    <x v="4"/>
    <x v="4"/>
  </r>
  <r>
    <n v="324"/>
    <x v="323"/>
    <s v="Inverse analyzing matrices"/>
    <x v="143"/>
    <n v="11648"/>
    <x v="1"/>
    <x v="253"/>
    <x v="1"/>
    <s v="USD"/>
    <x v="311"/>
    <n v="1435899600"/>
    <b v="0"/>
    <b v="1"/>
    <s v="theater/plays"/>
    <n v="1.6405633802816901"/>
    <x v="299"/>
    <x v="3"/>
    <x v="3"/>
  </r>
  <r>
    <n v="325"/>
    <x v="324"/>
    <s v="Programmable systemic implementation"/>
    <x v="191"/>
    <n v="5897"/>
    <x v="0"/>
    <x v="107"/>
    <x v="1"/>
    <s v="USD"/>
    <x v="79"/>
    <n v="1531112400"/>
    <b v="0"/>
    <b v="1"/>
    <s v="theater/plays"/>
    <n v="0.90723076923076929"/>
    <x v="300"/>
    <x v="3"/>
    <x v="3"/>
  </r>
  <r>
    <n v="326"/>
    <x v="325"/>
    <s v="Multi-channeled next generation architecture"/>
    <x v="44"/>
    <n v="3326"/>
    <x v="0"/>
    <x v="58"/>
    <x v="1"/>
    <s v="USD"/>
    <x v="312"/>
    <n v="1451628000"/>
    <b v="0"/>
    <b v="0"/>
    <s v="film &amp; video/animation"/>
    <n v="0.46194444444444444"/>
    <x v="301"/>
    <x v="4"/>
    <x v="10"/>
  </r>
  <r>
    <n v="327"/>
    <x v="326"/>
    <s v="Digitized 3rdgeneration encoding"/>
    <x v="97"/>
    <n v="1002"/>
    <x v="0"/>
    <x v="254"/>
    <x v="1"/>
    <s v="USD"/>
    <x v="313"/>
    <n v="1567314000"/>
    <b v="0"/>
    <b v="1"/>
    <s v="theater/plays"/>
    <n v="0.38538461538461538"/>
    <x v="302"/>
    <x v="3"/>
    <x v="3"/>
  </r>
  <r>
    <n v="328"/>
    <x v="327"/>
    <s v="Innovative well-modulated functionalities"/>
    <x v="201"/>
    <n v="131826"/>
    <x v="1"/>
    <x v="255"/>
    <x v="1"/>
    <s v="USD"/>
    <x v="314"/>
    <n v="1544508000"/>
    <b v="0"/>
    <b v="0"/>
    <s v="music/rock"/>
    <n v="1.3356231003039514"/>
    <x v="303"/>
    <x v="1"/>
    <x v="1"/>
  </r>
  <r>
    <n v="329"/>
    <x v="328"/>
    <s v="Fundamental incremental database"/>
    <x v="202"/>
    <n v="21477"/>
    <x v="2"/>
    <x v="57"/>
    <x v="1"/>
    <s v="USD"/>
    <x v="315"/>
    <n v="1482472800"/>
    <b v="0"/>
    <b v="0"/>
    <s v="games/video games"/>
    <n v="0.22896588486140726"/>
    <x v="304"/>
    <x v="6"/>
    <x v="11"/>
  </r>
  <r>
    <n v="330"/>
    <x v="329"/>
    <s v="Expanded encompassing open architecture"/>
    <x v="203"/>
    <n v="62330"/>
    <x v="1"/>
    <x v="256"/>
    <x v="4"/>
    <s v="GBP"/>
    <x v="316"/>
    <n v="1512799200"/>
    <b v="0"/>
    <b v="0"/>
    <s v="film &amp; video/documentary"/>
    <n v="1.8495548961424333"/>
    <x v="19"/>
    <x v="4"/>
    <x v="4"/>
  </r>
  <r>
    <n v="331"/>
    <x v="330"/>
    <s v="Intuitive static portal"/>
    <x v="88"/>
    <n v="14643"/>
    <x v="1"/>
    <x v="257"/>
    <x v="1"/>
    <s v="USD"/>
    <x v="317"/>
    <n v="1324360800"/>
    <b v="0"/>
    <b v="0"/>
    <s v="food/food trucks"/>
    <n v="4.4372727272727275"/>
    <x v="305"/>
    <x v="0"/>
    <x v="0"/>
  </r>
  <r>
    <n v="332"/>
    <x v="331"/>
    <s v="Optional bandwidth-monitored definition"/>
    <x v="204"/>
    <n v="41396"/>
    <x v="1"/>
    <x v="258"/>
    <x v="1"/>
    <s v="USD"/>
    <x v="318"/>
    <n v="1364533200"/>
    <b v="0"/>
    <b v="0"/>
    <s v="technology/wearables"/>
    <n v="1.999806763285024"/>
    <x v="306"/>
    <x v="2"/>
    <x v="8"/>
  </r>
  <r>
    <n v="333"/>
    <x v="332"/>
    <s v="Persistent well-modulated synergy"/>
    <x v="103"/>
    <n v="11900"/>
    <x v="1"/>
    <x v="259"/>
    <x v="1"/>
    <s v="USD"/>
    <x v="319"/>
    <n v="1545112800"/>
    <b v="0"/>
    <b v="0"/>
    <s v="theater/plays"/>
    <n v="1.2395833333333333"/>
    <x v="307"/>
    <x v="3"/>
    <x v="3"/>
  </r>
  <r>
    <n v="334"/>
    <x v="333"/>
    <s v="Assimilated discrete algorithm"/>
    <x v="205"/>
    <n v="123538"/>
    <x v="1"/>
    <x v="260"/>
    <x v="1"/>
    <s v="USD"/>
    <x v="32"/>
    <n v="1516168800"/>
    <b v="0"/>
    <b v="0"/>
    <s v="music/rock"/>
    <n v="1.8661329305135952"/>
    <x v="308"/>
    <x v="1"/>
    <x v="1"/>
  </r>
  <r>
    <n v="335"/>
    <x v="334"/>
    <s v="Operative uniform hub"/>
    <x v="206"/>
    <n v="198628"/>
    <x v="1"/>
    <x v="261"/>
    <x v="1"/>
    <s v="USD"/>
    <x v="320"/>
    <n v="1574920800"/>
    <b v="0"/>
    <b v="0"/>
    <s v="music/rock"/>
    <n v="1.1428538550057536"/>
    <x v="309"/>
    <x v="1"/>
    <x v="1"/>
  </r>
  <r>
    <n v="336"/>
    <x v="335"/>
    <s v="Customizable intangible capability"/>
    <x v="207"/>
    <n v="68602"/>
    <x v="0"/>
    <x v="262"/>
    <x v="1"/>
    <s v="USD"/>
    <x v="321"/>
    <n v="1292479200"/>
    <b v="0"/>
    <b v="1"/>
    <s v="music/rock"/>
    <n v="0.97032531824611035"/>
    <x v="310"/>
    <x v="1"/>
    <x v="1"/>
  </r>
  <r>
    <n v="337"/>
    <x v="336"/>
    <s v="Innovative didactic analyzer"/>
    <x v="208"/>
    <n v="116064"/>
    <x v="1"/>
    <x v="263"/>
    <x v="1"/>
    <s v="USD"/>
    <x v="322"/>
    <n v="1573538400"/>
    <b v="0"/>
    <b v="0"/>
    <s v="theater/plays"/>
    <n v="1.2281904761904763"/>
    <x v="311"/>
    <x v="3"/>
    <x v="3"/>
  </r>
  <r>
    <n v="338"/>
    <x v="337"/>
    <s v="Decentralized intangible encoding"/>
    <x v="209"/>
    <n v="125042"/>
    <x v="1"/>
    <x v="264"/>
    <x v="1"/>
    <s v="USD"/>
    <x v="323"/>
    <n v="1320382800"/>
    <b v="0"/>
    <b v="0"/>
    <s v="theater/plays"/>
    <n v="1.7914326647564469"/>
    <x v="312"/>
    <x v="3"/>
    <x v="3"/>
  </r>
  <r>
    <n v="339"/>
    <x v="338"/>
    <s v="Front-line transitional algorithm"/>
    <x v="210"/>
    <n v="108974"/>
    <x v="3"/>
    <x v="265"/>
    <x v="0"/>
    <s v="CAD"/>
    <x v="324"/>
    <n v="1502859600"/>
    <b v="0"/>
    <b v="0"/>
    <s v="theater/plays"/>
    <n v="0.79951577402787966"/>
    <x v="313"/>
    <x v="3"/>
    <x v="3"/>
  </r>
  <r>
    <n v="340"/>
    <x v="339"/>
    <s v="Switchable didactic matrices"/>
    <x v="211"/>
    <n v="34964"/>
    <x v="0"/>
    <x v="224"/>
    <x v="1"/>
    <s v="USD"/>
    <x v="325"/>
    <n v="1323756000"/>
    <b v="0"/>
    <b v="0"/>
    <s v="photography/photography books"/>
    <n v="0.94242587601078165"/>
    <x v="314"/>
    <x v="7"/>
    <x v="14"/>
  </r>
  <r>
    <n v="341"/>
    <x v="340"/>
    <s v="Ameliorated disintermediate utilization"/>
    <x v="212"/>
    <n v="96777"/>
    <x v="0"/>
    <x v="266"/>
    <x v="1"/>
    <s v="USD"/>
    <x v="326"/>
    <n v="1441342800"/>
    <b v="0"/>
    <b v="0"/>
    <s v="music/indie rock"/>
    <n v="0.84669291338582675"/>
    <x v="141"/>
    <x v="1"/>
    <x v="7"/>
  </r>
  <r>
    <n v="342"/>
    <x v="341"/>
    <s v="Visionary foreground middleware"/>
    <x v="213"/>
    <n v="31864"/>
    <x v="0"/>
    <x v="267"/>
    <x v="1"/>
    <s v="USD"/>
    <x v="327"/>
    <n v="1375333200"/>
    <b v="0"/>
    <b v="0"/>
    <s v="theater/plays"/>
    <n v="0.66521920668058454"/>
    <x v="315"/>
    <x v="3"/>
    <x v="3"/>
  </r>
  <r>
    <n v="343"/>
    <x v="342"/>
    <s v="Optional zero-defect task-force"/>
    <x v="25"/>
    <n v="4853"/>
    <x v="0"/>
    <x v="98"/>
    <x v="1"/>
    <s v="USD"/>
    <x v="328"/>
    <n v="1389420000"/>
    <b v="0"/>
    <b v="0"/>
    <s v="theater/plays"/>
    <n v="0.53922222222222227"/>
    <x v="316"/>
    <x v="3"/>
    <x v="3"/>
  </r>
  <r>
    <n v="344"/>
    <x v="343"/>
    <s v="Devolved exuding emulation"/>
    <x v="214"/>
    <n v="82959"/>
    <x v="0"/>
    <x v="268"/>
    <x v="1"/>
    <s v="USD"/>
    <x v="329"/>
    <n v="1520056800"/>
    <b v="0"/>
    <b v="0"/>
    <s v="games/video games"/>
    <n v="0.41983299595141699"/>
    <x v="317"/>
    <x v="6"/>
    <x v="11"/>
  </r>
  <r>
    <n v="345"/>
    <x v="344"/>
    <s v="Open-source neutral task-force"/>
    <x v="215"/>
    <n v="23159"/>
    <x v="0"/>
    <x v="269"/>
    <x v="4"/>
    <s v="GBP"/>
    <x v="330"/>
    <n v="1436504400"/>
    <b v="0"/>
    <b v="0"/>
    <s v="film &amp; video/drama"/>
    <n v="0.14694796954314721"/>
    <x v="318"/>
    <x v="4"/>
    <x v="6"/>
  </r>
  <r>
    <n v="346"/>
    <x v="345"/>
    <s v="Virtual attitude-oriented migration"/>
    <x v="48"/>
    <n v="2758"/>
    <x v="0"/>
    <x v="270"/>
    <x v="1"/>
    <s v="USD"/>
    <x v="331"/>
    <n v="1508302800"/>
    <b v="0"/>
    <b v="1"/>
    <s v="music/indie rock"/>
    <n v="0.34475"/>
    <x v="319"/>
    <x v="1"/>
    <x v="7"/>
  </r>
  <r>
    <n v="347"/>
    <x v="346"/>
    <s v="Open-source full-range portal"/>
    <x v="79"/>
    <n v="12607"/>
    <x v="1"/>
    <x v="271"/>
    <x v="1"/>
    <s v="USD"/>
    <x v="332"/>
    <n v="1425708000"/>
    <b v="0"/>
    <b v="0"/>
    <s v="technology/web"/>
    <n v="14.007777777777777"/>
    <x v="320"/>
    <x v="2"/>
    <x v="2"/>
  </r>
  <r>
    <n v="348"/>
    <x v="347"/>
    <s v="Versatile cohesive open system"/>
    <x v="216"/>
    <n v="142823"/>
    <x v="0"/>
    <x v="272"/>
    <x v="1"/>
    <s v="USD"/>
    <x v="333"/>
    <n v="1488348000"/>
    <b v="0"/>
    <b v="0"/>
    <s v="food/food trucks"/>
    <n v="0.71770351758793971"/>
    <x v="321"/>
    <x v="0"/>
    <x v="0"/>
  </r>
  <r>
    <n v="349"/>
    <x v="348"/>
    <s v="Multi-layered bottom-line frame"/>
    <x v="217"/>
    <n v="95958"/>
    <x v="0"/>
    <x v="273"/>
    <x v="1"/>
    <s v="USD"/>
    <x v="296"/>
    <n v="1502600400"/>
    <b v="0"/>
    <b v="0"/>
    <s v="theater/plays"/>
    <n v="0.53074115044247783"/>
    <x v="322"/>
    <x v="3"/>
    <x v="3"/>
  </r>
  <r>
    <n v="350"/>
    <x v="349"/>
    <s v="Pre-emptive neutral capacity"/>
    <x v="0"/>
    <n v="5"/>
    <x v="0"/>
    <x v="49"/>
    <x v="1"/>
    <s v="USD"/>
    <x v="334"/>
    <n v="1433653200"/>
    <b v="0"/>
    <b v="1"/>
    <s v="music/jazz"/>
    <n v="0.05"/>
    <x v="280"/>
    <x v="1"/>
    <x v="17"/>
  </r>
  <r>
    <n v="351"/>
    <x v="350"/>
    <s v="Universal maximized methodology"/>
    <x v="218"/>
    <n v="94631"/>
    <x v="1"/>
    <x v="274"/>
    <x v="1"/>
    <s v="USD"/>
    <x v="335"/>
    <n v="1441602000"/>
    <b v="0"/>
    <b v="0"/>
    <s v="music/rock"/>
    <n v="1.2770715249662619"/>
    <x v="323"/>
    <x v="1"/>
    <x v="1"/>
  </r>
  <r>
    <n v="352"/>
    <x v="351"/>
    <s v="Expanded hybrid hardware"/>
    <x v="54"/>
    <n v="977"/>
    <x v="0"/>
    <x v="254"/>
    <x v="0"/>
    <s v="CAD"/>
    <x v="336"/>
    <n v="1447567200"/>
    <b v="0"/>
    <b v="0"/>
    <s v="theater/plays"/>
    <n v="0.34892857142857142"/>
    <x v="324"/>
    <x v="3"/>
    <x v="3"/>
  </r>
  <r>
    <n v="353"/>
    <x v="352"/>
    <s v="Profit-focused multi-tasking access"/>
    <x v="219"/>
    <n v="137961"/>
    <x v="1"/>
    <x v="275"/>
    <x v="1"/>
    <s v="USD"/>
    <x v="337"/>
    <n v="1562389200"/>
    <b v="0"/>
    <b v="0"/>
    <s v="theater/plays"/>
    <n v="4.105982142857143"/>
    <x v="325"/>
    <x v="3"/>
    <x v="3"/>
  </r>
  <r>
    <n v="354"/>
    <x v="353"/>
    <s v="Profit-focused transitional capability"/>
    <x v="55"/>
    <n v="7548"/>
    <x v="1"/>
    <x v="175"/>
    <x v="3"/>
    <s v="DKK"/>
    <x v="338"/>
    <n v="1378789200"/>
    <b v="0"/>
    <b v="0"/>
    <s v="film &amp; video/documentary"/>
    <n v="1.2373770491803278"/>
    <x v="326"/>
    <x v="4"/>
    <x v="4"/>
  </r>
  <r>
    <n v="355"/>
    <x v="354"/>
    <s v="Front-line scalable definition"/>
    <x v="167"/>
    <n v="2241"/>
    <x v="2"/>
    <x v="99"/>
    <x v="1"/>
    <s v="USD"/>
    <x v="339"/>
    <n v="1488520800"/>
    <b v="0"/>
    <b v="0"/>
    <s v="technology/wearables"/>
    <n v="0.58973684210526311"/>
    <x v="327"/>
    <x v="2"/>
    <x v="8"/>
  </r>
  <r>
    <n v="356"/>
    <x v="355"/>
    <s v="Open-source systematic protocol"/>
    <x v="29"/>
    <n v="3431"/>
    <x v="0"/>
    <x v="174"/>
    <x v="6"/>
    <s v="EUR"/>
    <x v="340"/>
    <n v="1327298400"/>
    <b v="0"/>
    <b v="0"/>
    <s v="theater/plays"/>
    <n v="0.36892473118279567"/>
    <x v="328"/>
    <x v="3"/>
    <x v="3"/>
  </r>
  <r>
    <n v="357"/>
    <x v="356"/>
    <s v="Implemented tangible algorithm"/>
    <x v="173"/>
    <n v="4253"/>
    <x v="1"/>
    <x v="142"/>
    <x v="1"/>
    <s v="USD"/>
    <x v="341"/>
    <n v="1443416400"/>
    <b v="0"/>
    <b v="0"/>
    <s v="games/video games"/>
    <n v="1.8491304347826087"/>
    <x v="329"/>
    <x v="6"/>
    <x v="11"/>
  </r>
  <r>
    <n v="358"/>
    <x v="357"/>
    <s v="Profit-focused 3rdgeneration circuit"/>
    <x v="62"/>
    <n v="1146"/>
    <x v="0"/>
    <x v="276"/>
    <x v="0"/>
    <s v="CAD"/>
    <x v="342"/>
    <n v="1534136400"/>
    <b v="1"/>
    <b v="0"/>
    <s v="photography/photography books"/>
    <n v="0.11814432989690722"/>
    <x v="330"/>
    <x v="7"/>
    <x v="14"/>
  </r>
  <r>
    <n v="359"/>
    <x v="358"/>
    <s v="Compatible needs-based architecture"/>
    <x v="220"/>
    <n v="11948"/>
    <x v="1"/>
    <x v="277"/>
    <x v="1"/>
    <s v="USD"/>
    <x v="343"/>
    <n v="1315026000"/>
    <b v="0"/>
    <b v="0"/>
    <s v="film &amp; video/animation"/>
    <n v="2.9870000000000001"/>
    <x v="331"/>
    <x v="4"/>
    <x v="10"/>
  </r>
  <r>
    <n v="360"/>
    <x v="359"/>
    <s v="Right-sized zero tolerance migration"/>
    <x v="221"/>
    <n v="135132"/>
    <x v="1"/>
    <x v="278"/>
    <x v="4"/>
    <s v="GBP"/>
    <x v="344"/>
    <n v="1295071200"/>
    <b v="0"/>
    <b v="1"/>
    <s v="theater/plays"/>
    <n v="2.2635175879396985"/>
    <x v="332"/>
    <x v="3"/>
    <x v="3"/>
  </r>
  <r>
    <n v="361"/>
    <x v="360"/>
    <s v="Quality-focused reciprocal structure"/>
    <x v="20"/>
    <n v="9546"/>
    <x v="1"/>
    <x v="39"/>
    <x v="1"/>
    <s v="USD"/>
    <x v="345"/>
    <n v="1509426000"/>
    <b v="0"/>
    <b v="0"/>
    <s v="theater/plays"/>
    <n v="1.7356363636363636"/>
    <x v="333"/>
    <x v="3"/>
    <x v="3"/>
  </r>
  <r>
    <n v="362"/>
    <x v="361"/>
    <s v="Automated actuating conglomeration"/>
    <x v="41"/>
    <n v="13755"/>
    <x v="1"/>
    <x v="271"/>
    <x v="1"/>
    <s v="USD"/>
    <x v="65"/>
    <n v="1299391200"/>
    <b v="0"/>
    <b v="0"/>
    <s v="music/rock"/>
    <n v="3.7175675675675675"/>
    <x v="334"/>
    <x v="1"/>
    <x v="1"/>
  </r>
  <r>
    <n v="363"/>
    <x v="362"/>
    <s v="Re-contextualized local initiative"/>
    <x v="5"/>
    <n v="8330"/>
    <x v="1"/>
    <x v="279"/>
    <x v="1"/>
    <s v="USD"/>
    <x v="346"/>
    <n v="1325052000"/>
    <b v="0"/>
    <b v="0"/>
    <s v="music/rock"/>
    <n v="1.601923076923077"/>
    <x v="335"/>
    <x v="1"/>
    <x v="1"/>
  </r>
  <r>
    <n v="364"/>
    <x v="363"/>
    <s v="Switchable intangible definition"/>
    <x v="79"/>
    <n v="14547"/>
    <x v="1"/>
    <x v="129"/>
    <x v="1"/>
    <s v="USD"/>
    <x v="347"/>
    <n v="1522818000"/>
    <b v="0"/>
    <b v="0"/>
    <s v="music/indie rock"/>
    <n v="16.163333333333334"/>
    <x v="336"/>
    <x v="1"/>
    <x v="7"/>
  </r>
  <r>
    <n v="365"/>
    <x v="364"/>
    <s v="Networked bottom-line initiative"/>
    <x v="39"/>
    <n v="11735"/>
    <x v="1"/>
    <x v="192"/>
    <x v="2"/>
    <s v="AUD"/>
    <x v="348"/>
    <n v="1485324000"/>
    <b v="0"/>
    <b v="0"/>
    <s v="theater/plays"/>
    <n v="7.3343749999999996"/>
    <x v="337"/>
    <x v="3"/>
    <x v="3"/>
  </r>
  <r>
    <n v="366"/>
    <x v="365"/>
    <s v="Robust directional system engine"/>
    <x v="37"/>
    <n v="10658"/>
    <x v="1"/>
    <x v="196"/>
    <x v="1"/>
    <s v="USD"/>
    <x v="349"/>
    <n v="1294120800"/>
    <b v="0"/>
    <b v="1"/>
    <s v="theater/plays"/>
    <n v="5.9211111111111112"/>
    <x v="338"/>
    <x v="3"/>
    <x v="3"/>
  </r>
  <r>
    <n v="367"/>
    <x v="366"/>
    <s v="Triple-buffered explicit methodology"/>
    <x v="34"/>
    <n v="1870"/>
    <x v="0"/>
    <x v="51"/>
    <x v="1"/>
    <s v="USD"/>
    <x v="350"/>
    <n v="1415685600"/>
    <b v="0"/>
    <b v="1"/>
    <s v="theater/plays"/>
    <n v="0.18888888888888888"/>
    <x v="339"/>
    <x v="3"/>
    <x v="3"/>
  </r>
  <r>
    <n v="368"/>
    <x v="367"/>
    <s v="Reactive directional capacity"/>
    <x v="5"/>
    <n v="14394"/>
    <x v="1"/>
    <x v="280"/>
    <x v="4"/>
    <s v="GBP"/>
    <x v="351"/>
    <n v="1288933200"/>
    <b v="0"/>
    <b v="1"/>
    <s v="film &amp; video/documentary"/>
    <n v="2.7680769230769231"/>
    <x v="340"/>
    <x v="4"/>
    <x v="4"/>
  </r>
  <r>
    <n v="369"/>
    <x v="368"/>
    <s v="Polarized needs-based approach"/>
    <x v="91"/>
    <n v="14743"/>
    <x v="1"/>
    <x v="110"/>
    <x v="1"/>
    <s v="USD"/>
    <x v="352"/>
    <n v="1363237200"/>
    <b v="0"/>
    <b v="1"/>
    <s v="film &amp; video/television"/>
    <n v="2.730185185185185"/>
    <x v="341"/>
    <x v="4"/>
    <x v="19"/>
  </r>
  <r>
    <n v="370"/>
    <x v="369"/>
    <s v="Intuitive well-modulated middleware"/>
    <x v="222"/>
    <n v="178965"/>
    <x v="1"/>
    <x v="281"/>
    <x v="1"/>
    <s v="USD"/>
    <x v="353"/>
    <n v="1555822800"/>
    <b v="0"/>
    <b v="0"/>
    <s v="theater/plays"/>
    <n v="1.593633125556545"/>
    <x v="214"/>
    <x v="3"/>
    <x v="3"/>
  </r>
  <r>
    <n v="371"/>
    <x v="370"/>
    <s v="Multi-channeled logistical matrices"/>
    <x v="223"/>
    <n v="128410"/>
    <x v="0"/>
    <x v="282"/>
    <x v="1"/>
    <s v="USD"/>
    <x v="354"/>
    <n v="1427778000"/>
    <b v="0"/>
    <b v="0"/>
    <s v="theater/plays"/>
    <n v="0.67869978858350954"/>
    <x v="342"/>
    <x v="3"/>
    <x v="3"/>
  </r>
  <r>
    <n v="372"/>
    <x v="371"/>
    <s v="Pre-emptive bifurcated artificial intelligence"/>
    <x v="79"/>
    <n v="14324"/>
    <x v="1"/>
    <x v="283"/>
    <x v="1"/>
    <s v="USD"/>
    <x v="355"/>
    <n v="1422424800"/>
    <b v="0"/>
    <b v="1"/>
    <s v="film &amp; video/documentary"/>
    <n v="15.915555555555555"/>
    <x v="343"/>
    <x v="4"/>
    <x v="4"/>
  </r>
  <r>
    <n v="373"/>
    <x v="372"/>
    <s v="Down-sized coherent toolset"/>
    <x v="224"/>
    <n v="164291"/>
    <x v="1"/>
    <x v="284"/>
    <x v="1"/>
    <s v="USD"/>
    <x v="356"/>
    <n v="1503637200"/>
    <b v="0"/>
    <b v="0"/>
    <s v="theater/plays"/>
    <n v="7.3018222222222224"/>
    <x v="344"/>
    <x v="3"/>
    <x v="3"/>
  </r>
  <r>
    <n v="374"/>
    <x v="373"/>
    <s v="Open-source multi-tasking data-warehouse"/>
    <x v="225"/>
    <n v="22073"/>
    <x v="0"/>
    <x v="165"/>
    <x v="1"/>
    <s v="USD"/>
    <x v="357"/>
    <n v="1547618400"/>
    <b v="0"/>
    <b v="1"/>
    <s v="film &amp; video/documentary"/>
    <n v="0.13185782556750297"/>
    <x v="345"/>
    <x v="4"/>
    <x v="4"/>
  </r>
  <r>
    <n v="375"/>
    <x v="374"/>
    <s v="Future-proofed upward-trending contingency"/>
    <x v="50"/>
    <n v="1479"/>
    <x v="0"/>
    <x v="270"/>
    <x v="1"/>
    <s v="USD"/>
    <x v="358"/>
    <n v="1449900000"/>
    <b v="0"/>
    <b v="0"/>
    <s v="music/indie rock"/>
    <n v="0.54777777777777781"/>
    <x v="346"/>
    <x v="1"/>
    <x v="7"/>
  </r>
  <r>
    <n v="376"/>
    <x v="375"/>
    <s v="Mandatory uniform matrix"/>
    <x v="74"/>
    <n v="12275"/>
    <x v="1"/>
    <x v="54"/>
    <x v="1"/>
    <s v="USD"/>
    <x v="359"/>
    <n v="1405141200"/>
    <b v="0"/>
    <b v="0"/>
    <s v="music/rock"/>
    <n v="3.6102941176470589"/>
    <x v="347"/>
    <x v="1"/>
    <x v="1"/>
  </r>
  <r>
    <n v="377"/>
    <x v="376"/>
    <s v="Phased methodical initiative"/>
    <x v="226"/>
    <n v="5098"/>
    <x v="0"/>
    <x v="78"/>
    <x v="1"/>
    <s v="USD"/>
    <x v="12"/>
    <n v="1572933600"/>
    <b v="0"/>
    <b v="0"/>
    <s v="theater/plays"/>
    <n v="0.10257545271629778"/>
    <x v="348"/>
    <x v="3"/>
    <x v="3"/>
  </r>
  <r>
    <n v="378"/>
    <x v="377"/>
    <s v="Managed stable function"/>
    <x v="227"/>
    <n v="24882"/>
    <x v="0"/>
    <x v="285"/>
    <x v="1"/>
    <s v="USD"/>
    <x v="360"/>
    <n v="1530162000"/>
    <b v="0"/>
    <b v="0"/>
    <s v="film &amp; video/documentary"/>
    <n v="0.13962962962962963"/>
    <x v="349"/>
    <x v="4"/>
    <x v="4"/>
  </r>
  <r>
    <n v="379"/>
    <x v="378"/>
    <s v="Realigned clear-thinking migration"/>
    <x v="44"/>
    <n v="2912"/>
    <x v="0"/>
    <x v="9"/>
    <x v="4"/>
    <s v="GBP"/>
    <x v="361"/>
    <n v="1320904800"/>
    <b v="0"/>
    <b v="0"/>
    <s v="theater/plays"/>
    <n v="0.40444444444444444"/>
    <x v="350"/>
    <x v="3"/>
    <x v="3"/>
  </r>
  <r>
    <n v="380"/>
    <x v="379"/>
    <s v="Optional clear-thinking process improvement"/>
    <x v="186"/>
    <n v="4008"/>
    <x v="1"/>
    <x v="286"/>
    <x v="1"/>
    <s v="USD"/>
    <x v="362"/>
    <n v="1372395600"/>
    <b v="0"/>
    <b v="0"/>
    <s v="theater/plays"/>
    <n v="1.6032"/>
    <x v="351"/>
    <x v="3"/>
    <x v="3"/>
  </r>
  <r>
    <n v="381"/>
    <x v="380"/>
    <s v="Cross-group global moratorium"/>
    <x v="98"/>
    <n v="9749"/>
    <x v="1"/>
    <x v="287"/>
    <x v="1"/>
    <s v="USD"/>
    <x v="363"/>
    <n v="1437714000"/>
    <b v="0"/>
    <b v="0"/>
    <s v="theater/plays"/>
    <n v="1.8394339622641509"/>
    <x v="10"/>
    <x v="3"/>
    <x v="3"/>
  </r>
  <r>
    <n v="382"/>
    <x v="381"/>
    <s v="Visionary systemic process improvement"/>
    <x v="14"/>
    <n v="5803"/>
    <x v="0"/>
    <x v="109"/>
    <x v="1"/>
    <s v="USD"/>
    <x v="364"/>
    <n v="1509771600"/>
    <b v="0"/>
    <b v="0"/>
    <s v="photography/photography books"/>
    <n v="0.63769230769230767"/>
    <x v="352"/>
    <x v="7"/>
    <x v="14"/>
  </r>
  <r>
    <n v="383"/>
    <x v="382"/>
    <s v="Progressive intangible flexibility"/>
    <x v="9"/>
    <n v="14199"/>
    <x v="1"/>
    <x v="288"/>
    <x v="1"/>
    <s v="USD"/>
    <x v="210"/>
    <n v="1550556000"/>
    <b v="0"/>
    <b v="1"/>
    <s v="food/food trucks"/>
    <n v="2.2538095238095237"/>
    <x v="353"/>
    <x v="0"/>
    <x v="0"/>
  </r>
  <r>
    <n v="384"/>
    <x v="383"/>
    <s v="Reactive real-time software"/>
    <x v="228"/>
    <n v="196779"/>
    <x v="1"/>
    <x v="289"/>
    <x v="1"/>
    <s v="USD"/>
    <x v="365"/>
    <n v="1489039200"/>
    <b v="1"/>
    <b v="1"/>
    <s v="film &amp; video/documentary"/>
    <n v="1.7200961538461539"/>
    <x v="354"/>
    <x v="4"/>
    <x v="4"/>
  </r>
  <r>
    <n v="385"/>
    <x v="384"/>
    <s v="Programmable incremental knowledge user"/>
    <x v="229"/>
    <n v="56859"/>
    <x v="1"/>
    <x v="290"/>
    <x v="1"/>
    <s v="USD"/>
    <x v="366"/>
    <n v="1556600400"/>
    <b v="0"/>
    <b v="0"/>
    <s v="publishing/nonfiction"/>
    <n v="1.4616709511568124"/>
    <x v="355"/>
    <x v="5"/>
    <x v="9"/>
  </r>
  <r>
    <n v="386"/>
    <x v="385"/>
    <s v="Progressive 5thgeneration customer loyalty"/>
    <x v="230"/>
    <n v="103554"/>
    <x v="0"/>
    <x v="291"/>
    <x v="1"/>
    <s v="USD"/>
    <x v="367"/>
    <n v="1278565200"/>
    <b v="0"/>
    <b v="0"/>
    <s v="theater/plays"/>
    <n v="0.76423616236162362"/>
    <x v="356"/>
    <x v="3"/>
    <x v="3"/>
  </r>
  <r>
    <n v="387"/>
    <x v="386"/>
    <s v="Triple-buffered logistical frame"/>
    <x v="231"/>
    <n v="42795"/>
    <x v="0"/>
    <x v="292"/>
    <x v="1"/>
    <s v="USD"/>
    <x v="368"/>
    <n v="1339909200"/>
    <b v="0"/>
    <b v="0"/>
    <s v="technology/wearables"/>
    <n v="0.39261467889908258"/>
    <x v="357"/>
    <x v="2"/>
    <x v="8"/>
  </r>
  <r>
    <n v="388"/>
    <x v="387"/>
    <s v="Exclusive dynamic adapter"/>
    <x v="232"/>
    <n v="12938"/>
    <x v="3"/>
    <x v="293"/>
    <x v="5"/>
    <s v="CHF"/>
    <x v="369"/>
    <n v="1325829600"/>
    <b v="0"/>
    <b v="0"/>
    <s v="music/indie rock"/>
    <n v="0.11270034843205574"/>
    <x v="358"/>
    <x v="1"/>
    <x v="7"/>
  </r>
  <r>
    <n v="389"/>
    <x v="388"/>
    <s v="Automated systemic hierarchy"/>
    <x v="233"/>
    <n v="101352"/>
    <x v="1"/>
    <x v="294"/>
    <x v="1"/>
    <s v="USD"/>
    <x v="370"/>
    <n v="1290578400"/>
    <b v="0"/>
    <b v="0"/>
    <s v="theater/plays"/>
    <n v="1.2211084337349398"/>
    <x v="359"/>
    <x v="3"/>
    <x v="3"/>
  </r>
  <r>
    <n v="390"/>
    <x v="389"/>
    <s v="Digitized eco-centric core"/>
    <x v="166"/>
    <n v="4477"/>
    <x v="1"/>
    <x v="126"/>
    <x v="1"/>
    <s v="USD"/>
    <x v="371"/>
    <n v="1380344400"/>
    <b v="0"/>
    <b v="0"/>
    <s v="photography/photography books"/>
    <n v="1.8654166666666667"/>
    <x v="360"/>
    <x v="7"/>
    <x v="14"/>
  </r>
  <r>
    <n v="391"/>
    <x v="390"/>
    <s v="Mandatory uniform strategy"/>
    <x v="234"/>
    <n v="4393"/>
    <x v="0"/>
    <x v="295"/>
    <x v="1"/>
    <s v="USD"/>
    <x v="287"/>
    <n v="1389852000"/>
    <b v="0"/>
    <b v="0"/>
    <s v="publishing/nonfiction"/>
    <n v="7.27317880794702E-2"/>
    <x v="361"/>
    <x v="5"/>
    <x v="9"/>
  </r>
  <r>
    <n v="392"/>
    <x v="391"/>
    <s v="Profit-focused zero administration forecast"/>
    <x v="235"/>
    <n v="67546"/>
    <x v="0"/>
    <x v="296"/>
    <x v="1"/>
    <s v="USD"/>
    <x v="372"/>
    <n v="1294466400"/>
    <b v="0"/>
    <b v="0"/>
    <s v="technology/wearables"/>
    <n v="0.65642371234207963"/>
    <x v="362"/>
    <x v="2"/>
    <x v="8"/>
  </r>
  <r>
    <n v="393"/>
    <x v="392"/>
    <s v="De-engineered static orchestration"/>
    <x v="236"/>
    <n v="143788"/>
    <x v="1"/>
    <x v="297"/>
    <x v="0"/>
    <s v="CAD"/>
    <x v="373"/>
    <n v="1500354000"/>
    <b v="0"/>
    <b v="0"/>
    <s v="music/jazz"/>
    <n v="2.2896178343949045"/>
    <x v="332"/>
    <x v="1"/>
    <x v="17"/>
  </r>
  <r>
    <n v="394"/>
    <x v="393"/>
    <s v="Customizable dynamic info-mediaries"/>
    <x v="126"/>
    <n v="3755"/>
    <x v="1"/>
    <x v="298"/>
    <x v="1"/>
    <s v="USD"/>
    <x v="374"/>
    <n v="1375938000"/>
    <b v="0"/>
    <b v="1"/>
    <s v="film &amp; video/documentary"/>
    <n v="4.6937499999999996"/>
    <x v="363"/>
    <x v="4"/>
    <x v="4"/>
  </r>
  <r>
    <n v="395"/>
    <x v="122"/>
    <s v="Enhanced incremental budgetary management"/>
    <x v="143"/>
    <n v="9238"/>
    <x v="1"/>
    <x v="10"/>
    <x v="1"/>
    <s v="USD"/>
    <x v="375"/>
    <n v="1323410400"/>
    <b v="1"/>
    <b v="0"/>
    <s v="theater/plays"/>
    <n v="1.3011267605633803"/>
    <x v="364"/>
    <x v="3"/>
    <x v="3"/>
  </r>
  <r>
    <n v="396"/>
    <x v="394"/>
    <s v="Digitized local info-mediaries"/>
    <x v="237"/>
    <n v="77012"/>
    <x v="1"/>
    <x v="299"/>
    <x v="2"/>
    <s v="AUD"/>
    <x v="376"/>
    <n v="1539406800"/>
    <b v="0"/>
    <b v="0"/>
    <s v="film &amp; video/drama"/>
    <n v="1.6705422993492407"/>
    <x v="31"/>
    <x v="4"/>
    <x v="6"/>
  </r>
  <r>
    <n v="397"/>
    <x v="395"/>
    <s v="Virtual systematic monitoring"/>
    <x v="32"/>
    <n v="14083"/>
    <x v="1"/>
    <x v="211"/>
    <x v="1"/>
    <s v="USD"/>
    <x v="377"/>
    <n v="1369803600"/>
    <b v="0"/>
    <b v="0"/>
    <s v="music/rock"/>
    <n v="1.738641975308642"/>
    <x v="100"/>
    <x v="1"/>
    <x v="1"/>
  </r>
  <r>
    <n v="398"/>
    <x v="396"/>
    <s v="Reactive bottom-line open architecture"/>
    <x v="12"/>
    <n v="12202"/>
    <x v="1"/>
    <x v="300"/>
    <x v="6"/>
    <s v="EUR"/>
    <x v="378"/>
    <n v="1525928400"/>
    <b v="0"/>
    <b v="1"/>
    <s v="film &amp; video/animation"/>
    <n v="7.1776470588235295"/>
    <x v="365"/>
    <x v="4"/>
    <x v="10"/>
  </r>
  <r>
    <n v="399"/>
    <x v="397"/>
    <s v="Pre-emptive interactive model"/>
    <x v="238"/>
    <n v="62127"/>
    <x v="0"/>
    <x v="301"/>
    <x v="1"/>
    <s v="USD"/>
    <x v="379"/>
    <n v="1297231200"/>
    <b v="0"/>
    <b v="0"/>
    <s v="music/indie rock"/>
    <n v="0.63850976361767731"/>
    <x v="366"/>
    <x v="1"/>
    <x v="7"/>
  </r>
  <r>
    <n v="400"/>
    <x v="398"/>
    <s v="Ergonomic eco-centric open architecture"/>
    <x v="0"/>
    <n v="2"/>
    <x v="0"/>
    <x v="49"/>
    <x v="1"/>
    <s v="USD"/>
    <x v="380"/>
    <n v="1378530000"/>
    <b v="0"/>
    <b v="1"/>
    <s v="photography/photography books"/>
    <n v="0.02"/>
    <x v="49"/>
    <x v="7"/>
    <x v="14"/>
  </r>
  <r>
    <n v="401"/>
    <x v="399"/>
    <s v="Inverse radical hierarchy"/>
    <x v="79"/>
    <n v="13772"/>
    <x v="1"/>
    <x v="302"/>
    <x v="1"/>
    <s v="USD"/>
    <x v="381"/>
    <n v="1572152400"/>
    <b v="0"/>
    <b v="0"/>
    <s v="theater/plays"/>
    <n v="15.302222222222222"/>
    <x v="367"/>
    <x v="3"/>
    <x v="3"/>
  </r>
  <r>
    <n v="402"/>
    <x v="400"/>
    <s v="Team-oriented static interface"/>
    <x v="190"/>
    <n v="2946"/>
    <x v="0"/>
    <x v="174"/>
    <x v="1"/>
    <s v="USD"/>
    <x v="382"/>
    <n v="1329890400"/>
    <b v="0"/>
    <b v="1"/>
    <s v="film &amp; video/shorts"/>
    <n v="0.40356164383561643"/>
    <x v="368"/>
    <x v="4"/>
    <x v="12"/>
  </r>
  <r>
    <n v="403"/>
    <x v="401"/>
    <s v="Virtual foreground throughput"/>
    <x v="239"/>
    <n v="168820"/>
    <x v="0"/>
    <x v="303"/>
    <x v="0"/>
    <s v="CAD"/>
    <x v="125"/>
    <n v="1276750800"/>
    <b v="0"/>
    <b v="1"/>
    <s v="theater/plays"/>
    <n v="0.86220633299284988"/>
    <x v="369"/>
    <x v="3"/>
    <x v="3"/>
  </r>
  <r>
    <n v="404"/>
    <x v="402"/>
    <s v="Visionary exuding Internet solution"/>
    <x v="240"/>
    <n v="154321"/>
    <x v="1"/>
    <x v="304"/>
    <x v="1"/>
    <s v="USD"/>
    <x v="383"/>
    <n v="1510898400"/>
    <b v="0"/>
    <b v="0"/>
    <s v="theater/plays"/>
    <n v="3.1558486707566464"/>
    <x v="370"/>
    <x v="3"/>
    <x v="3"/>
  </r>
  <r>
    <n v="405"/>
    <x v="403"/>
    <s v="Synchronized secondary analyzer"/>
    <x v="241"/>
    <n v="26527"/>
    <x v="0"/>
    <x v="305"/>
    <x v="1"/>
    <s v="USD"/>
    <x v="384"/>
    <n v="1532408400"/>
    <b v="0"/>
    <b v="0"/>
    <s v="theater/plays"/>
    <n v="0.89618243243243245"/>
    <x v="202"/>
    <x v="3"/>
    <x v="3"/>
  </r>
  <r>
    <n v="406"/>
    <x v="404"/>
    <s v="Balanced attitude-oriented parallelism"/>
    <x v="242"/>
    <n v="71583"/>
    <x v="1"/>
    <x v="306"/>
    <x v="1"/>
    <s v="USD"/>
    <x v="385"/>
    <n v="1360562400"/>
    <b v="1"/>
    <b v="0"/>
    <s v="film &amp; video/documentary"/>
    <n v="1.8214503816793892"/>
    <x v="371"/>
    <x v="4"/>
    <x v="4"/>
  </r>
  <r>
    <n v="407"/>
    <x v="405"/>
    <s v="Organized bandwidth-monitored core"/>
    <x v="74"/>
    <n v="12100"/>
    <x v="1"/>
    <x v="307"/>
    <x v="3"/>
    <s v="DKK"/>
    <x v="386"/>
    <n v="1571547600"/>
    <b v="0"/>
    <b v="0"/>
    <s v="theater/plays"/>
    <n v="3.5588235294117645"/>
    <x v="372"/>
    <x v="3"/>
    <x v="3"/>
  </r>
  <r>
    <n v="408"/>
    <x v="406"/>
    <s v="Cloned leadingedge utilization"/>
    <x v="243"/>
    <n v="12129"/>
    <x v="1"/>
    <x v="110"/>
    <x v="0"/>
    <s v="CAD"/>
    <x v="387"/>
    <n v="1468126800"/>
    <b v="0"/>
    <b v="0"/>
    <s v="film &amp; video/documentary"/>
    <n v="1.3183695652173912"/>
    <x v="373"/>
    <x v="4"/>
    <x v="4"/>
  </r>
  <r>
    <n v="409"/>
    <x v="97"/>
    <s v="Secured asymmetric projection"/>
    <x v="244"/>
    <n v="62804"/>
    <x v="0"/>
    <x v="308"/>
    <x v="1"/>
    <s v="USD"/>
    <x v="388"/>
    <n v="1492837200"/>
    <b v="0"/>
    <b v="0"/>
    <s v="music/rock"/>
    <n v="0.46315634218289087"/>
    <x v="130"/>
    <x v="1"/>
    <x v="1"/>
  </r>
  <r>
    <n v="410"/>
    <x v="407"/>
    <s v="Advanced cohesive Graphic Interface"/>
    <x v="184"/>
    <n v="55536"/>
    <x v="2"/>
    <x v="309"/>
    <x v="1"/>
    <s v="USD"/>
    <x v="277"/>
    <n v="1430197200"/>
    <b v="0"/>
    <b v="0"/>
    <s v="games/mobile games"/>
    <n v="0.36132726089785294"/>
    <x v="120"/>
    <x v="6"/>
    <x v="20"/>
  </r>
  <r>
    <n v="411"/>
    <x v="408"/>
    <s v="Down-sized maximized function"/>
    <x v="75"/>
    <n v="8161"/>
    <x v="1"/>
    <x v="172"/>
    <x v="1"/>
    <s v="USD"/>
    <x v="389"/>
    <n v="1496206800"/>
    <b v="0"/>
    <b v="0"/>
    <s v="theater/plays"/>
    <n v="1.0462820512820512"/>
    <x v="374"/>
    <x v="3"/>
    <x v="3"/>
  </r>
  <r>
    <n v="412"/>
    <x v="409"/>
    <s v="Realigned zero tolerance software"/>
    <x v="118"/>
    <n v="14046"/>
    <x v="1"/>
    <x v="38"/>
    <x v="1"/>
    <s v="USD"/>
    <x v="390"/>
    <n v="1389592800"/>
    <b v="0"/>
    <b v="0"/>
    <s v="publishing/fiction"/>
    <n v="6.6885714285714286"/>
    <x v="375"/>
    <x v="5"/>
    <x v="13"/>
  </r>
  <r>
    <n v="413"/>
    <x v="410"/>
    <s v="Persevering analyzing extranet"/>
    <x v="245"/>
    <n v="117628"/>
    <x v="2"/>
    <x v="310"/>
    <x v="1"/>
    <s v="USD"/>
    <x v="391"/>
    <n v="1545631200"/>
    <b v="0"/>
    <b v="0"/>
    <s v="film &amp; video/animation"/>
    <n v="0.62072823218997364"/>
    <x v="376"/>
    <x v="4"/>
    <x v="10"/>
  </r>
  <r>
    <n v="414"/>
    <x v="411"/>
    <s v="Innovative human-resource migration"/>
    <x v="246"/>
    <n v="159405"/>
    <x v="0"/>
    <x v="311"/>
    <x v="1"/>
    <s v="USD"/>
    <x v="392"/>
    <n v="1272430800"/>
    <b v="0"/>
    <b v="1"/>
    <s v="food/food trucks"/>
    <n v="0.84699787460148779"/>
    <x v="65"/>
    <x v="0"/>
    <x v="0"/>
  </r>
  <r>
    <n v="415"/>
    <x v="412"/>
    <s v="Intuitive needs-based monitoring"/>
    <x v="247"/>
    <n v="12552"/>
    <x v="0"/>
    <x v="312"/>
    <x v="1"/>
    <s v="USD"/>
    <x v="393"/>
    <n v="1327903200"/>
    <b v="0"/>
    <b v="0"/>
    <s v="theater/plays"/>
    <n v="0.11059030837004405"/>
    <x v="377"/>
    <x v="3"/>
    <x v="3"/>
  </r>
  <r>
    <n v="416"/>
    <x v="413"/>
    <s v="Customer-focused disintermediate toolset"/>
    <x v="248"/>
    <n v="59007"/>
    <x v="0"/>
    <x v="313"/>
    <x v="1"/>
    <s v="USD"/>
    <x v="394"/>
    <n v="1296021600"/>
    <b v="0"/>
    <b v="1"/>
    <s v="film &amp; video/documentary"/>
    <n v="0.43838781575037145"/>
    <x v="321"/>
    <x v="4"/>
    <x v="4"/>
  </r>
  <r>
    <n v="417"/>
    <x v="414"/>
    <s v="Upgradable 24/7 emulation"/>
    <x v="12"/>
    <n v="943"/>
    <x v="0"/>
    <x v="27"/>
    <x v="1"/>
    <s v="USD"/>
    <x v="395"/>
    <n v="1543298400"/>
    <b v="0"/>
    <b v="0"/>
    <s v="theater/plays"/>
    <n v="0.55470588235294116"/>
    <x v="378"/>
    <x v="3"/>
    <x v="3"/>
  </r>
  <r>
    <n v="418"/>
    <x v="32"/>
    <s v="Quality-focused client-server core"/>
    <x v="249"/>
    <n v="93963"/>
    <x v="0"/>
    <x v="314"/>
    <x v="0"/>
    <s v="CAD"/>
    <x v="396"/>
    <n v="1336366800"/>
    <b v="0"/>
    <b v="0"/>
    <s v="film &amp; video/documentary"/>
    <n v="0.57399511301160655"/>
    <x v="323"/>
    <x v="4"/>
    <x v="4"/>
  </r>
  <r>
    <n v="419"/>
    <x v="415"/>
    <s v="Upgradable maximized protocol"/>
    <x v="250"/>
    <n v="140469"/>
    <x v="1"/>
    <x v="315"/>
    <x v="1"/>
    <s v="USD"/>
    <x v="397"/>
    <n v="1325052000"/>
    <b v="0"/>
    <b v="0"/>
    <s v="technology/web"/>
    <n v="1.2343497363796134"/>
    <x v="42"/>
    <x v="2"/>
    <x v="2"/>
  </r>
  <r>
    <n v="420"/>
    <x v="416"/>
    <s v="Cross-platform interactive synergy"/>
    <x v="92"/>
    <n v="6423"/>
    <x v="1"/>
    <x v="115"/>
    <x v="1"/>
    <s v="USD"/>
    <x v="398"/>
    <n v="1499576400"/>
    <b v="0"/>
    <b v="0"/>
    <s v="theater/plays"/>
    <n v="1.2846"/>
    <x v="379"/>
    <x v="3"/>
    <x v="3"/>
  </r>
  <r>
    <n v="421"/>
    <x v="417"/>
    <s v="User-centric fault-tolerant archive"/>
    <x v="151"/>
    <n v="6015"/>
    <x v="0"/>
    <x v="316"/>
    <x v="1"/>
    <s v="USD"/>
    <x v="399"/>
    <n v="1501304400"/>
    <b v="0"/>
    <b v="1"/>
    <s v="technology/wearables"/>
    <n v="0.63989361702127656"/>
    <x v="380"/>
    <x v="2"/>
    <x v="8"/>
  </r>
  <r>
    <n v="422"/>
    <x v="418"/>
    <s v="Reverse-engineered regional knowledge user"/>
    <x v="251"/>
    <n v="11075"/>
    <x v="1"/>
    <x v="317"/>
    <x v="1"/>
    <s v="USD"/>
    <x v="400"/>
    <n v="1273208400"/>
    <b v="0"/>
    <b v="1"/>
    <s v="theater/plays"/>
    <n v="1.2729885057471264"/>
    <x v="381"/>
    <x v="3"/>
    <x v="3"/>
  </r>
  <r>
    <n v="423"/>
    <x v="419"/>
    <s v="Self-enabling real-time definition"/>
    <x v="252"/>
    <n v="15723"/>
    <x v="0"/>
    <x v="318"/>
    <x v="1"/>
    <s v="USD"/>
    <x v="116"/>
    <n v="1316840400"/>
    <b v="0"/>
    <b v="1"/>
    <s v="food/food trucks"/>
    <n v="0.10638024357239513"/>
    <x v="382"/>
    <x v="0"/>
    <x v="0"/>
  </r>
  <r>
    <n v="424"/>
    <x v="420"/>
    <s v="User-centric impactful projection"/>
    <x v="135"/>
    <n v="2064"/>
    <x v="0"/>
    <x v="100"/>
    <x v="1"/>
    <s v="USD"/>
    <x v="401"/>
    <n v="1524546000"/>
    <b v="0"/>
    <b v="0"/>
    <s v="music/indie rock"/>
    <n v="0.40470588235294119"/>
    <x v="383"/>
    <x v="1"/>
    <x v="7"/>
  </r>
  <r>
    <n v="425"/>
    <x v="421"/>
    <s v="Vision-oriented actuating hardware"/>
    <x v="50"/>
    <n v="7767"/>
    <x v="1"/>
    <x v="45"/>
    <x v="1"/>
    <s v="USD"/>
    <x v="402"/>
    <n v="1438578000"/>
    <b v="0"/>
    <b v="0"/>
    <s v="photography/photography books"/>
    <n v="2.8766666666666665"/>
    <x v="384"/>
    <x v="7"/>
    <x v="14"/>
  </r>
  <r>
    <n v="426"/>
    <x v="422"/>
    <s v="Virtual leadingedge framework"/>
    <x v="37"/>
    <n v="10313"/>
    <x v="1"/>
    <x v="319"/>
    <x v="1"/>
    <s v="USD"/>
    <x v="403"/>
    <n v="1362549600"/>
    <b v="0"/>
    <b v="0"/>
    <s v="theater/plays"/>
    <n v="5.7294444444444448"/>
    <x v="385"/>
    <x v="3"/>
    <x v="3"/>
  </r>
  <r>
    <n v="427"/>
    <x v="423"/>
    <s v="Managed discrete framework"/>
    <x v="253"/>
    <n v="197018"/>
    <x v="1"/>
    <x v="320"/>
    <x v="1"/>
    <s v="USD"/>
    <x v="404"/>
    <n v="1413349200"/>
    <b v="0"/>
    <b v="1"/>
    <s v="theater/plays"/>
    <n v="1.1290429799426933"/>
    <x v="386"/>
    <x v="3"/>
    <x v="3"/>
  </r>
  <r>
    <n v="428"/>
    <x v="424"/>
    <s v="Progressive zero-defect capability"/>
    <x v="254"/>
    <n v="47037"/>
    <x v="0"/>
    <x v="321"/>
    <x v="1"/>
    <s v="USD"/>
    <x v="405"/>
    <n v="1298008800"/>
    <b v="0"/>
    <b v="0"/>
    <s v="film &amp; video/animation"/>
    <n v="0.46387573964497042"/>
    <x v="387"/>
    <x v="4"/>
    <x v="10"/>
  </r>
  <r>
    <n v="429"/>
    <x v="425"/>
    <s v="Right-sized demand-driven adapter"/>
    <x v="255"/>
    <n v="173191"/>
    <x v="3"/>
    <x v="322"/>
    <x v="1"/>
    <s v="USD"/>
    <x v="406"/>
    <n v="1394427600"/>
    <b v="0"/>
    <b v="1"/>
    <s v="photography/photography books"/>
    <n v="0.90675916230366493"/>
    <x v="325"/>
    <x v="7"/>
    <x v="14"/>
  </r>
  <r>
    <n v="430"/>
    <x v="426"/>
    <s v="Re-engineered attitude-oriented frame"/>
    <x v="32"/>
    <n v="5487"/>
    <x v="0"/>
    <x v="286"/>
    <x v="1"/>
    <s v="USD"/>
    <x v="407"/>
    <n v="1572670800"/>
    <b v="0"/>
    <b v="0"/>
    <s v="theater/plays"/>
    <n v="0.67740740740740746"/>
    <x v="388"/>
    <x v="3"/>
    <x v="3"/>
  </r>
  <r>
    <n v="431"/>
    <x v="427"/>
    <s v="Compatible multimedia utilization"/>
    <x v="135"/>
    <n v="9817"/>
    <x v="1"/>
    <x v="115"/>
    <x v="1"/>
    <s v="USD"/>
    <x v="408"/>
    <n v="1531112400"/>
    <b v="1"/>
    <b v="0"/>
    <s v="theater/plays"/>
    <n v="1.9249019607843136"/>
    <x v="389"/>
    <x v="3"/>
    <x v="3"/>
  </r>
  <r>
    <n v="432"/>
    <x v="428"/>
    <s v="Re-contextualized dedicated hardware"/>
    <x v="106"/>
    <n v="6369"/>
    <x v="0"/>
    <x v="222"/>
    <x v="1"/>
    <s v="USD"/>
    <x v="409"/>
    <n v="1400734800"/>
    <b v="0"/>
    <b v="0"/>
    <s v="theater/plays"/>
    <n v="0.82714285714285718"/>
    <x v="390"/>
    <x v="3"/>
    <x v="3"/>
  </r>
  <r>
    <n v="433"/>
    <x v="429"/>
    <s v="Decentralized composite paradigm"/>
    <x v="256"/>
    <n v="65755"/>
    <x v="0"/>
    <x v="323"/>
    <x v="1"/>
    <s v="USD"/>
    <x v="410"/>
    <n v="1386741600"/>
    <b v="0"/>
    <b v="1"/>
    <s v="film &amp; video/documentary"/>
    <n v="0.54163920922570019"/>
    <x v="85"/>
    <x v="4"/>
    <x v="4"/>
  </r>
  <r>
    <n v="434"/>
    <x v="430"/>
    <s v="Cloned transitional hierarchy"/>
    <x v="91"/>
    <n v="903"/>
    <x v="3"/>
    <x v="234"/>
    <x v="0"/>
    <s v="CAD"/>
    <x v="411"/>
    <n v="1481781600"/>
    <b v="1"/>
    <b v="0"/>
    <s v="theater/plays"/>
    <n v="0.16722222222222222"/>
    <x v="391"/>
    <x v="3"/>
    <x v="3"/>
  </r>
  <r>
    <n v="435"/>
    <x v="431"/>
    <s v="Advanced discrete leverage"/>
    <x v="257"/>
    <n v="178120"/>
    <x v="1"/>
    <x v="324"/>
    <x v="6"/>
    <s v="EUR"/>
    <x v="412"/>
    <n v="1419660000"/>
    <b v="0"/>
    <b v="1"/>
    <s v="theater/plays"/>
    <n v="1.168766404199475"/>
    <x v="206"/>
    <x v="3"/>
    <x v="3"/>
  </r>
  <r>
    <n v="436"/>
    <x v="432"/>
    <s v="Open-source incremental throughput"/>
    <x v="81"/>
    <n v="13678"/>
    <x v="1"/>
    <x v="61"/>
    <x v="1"/>
    <s v="USD"/>
    <x v="413"/>
    <n v="1555822800"/>
    <b v="0"/>
    <b v="0"/>
    <s v="music/jazz"/>
    <n v="10.521538461538462"/>
    <x v="392"/>
    <x v="1"/>
    <x v="17"/>
  </r>
  <r>
    <n v="437"/>
    <x v="433"/>
    <s v="Centralized regional interface"/>
    <x v="32"/>
    <n v="9969"/>
    <x v="1"/>
    <x v="325"/>
    <x v="1"/>
    <s v="USD"/>
    <x v="414"/>
    <n v="1442379600"/>
    <b v="0"/>
    <b v="1"/>
    <s v="film &amp; video/animation"/>
    <n v="1.2307407407407407"/>
    <x v="393"/>
    <x v="4"/>
    <x v="10"/>
  </r>
  <r>
    <n v="438"/>
    <x v="434"/>
    <s v="Streamlined web-enabled knowledgebase"/>
    <x v="111"/>
    <n v="14827"/>
    <x v="1"/>
    <x v="326"/>
    <x v="1"/>
    <s v="USD"/>
    <x v="415"/>
    <n v="1364965200"/>
    <b v="0"/>
    <b v="0"/>
    <s v="theater/plays"/>
    <n v="1.7863855421686747"/>
    <x v="394"/>
    <x v="3"/>
    <x v="3"/>
  </r>
  <r>
    <n v="439"/>
    <x v="435"/>
    <s v="Digitized transitional monitoring"/>
    <x v="258"/>
    <n v="100900"/>
    <x v="1"/>
    <x v="327"/>
    <x v="1"/>
    <s v="USD"/>
    <x v="416"/>
    <n v="1479016800"/>
    <b v="0"/>
    <b v="0"/>
    <s v="film &amp; video/science fiction"/>
    <n v="3.5528169014084505"/>
    <x v="112"/>
    <x v="4"/>
    <x v="22"/>
  </r>
  <r>
    <n v="440"/>
    <x v="436"/>
    <s v="Networked optimal adapter"/>
    <x v="259"/>
    <n v="165954"/>
    <x v="1"/>
    <x v="328"/>
    <x v="1"/>
    <s v="USD"/>
    <x v="417"/>
    <n v="1499662800"/>
    <b v="0"/>
    <b v="0"/>
    <s v="film &amp; video/television"/>
    <n v="1.6190634146341463"/>
    <x v="395"/>
    <x v="4"/>
    <x v="19"/>
  </r>
  <r>
    <n v="441"/>
    <x v="437"/>
    <s v="Automated optimal function"/>
    <x v="260"/>
    <n v="1744"/>
    <x v="0"/>
    <x v="235"/>
    <x v="1"/>
    <s v="USD"/>
    <x v="418"/>
    <n v="1337835600"/>
    <b v="0"/>
    <b v="0"/>
    <s v="technology/wearables"/>
    <n v="0.24914285714285714"/>
    <x v="396"/>
    <x v="2"/>
    <x v="8"/>
  </r>
  <r>
    <n v="442"/>
    <x v="438"/>
    <s v="Devolved system-worthy framework"/>
    <x v="91"/>
    <n v="10731"/>
    <x v="1"/>
    <x v="182"/>
    <x v="6"/>
    <s v="EUR"/>
    <x v="419"/>
    <n v="1505710800"/>
    <b v="0"/>
    <b v="0"/>
    <s v="theater/plays"/>
    <n v="1.9872222222222222"/>
    <x v="397"/>
    <x v="3"/>
    <x v="3"/>
  </r>
  <r>
    <n v="443"/>
    <x v="439"/>
    <s v="Stand-alone user-facing service-desk"/>
    <x v="29"/>
    <n v="3232"/>
    <x v="3"/>
    <x v="329"/>
    <x v="1"/>
    <s v="USD"/>
    <x v="420"/>
    <n v="1287464400"/>
    <b v="0"/>
    <b v="0"/>
    <s v="theater/plays"/>
    <n v="0.34752688172043011"/>
    <x v="398"/>
    <x v="3"/>
    <x v="3"/>
  </r>
  <r>
    <n v="444"/>
    <x v="347"/>
    <s v="Versatile global attitude"/>
    <x v="8"/>
    <n v="10938"/>
    <x v="1"/>
    <x v="102"/>
    <x v="1"/>
    <s v="USD"/>
    <x v="421"/>
    <n v="1311656400"/>
    <b v="0"/>
    <b v="1"/>
    <s v="music/indie rock"/>
    <n v="1.7641935483870967"/>
    <x v="399"/>
    <x v="1"/>
    <x v="7"/>
  </r>
  <r>
    <n v="445"/>
    <x v="440"/>
    <s v="Intuitive demand-driven Local Area Network"/>
    <x v="118"/>
    <n v="10739"/>
    <x v="1"/>
    <x v="73"/>
    <x v="1"/>
    <s v="USD"/>
    <x v="422"/>
    <n v="1293170400"/>
    <b v="0"/>
    <b v="1"/>
    <s v="theater/plays"/>
    <n v="5.1138095238095236"/>
    <x v="400"/>
    <x v="3"/>
    <x v="3"/>
  </r>
  <r>
    <n v="446"/>
    <x v="441"/>
    <s v="Assimilated uniform methodology"/>
    <x v="85"/>
    <n v="5579"/>
    <x v="0"/>
    <x v="129"/>
    <x v="1"/>
    <s v="USD"/>
    <x v="423"/>
    <n v="1355983200"/>
    <b v="0"/>
    <b v="0"/>
    <s v="technology/wearables"/>
    <n v="0.82044117647058823"/>
    <x v="401"/>
    <x v="2"/>
    <x v="8"/>
  </r>
  <r>
    <n v="447"/>
    <x v="442"/>
    <s v="Self-enabling next generation algorithm"/>
    <x v="261"/>
    <n v="37754"/>
    <x v="3"/>
    <x v="330"/>
    <x v="4"/>
    <s v="GBP"/>
    <x v="424"/>
    <n v="1515045600"/>
    <b v="0"/>
    <b v="0"/>
    <s v="film &amp; video/television"/>
    <n v="0.24326030927835052"/>
    <x v="402"/>
    <x v="4"/>
    <x v="19"/>
  </r>
  <r>
    <n v="448"/>
    <x v="443"/>
    <s v="Object-based demand-driven strategy"/>
    <x v="262"/>
    <n v="45384"/>
    <x v="0"/>
    <x v="331"/>
    <x v="1"/>
    <s v="USD"/>
    <x v="425"/>
    <n v="1366088400"/>
    <b v="0"/>
    <b v="1"/>
    <s v="games/video games"/>
    <n v="0.50482758620689661"/>
    <x v="403"/>
    <x v="6"/>
    <x v="11"/>
  </r>
  <r>
    <n v="449"/>
    <x v="444"/>
    <s v="Public-key coherent ability"/>
    <x v="79"/>
    <n v="8703"/>
    <x v="1"/>
    <x v="99"/>
    <x v="3"/>
    <s v="DKK"/>
    <x v="426"/>
    <n v="1553317200"/>
    <b v="0"/>
    <b v="0"/>
    <s v="games/video games"/>
    <n v="9.67"/>
    <x v="404"/>
    <x v="6"/>
    <x v="11"/>
  </r>
  <r>
    <n v="450"/>
    <x v="445"/>
    <s v="Up-sized composite success"/>
    <x v="0"/>
    <n v="4"/>
    <x v="0"/>
    <x v="49"/>
    <x v="0"/>
    <s v="CAD"/>
    <x v="427"/>
    <n v="1542088800"/>
    <b v="0"/>
    <b v="0"/>
    <s v="film &amp; video/animation"/>
    <n v="0.04"/>
    <x v="405"/>
    <x v="4"/>
    <x v="10"/>
  </r>
  <r>
    <n v="451"/>
    <x v="446"/>
    <s v="Innovative exuding matrix"/>
    <x v="263"/>
    <n v="182302"/>
    <x v="1"/>
    <x v="332"/>
    <x v="1"/>
    <s v="USD"/>
    <x v="428"/>
    <n v="1503118800"/>
    <b v="0"/>
    <b v="0"/>
    <s v="music/rock"/>
    <n v="1.2284501347708894"/>
    <x v="65"/>
    <x v="1"/>
    <x v="1"/>
  </r>
  <r>
    <n v="452"/>
    <x v="447"/>
    <s v="Realigned impactful artificial intelligence"/>
    <x v="73"/>
    <n v="3045"/>
    <x v="0"/>
    <x v="249"/>
    <x v="1"/>
    <s v="USD"/>
    <x v="429"/>
    <n v="1278478800"/>
    <b v="0"/>
    <b v="0"/>
    <s v="film &amp; video/drama"/>
    <n v="0.63437500000000002"/>
    <x v="406"/>
    <x v="4"/>
    <x v="6"/>
  </r>
  <r>
    <n v="453"/>
    <x v="448"/>
    <s v="Multi-layered multi-tasking secured line"/>
    <x v="264"/>
    <n v="102749"/>
    <x v="0"/>
    <x v="333"/>
    <x v="1"/>
    <s v="USD"/>
    <x v="411"/>
    <n v="1484114400"/>
    <b v="0"/>
    <b v="0"/>
    <s v="film &amp; video/science fiction"/>
    <n v="0.56331688596491225"/>
    <x v="309"/>
    <x v="4"/>
    <x v="22"/>
  </r>
  <r>
    <n v="454"/>
    <x v="449"/>
    <s v="Upgradable upward-trending portal"/>
    <x v="220"/>
    <n v="1763"/>
    <x v="0"/>
    <x v="334"/>
    <x v="1"/>
    <s v="USD"/>
    <x v="430"/>
    <n v="1385445600"/>
    <b v="0"/>
    <b v="1"/>
    <s v="film &amp; video/drama"/>
    <n v="0.44074999999999998"/>
    <x v="407"/>
    <x v="4"/>
    <x v="6"/>
  </r>
  <r>
    <n v="455"/>
    <x v="450"/>
    <s v="Profit-focused global product"/>
    <x v="265"/>
    <n v="137904"/>
    <x v="1"/>
    <x v="335"/>
    <x v="1"/>
    <s v="USD"/>
    <x v="431"/>
    <n v="1318741200"/>
    <b v="0"/>
    <b v="0"/>
    <s v="theater/plays"/>
    <n v="1.1837253218884121"/>
    <x v="408"/>
    <x v="3"/>
    <x v="3"/>
  </r>
  <r>
    <n v="456"/>
    <x v="451"/>
    <s v="Operative well-modulated data-warehouse"/>
    <x v="266"/>
    <n v="152438"/>
    <x v="1"/>
    <x v="336"/>
    <x v="1"/>
    <s v="USD"/>
    <x v="432"/>
    <n v="1518242400"/>
    <b v="0"/>
    <b v="1"/>
    <s v="music/indie rock"/>
    <n v="1.041243169398907"/>
    <x v="409"/>
    <x v="1"/>
    <x v="7"/>
  </r>
  <r>
    <n v="457"/>
    <x v="452"/>
    <s v="Cloned asymmetric functionalities"/>
    <x v="92"/>
    <n v="1332"/>
    <x v="0"/>
    <x v="337"/>
    <x v="1"/>
    <s v="USD"/>
    <x v="433"/>
    <n v="1476594000"/>
    <b v="0"/>
    <b v="0"/>
    <s v="theater/plays"/>
    <n v="0.26640000000000003"/>
    <x v="410"/>
    <x v="3"/>
    <x v="3"/>
  </r>
  <r>
    <n v="458"/>
    <x v="453"/>
    <s v="Pre-emptive neutral portal"/>
    <x v="267"/>
    <n v="118706"/>
    <x v="1"/>
    <x v="338"/>
    <x v="1"/>
    <s v="USD"/>
    <x v="434"/>
    <n v="1273554000"/>
    <b v="0"/>
    <b v="0"/>
    <s v="theater/plays"/>
    <n v="3.5120118343195266"/>
    <x v="369"/>
    <x v="3"/>
    <x v="3"/>
  </r>
  <r>
    <n v="459"/>
    <x v="454"/>
    <s v="Switchable demand-driven help-desk"/>
    <x v="9"/>
    <n v="5674"/>
    <x v="0"/>
    <x v="339"/>
    <x v="1"/>
    <s v="USD"/>
    <x v="435"/>
    <n v="1421906400"/>
    <b v="0"/>
    <b v="0"/>
    <s v="film &amp; video/documentary"/>
    <n v="0.90063492063492068"/>
    <x v="411"/>
    <x v="4"/>
    <x v="4"/>
  </r>
  <r>
    <n v="460"/>
    <x v="455"/>
    <s v="Business-focused static ability"/>
    <x v="166"/>
    <n v="4119"/>
    <x v="1"/>
    <x v="126"/>
    <x v="1"/>
    <s v="USD"/>
    <x v="8"/>
    <n v="1281589200"/>
    <b v="0"/>
    <b v="0"/>
    <s v="theater/plays"/>
    <n v="1.7162500000000001"/>
    <x v="412"/>
    <x v="3"/>
    <x v="3"/>
  </r>
  <r>
    <n v="461"/>
    <x v="456"/>
    <s v="Networked secondary structure"/>
    <x v="268"/>
    <n v="139354"/>
    <x v="1"/>
    <x v="340"/>
    <x v="1"/>
    <s v="USD"/>
    <x v="436"/>
    <n v="1400389200"/>
    <b v="0"/>
    <b v="0"/>
    <s v="film &amp; video/drama"/>
    <n v="1.4104655870445344"/>
    <x v="217"/>
    <x v="4"/>
    <x v="6"/>
  </r>
  <r>
    <n v="462"/>
    <x v="457"/>
    <s v="Total multimedia website"/>
    <x v="269"/>
    <n v="57734"/>
    <x v="0"/>
    <x v="341"/>
    <x v="1"/>
    <s v="USD"/>
    <x v="385"/>
    <n v="1362808800"/>
    <b v="0"/>
    <b v="0"/>
    <s v="games/mobile games"/>
    <n v="0.30579449152542371"/>
    <x v="413"/>
    <x v="6"/>
    <x v="20"/>
  </r>
  <r>
    <n v="463"/>
    <x v="458"/>
    <s v="Cross-platform upward-trending parallelism"/>
    <x v="270"/>
    <n v="145265"/>
    <x v="1"/>
    <x v="342"/>
    <x v="1"/>
    <s v="USD"/>
    <x v="437"/>
    <n v="1388815200"/>
    <b v="0"/>
    <b v="0"/>
    <s v="film &amp; video/animation"/>
    <n v="1.0816455696202532"/>
    <x v="414"/>
    <x v="4"/>
    <x v="10"/>
  </r>
  <r>
    <n v="464"/>
    <x v="459"/>
    <s v="Pre-emptive mission-critical hardware"/>
    <x v="271"/>
    <n v="95020"/>
    <x v="1"/>
    <x v="343"/>
    <x v="1"/>
    <s v="USD"/>
    <x v="438"/>
    <n v="1519538400"/>
    <b v="0"/>
    <b v="0"/>
    <s v="theater/plays"/>
    <n v="1.3345505617977529"/>
    <x v="224"/>
    <x v="3"/>
    <x v="3"/>
  </r>
  <r>
    <n v="465"/>
    <x v="460"/>
    <s v="Up-sized responsive protocol"/>
    <x v="53"/>
    <n v="8829"/>
    <x v="1"/>
    <x v="175"/>
    <x v="1"/>
    <s v="USD"/>
    <x v="439"/>
    <n v="1517810400"/>
    <b v="0"/>
    <b v="0"/>
    <s v="publishing/translations"/>
    <n v="1.8785106382978722"/>
    <x v="415"/>
    <x v="5"/>
    <x v="18"/>
  </r>
  <r>
    <n v="466"/>
    <x v="461"/>
    <s v="Pre-emptive transitional frame"/>
    <x v="272"/>
    <n v="3984"/>
    <x v="1"/>
    <x v="344"/>
    <x v="1"/>
    <s v="USD"/>
    <x v="440"/>
    <n v="1370581200"/>
    <b v="0"/>
    <b v="1"/>
    <s v="technology/wearables"/>
    <n v="3.32"/>
    <x v="416"/>
    <x v="2"/>
    <x v="8"/>
  </r>
  <r>
    <n v="467"/>
    <x v="462"/>
    <s v="Profit-focused content-based application"/>
    <x v="1"/>
    <n v="8053"/>
    <x v="1"/>
    <x v="279"/>
    <x v="0"/>
    <s v="CAD"/>
    <x v="441"/>
    <n v="1448863200"/>
    <b v="0"/>
    <b v="1"/>
    <s v="technology/web"/>
    <n v="5.7521428571428572"/>
    <x v="246"/>
    <x v="2"/>
    <x v="2"/>
  </r>
  <r>
    <n v="468"/>
    <x v="463"/>
    <s v="Streamlined neutral analyzer"/>
    <x v="220"/>
    <n v="1620"/>
    <x v="0"/>
    <x v="36"/>
    <x v="1"/>
    <s v="USD"/>
    <x v="442"/>
    <n v="1556600400"/>
    <b v="0"/>
    <b v="0"/>
    <s v="theater/plays"/>
    <n v="0.40500000000000003"/>
    <x v="417"/>
    <x v="3"/>
    <x v="3"/>
  </r>
  <r>
    <n v="469"/>
    <x v="464"/>
    <s v="Assimilated neutral utilization"/>
    <x v="36"/>
    <n v="10328"/>
    <x v="1"/>
    <x v="122"/>
    <x v="1"/>
    <s v="USD"/>
    <x v="443"/>
    <n v="1432098000"/>
    <b v="0"/>
    <b v="0"/>
    <s v="film &amp; video/drama"/>
    <n v="1.8442857142857143"/>
    <x v="418"/>
    <x v="4"/>
    <x v="6"/>
  </r>
  <r>
    <n v="470"/>
    <x v="465"/>
    <s v="Extended dedicated archive"/>
    <x v="136"/>
    <n v="10289"/>
    <x v="1"/>
    <x v="345"/>
    <x v="1"/>
    <s v="USD"/>
    <x v="315"/>
    <n v="1482127200"/>
    <b v="0"/>
    <b v="0"/>
    <s v="technology/wearables"/>
    <n v="2.8580555555555556"/>
    <x v="96"/>
    <x v="2"/>
    <x v="8"/>
  </r>
  <r>
    <n v="471"/>
    <x v="197"/>
    <s v="Configurable static help-desk"/>
    <x v="33"/>
    <n v="9889"/>
    <x v="1"/>
    <x v="346"/>
    <x v="4"/>
    <s v="GBP"/>
    <x v="444"/>
    <n v="1335934800"/>
    <b v="0"/>
    <b v="1"/>
    <s v="food/food trucks"/>
    <n v="3.19"/>
    <x v="380"/>
    <x v="0"/>
    <x v="0"/>
  </r>
  <r>
    <n v="472"/>
    <x v="466"/>
    <s v="Self-enabling clear-thinking framework"/>
    <x v="273"/>
    <n v="60342"/>
    <x v="0"/>
    <x v="347"/>
    <x v="1"/>
    <s v="USD"/>
    <x v="445"/>
    <n v="1556946000"/>
    <b v="0"/>
    <b v="0"/>
    <s v="music/rock"/>
    <n v="0.39234070221066319"/>
    <x v="419"/>
    <x v="1"/>
    <x v="1"/>
  </r>
  <r>
    <n v="473"/>
    <x v="467"/>
    <s v="Assimilated fault-tolerant capacity"/>
    <x v="92"/>
    <n v="8907"/>
    <x v="1"/>
    <x v="88"/>
    <x v="1"/>
    <s v="USD"/>
    <x v="446"/>
    <n v="1530075600"/>
    <b v="0"/>
    <b v="0"/>
    <s v="music/electric music"/>
    <n v="1.7814000000000001"/>
    <x v="420"/>
    <x v="1"/>
    <x v="5"/>
  </r>
  <r>
    <n v="474"/>
    <x v="468"/>
    <s v="Enhanced neutral ability"/>
    <x v="220"/>
    <n v="14606"/>
    <x v="1"/>
    <x v="23"/>
    <x v="1"/>
    <s v="USD"/>
    <x v="447"/>
    <n v="1418796000"/>
    <b v="0"/>
    <b v="0"/>
    <s v="film &amp; video/television"/>
    <n v="3.6515"/>
    <x v="421"/>
    <x v="4"/>
    <x v="19"/>
  </r>
  <r>
    <n v="475"/>
    <x v="469"/>
    <s v="Function-based attitude-oriented groupware"/>
    <x v="71"/>
    <n v="8432"/>
    <x v="1"/>
    <x v="57"/>
    <x v="1"/>
    <s v="USD"/>
    <x v="448"/>
    <n v="1372482000"/>
    <b v="0"/>
    <b v="1"/>
    <s v="publishing/translations"/>
    <n v="1.1394594594594594"/>
    <x v="422"/>
    <x v="5"/>
    <x v="18"/>
  </r>
  <r>
    <n v="476"/>
    <x v="470"/>
    <s v="Optional solution-oriented instruction set"/>
    <x v="274"/>
    <n v="57122"/>
    <x v="0"/>
    <x v="348"/>
    <x v="1"/>
    <s v="USD"/>
    <x v="342"/>
    <n v="1534395600"/>
    <b v="0"/>
    <b v="0"/>
    <s v="publishing/fiction"/>
    <n v="0.29828720626631855"/>
    <x v="200"/>
    <x v="5"/>
    <x v="13"/>
  </r>
  <r>
    <n v="477"/>
    <x v="471"/>
    <s v="Organic object-oriented core"/>
    <x v="275"/>
    <n v="4613"/>
    <x v="0"/>
    <x v="86"/>
    <x v="1"/>
    <s v="USD"/>
    <x v="449"/>
    <n v="1311397200"/>
    <b v="0"/>
    <b v="0"/>
    <s v="film &amp; video/science fiction"/>
    <n v="0.54270588235294115"/>
    <x v="423"/>
    <x v="4"/>
    <x v="22"/>
  </r>
  <r>
    <n v="478"/>
    <x v="472"/>
    <s v="Balanced impactful circuit"/>
    <x v="276"/>
    <n v="162603"/>
    <x v="1"/>
    <x v="349"/>
    <x v="1"/>
    <s v="USD"/>
    <x v="450"/>
    <n v="1426914000"/>
    <b v="0"/>
    <b v="0"/>
    <s v="technology/wearables"/>
    <n v="2.3634156976744185"/>
    <x v="170"/>
    <x v="2"/>
    <x v="8"/>
  </r>
  <r>
    <n v="479"/>
    <x v="473"/>
    <s v="Future-proofed heuristic encryption"/>
    <x v="166"/>
    <n v="12310"/>
    <x v="1"/>
    <x v="350"/>
    <x v="4"/>
    <s v="GBP"/>
    <x v="451"/>
    <n v="1501477200"/>
    <b v="0"/>
    <b v="0"/>
    <s v="food/food trucks"/>
    <n v="5.1291666666666664"/>
    <x v="424"/>
    <x v="0"/>
    <x v="0"/>
  </r>
  <r>
    <n v="480"/>
    <x v="474"/>
    <s v="Balanced bifurcated leverage"/>
    <x v="133"/>
    <n v="8656"/>
    <x v="1"/>
    <x v="215"/>
    <x v="1"/>
    <s v="USD"/>
    <x v="452"/>
    <n v="1269061200"/>
    <b v="0"/>
    <b v="1"/>
    <s v="photography/photography books"/>
    <n v="1.0065116279069768"/>
    <x v="425"/>
    <x v="7"/>
    <x v="14"/>
  </r>
  <r>
    <n v="481"/>
    <x v="475"/>
    <s v="Sharable discrete budgetary management"/>
    <x v="277"/>
    <n v="159931"/>
    <x v="0"/>
    <x v="351"/>
    <x v="1"/>
    <s v="USD"/>
    <x v="453"/>
    <n v="1415772000"/>
    <b v="0"/>
    <b v="1"/>
    <s v="theater/plays"/>
    <n v="0.81348423194303154"/>
    <x v="426"/>
    <x v="3"/>
    <x v="3"/>
  </r>
  <r>
    <n v="482"/>
    <x v="476"/>
    <s v="Focused solution-oriented instruction set"/>
    <x v="3"/>
    <n v="689"/>
    <x v="0"/>
    <x v="352"/>
    <x v="1"/>
    <s v="USD"/>
    <x v="454"/>
    <n v="1331013600"/>
    <b v="0"/>
    <b v="1"/>
    <s v="publishing/fiction"/>
    <n v="0.16404761904761905"/>
    <x v="427"/>
    <x v="5"/>
    <x v="13"/>
  </r>
  <r>
    <n v="483"/>
    <x v="477"/>
    <s v="Down-sized actuating infrastructure"/>
    <x v="278"/>
    <n v="48236"/>
    <x v="0"/>
    <x v="353"/>
    <x v="1"/>
    <s v="USD"/>
    <x v="455"/>
    <n v="1576735200"/>
    <b v="0"/>
    <b v="0"/>
    <s v="theater/plays"/>
    <n v="0.52774617067833696"/>
    <x v="428"/>
    <x v="3"/>
    <x v="3"/>
  </r>
  <r>
    <n v="484"/>
    <x v="478"/>
    <s v="Synergistic cohesive adapter"/>
    <x v="241"/>
    <n v="77021"/>
    <x v="1"/>
    <x v="354"/>
    <x v="4"/>
    <s v="GBP"/>
    <x v="456"/>
    <n v="1411362000"/>
    <b v="0"/>
    <b v="1"/>
    <s v="food/food trucks"/>
    <n v="2.6020608108108108"/>
    <x v="291"/>
    <x v="0"/>
    <x v="0"/>
  </r>
  <r>
    <n v="485"/>
    <x v="479"/>
    <s v="Quality-focused mission-critical structure"/>
    <x v="279"/>
    <n v="27844"/>
    <x v="0"/>
    <x v="355"/>
    <x v="4"/>
    <s v="GBP"/>
    <x v="457"/>
    <n v="1563685200"/>
    <b v="0"/>
    <b v="0"/>
    <s v="theater/plays"/>
    <n v="0.30732891832229581"/>
    <x v="429"/>
    <x v="3"/>
    <x v="3"/>
  </r>
  <r>
    <n v="486"/>
    <x v="480"/>
    <s v="Compatible exuding Graphical User Interface"/>
    <x v="5"/>
    <n v="702"/>
    <x v="0"/>
    <x v="356"/>
    <x v="4"/>
    <s v="GBP"/>
    <x v="458"/>
    <n v="1521867600"/>
    <b v="0"/>
    <b v="1"/>
    <s v="publishing/translations"/>
    <n v="0.13500000000000001"/>
    <x v="430"/>
    <x v="5"/>
    <x v="18"/>
  </r>
  <r>
    <n v="487"/>
    <x v="481"/>
    <s v="Monitored 24/7 time-frame"/>
    <x v="280"/>
    <n v="197024"/>
    <x v="1"/>
    <x v="357"/>
    <x v="1"/>
    <s v="USD"/>
    <x v="459"/>
    <n v="1495515600"/>
    <b v="0"/>
    <b v="0"/>
    <s v="theater/plays"/>
    <n v="1.7862556663644606"/>
    <x v="431"/>
    <x v="3"/>
    <x v="3"/>
  </r>
  <r>
    <n v="488"/>
    <x v="482"/>
    <s v="Virtual secondary open architecture"/>
    <x v="98"/>
    <n v="11663"/>
    <x v="1"/>
    <x v="127"/>
    <x v="1"/>
    <s v="USD"/>
    <x v="460"/>
    <n v="1455948000"/>
    <b v="0"/>
    <b v="0"/>
    <s v="theater/plays"/>
    <n v="2.2005660377358489"/>
    <x v="432"/>
    <x v="3"/>
    <x v="3"/>
  </r>
  <r>
    <n v="489"/>
    <x v="483"/>
    <s v="Down-sized mobile time-frame"/>
    <x v="243"/>
    <n v="9339"/>
    <x v="1"/>
    <x v="72"/>
    <x v="6"/>
    <s v="EUR"/>
    <x v="461"/>
    <n v="1282366800"/>
    <b v="0"/>
    <b v="0"/>
    <s v="technology/wearables"/>
    <n v="1.015108695652174"/>
    <x v="433"/>
    <x v="2"/>
    <x v="8"/>
  </r>
  <r>
    <n v="490"/>
    <x v="484"/>
    <s v="Innovative disintermediate encryption"/>
    <x v="166"/>
    <n v="4596"/>
    <x v="1"/>
    <x v="358"/>
    <x v="1"/>
    <s v="USD"/>
    <x v="462"/>
    <n v="1574575200"/>
    <b v="0"/>
    <b v="0"/>
    <s v="journalism/audio"/>
    <n v="1.915"/>
    <x v="434"/>
    <x v="8"/>
    <x v="23"/>
  </r>
  <r>
    <n v="491"/>
    <x v="485"/>
    <s v="Universal contextually-based knowledgebase"/>
    <x v="281"/>
    <n v="173437"/>
    <x v="1"/>
    <x v="120"/>
    <x v="1"/>
    <s v="USD"/>
    <x v="463"/>
    <n v="1374901200"/>
    <b v="0"/>
    <b v="1"/>
    <s v="food/food trucks"/>
    <n v="3.0534683098591549"/>
    <x v="435"/>
    <x v="0"/>
    <x v="0"/>
  </r>
  <r>
    <n v="492"/>
    <x v="486"/>
    <s v="Persevering interactive matrix"/>
    <x v="255"/>
    <n v="45831"/>
    <x v="3"/>
    <x v="359"/>
    <x v="1"/>
    <s v="USD"/>
    <x v="464"/>
    <n v="1278910800"/>
    <b v="1"/>
    <b v="1"/>
    <s v="film &amp; video/shorts"/>
    <n v="0.23995287958115183"/>
    <x v="436"/>
    <x v="4"/>
    <x v="12"/>
  </r>
  <r>
    <n v="493"/>
    <x v="487"/>
    <s v="Seamless background framework"/>
    <x v="79"/>
    <n v="6514"/>
    <x v="1"/>
    <x v="251"/>
    <x v="1"/>
    <s v="USD"/>
    <x v="465"/>
    <n v="1562907600"/>
    <b v="0"/>
    <b v="0"/>
    <s v="photography/photography books"/>
    <n v="7.2377777777777776"/>
    <x v="437"/>
    <x v="7"/>
    <x v="14"/>
  </r>
  <r>
    <n v="494"/>
    <x v="488"/>
    <s v="Balanced upward-trending productivity"/>
    <x v="186"/>
    <n v="13684"/>
    <x v="1"/>
    <x v="360"/>
    <x v="1"/>
    <s v="USD"/>
    <x v="466"/>
    <n v="1332478800"/>
    <b v="0"/>
    <b v="0"/>
    <s v="technology/wearables"/>
    <n v="5.4736000000000002"/>
    <x v="438"/>
    <x v="2"/>
    <x v="8"/>
  </r>
  <r>
    <n v="495"/>
    <x v="489"/>
    <s v="Centralized clear-thinking solution"/>
    <x v="170"/>
    <n v="13264"/>
    <x v="1"/>
    <x v="135"/>
    <x v="3"/>
    <s v="DKK"/>
    <x v="467"/>
    <n v="1402722000"/>
    <b v="0"/>
    <b v="0"/>
    <s v="theater/plays"/>
    <n v="4.1449999999999996"/>
    <x v="439"/>
    <x v="3"/>
    <x v="3"/>
  </r>
  <r>
    <n v="496"/>
    <x v="490"/>
    <s v="Optimized bi-directional extranet"/>
    <x v="282"/>
    <n v="1667"/>
    <x v="0"/>
    <x v="71"/>
    <x v="1"/>
    <s v="USD"/>
    <x v="468"/>
    <n v="1496811600"/>
    <b v="0"/>
    <b v="0"/>
    <s v="film &amp; video/animation"/>
    <n v="9.0696409140369975E-3"/>
    <x v="440"/>
    <x v="4"/>
    <x v="10"/>
  </r>
  <r>
    <n v="497"/>
    <x v="491"/>
    <s v="Intuitive actuating benchmark"/>
    <x v="122"/>
    <n v="3349"/>
    <x v="0"/>
    <x v="53"/>
    <x v="1"/>
    <s v="USD"/>
    <x v="469"/>
    <n v="1482213600"/>
    <b v="0"/>
    <b v="1"/>
    <s v="technology/wearables"/>
    <n v="0.34173469387755101"/>
    <x v="441"/>
    <x v="2"/>
    <x v="8"/>
  </r>
  <r>
    <n v="498"/>
    <x v="492"/>
    <s v="Devolved background project"/>
    <x v="283"/>
    <n v="46317"/>
    <x v="0"/>
    <x v="361"/>
    <x v="3"/>
    <s v="DKK"/>
    <x v="470"/>
    <n v="1420264800"/>
    <b v="0"/>
    <b v="0"/>
    <s v="technology/web"/>
    <n v="0.239488107549121"/>
    <x v="442"/>
    <x v="2"/>
    <x v="2"/>
  </r>
  <r>
    <n v="499"/>
    <x v="493"/>
    <s v="Reverse-engineered executive emulation"/>
    <x v="284"/>
    <n v="78743"/>
    <x v="0"/>
    <x v="362"/>
    <x v="1"/>
    <s v="USD"/>
    <x v="471"/>
    <n v="1458450000"/>
    <b v="0"/>
    <b v="1"/>
    <s v="film &amp; video/documentary"/>
    <n v="0.48072649572649573"/>
    <x v="32"/>
    <x v="4"/>
    <x v="4"/>
  </r>
  <r>
    <n v="500"/>
    <x v="494"/>
    <s v="Team-oriented clear-thinking matrix"/>
    <x v="0"/>
    <n v="0"/>
    <x v="0"/>
    <x v="0"/>
    <x v="1"/>
    <s v="USD"/>
    <x v="472"/>
    <n v="1369803600"/>
    <b v="0"/>
    <b v="1"/>
    <s v="theater/plays"/>
    <n v="0"/>
    <x v="0"/>
    <x v="3"/>
    <x v="3"/>
  </r>
  <r>
    <n v="501"/>
    <x v="495"/>
    <s v="Focused coherent methodology"/>
    <x v="285"/>
    <n v="107743"/>
    <x v="0"/>
    <x v="363"/>
    <x v="1"/>
    <s v="USD"/>
    <x v="473"/>
    <n v="1363237200"/>
    <b v="0"/>
    <b v="0"/>
    <s v="film &amp; video/documentary"/>
    <n v="0.70145182291666663"/>
    <x v="443"/>
    <x v="4"/>
    <x v="4"/>
  </r>
  <r>
    <n v="502"/>
    <x v="212"/>
    <s v="Reduced context-sensitive complexity"/>
    <x v="81"/>
    <n v="6889"/>
    <x v="1"/>
    <x v="129"/>
    <x v="2"/>
    <s v="AUD"/>
    <x v="474"/>
    <n v="1345870800"/>
    <b v="0"/>
    <b v="1"/>
    <s v="games/video games"/>
    <n v="5.2992307692307694"/>
    <x v="444"/>
    <x v="9"/>
    <x v="11"/>
  </r>
  <r>
    <n v="503"/>
    <x v="496"/>
    <s v="Decentralized 4thgeneration time-frame"/>
    <x v="286"/>
    <n v="45983"/>
    <x v="1"/>
    <x v="364"/>
    <x v="1"/>
    <s v="USD"/>
    <x v="72"/>
    <n v="1437454800"/>
    <b v="0"/>
    <b v="0"/>
    <s v="film &amp; video/drama"/>
    <n v="1.8032549019607844"/>
    <x v="445"/>
    <x v="4"/>
    <x v="6"/>
  </r>
  <r>
    <n v="504"/>
    <x v="497"/>
    <s v="De-engineered cohesive moderator"/>
    <x v="168"/>
    <n v="6924"/>
    <x v="0"/>
    <x v="197"/>
    <x v="6"/>
    <s v="EUR"/>
    <x v="443"/>
    <n v="1432011600"/>
    <b v="0"/>
    <b v="0"/>
    <s v="music/rock"/>
    <n v="0.92320000000000002"/>
    <x v="446"/>
    <x v="1"/>
    <x v="1"/>
  </r>
  <r>
    <n v="505"/>
    <x v="498"/>
    <s v="Ameliorated explicit parallelism"/>
    <x v="262"/>
    <n v="12497"/>
    <x v="0"/>
    <x v="365"/>
    <x v="1"/>
    <s v="USD"/>
    <x v="475"/>
    <n v="1366347600"/>
    <b v="0"/>
    <b v="1"/>
    <s v="publishing/radio &amp; podcasts"/>
    <n v="0.13901001112347053"/>
    <x v="447"/>
    <x v="5"/>
    <x v="15"/>
  </r>
  <r>
    <n v="506"/>
    <x v="499"/>
    <s v="Customizable background monitoring"/>
    <x v="287"/>
    <n v="166874"/>
    <x v="1"/>
    <x v="366"/>
    <x v="1"/>
    <s v="USD"/>
    <x v="81"/>
    <n v="1512885600"/>
    <b v="0"/>
    <b v="1"/>
    <s v="theater/plays"/>
    <n v="9.2707777777777771"/>
    <x v="320"/>
    <x v="3"/>
    <x v="3"/>
  </r>
  <r>
    <n v="507"/>
    <x v="500"/>
    <s v="Compatible well-modulated budgetary management"/>
    <x v="118"/>
    <n v="837"/>
    <x v="0"/>
    <x v="161"/>
    <x v="1"/>
    <s v="USD"/>
    <x v="476"/>
    <n v="1369717200"/>
    <b v="0"/>
    <b v="1"/>
    <s v="technology/web"/>
    <n v="0.39857142857142858"/>
    <x v="448"/>
    <x v="2"/>
    <x v="2"/>
  </r>
  <r>
    <n v="508"/>
    <x v="501"/>
    <s v="Up-sized radical pricing structure"/>
    <x v="288"/>
    <n v="193820"/>
    <x v="1"/>
    <x v="367"/>
    <x v="1"/>
    <s v="USD"/>
    <x v="192"/>
    <n v="1534654800"/>
    <b v="0"/>
    <b v="0"/>
    <s v="theater/plays"/>
    <n v="1.1222929936305732"/>
    <x v="395"/>
    <x v="3"/>
    <x v="3"/>
  </r>
  <r>
    <n v="509"/>
    <x v="173"/>
    <s v="Robust zero-defect project"/>
    <x v="172"/>
    <n v="119510"/>
    <x v="0"/>
    <x v="368"/>
    <x v="1"/>
    <s v="USD"/>
    <x v="477"/>
    <n v="1337058000"/>
    <b v="0"/>
    <b v="0"/>
    <s v="theater/plays"/>
    <n v="0.70925816023738875"/>
    <x v="449"/>
    <x v="3"/>
    <x v="3"/>
  </r>
  <r>
    <n v="510"/>
    <x v="502"/>
    <s v="Re-engineered mobile task-force"/>
    <x v="75"/>
    <n v="9289"/>
    <x v="1"/>
    <x v="54"/>
    <x v="2"/>
    <s v="AUD"/>
    <x v="478"/>
    <n v="1529816400"/>
    <b v="0"/>
    <b v="0"/>
    <s v="film &amp; video/drama"/>
    <n v="1.1908974358974358"/>
    <x v="450"/>
    <x v="4"/>
    <x v="6"/>
  </r>
  <r>
    <n v="511"/>
    <x v="503"/>
    <s v="User-centric intangible neural-net"/>
    <x v="252"/>
    <n v="35498"/>
    <x v="0"/>
    <x v="369"/>
    <x v="1"/>
    <s v="USD"/>
    <x v="479"/>
    <n v="1564894800"/>
    <b v="0"/>
    <b v="0"/>
    <s v="theater/plays"/>
    <n v="0.24017591339648173"/>
    <x v="451"/>
    <x v="3"/>
    <x v="3"/>
  </r>
  <r>
    <n v="512"/>
    <x v="504"/>
    <s v="Organized explicit core"/>
    <x v="14"/>
    <n v="12678"/>
    <x v="1"/>
    <x v="370"/>
    <x v="1"/>
    <s v="USD"/>
    <x v="480"/>
    <n v="1404622800"/>
    <b v="0"/>
    <b v="1"/>
    <s v="games/video games"/>
    <n v="1.3931868131868133"/>
    <x v="452"/>
    <x v="6"/>
    <x v="11"/>
  </r>
  <r>
    <n v="513"/>
    <x v="505"/>
    <s v="Synchronized 6thgeneration adapter"/>
    <x v="111"/>
    <n v="3260"/>
    <x v="3"/>
    <x v="164"/>
    <x v="1"/>
    <s v="USD"/>
    <x v="180"/>
    <n v="1284181200"/>
    <b v="0"/>
    <b v="0"/>
    <s v="film &amp; video/television"/>
    <n v="0.39277108433734942"/>
    <x v="453"/>
    <x v="4"/>
    <x v="19"/>
  </r>
  <r>
    <n v="514"/>
    <x v="506"/>
    <s v="Centralized motivating capacity"/>
    <x v="289"/>
    <n v="31123"/>
    <x v="3"/>
    <x v="371"/>
    <x v="5"/>
    <s v="CHF"/>
    <x v="481"/>
    <n v="1386741600"/>
    <b v="0"/>
    <b v="1"/>
    <s v="music/rock"/>
    <n v="0.22439077144917088"/>
    <x v="454"/>
    <x v="1"/>
    <x v="1"/>
  </r>
  <r>
    <n v="515"/>
    <x v="507"/>
    <s v="Phased 24hour flexibility"/>
    <x v="133"/>
    <n v="4797"/>
    <x v="0"/>
    <x v="221"/>
    <x v="0"/>
    <s v="CAD"/>
    <x v="482"/>
    <n v="1324792800"/>
    <b v="0"/>
    <b v="1"/>
    <s v="theater/plays"/>
    <n v="0.55779069767441858"/>
    <x v="455"/>
    <x v="3"/>
    <x v="3"/>
  </r>
  <r>
    <n v="516"/>
    <x v="508"/>
    <s v="Exclusive 5thgeneration structure"/>
    <x v="290"/>
    <n v="53324"/>
    <x v="0"/>
    <x v="372"/>
    <x v="1"/>
    <s v="USD"/>
    <x v="194"/>
    <n v="1284354000"/>
    <b v="0"/>
    <b v="0"/>
    <s v="publishing/nonfiction"/>
    <n v="0.42523125996810207"/>
    <x v="456"/>
    <x v="5"/>
    <x v="9"/>
  </r>
  <r>
    <n v="517"/>
    <x v="509"/>
    <s v="Multi-tiered maximized orchestration"/>
    <x v="291"/>
    <n v="6608"/>
    <x v="1"/>
    <x v="373"/>
    <x v="1"/>
    <s v="USD"/>
    <x v="483"/>
    <n v="1494392400"/>
    <b v="0"/>
    <b v="0"/>
    <s v="food/food trucks"/>
    <n v="1.1200000000000001"/>
    <x v="457"/>
    <x v="0"/>
    <x v="0"/>
  </r>
  <r>
    <n v="518"/>
    <x v="510"/>
    <s v="Open-architected uniform instruction set"/>
    <x v="35"/>
    <n v="622"/>
    <x v="0"/>
    <x v="234"/>
    <x v="1"/>
    <s v="USD"/>
    <x v="484"/>
    <n v="1519538400"/>
    <b v="0"/>
    <b v="1"/>
    <s v="film &amp; video/animation"/>
    <n v="7.0681818181818179E-2"/>
    <x v="458"/>
    <x v="4"/>
    <x v="10"/>
  </r>
  <r>
    <n v="519"/>
    <x v="511"/>
    <s v="Exclusive asymmetric analyzer"/>
    <x v="96"/>
    <n v="180802"/>
    <x v="1"/>
    <x v="374"/>
    <x v="1"/>
    <s v="USD"/>
    <x v="355"/>
    <n v="1421906400"/>
    <b v="0"/>
    <b v="1"/>
    <s v="music/rock"/>
    <n v="1.0174563871693867"/>
    <x v="230"/>
    <x v="1"/>
    <x v="1"/>
  </r>
  <r>
    <n v="520"/>
    <x v="512"/>
    <s v="Organic radical collaboration"/>
    <x v="126"/>
    <n v="3406"/>
    <x v="1"/>
    <x v="235"/>
    <x v="1"/>
    <s v="USD"/>
    <x v="485"/>
    <n v="1555909200"/>
    <b v="0"/>
    <b v="0"/>
    <s v="theater/plays"/>
    <n v="4.2575000000000003"/>
    <x v="459"/>
    <x v="3"/>
    <x v="3"/>
  </r>
  <r>
    <n v="521"/>
    <x v="513"/>
    <s v="Function-based multi-state software"/>
    <x v="4"/>
    <n v="11061"/>
    <x v="1"/>
    <x v="375"/>
    <x v="1"/>
    <s v="USD"/>
    <x v="486"/>
    <n v="1472446800"/>
    <b v="0"/>
    <b v="1"/>
    <s v="film &amp; video/drama"/>
    <n v="1.4553947368421052"/>
    <x v="460"/>
    <x v="4"/>
    <x v="6"/>
  </r>
  <r>
    <n v="522"/>
    <x v="514"/>
    <s v="Innovative static budgetary management"/>
    <x v="292"/>
    <n v="16389"/>
    <x v="0"/>
    <x v="271"/>
    <x v="1"/>
    <s v="USD"/>
    <x v="487"/>
    <n v="1342328400"/>
    <b v="0"/>
    <b v="0"/>
    <s v="film &amp; video/shorts"/>
    <n v="0.32453465346534655"/>
    <x v="461"/>
    <x v="4"/>
    <x v="12"/>
  </r>
  <r>
    <n v="523"/>
    <x v="515"/>
    <s v="Triple-buffered holistic ability"/>
    <x v="79"/>
    <n v="6303"/>
    <x v="1"/>
    <x v="121"/>
    <x v="1"/>
    <s v="USD"/>
    <x v="488"/>
    <n v="1268114400"/>
    <b v="0"/>
    <b v="0"/>
    <s v="film &amp; video/shorts"/>
    <n v="7.003333333333333"/>
    <x v="462"/>
    <x v="4"/>
    <x v="12"/>
  </r>
  <r>
    <n v="524"/>
    <x v="516"/>
    <s v="Diverse scalable superstructure"/>
    <x v="127"/>
    <n v="81136"/>
    <x v="0"/>
    <x v="376"/>
    <x v="1"/>
    <s v="USD"/>
    <x v="489"/>
    <n v="1273381200"/>
    <b v="0"/>
    <b v="0"/>
    <s v="theater/plays"/>
    <n v="0.83904860392967939"/>
    <x v="354"/>
    <x v="3"/>
    <x v="3"/>
  </r>
  <r>
    <n v="525"/>
    <x v="517"/>
    <s v="Balanced leadingedge data-warehouse"/>
    <x v="118"/>
    <n v="1768"/>
    <x v="0"/>
    <x v="377"/>
    <x v="1"/>
    <s v="USD"/>
    <x v="490"/>
    <n v="1290837600"/>
    <b v="0"/>
    <b v="0"/>
    <s v="technology/wearables"/>
    <n v="0.84190476190476193"/>
    <x v="463"/>
    <x v="2"/>
    <x v="8"/>
  </r>
  <r>
    <n v="526"/>
    <x v="518"/>
    <s v="Digitized bandwidth-monitored open architecture"/>
    <x v="111"/>
    <n v="12944"/>
    <x v="1"/>
    <x v="98"/>
    <x v="1"/>
    <s v="USD"/>
    <x v="312"/>
    <n v="1454306400"/>
    <b v="0"/>
    <b v="1"/>
    <s v="theater/plays"/>
    <n v="1.5595180722891566"/>
    <x v="464"/>
    <x v="3"/>
    <x v="3"/>
  </r>
  <r>
    <n v="527"/>
    <x v="519"/>
    <s v="Enterprise-wide intermediate portal"/>
    <x v="223"/>
    <n v="188480"/>
    <x v="0"/>
    <x v="378"/>
    <x v="0"/>
    <s v="CAD"/>
    <x v="491"/>
    <n v="1457762400"/>
    <b v="0"/>
    <b v="0"/>
    <s v="film &amp; video/animation"/>
    <n v="0.99619450317124736"/>
    <x v="8"/>
    <x v="4"/>
    <x v="10"/>
  </r>
  <r>
    <n v="528"/>
    <x v="520"/>
    <s v="Focused leadingedge matrix"/>
    <x v="25"/>
    <n v="7227"/>
    <x v="0"/>
    <x v="175"/>
    <x v="4"/>
    <s v="GBP"/>
    <x v="492"/>
    <n v="1389074400"/>
    <b v="0"/>
    <b v="0"/>
    <s v="music/indie rock"/>
    <n v="0.80300000000000005"/>
    <x v="465"/>
    <x v="1"/>
    <x v="7"/>
  </r>
  <r>
    <n v="529"/>
    <x v="521"/>
    <s v="Seamless logistical encryption"/>
    <x v="135"/>
    <n v="574"/>
    <x v="0"/>
    <x v="352"/>
    <x v="1"/>
    <s v="USD"/>
    <x v="493"/>
    <n v="1402117200"/>
    <b v="0"/>
    <b v="0"/>
    <s v="games/video games"/>
    <n v="0.11254901960784314"/>
    <x v="466"/>
    <x v="6"/>
    <x v="11"/>
  </r>
  <r>
    <n v="530"/>
    <x v="522"/>
    <s v="Stand-alone human-resource workforce"/>
    <x v="293"/>
    <n v="96328"/>
    <x v="0"/>
    <x v="200"/>
    <x v="1"/>
    <s v="USD"/>
    <x v="494"/>
    <n v="1284440400"/>
    <b v="0"/>
    <b v="1"/>
    <s v="publishing/fiction"/>
    <n v="0.91740952380952379"/>
    <x v="303"/>
    <x v="5"/>
    <x v="13"/>
  </r>
  <r>
    <n v="531"/>
    <x v="523"/>
    <s v="Automated zero tolerance implementation"/>
    <x v="294"/>
    <n v="178338"/>
    <x v="2"/>
    <x v="379"/>
    <x v="5"/>
    <s v="CHF"/>
    <x v="495"/>
    <n v="1388988000"/>
    <b v="0"/>
    <b v="0"/>
    <s v="games/video games"/>
    <n v="0.95521156936261387"/>
    <x v="467"/>
    <x v="6"/>
    <x v="11"/>
  </r>
  <r>
    <n v="532"/>
    <x v="524"/>
    <s v="Pre-emptive grid-enabled contingency"/>
    <x v="39"/>
    <n v="8046"/>
    <x v="1"/>
    <x v="105"/>
    <x v="0"/>
    <s v="CAD"/>
    <x v="496"/>
    <n v="1516946400"/>
    <b v="0"/>
    <b v="0"/>
    <s v="theater/plays"/>
    <n v="5.0287499999999996"/>
    <x v="468"/>
    <x v="3"/>
    <x v="3"/>
  </r>
  <r>
    <n v="533"/>
    <x v="525"/>
    <s v="Multi-lateral didactic encoding"/>
    <x v="295"/>
    <n v="184086"/>
    <x v="1"/>
    <x v="380"/>
    <x v="4"/>
    <s v="GBP"/>
    <x v="497"/>
    <n v="1377752400"/>
    <b v="0"/>
    <b v="0"/>
    <s v="music/indie rock"/>
    <n v="1.5924394463667819"/>
    <x v="469"/>
    <x v="1"/>
    <x v="7"/>
  </r>
  <r>
    <n v="534"/>
    <x v="526"/>
    <s v="Self-enabling didactic orchestration"/>
    <x v="296"/>
    <n v="13385"/>
    <x v="0"/>
    <x v="166"/>
    <x v="1"/>
    <s v="USD"/>
    <x v="498"/>
    <n v="1534568400"/>
    <b v="0"/>
    <b v="1"/>
    <s v="film &amp; video/drama"/>
    <n v="0.15022446689113356"/>
    <x v="160"/>
    <x v="4"/>
    <x v="6"/>
  </r>
  <r>
    <n v="535"/>
    <x v="527"/>
    <s v="Profit-focused 24/7 data-warehouse"/>
    <x v="97"/>
    <n v="12533"/>
    <x v="1"/>
    <x v="381"/>
    <x v="6"/>
    <s v="EUR"/>
    <x v="499"/>
    <n v="1528606800"/>
    <b v="0"/>
    <b v="1"/>
    <s v="theater/plays"/>
    <n v="4.820384615384615"/>
    <x v="470"/>
    <x v="3"/>
    <x v="3"/>
  </r>
  <r>
    <n v="536"/>
    <x v="528"/>
    <s v="Enhanced methodical middleware"/>
    <x v="122"/>
    <n v="14697"/>
    <x v="1"/>
    <x v="382"/>
    <x v="6"/>
    <s v="EUR"/>
    <x v="500"/>
    <n v="1284872400"/>
    <b v="0"/>
    <b v="0"/>
    <s v="publishing/fiction"/>
    <n v="1.4996938775510205"/>
    <x v="471"/>
    <x v="5"/>
    <x v="13"/>
  </r>
  <r>
    <n v="537"/>
    <x v="529"/>
    <s v="Synchronized client-driven projection"/>
    <x v="197"/>
    <n v="98935"/>
    <x v="1"/>
    <x v="383"/>
    <x v="3"/>
    <s v="DKK"/>
    <x v="501"/>
    <n v="1537592400"/>
    <b v="1"/>
    <b v="1"/>
    <s v="film &amp; video/documentary"/>
    <n v="1.1722156398104266"/>
    <x v="472"/>
    <x v="4"/>
    <x v="4"/>
  </r>
  <r>
    <n v="538"/>
    <x v="530"/>
    <s v="Networked didactic time-frame"/>
    <x v="297"/>
    <n v="57034"/>
    <x v="0"/>
    <x v="384"/>
    <x v="1"/>
    <s v="USD"/>
    <x v="502"/>
    <n v="1381208400"/>
    <b v="0"/>
    <b v="0"/>
    <s v="games/mobile games"/>
    <n v="0.37695968274950431"/>
    <x v="159"/>
    <x v="6"/>
    <x v="20"/>
  </r>
  <r>
    <n v="539"/>
    <x v="531"/>
    <s v="Assimilated exuding toolset"/>
    <x v="122"/>
    <n v="7120"/>
    <x v="0"/>
    <x v="385"/>
    <x v="1"/>
    <s v="USD"/>
    <x v="503"/>
    <n v="1562475600"/>
    <b v="0"/>
    <b v="1"/>
    <s v="food/food trucks"/>
    <n v="0.72653061224489801"/>
    <x v="473"/>
    <x v="0"/>
    <x v="0"/>
  </r>
  <r>
    <n v="540"/>
    <x v="532"/>
    <s v="Front-line client-server secured line"/>
    <x v="98"/>
    <n v="14097"/>
    <x v="1"/>
    <x v="326"/>
    <x v="1"/>
    <s v="USD"/>
    <x v="504"/>
    <n v="1527397200"/>
    <b v="0"/>
    <b v="0"/>
    <s v="photography/photography books"/>
    <n v="2.6598113207547169"/>
    <x v="474"/>
    <x v="7"/>
    <x v="14"/>
  </r>
  <r>
    <n v="541"/>
    <x v="533"/>
    <s v="Polarized systemic Internet solution"/>
    <x v="298"/>
    <n v="43086"/>
    <x v="0"/>
    <x v="386"/>
    <x v="6"/>
    <s v="EUR"/>
    <x v="505"/>
    <n v="1436158800"/>
    <b v="0"/>
    <b v="0"/>
    <s v="games/mobile games"/>
    <n v="0.24205617977528091"/>
    <x v="187"/>
    <x v="6"/>
    <x v="20"/>
  </r>
  <r>
    <n v="542"/>
    <x v="534"/>
    <s v="Profit-focused exuding moderator"/>
    <x v="299"/>
    <n v="1930"/>
    <x v="0"/>
    <x v="240"/>
    <x v="4"/>
    <s v="GBP"/>
    <x v="506"/>
    <n v="1456034400"/>
    <b v="0"/>
    <b v="0"/>
    <s v="music/indie rock"/>
    <n v="2.5064935064935064E-2"/>
    <x v="475"/>
    <x v="1"/>
    <x v="7"/>
  </r>
  <r>
    <n v="543"/>
    <x v="535"/>
    <s v="Cross-group high-level moderator"/>
    <x v="300"/>
    <n v="13864"/>
    <x v="0"/>
    <x v="80"/>
    <x v="1"/>
    <s v="USD"/>
    <x v="507"/>
    <n v="1380171600"/>
    <b v="0"/>
    <b v="0"/>
    <s v="games/video games"/>
    <n v="0.1632979976442874"/>
    <x v="476"/>
    <x v="6"/>
    <x v="11"/>
  </r>
  <r>
    <n v="544"/>
    <x v="536"/>
    <s v="Public-key 3rdgeneration system engine"/>
    <x v="54"/>
    <n v="7742"/>
    <x v="1"/>
    <x v="286"/>
    <x v="1"/>
    <s v="USD"/>
    <x v="508"/>
    <n v="1453356000"/>
    <b v="0"/>
    <b v="0"/>
    <s v="music/rock"/>
    <n v="2.7650000000000001"/>
    <x v="477"/>
    <x v="1"/>
    <x v="1"/>
  </r>
  <r>
    <n v="545"/>
    <x v="537"/>
    <s v="Organized value-added access"/>
    <x v="301"/>
    <n v="164109"/>
    <x v="0"/>
    <x v="387"/>
    <x v="1"/>
    <s v="USD"/>
    <x v="509"/>
    <n v="1578981600"/>
    <b v="0"/>
    <b v="0"/>
    <s v="theater/plays"/>
    <n v="0.88803571428571426"/>
    <x v="478"/>
    <x v="3"/>
    <x v="3"/>
  </r>
  <r>
    <n v="546"/>
    <x v="538"/>
    <s v="Cloned global Graphical User Interface"/>
    <x v="3"/>
    <n v="6870"/>
    <x v="1"/>
    <x v="39"/>
    <x v="1"/>
    <s v="USD"/>
    <x v="510"/>
    <n v="1537419600"/>
    <b v="0"/>
    <b v="1"/>
    <s v="theater/plays"/>
    <n v="1.6357142857142857"/>
    <x v="479"/>
    <x v="3"/>
    <x v="3"/>
  </r>
  <r>
    <n v="547"/>
    <x v="539"/>
    <s v="Focused solution-oriented matrix"/>
    <x v="81"/>
    <n v="12597"/>
    <x v="1"/>
    <x v="388"/>
    <x v="1"/>
    <s v="USD"/>
    <x v="511"/>
    <n v="1423202400"/>
    <b v="0"/>
    <b v="0"/>
    <s v="film &amp; video/drama"/>
    <n v="9.69"/>
    <x v="480"/>
    <x v="4"/>
    <x v="6"/>
  </r>
  <r>
    <n v="548"/>
    <x v="540"/>
    <s v="Monitored discrete toolset"/>
    <x v="302"/>
    <n v="179074"/>
    <x v="1"/>
    <x v="389"/>
    <x v="1"/>
    <s v="USD"/>
    <x v="512"/>
    <n v="1460610000"/>
    <b v="0"/>
    <b v="0"/>
    <s v="theater/plays"/>
    <n v="2.7091376701966716"/>
    <x v="443"/>
    <x v="3"/>
    <x v="3"/>
  </r>
  <r>
    <n v="549"/>
    <x v="541"/>
    <s v="Business-focused intermediate system engine"/>
    <x v="303"/>
    <n v="83843"/>
    <x v="1"/>
    <x v="390"/>
    <x v="1"/>
    <s v="USD"/>
    <x v="513"/>
    <n v="1370494800"/>
    <b v="0"/>
    <b v="0"/>
    <s v="technology/wearables"/>
    <n v="2.8421355932203389"/>
    <x v="118"/>
    <x v="2"/>
    <x v="8"/>
  </r>
  <r>
    <n v="550"/>
    <x v="542"/>
    <s v="De-engineered disintermediate encoding"/>
    <x v="0"/>
    <n v="4"/>
    <x v="3"/>
    <x v="49"/>
    <x v="5"/>
    <s v="CHF"/>
    <x v="514"/>
    <n v="1332306000"/>
    <b v="0"/>
    <b v="0"/>
    <s v="music/indie rock"/>
    <n v="0.04"/>
    <x v="405"/>
    <x v="1"/>
    <x v="7"/>
  </r>
  <r>
    <n v="551"/>
    <x v="543"/>
    <s v="Streamlined upward-trending analyzer"/>
    <x v="304"/>
    <n v="105598"/>
    <x v="0"/>
    <x v="391"/>
    <x v="2"/>
    <s v="AUD"/>
    <x v="515"/>
    <n v="1422511200"/>
    <b v="0"/>
    <b v="1"/>
    <s v="technology/web"/>
    <n v="0.58632981676846196"/>
    <x v="32"/>
    <x v="2"/>
    <x v="2"/>
  </r>
  <r>
    <n v="552"/>
    <x v="544"/>
    <s v="Distributed human-resource policy"/>
    <x v="25"/>
    <n v="8866"/>
    <x v="0"/>
    <x v="45"/>
    <x v="1"/>
    <s v="USD"/>
    <x v="516"/>
    <n v="1480312800"/>
    <b v="0"/>
    <b v="0"/>
    <s v="theater/plays"/>
    <n v="0.98511111111111116"/>
    <x v="481"/>
    <x v="3"/>
    <x v="3"/>
  </r>
  <r>
    <n v="553"/>
    <x v="545"/>
    <s v="De-engineered 5thgeneration contingency"/>
    <x v="305"/>
    <n v="75022"/>
    <x v="0"/>
    <x v="392"/>
    <x v="1"/>
    <s v="USD"/>
    <x v="517"/>
    <n v="1294034400"/>
    <b v="0"/>
    <b v="0"/>
    <s v="music/rock"/>
    <n v="0.43975381008206332"/>
    <x v="482"/>
    <x v="1"/>
    <x v="1"/>
  </r>
  <r>
    <n v="554"/>
    <x v="546"/>
    <s v="Multi-channeled upward-trending application"/>
    <x v="40"/>
    <n v="14408"/>
    <x v="1"/>
    <x v="353"/>
    <x v="0"/>
    <s v="CAD"/>
    <x v="518"/>
    <n v="1482645600"/>
    <b v="0"/>
    <b v="0"/>
    <s v="music/indie rock"/>
    <n v="1.5166315789473683"/>
    <x v="483"/>
    <x v="1"/>
    <x v="7"/>
  </r>
  <r>
    <n v="555"/>
    <x v="547"/>
    <s v="Organic maximized database"/>
    <x v="9"/>
    <n v="14089"/>
    <x v="1"/>
    <x v="18"/>
    <x v="3"/>
    <s v="DKK"/>
    <x v="519"/>
    <n v="1399093200"/>
    <b v="0"/>
    <b v="0"/>
    <s v="music/rock"/>
    <n v="2.2363492063492063"/>
    <x v="484"/>
    <x v="1"/>
    <x v="1"/>
  </r>
  <r>
    <n v="556"/>
    <x v="195"/>
    <s v="Grass-roots 24/7 attitude"/>
    <x v="5"/>
    <n v="12467"/>
    <x v="1"/>
    <x v="393"/>
    <x v="1"/>
    <s v="USD"/>
    <x v="520"/>
    <n v="1315890000"/>
    <b v="0"/>
    <b v="1"/>
    <s v="publishing/translations"/>
    <n v="2.3975"/>
    <x v="485"/>
    <x v="5"/>
    <x v="18"/>
  </r>
  <r>
    <n v="557"/>
    <x v="548"/>
    <s v="Team-oriented global strategy"/>
    <x v="46"/>
    <n v="11960"/>
    <x v="1"/>
    <x v="394"/>
    <x v="1"/>
    <s v="USD"/>
    <x v="521"/>
    <n v="1444021200"/>
    <b v="0"/>
    <b v="1"/>
    <s v="film &amp; video/science fiction"/>
    <n v="1.9933333333333334"/>
    <x v="486"/>
    <x v="4"/>
    <x v="22"/>
  </r>
  <r>
    <n v="558"/>
    <x v="549"/>
    <s v="Enhanced client-driven capacity"/>
    <x v="306"/>
    <n v="7966"/>
    <x v="1"/>
    <x v="105"/>
    <x v="1"/>
    <s v="USD"/>
    <x v="522"/>
    <n v="1460005200"/>
    <b v="0"/>
    <b v="0"/>
    <s v="theater/plays"/>
    <n v="1.373448275862069"/>
    <x v="487"/>
    <x v="3"/>
    <x v="3"/>
  </r>
  <r>
    <n v="559"/>
    <x v="550"/>
    <s v="Exclusive systematic productivity"/>
    <x v="307"/>
    <n v="106321"/>
    <x v="1"/>
    <x v="395"/>
    <x v="1"/>
    <s v="USD"/>
    <x v="523"/>
    <n v="1470718800"/>
    <b v="0"/>
    <b v="0"/>
    <s v="theater/plays"/>
    <n v="1.009696106362773"/>
    <x v="488"/>
    <x v="3"/>
    <x v="3"/>
  </r>
  <r>
    <n v="560"/>
    <x v="551"/>
    <s v="Re-engineered radical policy"/>
    <x v="77"/>
    <n v="158832"/>
    <x v="1"/>
    <x v="396"/>
    <x v="1"/>
    <s v="USD"/>
    <x v="524"/>
    <n v="1325052000"/>
    <b v="0"/>
    <b v="0"/>
    <s v="film &amp; video/animation"/>
    <n v="7.9416000000000002"/>
    <x v="120"/>
    <x v="4"/>
    <x v="10"/>
  </r>
  <r>
    <n v="561"/>
    <x v="552"/>
    <s v="Down-sized logistical adapter"/>
    <x v="162"/>
    <n v="11091"/>
    <x v="1"/>
    <x v="40"/>
    <x v="5"/>
    <s v="CHF"/>
    <x v="525"/>
    <n v="1319000400"/>
    <b v="0"/>
    <b v="0"/>
    <s v="theater/plays"/>
    <n v="3.6970000000000001"/>
    <x v="489"/>
    <x v="3"/>
    <x v="3"/>
  </r>
  <r>
    <n v="562"/>
    <x v="553"/>
    <s v="Configurable bandwidth-monitored throughput"/>
    <x v="34"/>
    <n v="1269"/>
    <x v="0"/>
    <x v="150"/>
    <x v="5"/>
    <s v="CHF"/>
    <x v="188"/>
    <n v="1552539600"/>
    <b v="0"/>
    <b v="0"/>
    <s v="music/rock"/>
    <n v="0.12818181818181817"/>
    <x v="490"/>
    <x v="1"/>
    <x v="1"/>
  </r>
  <r>
    <n v="563"/>
    <x v="554"/>
    <s v="Optional tangible pricing structure"/>
    <x v="41"/>
    <n v="5107"/>
    <x v="1"/>
    <x v="72"/>
    <x v="2"/>
    <s v="AUD"/>
    <x v="526"/>
    <n v="1543816800"/>
    <b v="0"/>
    <b v="0"/>
    <s v="film &amp; video/documentary"/>
    <n v="1.3802702702702703"/>
    <x v="491"/>
    <x v="4"/>
    <x v="4"/>
  </r>
  <r>
    <n v="564"/>
    <x v="555"/>
    <s v="Organic high-level implementation"/>
    <x v="308"/>
    <n v="141393"/>
    <x v="0"/>
    <x v="397"/>
    <x v="1"/>
    <s v="USD"/>
    <x v="527"/>
    <n v="1427086800"/>
    <b v="0"/>
    <b v="0"/>
    <s v="theater/plays"/>
    <n v="0.83813278008298753"/>
    <x v="492"/>
    <x v="3"/>
    <x v="3"/>
  </r>
  <r>
    <n v="565"/>
    <x v="556"/>
    <s v="Decentralized logistical collaboration"/>
    <x v="309"/>
    <n v="194166"/>
    <x v="1"/>
    <x v="398"/>
    <x v="1"/>
    <s v="USD"/>
    <x v="528"/>
    <n v="1323064800"/>
    <b v="0"/>
    <b v="0"/>
    <s v="theater/plays"/>
    <n v="2.0460063224446787"/>
    <x v="493"/>
    <x v="3"/>
    <x v="3"/>
  </r>
  <r>
    <n v="566"/>
    <x v="557"/>
    <s v="Advanced content-based installation"/>
    <x v="29"/>
    <n v="4124"/>
    <x v="0"/>
    <x v="95"/>
    <x v="1"/>
    <s v="USD"/>
    <x v="522"/>
    <n v="1458277200"/>
    <b v="0"/>
    <b v="1"/>
    <s v="music/electric music"/>
    <n v="0.44344086021505374"/>
    <x v="494"/>
    <x v="1"/>
    <x v="5"/>
  </r>
  <r>
    <n v="567"/>
    <x v="558"/>
    <s v="Distributed high-level open architecture"/>
    <x v="85"/>
    <n v="14865"/>
    <x v="1"/>
    <x v="146"/>
    <x v="1"/>
    <s v="USD"/>
    <x v="529"/>
    <n v="1405141200"/>
    <b v="0"/>
    <b v="0"/>
    <s v="music/rock"/>
    <n v="2.1860294117647059"/>
    <x v="495"/>
    <x v="1"/>
    <x v="1"/>
  </r>
  <r>
    <n v="568"/>
    <x v="559"/>
    <s v="Synergized zero tolerance help-desk"/>
    <x v="310"/>
    <n v="134688"/>
    <x v="1"/>
    <x v="399"/>
    <x v="1"/>
    <s v="USD"/>
    <x v="530"/>
    <n v="1283058000"/>
    <b v="0"/>
    <b v="0"/>
    <s v="theater/plays"/>
    <n v="1.8603314917127072"/>
    <x v="119"/>
    <x v="3"/>
    <x v="3"/>
  </r>
  <r>
    <n v="569"/>
    <x v="560"/>
    <s v="Extended multi-tasking definition"/>
    <x v="311"/>
    <n v="47705"/>
    <x v="1"/>
    <x v="400"/>
    <x v="6"/>
    <s v="EUR"/>
    <x v="531"/>
    <n v="1295762400"/>
    <b v="0"/>
    <b v="0"/>
    <s v="film &amp; video/animation"/>
    <n v="2.3733830845771142"/>
    <x v="496"/>
    <x v="4"/>
    <x v="10"/>
  </r>
  <r>
    <n v="570"/>
    <x v="561"/>
    <s v="Realigned uniform knowledge user"/>
    <x v="312"/>
    <n v="95364"/>
    <x v="1"/>
    <x v="401"/>
    <x v="1"/>
    <s v="USD"/>
    <x v="515"/>
    <n v="1419573600"/>
    <b v="0"/>
    <b v="1"/>
    <s v="music/rock"/>
    <n v="3.0565384615384614"/>
    <x v="33"/>
    <x v="1"/>
    <x v="1"/>
  </r>
  <r>
    <n v="571"/>
    <x v="562"/>
    <s v="Monitored grid-enabled model"/>
    <x v="26"/>
    <n v="3295"/>
    <x v="0"/>
    <x v="164"/>
    <x v="6"/>
    <s v="EUR"/>
    <x v="532"/>
    <n v="1438750800"/>
    <b v="0"/>
    <b v="0"/>
    <s v="film &amp; video/shorts"/>
    <n v="0.94142857142857139"/>
    <x v="497"/>
    <x v="4"/>
    <x v="12"/>
  </r>
  <r>
    <n v="572"/>
    <x v="563"/>
    <s v="Assimilated actuating policy"/>
    <x v="25"/>
    <n v="4896"/>
    <x v="3"/>
    <x v="115"/>
    <x v="1"/>
    <s v="USD"/>
    <x v="533"/>
    <n v="1444798800"/>
    <b v="0"/>
    <b v="1"/>
    <s v="music/rock"/>
    <n v="0.54400000000000004"/>
    <x v="498"/>
    <x v="1"/>
    <x v="1"/>
  </r>
  <r>
    <n v="573"/>
    <x v="564"/>
    <s v="Total incremental productivity"/>
    <x v="313"/>
    <n v="7496"/>
    <x v="1"/>
    <x v="402"/>
    <x v="1"/>
    <s v="USD"/>
    <x v="409"/>
    <n v="1399179600"/>
    <b v="0"/>
    <b v="0"/>
    <s v="journalism/audio"/>
    <n v="1.1188059701492536"/>
    <x v="499"/>
    <x v="8"/>
    <x v="23"/>
  </r>
  <r>
    <n v="574"/>
    <x v="565"/>
    <s v="Adaptive local task-force"/>
    <x v="50"/>
    <n v="9967"/>
    <x v="1"/>
    <x v="358"/>
    <x v="1"/>
    <s v="USD"/>
    <x v="534"/>
    <n v="1576562400"/>
    <b v="0"/>
    <b v="1"/>
    <s v="food/food trucks"/>
    <n v="3.6914814814814814"/>
    <x v="500"/>
    <x v="0"/>
    <x v="0"/>
  </r>
  <r>
    <n v="575"/>
    <x v="566"/>
    <s v="Universal zero-defect concept"/>
    <x v="314"/>
    <n v="52421"/>
    <x v="0"/>
    <x v="21"/>
    <x v="1"/>
    <s v="USD"/>
    <x v="53"/>
    <n v="1400821200"/>
    <b v="0"/>
    <b v="1"/>
    <s v="theater/plays"/>
    <n v="0.62930372148859548"/>
    <x v="501"/>
    <x v="3"/>
    <x v="3"/>
  </r>
  <r>
    <n v="576"/>
    <x v="567"/>
    <s v="Object-based bottom-line superstructure"/>
    <x v="62"/>
    <n v="6298"/>
    <x v="0"/>
    <x v="251"/>
    <x v="1"/>
    <s v="USD"/>
    <x v="535"/>
    <n v="1510984800"/>
    <b v="0"/>
    <b v="0"/>
    <s v="theater/plays"/>
    <n v="0.6492783505154639"/>
    <x v="502"/>
    <x v="3"/>
    <x v="3"/>
  </r>
  <r>
    <n v="577"/>
    <x v="568"/>
    <s v="Adaptive 24hour projection"/>
    <x v="139"/>
    <n v="1546"/>
    <x v="3"/>
    <x v="95"/>
    <x v="1"/>
    <s v="USD"/>
    <x v="536"/>
    <n v="1302066000"/>
    <b v="0"/>
    <b v="0"/>
    <s v="music/jazz"/>
    <n v="0.18853658536585366"/>
    <x v="503"/>
    <x v="1"/>
    <x v="17"/>
  </r>
  <r>
    <n v="578"/>
    <x v="569"/>
    <s v="Sharable radical toolset"/>
    <x v="315"/>
    <n v="16168"/>
    <x v="0"/>
    <x v="242"/>
    <x v="1"/>
    <s v="USD"/>
    <x v="537"/>
    <n v="1322978400"/>
    <b v="0"/>
    <b v="0"/>
    <s v="film &amp; video/science fiction"/>
    <n v="0.1675440414507772"/>
    <x v="136"/>
    <x v="4"/>
    <x v="22"/>
  </r>
  <r>
    <n v="579"/>
    <x v="570"/>
    <s v="Focused multimedia knowledgebase"/>
    <x v="8"/>
    <n v="6269"/>
    <x v="1"/>
    <x v="215"/>
    <x v="1"/>
    <s v="USD"/>
    <x v="538"/>
    <n v="1313730000"/>
    <b v="0"/>
    <b v="0"/>
    <s v="music/jazz"/>
    <n v="1.0111290322580646"/>
    <x v="504"/>
    <x v="1"/>
    <x v="17"/>
  </r>
  <r>
    <n v="580"/>
    <x v="251"/>
    <s v="Seamless 6thgeneration extranet"/>
    <x v="316"/>
    <n v="149578"/>
    <x v="1"/>
    <x v="403"/>
    <x v="1"/>
    <s v="USD"/>
    <x v="539"/>
    <n v="1394085600"/>
    <b v="0"/>
    <b v="0"/>
    <s v="theater/plays"/>
    <n v="3.4150228310502282"/>
    <x v="77"/>
    <x v="3"/>
    <x v="3"/>
  </r>
  <r>
    <n v="581"/>
    <x v="571"/>
    <s v="Sharable mobile knowledgebase"/>
    <x v="46"/>
    <n v="3841"/>
    <x v="0"/>
    <x v="83"/>
    <x v="1"/>
    <s v="USD"/>
    <x v="540"/>
    <n v="1305349200"/>
    <b v="0"/>
    <b v="0"/>
    <s v="technology/web"/>
    <n v="0.64016666666666666"/>
    <x v="505"/>
    <x v="2"/>
    <x v="2"/>
  </r>
  <r>
    <n v="582"/>
    <x v="572"/>
    <s v="Cross-group global system engine"/>
    <x v="251"/>
    <n v="4531"/>
    <x v="0"/>
    <x v="344"/>
    <x v="1"/>
    <s v="USD"/>
    <x v="505"/>
    <n v="1434344400"/>
    <b v="0"/>
    <b v="1"/>
    <s v="games/video games"/>
    <n v="0.5208045977011494"/>
    <x v="506"/>
    <x v="6"/>
    <x v="11"/>
  </r>
  <r>
    <n v="583"/>
    <x v="573"/>
    <s v="Centralized clear-thinking conglomeration"/>
    <x v="317"/>
    <n v="60934"/>
    <x v="1"/>
    <x v="404"/>
    <x v="1"/>
    <s v="USD"/>
    <x v="541"/>
    <n v="1331186400"/>
    <b v="0"/>
    <b v="0"/>
    <s v="film &amp; video/documentary"/>
    <n v="3.2240211640211642"/>
    <x v="507"/>
    <x v="4"/>
    <x v="4"/>
  </r>
  <r>
    <n v="584"/>
    <x v="8"/>
    <s v="De-engineered cohesive system engine"/>
    <x v="318"/>
    <n v="103255"/>
    <x v="1"/>
    <x v="405"/>
    <x v="1"/>
    <s v="USD"/>
    <x v="542"/>
    <n v="1336539600"/>
    <b v="0"/>
    <b v="0"/>
    <s v="technology/web"/>
    <n v="1.1950810185185186"/>
    <x v="508"/>
    <x v="2"/>
    <x v="2"/>
  </r>
  <r>
    <n v="585"/>
    <x v="574"/>
    <s v="Reactive analyzing function"/>
    <x v="200"/>
    <n v="13065"/>
    <x v="1"/>
    <x v="158"/>
    <x v="1"/>
    <s v="USD"/>
    <x v="543"/>
    <n v="1269752400"/>
    <b v="0"/>
    <b v="0"/>
    <s v="publishing/translations"/>
    <n v="1.4679775280898877"/>
    <x v="509"/>
    <x v="5"/>
    <x v="18"/>
  </r>
  <r>
    <n v="586"/>
    <x v="575"/>
    <s v="Robust hybrid budgetary management"/>
    <x v="31"/>
    <n v="6654"/>
    <x v="1"/>
    <x v="406"/>
    <x v="1"/>
    <s v="USD"/>
    <x v="544"/>
    <n v="1291615200"/>
    <b v="0"/>
    <b v="0"/>
    <s v="music/rock"/>
    <n v="9.5057142857142853"/>
    <x v="510"/>
    <x v="1"/>
    <x v="1"/>
  </r>
  <r>
    <n v="587"/>
    <x v="576"/>
    <s v="Open-source analyzing monitoring"/>
    <x v="151"/>
    <n v="6852"/>
    <x v="0"/>
    <x v="388"/>
    <x v="0"/>
    <s v="CAD"/>
    <x v="35"/>
    <n v="1552366800"/>
    <b v="0"/>
    <b v="1"/>
    <s v="food/food trucks"/>
    <n v="0.72893617021276591"/>
    <x v="275"/>
    <x v="0"/>
    <x v="0"/>
  </r>
  <r>
    <n v="588"/>
    <x v="577"/>
    <s v="Up-sized discrete firmware"/>
    <x v="215"/>
    <n v="124517"/>
    <x v="0"/>
    <x v="407"/>
    <x v="4"/>
    <s v="GBP"/>
    <x v="152"/>
    <n v="1272171600"/>
    <b v="0"/>
    <b v="0"/>
    <s v="theater/plays"/>
    <n v="0.7900824873096447"/>
    <x v="511"/>
    <x v="3"/>
    <x v="3"/>
  </r>
  <r>
    <n v="589"/>
    <x v="578"/>
    <s v="Exclusive intangible extranet"/>
    <x v="58"/>
    <n v="5113"/>
    <x v="0"/>
    <x v="408"/>
    <x v="1"/>
    <s v="USD"/>
    <x v="545"/>
    <n v="1436677200"/>
    <b v="0"/>
    <b v="0"/>
    <s v="film &amp; video/documentary"/>
    <n v="0.64721518987341775"/>
    <x v="512"/>
    <x v="4"/>
    <x v="4"/>
  </r>
  <r>
    <n v="590"/>
    <x v="579"/>
    <s v="Synergized analyzing process improvement"/>
    <x v="143"/>
    <n v="5824"/>
    <x v="0"/>
    <x v="99"/>
    <x v="2"/>
    <s v="AUD"/>
    <x v="546"/>
    <n v="1420092000"/>
    <b v="0"/>
    <b v="0"/>
    <s v="publishing/radio &amp; podcasts"/>
    <n v="0.82028169014084507"/>
    <x v="513"/>
    <x v="5"/>
    <x v="15"/>
  </r>
  <r>
    <n v="591"/>
    <x v="580"/>
    <s v="Realigned dedicated system engine"/>
    <x v="60"/>
    <n v="6226"/>
    <x v="1"/>
    <x v="408"/>
    <x v="1"/>
    <s v="USD"/>
    <x v="547"/>
    <n v="1279947600"/>
    <b v="0"/>
    <b v="0"/>
    <s v="games/video games"/>
    <n v="10.376666666666667"/>
    <x v="63"/>
    <x v="6"/>
    <x v="11"/>
  </r>
  <r>
    <n v="592"/>
    <x v="581"/>
    <s v="Object-based bandwidth-monitored concept"/>
    <x v="154"/>
    <n v="20243"/>
    <x v="0"/>
    <x v="259"/>
    <x v="1"/>
    <s v="USD"/>
    <x v="548"/>
    <n v="1402203600"/>
    <b v="0"/>
    <b v="0"/>
    <s v="theater/plays"/>
    <n v="0.12910076530612244"/>
    <x v="514"/>
    <x v="3"/>
    <x v="3"/>
  </r>
  <r>
    <n v="593"/>
    <x v="582"/>
    <s v="Ameliorated client-driven open system"/>
    <x v="319"/>
    <n v="188288"/>
    <x v="1"/>
    <x v="409"/>
    <x v="1"/>
    <s v="USD"/>
    <x v="549"/>
    <n v="1396933200"/>
    <b v="0"/>
    <b v="0"/>
    <s v="film &amp; video/animation"/>
    <n v="1.5484210526315789"/>
    <x v="332"/>
    <x v="4"/>
    <x v="10"/>
  </r>
  <r>
    <n v="594"/>
    <x v="583"/>
    <s v="Upgradable leadingedge Local Area Network"/>
    <x v="320"/>
    <n v="11167"/>
    <x v="0"/>
    <x v="144"/>
    <x v="1"/>
    <s v="USD"/>
    <x v="550"/>
    <n v="1467262800"/>
    <b v="0"/>
    <b v="1"/>
    <s v="theater/plays"/>
    <n v="7.0991735537190084E-2"/>
    <x v="515"/>
    <x v="3"/>
    <x v="3"/>
  </r>
  <r>
    <n v="595"/>
    <x v="584"/>
    <s v="Customizable intermediate data-warehouse"/>
    <x v="321"/>
    <n v="146595"/>
    <x v="1"/>
    <x v="410"/>
    <x v="1"/>
    <s v="USD"/>
    <x v="551"/>
    <n v="1270530000"/>
    <b v="0"/>
    <b v="1"/>
    <s v="theater/plays"/>
    <n v="2.0852773826458035"/>
    <x v="208"/>
    <x v="3"/>
    <x v="3"/>
  </r>
  <r>
    <n v="596"/>
    <x v="585"/>
    <s v="Managed optimizing archive"/>
    <x v="58"/>
    <n v="7875"/>
    <x v="0"/>
    <x v="236"/>
    <x v="1"/>
    <s v="USD"/>
    <x v="552"/>
    <n v="1457762400"/>
    <b v="0"/>
    <b v="1"/>
    <s v="film &amp; video/drama"/>
    <n v="0.99683544303797467"/>
    <x v="232"/>
    <x v="4"/>
    <x v="6"/>
  </r>
  <r>
    <n v="597"/>
    <x v="586"/>
    <s v="Diverse systematic projection"/>
    <x v="322"/>
    <n v="148779"/>
    <x v="1"/>
    <x v="411"/>
    <x v="1"/>
    <s v="USD"/>
    <x v="462"/>
    <n v="1575525600"/>
    <b v="0"/>
    <b v="0"/>
    <s v="theater/plays"/>
    <n v="2.0159756097560977"/>
    <x v="128"/>
    <x v="3"/>
    <x v="3"/>
  </r>
  <r>
    <n v="598"/>
    <x v="587"/>
    <s v="Up-sized web-enabled info-mediaries"/>
    <x v="323"/>
    <n v="175868"/>
    <x v="1"/>
    <x v="412"/>
    <x v="6"/>
    <s v="EUR"/>
    <x v="553"/>
    <n v="1279083600"/>
    <b v="0"/>
    <b v="0"/>
    <s v="music/rock"/>
    <n v="1.6209032258064515"/>
    <x v="516"/>
    <x v="1"/>
    <x v="1"/>
  </r>
  <r>
    <n v="599"/>
    <x v="588"/>
    <s v="Persevering optimizing Graphical User Interface"/>
    <x v="324"/>
    <n v="5112"/>
    <x v="0"/>
    <x v="172"/>
    <x v="3"/>
    <s v="DKK"/>
    <x v="554"/>
    <n v="1424412000"/>
    <b v="0"/>
    <b v="0"/>
    <s v="film &amp; video/documentary"/>
    <n v="3.6436208125445471E-2"/>
    <x v="517"/>
    <x v="4"/>
    <x v="4"/>
  </r>
  <r>
    <n v="600"/>
    <x v="589"/>
    <s v="Cross-platform tertiary array"/>
    <x v="0"/>
    <n v="5"/>
    <x v="0"/>
    <x v="49"/>
    <x v="4"/>
    <s v="GBP"/>
    <x v="555"/>
    <n v="1376197200"/>
    <b v="0"/>
    <b v="0"/>
    <s v="food/food trucks"/>
    <n v="0.05"/>
    <x v="280"/>
    <x v="0"/>
    <x v="0"/>
  </r>
  <r>
    <n v="601"/>
    <x v="590"/>
    <s v="Inverse neutral structure"/>
    <x v="9"/>
    <n v="13018"/>
    <x v="1"/>
    <x v="346"/>
    <x v="1"/>
    <s v="USD"/>
    <x v="548"/>
    <n v="1402894800"/>
    <b v="1"/>
    <b v="0"/>
    <s v="technology/wearables"/>
    <n v="2.0663492063492064"/>
    <x v="518"/>
    <x v="2"/>
    <x v="8"/>
  </r>
  <r>
    <n v="602"/>
    <x v="591"/>
    <s v="Quality-focused system-worthy support"/>
    <x v="325"/>
    <n v="91176"/>
    <x v="1"/>
    <x v="413"/>
    <x v="1"/>
    <s v="USD"/>
    <x v="62"/>
    <n v="1434430800"/>
    <b v="0"/>
    <b v="0"/>
    <s v="theater/plays"/>
    <n v="1.2823628691983122"/>
    <x v="519"/>
    <x v="3"/>
    <x v="3"/>
  </r>
  <r>
    <n v="603"/>
    <x v="592"/>
    <s v="Vision-oriented 5thgeneration array"/>
    <x v="98"/>
    <n v="6342"/>
    <x v="1"/>
    <x v="408"/>
    <x v="1"/>
    <s v="USD"/>
    <x v="556"/>
    <n v="1557896400"/>
    <b v="0"/>
    <b v="0"/>
    <s v="theater/plays"/>
    <n v="1.1966037735849056"/>
    <x v="520"/>
    <x v="3"/>
    <x v="3"/>
  </r>
  <r>
    <n v="604"/>
    <x v="593"/>
    <s v="Cross-platform logistical circuit"/>
    <x v="326"/>
    <n v="151438"/>
    <x v="1"/>
    <x v="414"/>
    <x v="1"/>
    <s v="USD"/>
    <x v="557"/>
    <n v="1297490400"/>
    <b v="0"/>
    <b v="0"/>
    <s v="theater/plays"/>
    <n v="1.7073055242390078"/>
    <x v="47"/>
    <x v="3"/>
    <x v="3"/>
  </r>
  <r>
    <n v="605"/>
    <x v="594"/>
    <s v="Profound solution-oriented matrix"/>
    <x v="88"/>
    <n v="6178"/>
    <x v="1"/>
    <x v="37"/>
    <x v="1"/>
    <s v="USD"/>
    <x v="27"/>
    <n v="1447394400"/>
    <b v="0"/>
    <b v="0"/>
    <s v="publishing/nonfiction"/>
    <n v="1.8721212121212121"/>
    <x v="521"/>
    <x v="5"/>
    <x v="9"/>
  </r>
  <r>
    <n v="606"/>
    <x v="595"/>
    <s v="Extended asynchronous initiative"/>
    <x v="74"/>
    <n v="6405"/>
    <x v="1"/>
    <x v="415"/>
    <x v="4"/>
    <s v="GBP"/>
    <x v="558"/>
    <n v="1458277200"/>
    <b v="0"/>
    <b v="0"/>
    <s v="music/rock"/>
    <n v="1.8838235294117647"/>
    <x v="259"/>
    <x v="1"/>
    <x v="1"/>
  </r>
  <r>
    <n v="607"/>
    <x v="596"/>
    <s v="Fundamental needs-based frame"/>
    <x v="327"/>
    <n v="180667"/>
    <x v="1"/>
    <x v="416"/>
    <x v="1"/>
    <s v="USD"/>
    <x v="559"/>
    <n v="1395723600"/>
    <b v="0"/>
    <b v="0"/>
    <s v="food/food trucks"/>
    <n v="1.3129869186046512"/>
    <x v="239"/>
    <x v="0"/>
    <x v="0"/>
  </r>
  <r>
    <n v="608"/>
    <x v="597"/>
    <s v="Compatible full-range leverage"/>
    <x v="61"/>
    <n v="11075"/>
    <x v="1"/>
    <x v="417"/>
    <x v="1"/>
    <s v="USD"/>
    <x v="426"/>
    <n v="1552197600"/>
    <b v="0"/>
    <b v="1"/>
    <s v="music/jazz"/>
    <n v="2.8397435897435899"/>
    <x v="184"/>
    <x v="1"/>
    <x v="17"/>
  </r>
  <r>
    <n v="609"/>
    <x v="598"/>
    <s v="Upgradable holistic system engine"/>
    <x v="83"/>
    <n v="12042"/>
    <x v="1"/>
    <x v="124"/>
    <x v="1"/>
    <s v="USD"/>
    <x v="560"/>
    <n v="1549087200"/>
    <b v="0"/>
    <b v="0"/>
    <s v="film &amp; video/science fiction"/>
    <n v="1.2041999999999999"/>
    <x v="522"/>
    <x v="4"/>
    <x v="22"/>
  </r>
  <r>
    <n v="610"/>
    <x v="599"/>
    <s v="Stand-alone multi-state data-warehouse"/>
    <x v="328"/>
    <n v="179356"/>
    <x v="1"/>
    <x v="418"/>
    <x v="1"/>
    <s v="USD"/>
    <x v="561"/>
    <n v="1356847200"/>
    <b v="0"/>
    <b v="0"/>
    <s v="theater/plays"/>
    <n v="4.1905607476635511"/>
    <x v="127"/>
    <x v="3"/>
    <x v="3"/>
  </r>
  <r>
    <n v="611"/>
    <x v="600"/>
    <s v="Multi-lateral maximized core"/>
    <x v="139"/>
    <n v="1136"/>
    <x v="3"/>
    <x v="27"/>
    <x v="1"/>
    <s v="USD"/>
    <x v="562"/>
    <n v="1375765200"/>
    <b v="0"/>
    <b v="0"/>
    <s v="theater/plays"/>
    <n v="0.13853658536585367"/>
    <x v="523"/>
    <x v="3"/>
    <x v="3"/>
  </r>
  <r>
    <n v="612"/>
    <x v="601"/>
    <s v="Innovative holistic hub"/>
    <x v="8"/>
    <n v="8645"/>
    <x v="1"/>
    <x v="325"/>
    <x v="1"/>
    <s v="USD"/>
    <x v="563"/>
    <n v="1289800800"/>
    <b v="0"/>
    <b v="0"/>
    <s v="music/electric music"/>
    <n v="1.3943548387096774"/>
    <x v="524"/>
    <x v="1"/>
    <x v="5"/>
  </r>
  <r>
    <n v="613"/>
    <x v="602"/>
    <s v="Reverse-engineered 24/7 methodology"/>
    <x v="65"/>
    <n v="1914"/>
    <x v="1"/>
    <x v="150"/>
    <x v="0"/>
    <s v="CAD"/>
    <x v="564"/>
    <n v="1504501200"/>
    <b v="0"/>
    <b v="0"/>
    <s v="theater/plays"/>
    <n v="1.74"/>
    <x v="525"/>
    <x v="3"/>
    <x v="3"/>
  </r>
  <r>
    <n v="614"/>
    <x v="603"/>
    <s v="Business-focused dynamic info-mediaries"/>
    <x v="329"/>
    <n v="41205"/>
    <x v="1"/>
    <x v="419"/>
    <x v="1"/>
    <s v="USD"/>
    <x v="565"/>
    <n v="1485669600"/>
    <b v="0"/>
    <b v="0"/>
    <s v="theater/plays"/>
    <n v="1.5549056603773586"/>
    <x v="526"/>
    <x v="3"/>
    <x v="3"/>
  </r>
  <r>
    <n v="615"/>
    <x v="604"/>
    <s v="Digitized clear-thinking installation"/>
    <x v="275"/>
    <n v="14488"/>
    <x v="1"/>
    <x v="73"/>
    <x v="6"/>
    <s v="EUR"/>
    <x v="566"/>
    <n v="1462770000"/>
    <b v="0"/>
    <b v="0"/>
    <s v="theater/plays"/>
    <n v="1.7044705882352942"/>
    <x v="527"/>
    <x v="3"/>
    <x v="3"/>
  </r>
  <r>
    <n v="616"/>
    <x v="605"/>
    <s v="Quality-focused 24/7 superstructure"/>
    <x v="330"/>
    <n v="12129"/>
    <x v="1"/>
    <x v="202"/>
    <x v="4"/>
    <s v="GBP"/>
    <x v="567"/>
    <n v="1379739600"/>
    <b v="0"/>
    <b v="1"/>
    <s v="music/indie rock"/>
    <n v="1.8951562500000001"/>
    <x v="528"/>
    <x v="1"/>
    <x v="7"/>
  </r>
  <r>
    <n v="617"/>
    <x v="606"/>
    <s v="Multi-channeled local intranet"/>
    <x v="1"/>
    <n v="3496"/>
    <x v="1"/>
    <x v="12"/>
    <x v="1"/>
    <s v="USD"/>
    <x v="568"/>
    <n v="1402722000"/>
    <b v="0"/>
    <b v="0"/>
    <s v="theater/plays"/>
    <n v="2.4971428571428573"/>
    <x v="529"/>
    <x v="3"/>
    <x v="3"/>
  </r>
  <r>
    <n v="618"/>
    <x v="607"/>
    <s v="Open-architected mobile emulation"/>
    <x v="331"/>
    <n v="97037"/>
    <x v="0"/>
    <x v="420"/>
    <x v="1"/>
    <s v="USD"/>
    <x v="569"/>
    <n v="1369285200"/>
    <b v="0"/>
    <b v="0"/>
    <s v="publishing/nonfiction"/>
    <n v="0.48860523665659616"/>
    <x v="530"/>
    <x v="5"/>
    <x v="9"/>
  </r>
  <r>
    <n v="619"/>
    <x v="608"/>
    <s v="Ameliorated foreground methodology"/>
    <x v="332"/>
    <n v="55757"/>
    <x v="0"/>
    <x v="355"/>
    <x v="1"/>
    <s v="USD"/>
    <x v="570"/>
    <n v="1304744400"/>
    <b v="1"/>
    <b v="1"/>
    <s v="theater/plays"/>
    <n v="0.28461970393057684"/>
    <x v="531"/>
    <x v="3"/>
    <x v="3"/>
  </r>
  <r>
    <n v="620"/>
    <x v="609"/>
    <s v="Synergized well-modulated project"/>
    <x v="333"/>
    <n v="11525"/>
    <x v="1"/>
    <x v="58"/>
    <x v="2"/>
    <s v="AUD"/>
    <x v="571"/>
    <n v="1468299600"/>
    <b v="0"/>
    <b v="0"/>
    <s v="photography/photography books"/>
    <n v="2.6802325581395348"/>
    <x v="532"/>
    <x v="7"/>
    <x v="14"/>
  </r>
  <r>
    <n v="621"/>
    <x v="610"/>
    <s v="Extended context-sensitive forecast"/>
    <x v="334"/>
    <n v="158669"/>
    <x v="1"/>
    <x v="421"/>
    <x v="1"/>
    <s v="USD"/>
    <x v="572"/>
    <n v="1474174800"/>
    <b v="0"/>
    <b v="0"/>
    <s v="theater/plays"/>
    <n v="6.1980078125000002"/>
    <x v="533"/>
    <x v="3"/>
    <x v="3"/>
  </r>
  <r>
    <n v="622"/>
    <x v="611"/>
    <s v="Total leadingedge neural-net"/>
    <x v="335"/>
    <n v="5916"/>
    <x v="0"/>
    <x v="251"/>
    <x v="1"/>
    <s v="USD"/>
    <x v="573"/>
    <n v="1526014800"/>
    <b v="0"/>
    <b v="0"/>
    <s v="music/indie rock"/>
    <n v="3.1301587301587303E-2"/>
    <x v="534"/>
    <x v="1"/>
    <x v="7"/>
  </r>
  <r>
    <n v="623"/>
    <x v="612"/>
    <s v="Organic actuating protocol"/>
    <x v="336"/>
    <n v="150806"/>
    <x v="1"/>
    <x v="422"/>
    <x v="4"/>
    <s v="GBP"/>
    <x v="574"/>
    <n v="1437454800"/>
    <b v="0"/>
    <b v="0"/>
    <s v="theater/plays"/>
    <n v="1.5992152704135738"/>
    <x v="535"/>
    <x v="3"/>
    <x v="3"/>
  </r>
  <r>
    <n v="624"/>
    <x v="613"/>
    <s v="Down-sized national software"/>
    <x v="135"/>
    <n v="14249"/>
    <x v="1"/>
    <x v="423"/>
    <x v="1"/>
    <s v="USD"/>
    <x v="511"/>
    <n v="1422684000"/>
    <b v="0"/>
    <b v="0"/>
    <s v="photography/photography books"/>
    <n v="2.793921568627451"/>
    <x v="536"/>
    <x v="7"/>
    <x v="14"/>
  </r>
  <r>
    <n v="625"/>
    <x v="614"/>
    <s v="Organic upward-trending Graphical User Interface"/>
    <x v="168"/>
    <n v="5803"/>
    <x v="0"/>
    <x v="197"/>
    <x v="1"/>
    <s v="USD"/>
    <x v="575"/>
    <n v="1581314400"/>
    <b v="0"/>
    <b v="0"/>
    <s v="theater/plays"/>
    <n v="0.77373333333333338"/>
    <x v="537"/>
    <x v="3"/>
    <x v="3"/>
  </r>
  <r>
    <n v="626"/>
    <x v="615"/>
    <s v="Synergistic tertiary budgetary management"/>
    <x v="330"/>
    <n v="13205"/>
    <x v="1"/>
    <x v="288"/>
    <x v="1"/>
    <s v="USD"/>
    <x v="576"/>
    <n v="1286427600"/>
    <b v="0"/>
    <b v="1"/>
    <s v="theater/plays"/>
    <n v="2.0632812500000002"/>
    <x v="340"/>
    <x v="3"/>
    <x v="3"/>
  </r>
  <r>
    <n v="627"/>
    <x v="616"/>
    <s v="Open-architected incremental ability"/>
    <x v="39"/>
    <n v="11108"/>
    <x v="1"/>
    <x v="110"/>
    <x v="4"/>
    <s v="GBP"/>
    <x v="577"/>
    <n v="1278738000"/>
    <b v="1"/>
    <b v="0"/>
    <s v="food/food trucks"/>
    <n v="6.9424999999999999"/>
    <x v="538"/>
    <x v="0"/>
    <x v="0"/>
  </r>
  <r>
    <n v="628"/>
    <x v="617"/>
    <s v="Intuitive object-oriented task-force"/>
    <x v="89"/>
    <n v="2884"/>
    <x v="1"/>
    <x v="87"/>
    <x v="1"/>
    <s v="USD"/>
    <x v="578"/>
    <n v="1286427600"/>
    <b v="0"/>
    <b v="0"/>
    <s v="music/indie rock"/>
    <n v="1.5178947368421052"/>
    <x v="539"/>
    <x v="1"/>
    <x v="7"/>
  </r>
  <r>
    <n v="629"/>
    <x v="618"/>
    <s v="Multi-tiered executive toolset"/>
    <x v="337"/>
    <n v="55476"/>
    <x v="0"/>
    <x v="424"/>
    <x v="1"/>
    <s v="USD"/>
    <x v="579"/>
    <n v="1467954000"/>
    <b v="0"/>
    <b v="1"/>
    <s v="theater/plays"/>
    <n v="0.64582072176949945"/>
    <x v="540"/>
    <x v="3"/>
    <x v="3"/>
  </r>
  <r>
    <n v="630"/>
    <x v="619"/>
    <s v="Grass-roots directional workforce"/>
    <x v="40"/>
    <n v="5973"/>
    <x v="3"/>
    <x v="215"/>
    <x v="1"/>
    <s v="USD"/>
    <x v="580"/>
    <n v="1557637200"/>
    <b v="0"/>
    <b v="1"/>
    <s v="theater/plays"/>
    <n v="0.62873684210526315"/>
    <x v="541"/>
    <x v="3"/>
    <x v="3"/>
  </r>
  <r>
    <n v="631"/>
    <x v="620"/>
    <s v="Quality-focused real-time solution"/>
    <x v="338"/>
    <n v="183756"/>
    <x v="1"/>
    <x v="425"/>
    <x v="1"/>
    <s v="USD"/>
    <x v="581"/>
    <n v="1553922000"/>
    <b v="0"/>
    <b v="0"/>
    <s v="theater/plays"/>
    <n v="3.1039864864864866"/>
    <x v="443"/>
    <x v="3"/>
    <x v="3"/>
  </r>
  <r>
    <n v="632"/>
    <x v="621"/>
    <s v="Reduced interactive matrix"/>
    <x v="339"/>
    <n v="30902"/>
    <x v="2"/>
    <x v="426"/>
    <x v="1"/>
    <s v="USD"/>
    <x v="582"/>
    <n v="1416463200"/>
    <b v="0"/>
    <b v="0"/>
    <s v="theater/plays"/>
    <n v="0.42859916782246882"/>
    <x v="542"/>
    <x v="3"/>
    <x v="3"/>
  </r>
  <r>
    <n v="633"/>
    <x v="622"/>
    <s v="Adaptive context-sensitive architecture"/>
    <x v="313"/>
    <n v="5569"/>
    <x v="0"/>
    <x v="339"/>
    <x v="1"/>
    <s v="USD"/>
    <x v="336"/>
    <n v="1447221600"/>
    <b v="0"/>
    <b v="0"/>
    <s v="film &amp; video/animation"/>
    <n v="0.83119402985074631"/>
    <x v="543"/>
    <x v="4"/>
    <x v="10"/>
  </r>
  <r>
    <n v="634"/>
    <x v="623"/>
    <s v="Polarized incremental portal"/>
    <x v="195"/>
    <n v="92824"/>
    <x v="3"/>
    <x v="427"/>
    <x v="1"/>
    <s v="USD"/>
    <x v="583"/>
    <n v="1491627600"/>
    <b v="0"/>
    <b v="0"/>
    <s v="film &amp; video/television"/>
    <n v="0.78531302876480547"/>
    <x v="369"/>
    <x v="4"/>
    <x v="19"/>
  </r>
  <r>
    <n v="635"/>
    <x v="624"/>
    <s v="Reactive regional access"/>
    <x v="340"/>
    <n v="158590"/>
    <x v="1"/>
    <x v="428"/>
    <x v="1"/>
    <s v="USD"/>
    <x v="584"/>
    <n v="1363150800"/>
    <b v="0"/>
    <b v="0"/>
    <s v="film &amp; video/television"/>
    <n v="1.1409352517985611"/>
    <x v="390"/>
    <x v="4"/>
    <x v="19"/>
  </r>
  <r>
    <n v="636"/>
    <x v="625"/>
    <s v="Stand-alone reciprocal frame"/>
    <x v="341"/>
    <n v="127591"/>
    <x v="0"/>
    <x v="429"/>
    <x v="3"/>
    <s v="DKK"/>
    <x v="585"/>
    <n v="1330754400"/>
    <b v="0"/>
    <b v="1"/>
    <s v="film &amp; video/animation"/>
    <n v="0.64537683358624176"/>
    <x v="291"/>
    <x v="4"/>
    <x v="10"/>
  </r>
  <r>
    <n v="637"/>
    <x v="626"/>
    <s v="Open-architected 24/7 throughput"/>
    <x v="275"/>
    <n v="6750"/>
    <x v="0"/>
    <x v="167"/>
    <x v="1"/>
    <s v="USD"/>
    <x v="586"/>
    <n v="1479794400"/>
    <b v="0"/>
    <b v="0"/>
    <s v="theater/plays"/>
    <n v="0.79411764705882348"/>
    <x v="544"/>
    <x v="3"/>
    <x v="3"/>
  </r>
  <r>
    <n v="638"/>
    <x v="627"/>
    <s v="Monitored 24/7 approach"/>
    <x v="342"/>
    <n v="9318"/>
    <x v="0"/>
    <x v="115"/>
    <x v="1"/>
    <s v="USD"/>
    <x v="587"/>
    <n v="1281243600"/>
    <b v="0"/>
    <b v="1"/>
    <s v="theater/plays"/>
    <n v="0.11419117647058824"/>
    <x v="289"/>
    <x v="3"/>
    <x v="3"/>
  </r>
  <r>
    <n v="639"/>
    <x v="628"/>
    <s v="Upgradable explicit forecast"/>
    <x v="133"/>
    <n v="4832"/>
    <x v="2"/>
    <x v="430"/>
    <x v="1"/>
    <s v="USD"/>
    <x v="588"/>
    <n v="1532754000"/>
    <b v="0"/>
    <b v="1"/>
    <s v="film &amp; video/drama"/>
    <n v="0.56186046511627907"/>
    <x v="545"/>
    <x v="4"/>
    <x v="6"/>
  </r>
  <r>
    <n v="640"/>
    <x v="629"/>
    <s v="Pre-emptive context-sensitive support"/>
    <x v="343"/>
    <n v="19769"/>
    <x v="0"/>
    <x v="431"/>
    <x v="1"/>
    <s v="USD"/>
    <x v="589"/>
    <n v="1453356000"/>
    <b v="0"/>
    <b v="0"/>
    <s v="theater/plays"/>
    <n v="0.16501669449081802"/>
    <x v="546"/>
    <x v="3"/>
    <x v="3"/>
  </r>
  <r>
    <n v="641"/>
    <x v="630"/>
    <s v="Business-focused leadingedge instruction set"/>
    <x v="151"/>
    <n v="11277"/>
    <x v="1"/>
    <x v="346"/>
    <x v="5"/>
    <s v="CHF"/>
    <x v="590"/>
    <n v="1489986000"/>
    <b v="0"/>
    <b v="0"/>
    <s v="theater/plays"/>
    <n v="1.1996808510638297"/>
    <x v="547"/>
    <x v="3"/>
    <x v="3"/>
  </r>
  <r>
    <n v="642"/>
    <x v="631"/>
    <s v="Extended multi-state knowledge user"/>
    <x v="243"/>
    <n v="13382"/>
    <x v="1"/>
    <x v="30"/>
    <x v="0"/>
    <s v="CAD"/>
    <x v="591"/>
    <n v="1545804000"/>
    <b v="0"/>
    <b v="0"/>
    <s v="technology/wearables"/>
    <n v="1.4545652173913044"/>
    <x v="548"/>
    <x v="2"/>
    <x v="8"/>
  </r>
  <r>
    <n v="643"/>
    <x v="632"/>
    <s v="Future-proofed modular groupware"/>
    <x v="344"/>
    <n v="32986"/>
    <x v="1"/>
    <x v="432"/>
    <x v="1"/>
    <s v="USD"/>
    <x v="592"/>
    <n v="1489899600"/>
    <b v="0"/>
    <b v="0"/>
    <s v="theater/plays"/>
    <n v="2.2138255033557046"/>
    <x v="130"/>
    <x v="3"/>
    <x v="3"/>
  </r>
  <r>
    <n v="644"/>
    <x v="633"/>
    <s v="Distributed real-time algorithm"/>
    <x v="345"/>
    <n v="81984"/>
    <x v="0"/>
    <x v="433"/>
    <x v="0"/>
    <s v="CAD"/>
    <x v="593"/>
    <n v="1546495200"/>
    <b v="0"/>
    <b v="0"/>
    <s v="theater/plays"/>
    <n v="0.48396694214876035"/>
    <x v="127"/>
    <x v="3"/>
    <x v="3"/>
  </r>
  <r>
    <n v="645"/>
    <x v="634"/>
    <s v="Multi-lateral heuristic throughput"/>
    <x v="346"/>
    <n v="178483"/>
    <x v="0"/>
    <x v="434"/>
    <x v="1"/>
    <s v="USD"/>
    <x v="594"/>
    <n v="1539752400"/>
    <b v="0"/>
    <b v="1"/>
    <s v="music/rock"/>
    <n v="0.92911504424778757"/>
    <x v="32"/>
    <x v="1"/>
    <x v="1"/>
  </r>
  <r>
    <n v="646"/>
    <x v="635"/>
    <s v="Switchable reciprocal middleware"/>
    <x v="201"/>
    <n v="87448"/>
    <x v="0"/>
    <x v="435"/>
    <x v="1"/>
    <s v="USD"/>
    <x v="595"/>
    <n v="1364101200"/>
    <b v="0"/>
    <b v="0"/>
    <s v="games/video games"/>
    <n v="0.88599797365754818"/>
    <x v="214"/>
    <x v="6"/>
    <x v="11"/>
  </r>
  <r>
    <n v="647"/>
    <x v="636"/>
    <s v="Inverse multimedia Graphic Interface"/>
    <x v="6"/>
    <n v="1863"/>
    <x v="0"/>
    <x v="6"/>
    <x v="1"/>
    <s v="USD"/>
    <x v="596"/>
    <n v="1525323600"/>
    <b v="0"/>
    <b v="0"/>
    <s v="publishing/translations"/>
    <n v="0.41399999999999998"/>
    <x v="549"/>
    <x v="5"/>
    <x v="18"/>
  </r>
  <r>
    <n v="648"/>
    <x v="637"/>
    <s v="Vision-oriented local contingency"/>
    <x v="347"/>
    <n v="62174"/>
    <x v="3"/>
    <x v="419"/>
    <x v="1"/>
    <s v="USD"/>
    <x v="597"/>
    <n v="1500872400"/>
    <b v="1"/>
    <b v="0"/>
    <s v="food/food trucks"/>
    <n v="0.63056795131845844"/>
    <x v="550"/>
    <x v="0"/>
    <x v="0"/>
  </r>
  <r>
    <n v="649"/>
    <x v="638"/>
    <s v="Reactive 6thgeneration hub"/>
    <x v="155"/>
    <n v="59003"/>
    <x v="0"/>
    <x v="436"/>
    <x v="5"/>
    <s v="CHF"/>
    <x v="598"/>
    <n v="1288501200"/>
    <b v="1"/>
    <b v="1"/>
    <s v="theater/plays"/>
    <n v="0.48482333607230893"/>
    <x v="234"/>
    <x v="3"/>
    <x v="3"/>
  </r>
  <r>
    <n v="650"/>
    <x v="639"/>
    <s v="Optional asymmetric success"/>
    <x v="0"/>
    <n v="2"/>
    <x v="0"/>
    <x v="49"/>
    <x v="1"/>
    <s v="USD"/>
    <x v="599"/>
    <n v="1407128400"/>
    <b v="0"/>
    <b v="0"/>
    <s v="music/jazz"/>
    <n v="0.02"/>
    <x v="49"/>
    <x v="1"/>
    <x v="17"/>
  </r>
  <r>
    <n v="651"/>
    <x v="640"/>
    <s v="Digitized analyzing capacity"/>
    <x v="348"/>
    <n v="174039"/>
    <x v="0"/>
    <x v="437"/>
    <x v="6"/>
    <s v="EUR"/>
    <x v="600"/>
    <n v="1394344800"/>
    <b v="0"/>
    <b v="0"/>
    <s v="film &amp; video/shorts"/>
    <n v="0.88479410269445857"/>
    <x v="551"/>
    <x v="4"/>
    <x v="12"/>
  </r>
  <r>
    <n v="652"/>
    <x v="641"/>
    <s v="Vision-oriented regional hub"/>
    <x v="83"/>
    <n v="12684"/>
    <x v="1"/>
    <x v="438"/>
    <x v="1"/>
    <s v="USD"/>
    <x v="601"/>
    <n v="1474088400"/>
    <b v="0"/>
    <b v="0"/>
    <s v="technology/web"/>
    <n v="1.2684"/>
    <x v="207"/>
    <x v="2"/>
    <x v="2"/>
  </r>
  <r>
    <n v="653"/>
    <x v="642"/>
    <s v="Monitored incremental info-mediaries"/>
    <x v="60"/>
    <n v="14033"/>
    <x v="1"/>
    <x v="439"/>
    <x v="1"/>
    <s v="USD"/>
    <x v="602"/>
    <n v="1460264400"/>
    <b v="0"/>
    <b v="0"/>
    <s v="technology/web"/>
    <n v="23.388333333333332"/>
    <x v="552"/>
    <x v="2"/>
    <x v="2"/>
  </r>
  <r>
    <n v="654"/>
    <x v="643"/>
    <s v="Programmable static middleware"/>
    <x v="349"/>
    <n v="177936"/>
    <x v="1"/>
    <x v="440"/>
    <x v="1"/>
    <s v="USD"/>
    <x v="335"/>
    <n v="1440824400"/>
    <b v="0"/>
    <b v="0"/>
    <s v="music/metal"/>
    <n v="5.0838857142857146"/>
    <x v="170"/>
    <x v="1"/>
    <x v="16"/>
  </r>
  <r>
    <n v="655"/>
    <x v="644"/>
    <s v="Multi-layered bottom-line encryption"/>
    <x v="350"/>
    <n v="13212"/>
    <x v="1"/>
    <x v="441"/>
    <x v="1"/>
    <s v="USD"/>
    <x v="603"/>
    <n v="1489554000"/>
    <b v="1"/>
    <b v="0"/>
    <s v="photography/photography books"/>
    <n v="1.9147826086956521"/>
    <x v="345"/>
    <x v="7"/>
    <x v="14"/>
  </r>
  <r>
    <n v="656"/>
    <x v="645"/>
    <s v="Vision-oriented systematic Graphical User Interface"/>
    <x v="351"/>
    <n v="49879"/>
    <x v="0"/>
    <x v="442"/>
    <x v="2"/>
    <s v="AUD"/>
    <x v="604"/>
    <n v="1514872800"/>
    <b v="0"/>
    <b v="0"/>
    <s v="food/food trucks"/>
    <n v="0.42127533783783783"/>
    <x v="553"/>
    <x v="0"/>
    <x v="0"/>
  </r>
  <r>
    <n v="657"/>
    <x v="646"/>
    <s v="Balanced optimal hardware"/>
    <x v="83"/>
    <n v="824"/>
    <x v="0"/>
    <x v="443"/>
    <x v="1"/>
    <s v="USD"/>
    <x v="605"/>
    <n v="1515736800"/>
    <b v="0"/>
    <b v="0"/>
    <s v="film &amp; video/science fiction"/>
    <n v="8.2400000000000001E-2"/>
    <x v="554"/>
    <x v="4"/>
    <x v="22"/>
  </r>
  <r>
    <n v="658"/>
    <x v="647"/>
    <s v="Self-enabling mission-critical success"/>
    <x v="352"/>
    <n v="31594"/>
    <x v="3"/>
    <x v="444"/>
    <x v="1"/>
    <s v="USD"/>
    <x v="606"/>
    <n v="1442898000"/>
    <b v="0"/>
    <b v="0"/>
    <s v="music/rock"/>
    <n v="0.60064638783269964"/>
    <x v="325"/>
    <x v="1"/>
    <x v="1"/>
  </r>
  <r>
    <n v="659"/>
    <x v="648"/>
    <s v="Grass-roots dynamic emulation"/>
    <x v="353"/>
    <n v="57010"/>
    <x v="0"/>
    <x v="424"/>
    <x v="4"/>
    <s v="GBP"/>
    <x v="65"/>
    <n v="1296194400"/>
    <b v="0"/>
    <b v="0"/>
    <s v="film &amp; video/documentary"/>
    <n v="0.47232808616404309"/>
    <x v="555"/>
    <x v="4"/>
    <x v="4"/>
  </r>
  <r>
    <n v="660"/>
    <x v="649"/>
    <s v="Fundamental disintermediate matrix"/>
    <x v="14"/>
    <n v="7438"/>
    <x v="0"/>
    <x v="385"/>
    <x v="1"/>
    <s v="USD"/>
    <x v="607"/>
    <n v="1440910800"/>
    <b v="1"/>
    <b v="0"/>
    <s v="theater/plays"/>
    <n v="0.81736263736263737"/>
    <x v="556"/>
    <x v="3"/>
    <x v="3"/>
  </r>
  <r>
    <n v="661"/>
    <x v="650"/>
    <s v="Right-sized secondary challenge"/>
    <x v="354"/>
    <n v="57872"/>
    <x v="0"/>
    <x v="445"/>
    <x v="3"/>
    <s v="DKK"/>
    <x v="608"/>
    <n v="1335502800"/>
    <b v="0"/>
    <b v="0"/>
    <s v="music/jazz"/>
    <n v="0.54187265917603"/>
    <x v="557"/>
    <x v="1"/>
    <x v="17"/>
  </r>
  <r>
    <n v="662"/>
    <x v="651"/>
    <s v="Implemented exuding software"/>
    <x v="14"/>
    <n v="8906"/>
    <x v="0"/>
    <x v="54"/>
    <x v="1"/>
    <s v="USD"/>
    <x v="609"/>
    <n v="1544680800"/>
    <b v="0"/>
    <b v="0"/>
    <s v="theater/plays"/>
    <n v="0.97868131868131869"/>
    <x v="558"/>
    <x v="3"/>
    <x v="3"/>
  </r>
  <r>
    <n v="663"/>
    <x v="652"/>
    <s v="Total optimizing software"/>
    <x v="83"/>
    <n v="7724"/>
    <x v="0"/>
    <x v="215"/>
    <x v="1"/>
    <s v="USD"/>
    <x v="610"/>
    <n v="1288414800"/>
    <b v="0"/>
    <b v="0"/>
    <s v="theater/plays"/>
    <n v="0.77239999999999998"/>
    <x v="559"/>
    <x v="3"/>
    <x v="3"/>
  </r>
  <r>
    <n v="664"/>
    <x v="327"/>
    <s v="Optional maximized attitude"/>
    <x v="355"/>
    <n v="26571"/>
    <x v="0"/>
    <x v="446"/>
    <x v="1"/>
    <s v="USD"/>
    <x v="541"/>
    <n v="1330581600"/>
    <b v="0"/>
    <b v="0"/>
    <s v="music/jazz"/>
    <n v="0.33464735516372796"/>
    <x v="372"/>
    <x v="1"/>
    <x v="17"/>
  </r>
  <r>
    <n v="665"/>
    <x v="653"/>
    <s v="Customer-focused impactful extranet"/>
    <x v="135"/>
    <n v="12219"/>
    <x v="1"/>
    <x v="447"/>
    <x v="1"/>
    <s v="USD"/>
    <x v="611"/>
    <n v="1311397200"/>
    <b v="0"/>
    <b v="1"/>
    <s v="film &amp; video/documentary"/>
    <n v="2.3958823529411766"/>
    <x v="560"/>
    <x v="4"/>
    <x v="4"/>
  </r>
  <r>
    <n v="666"/>
    <x v="654"/>
    <s v="Cloned bottom-line success"/>
    <x v="33"/>
    <n v="1985"/>
    <x v="3"/>
    <x v="270"/>
    <x v="1"/>
    <s v="USD"/>
    <x v="612"/>
    <n v="1378357200"/>
    <b v="0"/>
    <b v="1"/>
    <s v="theater/plays"/>
    <n v="0.64032258064516134"/>
    <x v="561"/>
    <x v="3"/>
    <x v="3"/>
  </r>
  <r>
    <n v="667"/>
    <x v="655"/>
    <s v="Decentralized bandwidth-monitored ability"/>
    <x v="350"/>
    <n v="12155"/>
    <x v="1"/>
    <x v="448"/>
    <x v="1"/>
    <s v="USD"/>
    <x v="613"/>
    <n v="1411102800"/>
    <b v="0"/>
    <b v="0"/>
    <s v="journalism/audio"/>
    <n v="1.7615942028985507"/>
    <x v="562"/>
    <x v="8"/>
    <x v="23"/>
  </r>
  <r>
    <n v="668"/>
    <x v="656"/>
    <s v="Programmable leadingedge budgetary management"/>
    <x v="356"/>
    <n v="5593"/>
    <x v="0"/>
    <x v="70"/>
    <x v="1"/>
    <s v="USD"/>
    <x v="614"/>
    <n v="1344834000"/>
    <b v="0"/>
    <b v="0"/>
    <s v="theater/plays"/>
    <n v="0.20338181818181819"/>
    <x v="563"/>
    <x v="3"/>
    <x v="3"/>
  </r>
  <r>
    <n v="669"/>
    <x v="657"/>
    <s v="Upgradable bi-directional concept"/>
    <x v="357"/>
    <n v="175020"/>
    <x v="1"/>
    <x v="449"/>
    <x v="6"/>
    <s v="EUR"/>
    <x v="615"/>
    <n v="1499230800"/>
    <b v="0"/>
    <b v="0"/>
    <s v="theater/plays"/>
    <n v="3.5864754098360656"/>
    <x v="564"/>
    <x v="3"/>
    <x v="3"/>
  </r>
  <r>
    <n v="670"/>
    <x v="635"/>
    <s v="Re-contextualized homogeneous flexibility"/>
    <x v="358"/>
    <n v="75955"/>
    <x v="1"/>
    <x v="450"/>
    <x v="1"/>
    <s v="USD"/>
    <x v="90"/>
    <n v="1457416800"/>
    <b v="0"/>
    <b v="0"/>
    <s v="music/indie rock"/>
    <n v="4.6885802469135802"/>
    <x v="370"/>
    <x v="1"/>
    <x v="7"/>
  </r>
  <r>
    <n v="671"/>
    <x v="658"/>
    <s v="Monitored bi-directional standardization"/>
    <x v="359"/>
    <n v="119127"/>
    <x v="1"/>
    <x v="451"/>
    <x v="1"/>
    <s v="USD"/>
    <x v="616"/>
    <n v="1280898000"/>
    <b v="0"/>
    <b v="1"/>
    <s v="theater/plays"/>
    <n v="1.220563524590164"/>
    <x v="565"/>
    <x v="3"/>
    <x v="3"/>
  </r>
  <r>
    <n v="672"/>
    <x v="659"/>
    <s v="Stand-alone grid-enabled leverage"/>
    <x v="360"/>
    <n v="110689"/>
    <x v="0"/>
    <x v="452"/>
    <x v="2"/>
    <s v="AUD"/>
    <x v="617"/>
    <n v="1522472400"/>
    <b v="0"/>
    <b v="0"/>
    <s v="theater/plays"/>
    <n v="0.55931783729156137"/>
    <x v="372"/>
    <x v="3"/>
    <x v="3"/>
  </r>
  <r>
    <n v="673"/>
    <x v="660"/>
    <s v="Assimilated regional groupware"/>
    <x v="36"/>
    <n v="2445"/>
    <x v="0"/>
    <x v="125"/>
    <x v="6"/>
    <s v="EUR"/>
    <x v="618"/>
    <n v="1462510800"/>
    <b v="0"/>
    <b v="0"/>
    <s v="music/indie rock"/>
    <n v="0.43660714285714286"/>
    <x v="566"/>
    <x v="1"/>
    <x v="7"/>
  </r>
  <r>
    <n v="674"/>
    <x v="661"/>
    <s v="Up-sized 24hour instruction set"/>
    <x v="361"/>
    <n v="57250"/>
    <x v="3"/>
    <x v="453"/>
    <x v="1"/>
    <s v="USD"/>
    <x v="619"/>
    <n v="1317790800"/>
    <b v="0"/>
    <b v="0"/>
    <s v="photography/photography books"/>
    <n v="0.33538371411833628"/>
    <x v="332"/>
    <x v="7"/>
    <x v="14"/>
  </r>
  <r>
    <n v="675"/>
    <x v="662"/>
    <s v="Right-sized web-enabled intranet"/>
    <x v="62"/>
    <n v="11929"/>
    <x v="1"/>
    <x v="269"/>
    <x v="1"/>
    <s v="USD"/>
    <x v="620"/>
    <n v="1568782800"/>
    <b v="0"/>
    <b v="0"/>
    <s v="journalism/audio"/>
    <n v="1.2297938144329896"/>
    <x v="567"/>
    <x v="8"/>
    <x v="23"/>
  </r>
  <r>
    <n v="676"/>
    <x v="663"/>
    <s v="Expanded needs-based orchestration"/>
    <x v="362"/>
    <n v="118214"/>
    <x v="1"/>
    <x v="454"/>
    <x v="1"/>
    <s v="USD"/>
    <x v="621"/>
    <n v="1349413200"/>
    <b v="0"/>
    <b v="0"/>
    <s v="photography/photography books"/>
    <n v="1.8974959871589085"/>
    <x v="568"/>
    <x v="7"/>
    <x v="14"/>
  </r>
  <r>
    <n v="677"/>
    <x v="664"/>
    <s v="Organic system-worthy orchestration"/>
    <x v="98"/>
    <n v="4432"/>
    <x v="0"/>
    <x v="41"/>
    <x v="1"/>
    <s v="USD"/>
    <x v="622"/>
    <n v="1472446800"/>
    <b v="0"/>
    <b v="0"/>
    <s v="publishing/fiction"/>
    <n v="0.83622641509433959"/>
    <x v="569"/>
    <x v="5"/>
    <x v="13"/>
  </r>
  <r>
    <n v="678"/>
    <x v="665"/>
    <s v="Inverse static standardization"/>
    <x v="105"/>
    <n v="17879"/>
    <x v="3"/>
    <x v="455"/>
    <x v="1"/>
    <s v="USD"/>
    <x v="35"/>
    <n v="1548050400"/>
    <b v="0"/>
    <b v="0"/>
    <s v="film &amp; video/drama"/>
    <n v="0.17968844221105529"/>
    <x v="570"/>
    <x v="4"/>
    <x v="6"/>
  </r>
  <r>
    <n v="679"/>
    <x v="307"/>
    <s v="Synchronized motivating solution"/>
    <x v="1"/>
    <n v="14511"/>
    <x v="1"/>
    <x v="456"/>
    <x v="1"/>
    <s v="USD"/>
    <x v="623"/>
    <n v="1571806800"/>
    <b v="0"/>
    <b v="1"/>
    <s v="food/food trucks"/>
    <n v="10.365"/>
    <x v="270"/>
    <x v="0"/>
    <x v="0"/>
  </r>
  <r>
    <n v="680"/>
    <x v="666"/>
    <s v="Open-source 4thgeneration open system"/>
    <x v="363"/>
    <n v="141822"/>
    <x v="0"/>
    <x v="457"/>
    <x v="1"/>
    <s v="USD"/>
    <x v="624"/>
    <n v="1576476000"/>
    <b v="0"/>
    <b v="1"/>
    <s v="games/mobile games"/>
    <n v="0.97405219780219776"/>
    <x v="211"/>
    <x v="6"/>
    <x v="20"/>
  </r>
  <r>
    <n v="681"/>
    <x v="667"/>
    <s v="Decentralized context-sensitive superstructure"/>
    <x v="364"/>
    <n v="159037"/>
    <x v="0"/>
    <x v="458"/>
    <x v="1"/>
    <s v="USD"/>
    <x v="625"/>
    <n v="1324965600"/>
    <b v="0"/>
    <b v="0"/>
    <s v="theater/plays"/>
    <n v="0.86386203150461705"/>
    <x v="571"/>
    <x v="3"/>
    <x v="3"/>
  </r>
  <r>
    <n v="682"/>
    <x v="668"/>
    <s v="Compatible 5thgeneration concept"/>
    <x v="91"/>
    <n v="8109"/>
    <x v="1"/>
    <x v="459"/>
    <x v="1"/>
    <s v="USD"/>
    <x v="626"/>
    <n v="1387519200"/>
    <b v="0"/>
    <b v="0"/>
    <s v="theater/plays"/>
    <n v="1.5016666666666667"/>
    <x v="572"/>
    <x v="3"/>
    <x v="3"/>
  </r>
  <r>
    <n v="683"/>
    <x v="669"/>
    <s v="Virtual systemic intranet"/>
    <x v="173"/>
    <n v="8244"/>
    <x v="1"/>
    <x v="98"/>
    <x v="1"/>
    <s v="USD"/>
    <x v="627"/>
    <n v="1537246800"/>
    <b v="0"/>
    <b v="0"/>
    <s v="theater/plays"/>
    <n v="3.5843478260869563"/>
    <x v="573"/>
    <x v="3"/>
    <x v="3"/>
  </r>
  <r>
    <n v="684"/>
    <x v="670"/>
    <s v="Optimized systemic algorithm"/>
    <x v="1"/>
    <n v="7600"/>
    <x v="1"/>
    <x v="460"/>
    <x v="0"/>
    <s v="CAD"/>
    <x v="628"/>
    <n v="1279515600"/>
    <b v="0"/>
    <b v="0"/>
    <s v="publishing/nonfiction"/>
    <n v="5.4285714285714288"/>
    <x v="574"/>
    <x v="5"/>
    <x v="9"/>
  </r>
  <r>
    <n v="685"/>
    <x v="671"/>
    <s v="Customizable homogeneous firmware"/>
    <x v="365"/>
    <n v="94501"/>
    <x v="0"/>
    <x v="461"/>
    <x v="0"/>
    <s v="CAD"/>
    <x v="629"/>
    <n v="1442379600"/>
    <b v="0"/>
    <b v="0"/>
    <s v="theater/plays"/>
    <n v="0.67500714285714281"/>
    <x v="181"/>
    <x v="3"/>
    <x v="3"/>
  </r>
  <r>
    <n v="686"/>
    <x v="672"/>
    <s v="Front-line cohesive extranet"/>
    <x v="168"/>
    <n v="14381"/>
    <x v="1"/>
    <x v="38"/>
    <x v="1"/>
    <s v="USD"/>
    <x v="630"/>
    <n v="1523077200"/>
    <b v="0"/>
    <b v="0"/>
    <s v="technology/wearables"/>
    <n v="1.9174666666666667"/>
    <x v="575"/>
    <x v="2"/>
    <x v="8"/>
  </r>
  <r>
    <n v="687"/>
    <x v="673"/>
    <s v="Distributed holistic neural-net"/>
    <x v="42"/>
    <n v="13980"/>
    <x v="1"/>
    <x v="462"/>
    <x v="1"/>
    <s v="USD"/>
    <x v="631"/>
    <n v="1489554000"/>
    <b v="0"/>
    <b v="0"/>
    <s v="theater/plays"/>
    <n v="9.32"/>
    <x v="576"/>
    <x v="3"/>
    <x v="3"/>
  </r>
  <r>
    <n v="688"/>
    <x v="674"/>
    <s v="Devolved client-server monitoring"/>
    <x v="49"/>
    <n v="12449"/>
    <x v="1"/>
    <x v="463"/>
    <x v="1"/>
    <s v="USD"/>
    <x v="632"/>
    <n v="1548482400"/>
    <b v="0"/>
    <b v="1"/>
    <s v="film &amp; video/television"/>
    <n v="4.2927586206896553"/>
    <x v="577"/>
    <x v="4"/>
    <x v="19"/>
  </r>
  <r>
    <n v="689"/>
    <x v="675"/>
    <s v="Seamless directional capacity"/>
    <x v="190"/>
    <n v="7348"/>
    <x v="1"/>
    <x v="464"/>
    <x v="1"/>
    <s v="USD"/>
    <x v="633"/>
    <n v="1384063200"/>
    <b v="0"/>
    <b v="0"/>
    <s v="technology/web"/>
    <n v="1.0065753424657535"/>
    <x v="578"/>
    <x v="2"/>
    <x v="2"/>
  </r>
  <r>
    <n v="690"/>
    <x v="676"/>
    <s v="Polarized actuating implementation"/>
    <x v="136"/>
    <n v="8158"/>
    <x v="1"/>
    <x v="257"/>
    <x v="1"/>
    <s v="USD"/>
    <x v="634"/>
    <n v="1322892000"/>
    <b v="0"/>
    <b v="1"/>
    <s v="film &amp; video/documentary"/>
    <n v="2.266111111111111"/>
    <x v="579"/>
    <x v="4"/>
    <x v="4"/>
  </r>
  <r>
    <n v="691"/>
    <x v="677"/>
    <s v="Front-line disintermediate hub"/>
    <x v="92"/>
    <n v="7119"/>
    <x v="1"/>
    <x v="465"/>
    <x v="1"/>
    <s v="USD"/>
    <x v="635"/>
    <n v="1350709200"/>
    <b v="1"/>
    <b v="1"/>
    <s v="film &amp; video/documentary"/>
    <n v="1.4238"/>
    <x v="539"/>
    <x v="4"/>
    <x v="4"/>
  </r>
  <r>
    <n v="692"/>
    <x v="678"/>
    <s v="Decentralized 4thgeneration challenge"/>
    <x v="46"/>
    <n v="5438"/>
    <x v="0"/>
    <x v="385"/>
    <x v="4"/>
    <s v="GBP"/>
    <x v="636"/>
    <n v="1564203600"/>
    <b v="0"/>
    <b v="0"/>
    <s v="music/rock"/>
    <n v="0.90633333333333332"/>
    <x v="580"/>
    <x v="1"/>
    <x v="1"/>
  </r>
  <r>
    <n v="693"/>
    <x v="679"/>
    <s v="Reverse-engineered composite hierarchy"/>
    <x v="366"/>
    <n v="115396"/>
    <x v="0"/>
    <x v="466"/>
    <x v="1"/>
    <s v="USD"/>
    <x v="637"/>
    <n v="1509685200"/>
    <b v="0"/>
    <b v="0"/>
    <s v="theater/plays"/>
    <n v="0.63966740576496672"/>
    <x v="366"/>
    <x v="3"/>
    <x v="3"/>
  </r>
  <r>
    <n v="694"/>
    <x v="680"/>
    <s v="Programmable tangible ability"/>
    <x v="14"/>
    <n v="7656"/>
    <x v="0"/>
    <x v="467"/>
    <x v="1"/>
    <s v="USD"/>
    <x v="638"/>
    <n v="1514959200"/>
    <b v="0"/>
    <b v="0"/>
    <s v="theater/plays"/>
    <n v="0.84131868131868137"/>
    <x v="581"/>
    <x v="3"/>
    <x v="3"/>
  </r>
  <r>
    <n v="695"/>
    <x v="681"/>
    <s v="Configurable full-range emulation"/>
    <x v="243"/>
    <n v="12322"/>
    <x v="1"/>
    <x v="468"/>
    <x v="6"/>
    <s v="EUR"/>
    <x v="639"/>
    <n v="1448863200"/>
    <b v="1"/>
    <b v="0"/>
    <s v="music/rock"/>
    <n v="1.3393478260869565"/>
    <x v="378"/>
    <x v="1"/>
    <x v="1"/>
  </r>
  <r>
    <n v="696"/>
    <x v="682"/>
    <s v="Total real-time hardware"/>
    <x v="367"/>
    <n v="96888"/>
    <x v="0"/>
    <x v="469"/>
    <x v="1"/>
    <s v="USD"/>
    <x v="640"/>
    <n v="1429592400"/>
    <b v="0"/>
    <b v="1"/>
    <s v="theater/plays"/>
    <n v="0.59042047531992692"/>
    <x v="582"/>
    <x v="3"/>
    <x v="3"/>
  </r>
  <r>
    <n v="697"/>
    <x v="683"/>
    <s v="Profound system-worthy functionalities"/>
    <x v="368"/>
    <n v="196960"/>
    <x v="1"/>
    <x v="470"/>
    <x v="1"/>
    <s v="USD"/>
    <x v="641"/>
    <n v="1522645200"/>
    <b v="0"/>
    <b v="0"/>
    <s v="music/electric music"/>
    <n v="1.5280062063615205"/>
    <x v="42"/>
    <x v="1"/>
    <x v="5"/>
  </r>
  <r>
    <n v="698"/>
    <x v="684"/>
    <s v="Cloned hybrid focus group"/>
    <x v="369"/>
    <n v="188057"/>
    <x v="1"/>
    <x v="471"/>
    <x v="0"/>
    <s v="CAD"/>
    <x v="642"/>
    <n v="1323324000"/>
    <b v="0"/>
    <b v="0"/>
    <s v="technology/wearables"/>
    <n v="4.466912114014252"/>
    <x v="94"/>
    <x v="2"/>
    <x v="8"/>
  </r>
  <r>
    <n v="699"/>
    <x v="196"/>
    <s v="Ergonomic dedicated focus group"/>
    <x v="71"/>
    <n v="6245"/>
    <x v="0"/>
    <x v="75"/>
    <x v="1"/>
    <s v="USD"/>
    <x v="230"/>
    <n v="1561525200"/>
    <b v="0"/>
    <b v="0"/>
    <s v="film &amp; video/drama"/>
    <n v="0.8439189189189189"/>
    <x v="583"/>
    <x v="4"/>
    <x v="6"/>
  </r>
  <r>
    <n v="700"/>
    <x v="685"/>
    <s v="Realigned zero administration paradigm"/>
    <x v="0"/>
    <n v="3"/>
    <x v="0"/>
    <x v="49"/>
    <x v="1"/>
    <s v="USD"/>
    <x v="67"/>
    <n v="1265695200"/>
    <b v="0"/>
    <b v="0"/>
    <s v="technology/wearables"/>
    <n v="0.03"/>
    <x v="236"/>
    <x v="2"/>
    <x v="8"/>
  </r>
  <r>
    <n v="701"/>
    <x v="686"/>
    <s v="Open-source multi-tasking methodology"/>
    <x v="370"/>
    <n v="91014"/>
    <x v="1"/>
    <x v="472"/>
    <x v="1"/>
    <s v="USD"/>
    <x v="643"/>
    <n v="1301806800"/>
    <b v="1"/>
    <b v="0"/>
    <s v="theater/plays"/>
    <n v="1.7502692307692307"/>
    <x v="584"/>
    <x v="3"/>
    <x v="3"/>
  </r>
  <r>
    <n v="702"/>
    <x v="687"/>
    <s v="Object-based attitude-oriented analyzer"/>
    <x v="251"/>
    <n v="4710"/>
    <x v="0"/>
    <x v="100"/>
    <x v="1"/>
    <s v="USD"/>
    <x v="644"/>
    <n v="1374901200"/>
    <b v="0"/>
    <b v="0"/>
    <s v="technology/wearables"/>
    <n v="0.54137931034482756"/>
    <x v="585"/>
    <x v="2"/>
    <x v="8"/>
  </r>
  <r>
    <n v="703"/>
    <x v="688"/>
    <s v="Cross-platform tertiary hub"/>
    <x v="371"/>
    <n v="197728"/>
    <x v="1"/>
    <x v="473"/>
    <x v="1"/>
    <s v="USD"/>
    <x v="645"/>
    <n v="1336453200"/>
    <b v="1"/>
    <b v="1"/>
    <s v="publishing/translations"/>
    <n v="3.1187381703470032"/>
    <x v="586"/>
    <x v="5"/>
    <x v="18"/>
  </r>
  <r>
    <n v="704"/>
    <x v="689"/>
    <s v="Seamless clear-thinking artificial intelligence"/>
    <x v="251"/>
    <n v="10682"/>
    <x v="1"/>
    <x v="220"/>
    <x v="1"/>
    <s v="USD"/>
    <x v="646"/>
    <n v="1468904400"/>
    <b v="0"/>
    <b v="0"/>
    <s v="film &amp; video/animation"/>
    <n v="1.2278160919540231"/>
    <x v="587"/>
    <x v="4"/>
    <x v="10"/>
  </r>
  <r>
    <n v="705"/>
    <x v="690"/>
    <s v="Centralized tangible success"/>
    <x v="372"/>
    <n v="168048"/>
    <x v="0"/>
    <x v="474"/>
    <x v="4"/>
    <s v="GBP"/>
    <x v="626"/>
    <n v="1387087200"/>
    <b v="0"/>
    <b v="0"/>
    <s v="publishing/nonfiction"/>
    <n v="0.99026517383618151"/>
    <x v="588"/>
    <x v="5"/>
    <x v="9"/>
  </r>
  <r>
    <n v="706"/>
    <x v="691"/>
    <s v="Customer-focused multimedia methodology"/>
    <x v="2"/>
    <n v="138586"/>
    <x v="1"/>
    <x v="475"/>
    <x v="2"/>
    <s v="AUD"/>
    <x v="647"/>
    <n v="1547445600"/>
    <b v="0"/>
    <b v="1"/>
    <s v="technology/web"/>
    <n v="1.278468634686347"/>
    <x v="589"/>
    <x v="2"/>
    <x v="2"/>
  </r>
  <r>
    <n v="707"/>
    <x v="692"/>
    <s v="Visionary maximized Local Area Network"/>
    <x v="190"/>
    <n v="11579"/>
    <x v="1"/>
    <x v="170"/>
    <x v="1"/>
    <s v="USD"/>
    <x v="159"/>
    <n v="1547359200"/>
    <b v="0"/>
    <b v="0"/>
    <s v="film &amp; video/drama"/>
    <n v="1.5861643835616439"/>
    <x v="590"/>
    <x v="4"/>
    <x v="6"/>
  </r>
  <r>
    <n v="708"/>
    <x v="693"/>
    <s v="Secured bifurcated intranet"/>
    <x v="12"/>
    <n v="12020"/>
    <x v="1"/>
    <x v="231"/>
    <x v="5"/>
    <s v="CHF"/>
    <x v="648"/>
    <n v="1496293200"/>
    <b v="0"/>
    <b v="0"/>
    <s v="theater/plays"/>
    <n v="7.0705882352941174"/>
    <x v="591"/>
    <x v="3"/>
    <x v="3"/>
  </r>
  <r>
    <n v="709"/>
    <x v="694"/>
    <s v="Grass-roots 4thgeneration product"/>
    <x v="122"/>
    <n v="13954"/>
    <x v="1"/>
    <x v="129"/>
    <x v="6"/>
    <s v="EUR"/>
    <x v="267"/>
    <n v="1335416400"/>
    <b v="0"/>
    <b v="0"/>
    <s v="theater/plays"/>
    <n v="1.4238775510204082"/>
    <x v="592"/>
    <x v="3"/>
    <x v="3"/>
  </r>
  <r>
    <n v="710"/>
    <x v="695"/>
    <s v="Reduced next generation info-mediaries"/>
    <x v="333"/>
    <n v="6358"/>
    <x v="1"/>
    <x v="476"/>
    <x v="1"/>
    <s v="USD"/>
    <x v="649"/>
    <n v="1532149200"/>
    <b v="0"/>
    <b v="1"/>
    <s v="theater/plays"/>
    <n v="1.4786046511627906"/>
    <x v="593"/>
    <x v="3"/>
    <x v="3"/>
  </r>
  <r>
    <n v="711"/>
    <x v="696"/>
    <s v="Customizable full-range artificial intelligence"/>
    <x v="8"/>
    <n v="1260"/>
    <x v="0"/>
    <x v="443"/>
    <x v="6"/>
    <s v="EUR"/>
    <x v="248"/>
    <n v="1453788000"/>
    <b v="1"/>
    <b v="1"/>
    <s v="theater/plays"/>
    <n v="0.20322580645161289"/>
    <x v="594"/>
    <x v="3"/>
    <x v="3"/>
  </r>
  <r>
    <n v="712"/>
    <x v="697"/>
    <s v="Programmable leadingedge contingency"/>
    <x v="126"/>
    <n v="14725"/>
    <x v="1"/>
    <x v="381"/>
    <x v="1"/>
    <s v="USD"/>
    <x v="571"/>
    <n v="1471496400"/>
    <b v="0"/>
    <b v="0"/>
    <s v="theater/plays"/>
    <n v="18.40625"/>
    <x v="595"/>
    <x v="3"/>
    <x v="3"/>
  </r>
  <r>
    <n v="713"/>
    <x v="698"/>
    <s v="Multi-layered global groupware"/>
    <x v="350"/>
    <n v="11174"/>
    <x v="1"/>
    <x v="459"/>
    <x v="1"/>
    <s v="USD"/>
    <x v="650"/>
    <n v="1472878800"/>
    <b v="0"/>
    <b v="0"/>
    <s v="publishing/radio &amp; podcasts"/>
    <n v="1.6194202898550725"/>
    <x v="596"/>
    <x v="5"/>
    <x v="15"/>
  </r>
  <r>
    <n v="714"/>
    <x v="699"/>
    <s v="Switchable methodical superstructure"/>
    <x v="373"/>
    <n v="182036"/>
    <x v="1"/>
    <x v="477"/>
    <x v="1"/>
    <s v="USD"/>
    <x v="1"/>
    <n v="1408510800"/>
    <b v="0"/>
    <b v="0"/>
    <s v="music/rock"/>
    <n v="4.7282077922077921"/>
    <x v="230"/>
    <x v="1"/>
    <x v="1"/>
  </r>
  <r>
    <n v="715"/>
    <x v="700"/>
    <s v="Expanded even-keeled portal"/>
    <x v="374"/>
    <n v="28870"/>
    <x v="0"/>
    <x v="478"/>
    <x v="1"/>
    <s v="USD"/>
    <x v="651"/>
    <n v="1281589200"/>
    <b v="0"/>
    <b v="0"/>
    <s v="games/mobile games"/>
    <n v="0.24466101694915254"/>
    <x v="159"/>
    <x v="6"/>
    <x v="20"/>
  </r>
  <r>
    <n v="716"/>
    <x v="701"/>
    <s v="Advanced modular moderator"/>
    <x v="22"/>
    <n v="10353"/>
    <x v="1"/>
    <x v="144"/>
    <x v="1"/>
    <s v="USD"/>
    <x v="652"/>
    <n v="1375851600"/>
    <b v="0"/>
    <b v="1"/>
    <s v="theater/plays"/>
    <n v="5.1764999999999999"/>
    <x v="597"/>
    <x v="3"/>
    <x v="3"/>
  </r>
  <r>
    <n v="717"/>
    <x v="702"/>
    <s v="Reverse-engineered well-modulated ability"/>
    <x v="36"/>
    <n v="13868"/>
    <x v="1"/>
    <x v="479"/>
    <x v="1"/>
    <s v="USD"/>
    <x v="653"/>
    <n v="1315803600"/>
    <b v="0"/>
    <b v="0"/>
    <s v="film &amp; video/documentary"/>
    <n v="2.4764285714285714"/>
    <x v="499"/>
    <x v="4"/>
    <x v="4"/>
  </r>
  <r>
    <n v="718"/>
    <x v="703"/>
    <s v="Expanded optimal pricing structure"/>
    <x v="111"/>
    <n v="8317"/>
    <x v="1"/>
    <x v="480"/>
    <x v="1"/>
    <s v="USD"/>
    <x v="654"/>
    <n v="1373691600"/>
    <b v="0"/>
    <b v="0"/>
    <s v="technology/wearables"/>
    <n v="1.0020481927710843"/>
    <x v="127"/>
    <x v="2"/>
    <x v="8"/>
  </r>
  <r>
    <n v="719"/>
    <x v="704"/>
    <s v="Down-sized uniform ability"/>
    <x v="350"/>
    <n v="10557"/>
    <x v="1"/>
    <x v="300"/>
    <x v="1"/>
    <s v="USD"/>
    <x v="655"/>
    <n v="1339218000"/>
    <b v="0"/>
    <b v="0"/>
    <s v="publishing/fiction"/>
    <n v="1.53"/>
    <x v="598"/>
    <x v="5"/>
    <x v="13"/>
  </r>
  <r>
    <n v="720"/>
    <x v="705"/>
    <s v="Multi-layered upward-trending conglomeration"/>
    <x v="251"/>
    <n v="3227"/>
    <x v="3"/>
    <x v="63"/>
    <x v="3"/>
    <s v="DKK"/>
    <x v="656"/>
    <n v="1520402400"/>
    <b v="0"/>
    <b v="1"/>
    <s v="theater/plays"/>
    <n v="0.37091954022988505"/>
    <x v="599"/>
    <x v="3"/>
    <x v="3"/>
  </r>
  <r>
    <n v="721"/>
    <x v="706"/>
    <s v="Open-architected systematic intranet"/>
    <x v="375"/>
    <n v="5429"/>
    <x v="3"/>
    <x v="101"/>
    <x v="1"/>
    <s v="USD"/>
    <x v="657"/>
    <n v="1523336400"/>
    <b v="0"/>
    <b v="0"/>
    <s v="music/rock"/>
    <n v="4.3923948220064728E-2"/>
    <x v="600"/>
    <x v="1"/>
    <x v="1"/>
  </r>
  <r>
    <n v="722"/>
    <x v="707"/>
    <s v="Proactive 24hour frame"/>
    <x v="376"/>
    <n v="75906"/>
    <x v="1"/>
    <x v="481"/>
    <x v="1"/>
    <s v="USD"/>
    <x v="265"/>
    <n v="1512280800"/>
    <b v="0"/>
    <b v="0"/>
    <s v="film &amp; video/documentary"/>
    <n v="1.5650721649484536"/>
    <x v="372"/>
    <x v="4"/>
    <x v="4"/>
  </r>
  <r>
    <n v="723"/>
    <x v="708"/>
    <s v="Exclusive fresh-thinking model"/>
    <x v="70"/>
    <n v="13250"/>
    <x v="1"/>
    <x v="358"/>
    <x v="2"/>
    <s v="AUD"/>
    <x v="658"/>
    <n v="1458709200"/>
    <b v="0"/>
    <b v="0"/>
    <s v="theater/plays"/>
    <n v="2.704081632653061"/>
    <x v="601"/>
    <x v="3"/>
    <x v="3"/>
  </r>
  <r>
    <n v="724"/>
    <x v="709"/>
    <s v="Business-focused encompassing intranet"/>
    <x v="141"/>
    <n v="11261"/>
    <x v="1"/>
    <x v="246"/>
    <x v="4"/>
    <s v="GBP"/>
    <x v="659"/>
    <n v="1414126800"/>
    <b v="0"/>
    <b v="1"/>
    <s v="theater/plays"/>
    <n v="1.3405952380952382"/>
    <x v="602"/>
    <x v="3"/>
    <x v="3"/>
  </r>
  <r>
    <n v="725"/>
    <x v="710"/>
    <s v="Optional 6thgeneration access"/>
    <x v="377"/>
    <n v="97369"/>
    <x v="0"/>
    <x v="482"/>
    <x v="1"/>
    <s v="USD"/>
    <x v="660"/>
    <n v="1416204000"/>
    <b v="0"/>
    <b v="0"/>
    <s v="games/mobile games"/>
    <n v="0.50398033126293995"/>
    <x v="478"/>
    <x v="6"/>
    <x v="20"/>
  </r>
  <r>
    <n v="726"/>
    <x v="711"/>
    <s v="Realigned web-enabled functionalities"/>
    <x v="378"/>
    <n v="48227"/>
    <x v="3"/>
    <x v="168"/>
    <x v="1"/>
    <s v="USD"/>
    <x v="661"/>
    <n v="1288501200"/>
    <b v="0"/>
    <b v="1"/>
    <s v="theater/plays"/>
    <n v="0.88815837937384901"/>
    <x v="603"/>
    <x v="3"/>
    <x v="3"/>
  </r>
  <r>
    <n v="727"/>
    <x v="712"/>
    <s v="Enterprise-wide multimedia software"/>
    <x v="200"/>
    <n v="14685"/>
    <x v="1"/>
    <x v="483"/>
    <x v="1"/>
    <s v="USD"/>
    <x v="4"/>
    <n v="1552971600"/>
    <b v="0"/>
    <b v="0"/>
    <s v="technology/web"/>
    <n v="1.65"/>
    <x v="604"/>
    <x v="2"/>
    <x v="2"/>
  </r>
  <r>
    <n v="728"/>
    <x v="713"/>
    <s v="Versatile mission-critical knowledgebase"/>
    <x v="3"/>
    <n v="735"/>
    <x v="0"/>
    <x v="234"/>
    <x v="1"/>
    <s v="USD"/>
    <x v="662"/>
    <n v="1465102800"/>
    <b v="0"/>
    <b v="0"/>
    <s v="theater/plays"/>
    <n v="0.17499999999999999"/>
    <x v="605"/>
    <x v="3"/>
    <x v="3"/>
  </r>
  <r>
    <n v="729"/>
    <x v="714"/>
    <s v="Multi-lateral object-oriented open system"/>
    <x v="36"/>
    <n v="10397"/>
    <x v="1"/>
    <x v="393"/>
    <x v="1"/>
    <s v="USD"/>
    <x v="663"/>
    <n v="1360130400"/>
    <b v="0"/>
    <b v="0"/>
    <s v="film &amp; video/drama"/>
    <n v="1.8566071428571429"/>
    <x v="527"/>
    <x v="4"/>
    <x v="6"/>
  </r>
  <r>
    <n v="730"/>
    <x v="715"/>
    <s v="Visionary system-worthy attitude"/>
    <x v="379"/>
    <n v="118847"/>
    <x v="1"/>
    <x v="130"/>
    <x v="0"/>
    <s v="CAD"/>
    <x v="664"/>
    <n v="1432875600"/>
    <b v="0"/>
    <b v="0"/>
    <s v="technology/wearables"/>
    <n v="4.1266319444444441"/>
    <x v="606"/>
    <x v="2"/>
    <x v="8"/>
  </r>
  <r>
    <n v="731"/>
    <x v="716"/>
    <s v="Synergized content-based hierarchy"/>
    <x v="48"/>
    <n v="7220"/>
    <x v="3"/>
    <x v="319"/>
    <x v="1"/>
    <s v="USD"/>
    <x v="665"/>
    <n v="1500872400"/>
    <b v="0"/>
    <b v="0"/>
    <s v="technology/web"/>
    <n v="0.90249999999999997"/>
    <x v="607"/>
    <x v="2"/>
    <x v="2"/>
  </r>
  <r>
    <n v="732"/>
    <x v="717"/>
    <s v="Business-focused 24hour access"/>
    <x v="380"/>
    <n v="107622"/>
    <x v="0"/>
    <x v="484"/>
    <x v="1"/>
    <s v="USD"/>
    <x v="666"/>
    <n v="1492146000"/>
    <b v="0"/>
    <b v="1"/>
    <s v="music/rock"/>
    <n v="0.91984615384615387"/>
    <x v="608"/>
    <x v="1"/>
    <x v="1"/>
  </r>
  <r>
    <n v="733"/>
    <x v="718"/>
    <s v="Automated hybrid orchestration"/>
    <x v="144"/>
    <n v="83267"/>
    <x v="1"/>
    <x v="485"/>
    <x v="1"/>
    <s v="USD"/>
    <x v="43"/>
    <n v="1407301200"/>
    <b v="0"/>
    <b v="0"/>
    <s v="music/metal"/>
    <n v="5.2700632911392402"/>
    <x v="609"/>
    <x v="1"/>
    <x v="16"/>
  </r>
  <r>
    <n v="734"/>
    <x v="719"/>
    <s v="Exclusive 5thgeneration leverage"/>
    <x v="3"/>
    <n v="13404"/>
    <x v="1"/>
    <x v="486"/>
    <x v="1"/>
    <s v="USD"/>
    <x v="667"/>
    <n v="1486620000"/>
    <b v="0"/>
    <b v="1"/>
    <s v="theater/plays"/>
    <n v="3.1914285714285713"/>
    <x v="253"/>
    <x v="3"/>
    <x v="3"/>
  </r>
  <r>
    <n v="735"/>
    <x v="720"/>
    <s v="Grass-roots zero administration alliance"/>
    <x v="211"/>
    <n v="131404"/>
    <x v="1"/>
    <x v="487"/>
    <x v="1"/>
    <s v="USD"/>
    <x v="668"/>
    <n v="1459918800"/>
    <b v="0"/>
    <b v="0"/>
    <s v="photography/photography books"/>
    <n v="3.5418867924528303"/>
    <x v="610"/>
    <x v="7"/>
    <x v="14"/>
  </r>
  <r>
    <n v="736"/>
    <x v="721"/>
    <s v="Proactive heuristic orchestration"/>
    <x v="106"/>
    <n v="2533"/>
    <x v="3"/>
    <x v="226"/>
    <x v="1"/>
    <s v="USD"/>
    <x v="669"/>
    <n v="1424757600"/>
    <b v="0"/>
    <b v="0"/>
    <s v="publishing/nonfiction"/>
    <n v="0.32896103896103895"/>
    <x v="611"/>
    <x v="5"/>
    <x v="9"/>
  </r>
  <r>
    <n v="737"/>
    <x v="722"/>
    <s v="Function-based systematic Graphical User Interface"/>
    <x v="41"/>
    <n v="5028"/>
    <x v="1"/>
    <x v="80"/>
    <x v="1"/>
    <s v="USD"/>
    <x v="670"/>
    <n v="1479880800"/>
    <b v="0"/>
    <b v="0"/>
    <s v="music/indie rock"/>
    <n v="1.358918918918919"/>
    <x v="612"/>
    <x v="1"/>
    <x v="7"/>
  </r>
  <r>
    <n v="738"/>
    <x v="486"/>
    <s v="Extended zero administration software"/>
    <x v="381"/>
    <n v="1557"/>
    <x v="0"/>
    <x v="27"/>
    <x v="1"/>
    <s v="USD"/>
    <x v="671"/>
    <n v="1418018400"/>
    <b v="0"/>
    <b v="1"/>
    <s v="theater/plays"/>
    <n v="2.0843373493975904E-2"/>
    <x v="613"/>
    <x v="3"/>
    <x v="3"/>
  </r>
  <r>
    <n v="739"/>
    <x v="723"/>
    <s v="Multi-tiered discrete support"/>
    <x v="83"/>
    <n v="6100"/>
    <x v="0"/>
    <x v="271"/>
    <x v="1"/>
    <s v="USD"/>
    <x v="672"/>
    <n v="1341032400"/>
    <b v="0"/>
    <b v="0"/>
    <s v="music/indie rock"/>
    <n v="0.61"/>
    <x v="614"/>
    <x v="1"/>
    <x v="7"/>
  </r>
  <r>
    <n v="740"/>
    <x v="724"/>
    <s v="Phased system-worthy conglomeration"/>
    <x v="98"/>
    <n v="1592"/>
    <x v="0"/>
    <x v="36"/>
    <x v="1"/>
    <s v="USD"/>
    <x v="673"/>
    <n v="1486360800"/>
    <b v="0"/>
    <b v="0"/>
    <s v="theater/plays"/>
    <n v="0.30037735849056602"/>
    <x v="615"/>
    <x v="3"/>
    <x v="3"/>
  </r>
  <r>
    <n v="741"/>
    <x v="287"/>
    <s v="Balanced mobile alliance"/>
    <x v="272"/>
    <n v="14150"/>
    <x v="1"/>
    <x v="406"/>
    <x v="1"/>
    <s v="USD"/>
    <x v="674"/>
    <n v="1274677200"/>
    <b v="0"/>
    <b v="0"/>
    <s v="theater/plays"/>
    <n v="11.791666666666666"/>
    <x v="616"/>
    <x v="3"/>
    <x v="3"/>
  </r>
  <r>
    <n v="742"/>
    <x v="725"/>
    <s v="Reactive solution-oriented groupware"/>
    <x v="272"/>
    <n v="13513"/>
    <x v="1"/>
    <x v="393"/>
    <x v="1"/>
    <s v="USD"/>
    <x v="675"/>
    <n v="1267509600"/>
    <b v="0"/>
    <b v="0"/>
    <s v="music/electric music"/>
    <n v="11.260833333333334"/>
    <x v="86"/>
    <x v="1"/>
    <x v="5"/>
  </r>
  <r>
    <n v="743"/>
    <x v="726"/>
    <s v="Exclusive bandwidth-monitored orchestration"/>
    <x v="61"/>
    <n v="504"/>
    <x v="0"/>
    <x v="68"/>
    <x v="1"/>
    <s v="USD"/>
    <x v="676"/>
    <n v="1445922000"/>
    <b v="0"/>
    <b v="1"/>
    <s v="theater/plays"/>
    <n v="0.12923076923076923"/>
    <x v="617"/>
    <x v="3"/>
    <x v="3"/>
  </r>
  <r>
    <n v="744"/>
    <x v="727"/>
    <s v="Intuitive exuding initiative"/>
    <x v="22"/>
    <n v="14240"/>
    <x v="1"/>
    <x v="382"/>
    <x v="1"/>
    <s v="USD"/>
    <x v="342"/>
    <n v="1534050000"/>
    <b v="0"/>
    <b v="1"/>
    <s v="theater/plays"/>
    <n v="7.12"/>
    <x v="618"/>
    <x v="3"/>
    <x v="3"/>
  </r>
  <r>
    <n v="745"/>
    <x v="728"/>
    <s v="Streamlined needs-based knowledge user"/>
    <x v="350"/>
    <n v="2091"/>
    <x v="0"/>
    <x v="298"/>
    <x v="1"/>
    <s v="USD"/>
    <x v="677"/>
    <n v="1277528400"/>
    <b v="0"/>
    <b v="0"/>
    <s v="technology/wearables"/>
    <n v="0.30304347826086958"/>
    <x v="619"/>
    <x v="2"/>
    <x v="8"/>
  </r>
  <r>
    <n v="746"/>
    <x v="729"/>
    <s v="Automated system-worthy structure"/>
    <x v="382"/>
    <n v="118580"/>
    <x v="1"/>
    <x v="488"/>
    <x v="1"/>
    <s v="USD"/>
    <x v="678"/>
    <n v="1318568400"/>
    <b v="0"/>
    <b v="0"/>
    <s v="technology/web"/>
    <n v="2.1250896057347672"/>
    <x v="33"/>
    <x v="2"/>
    <x v="2"/>
  </r>
  <r>
    <n v="747"/>
    <x v="730"/>
    <s v="Secured clear-thinking intranet"/>
    <x v="70"/>
    <n v="11214"/>
    <x v="1"/>
    <x v="489"/>
    <x v="1"/>
    <s v="USD"/>
    <x v="679"/>
    <n v="1284354000"/>
    <b v="0"/>
    <b v="0"/>
    <s v="theater/plays"/>
    <n v="2.2885714285714287"/>
    <x v="620"/>
    <x v="3"/>
    <x v="3"/>
  </r>
  <r>
    <n v="748"/>
    <x v="731"/>
    <s v="Cloned actuating architecture"/>
    <x v="383"/>
    <n v="68137"/>
    <x v="3"/>
    <x v="490"/>
    <x v="1"/>
    <s v="USD"/>
    <x v="680"/>
    <n v="1269579600"/>
    <b v="0"/>
    <b v="1"/>
    <s v="film &amp; video/animation"/>
    <n v="0.34959979476654696"/>
    <x v="606"/>
    <x v="4"/>
    <x v="10"/>
  </r>
  <r>
    <n v="749"/>
    <x v="732"/>
    <s v="Down-sized needs-based task-force"/>
    <x v="133"/>
    <n v="13527"/>
    <x v="1"/>
    <x v="491"/>
    <x v="6"/>
    <s v="EUR"/>
    <x v="681"/>
    <n v="1413781200"/>
    <b v="0"/>
    <b v="1"/>
    <s v="technology/wearables"/>
    <n v="1.5729069767441861"/>
    <x v="621"/>
    <x v="2"/>
    <x v="8"/>
  </r>
  <r>
    <n v="750"/>
    <x v="733"/>
    <s v="Extended responsive Internet solution"/>
    <x v="0"/>
    <n v="1"/>
    <x v="0"/>
    <x v="49"/>
    <x v="4"/>
    <s v="GBP"/>
    <x v="682"/>
    <n v="1280120400"/>
    <b v="0"/>
    <b v="0"/>
    <s v="music/electric music"/>
    <n v="0.01"/>
    <x v="98"/>
    <x v="1"/>
    <x v="5"/>
  </r>
  <r>
    <n v="751"/>
    <x v="734"/>
    <s v="Universal value-added moderator"/>
    <x v="136"/>
    <n v="8363"/>
    <x v="1"/>
    <x v="492"/>
    <x v="1"/>
    <s v="USD"/>
    <x v="683"/>
    <n v="1459486800"/>
    <b v="1"/>
    <b v="1"/>
    <s v="publishing/nonfiction"/>
    <n v="2.3230555555555554"/>
    <x v="622"/>
    <x v="5"/>
    <x v="9"/>
  </r>
  <r>
    <n v="752"/>
    <x v="735"/>
    <s v="Sharable motivating emulation"/>
    <x v="306"/>
    <n v="5362"/>
    <x v="3"/>
    <x v="493"/>
    <x v="1"/>
    <s v="USD"/>
    <x v="684"/>
    <n v="1282539600"/>
    <b v="0"/>
    <b v="1"/>
    <s v="theater/plays"/>
    <n v="0.92448275862068963"/>
    <x v="307"/>
    <x v="3"/>
    <x v="3"/>
  </r>
  <r>
    <n v="753"/>
    <x v="736"/>
    <s v="Networked web-enabled product"/>
    <x v="53"/>
    <n v="12065"/>
    <x v="1"/>
    <x v="231"/>
    <x v="1"/>
    <s v="USD"/>
    <x v="674"/>
    <n v="1275886800"/>
    <b v="0"/>
    <b v="0"/>
    <s v="photography/photography books"/>
    <n v="2.5670212765957445"/>
    <x v="623"/>
    <x v="7"/>
    <x v="14"/>
  </r>
  <r>
    <n v="754"/>
    <x v="737"/>
    <s v="Advanced dedicated encoding"/>
    <x v="384"/>
    <n v="118603"/>
    <x v="1"/>
    <x v="494"/>
    <x v="1"/>
    <s v="USD"/>
    <x v="685"/>
    <n v="1355983200"/>
    <b v="0"/>
    <b v="0"/>
    <s v="theater/plays"/>
    <n v="1.6847017045454546"/>
    <x v="624"/>
    <x v="3"/>
    <x v="3"/>
  </r>
  <r>
    <n v="755"/>
    <x v="738"/>
    <s v="Stand-alone multi-state project"/>
    <x v="6"/>
    <n v="7496"/>
    <x v="1"/>
    <x v="495"/>
    <x v="3"/>
    <s v="DKK"/>
    <x v="605"/>
    <n v="1515391200"/>
    <b v="0"/>
    <b v="1"/>
    <s v="theater/plays"/>
    <n v="1.6657777777777778"/>
    <x v="625"/>
    <x v="3"/>
    <x v="3"/>
  </r>
  <r>
    <n v="756"/>
    <x v="739"/>
    <s v="Customizable bi-directional monitoring"/>
    <x v="81"/>
    <n v="10037"/>
    <x v="1"/>
    <x v="496"/>
    <x v="1"/>
    <s v="USD"/>
    <x v="686"/>
    <n v="1422252000"/>
    <b v="0"/>
    <b v="0"/>
    <s v="theater/plays"/>
    <n v="7.7207692307692311"/>
    <x v="626"/>
    <x v="3"/>
    <x v="3"/>
  </r>
  <r>
    <n v="757"/>
    <x v="740"/>
    <s v="Profit-focused motivating function"/>
    <x v="1"/>
    <n v="5696"/>
    <x v="1"/>
    <x v="493"/>
    <x v="1"/>
    <s v="USD"/>
    <x v="687"/>
    <n v="1305522000"/>
    <b v="0"/>
    <b v="0"/>
    <s v="film &amp; video/drama"/>
    <n v="4.0685714285714285"/>
    <x v="627"/>
    <x v="4"/>
    <x v="6"/>
  </r>
  <r>
    <n v="758"/>
    <x v="741"/>
    <s v="Proactive systemic firmware"/>
    <x v="241"/>
    <n v="167005"/>
    <x v="1"/>
    <x v="497"/>
    <x v="0"/>
    <s v="CAD"/>
    <x v="688"/>
    <n v="1414904400"/>
    <b v="0"/>
    <b v="0"/>
    <s v="music/rock"/>
    <n v="5.6420608108108112"/>
    <x v="628"/>
    <x v="1"/>
    <x v="1"/>
  </r>
  <r>
    <n v="759"/>
    <x v="742"/>
    <s v="Grass-roots upward-trending installation"/>
    <x v="385"/>
    <n v="114615"/>
    <x v="0"/>
    <x v="498"/>
    <x v="1"/>
    <s v="USD"/>
    <x v="689"/>
    <n v="1520402400"/>
    <b v="0"/>
    <b v="0"/>
    <s v="music/electric music"/>
    <n v="0.6842686567164179"/>
    <x v="629"/>
    <x v="1"/>
    <x v="5"/>
  </r>
  <r>
    <n v="760"/>
    <x v="743"/>
    <s v="Virtual heuristic hub"/>
    <x v="386"/>
    <n v="16592"/>
    <x v="0"/>
    <x v="155"/>
    <x v="6"/>
    <s v="EUR"/>
    <x v="690"/>
    <n v="1567141200"/>
    <b v="0"/>
    <b v="1"/>
    <s v="games/video games"/>
    <n v="0.34351966873706002"/>
    <x v="630"/>
    <x v="6"/>
    <x v="11"/>
  </r>
  <r>
    <n v="761"/>
    <x v="744"/>
    <s v="Customizable leadingedge model"/>
    <x v="196"/>
    <n v="14420"/>
    <x v="1"/>
    <x v="499"/>
    <x v="1"/>
    <s v="USD"/>
    <x v="691"/>
    <n v="1501131600"/>
    <b v="0"/>
    <b v="0"/>
    <s v="music/rock"/>
    <n v="6.5545454545454547"/>
    <x v="631"/>
    <x v="1"/>
    <x v="1"/>
  </r>
  <r>
    <n v="762"/>
    <x v="307"/>
    <s v="Upgradable uniform service-desk"/>
    <x v="26"/>
    <n v="6204"/>
    <x v="1"/>
    <x v="16"/>
    <x v="2"/>
    <s v="AUD"/>
    <x v="692"/>
    <n v="1355032800"/>
    <b v="0"/>
    <b v="0"/>
    <s v="music/jazz"/>
    <n v="1.7725714285714285"/>
    <x v="470"/>
    <x v="1"/>
    <x v="17"/>
  </r>
  <r>
    <n v="763"/>
    <x v="745"/>
    <s v="Inverse client-driven product"/>
    <x v="36"/>
    <n v="6338"/>
    <x v="1"/>
    <x v="500"/>
    <x v="1"/>
    <s v="USD"/>
    <x v="693"/>
    <n v="1339477200"/>
    <b v="0"/>
    <b v="1"/>
    <s v="theater/plays"/>
    <n v="1.1317857142857144"/>
    <x v="632"/>
    <x v="3"/>
    <x v="3"/>
  </r>
  <r>
    <n v="764"/>
    <x v="746"/>
    <s v="Managed bandwidth-monitored system engine"/>
    <x v="65"/>
    <n v="8010"/>
    <x v="1"/>
    <x v="496"/>
    <x v="1"/>
    <s v="USD"/>
    <x v="694"/>
    <n v="1305954000"/>
    <b v="0"/>
    <b v="0"/>
    <s v="music/rock"/>
    <n v="7.2818181818181822"/>
    <x v="486"/>
    <x v="1"/>
    <x v="1"/>
  </r>
  <r>
    <n v="765"/>
    <x v="747"/>
    <s v="Advanced transitional help-desk"/>
    <x v="61"/>
    <n v="8125"/>
    <x v="1"/>
    <x v="40"/>
    <x v="1"/>
    <s v="USD"/>
    <x v="695"/>
    <n v="1494392400"/>
    <b v="1"/>
    <b v="1"/>
    <s v="music/indie rock"/>
    <n v="2.0833333333333335"/>
    <x v="633"/>
    <x v="1"/>
    <x v="7"/>
  </r>
  <r>
    <n v="766"/>
    <x v="748"/>
    <s v="De-engineered disintermediate encryption"/>
    <x v="316"/>
    <n v="13653"/>
    <x v="0"/>
    <x v="501"/>
    <x v="2"/>
    <s v="AUD"/>
    <x v="123"/>
    <n v="1537419600"/>
    <b v="0"/>
    <b v="0"/>
    <s v="film &amp; video/science fiction"/>
    <n v="0.31171232876712329"/>
    <x v="634"/>
    <x v="4"/>
    <x v="22"/>
  </r>
  <r>
    <n v="767"/>
    <x v="749"/>
    <s v="Upgradable attitude-oriented project"/>
    <x v="387"/>
    <n v="55372"/>
    <x v="0"/>
    <x v="502"/>
    <x v="1"/>
    <s v="USD"/>
    <x v="696"/>
    <n v="1447999200"/>
    <b v="0"/>
    <b v="0"/>
    <s v="publishing/translations"/>
    <n v="0.56967078189300413"/>
    <x v="635"/>
    <x v="5"/>
    <x v="18"/>
  </r>
  <r>
    <n v="768"/>
    <x v="750"/>
    <s v="Fundamental zero tolerance alliance"/>
    <x v="73"/>
    <n v="11088"/>
    <x v="1"/>
    <x v="503"/>
    <x v="1"/>
    <s v="USD"/>
    <x v="626"/>
    <n v="1388037600"/>
    <b v="0"/>
    <b v="0"/>
    <s v="theater/plays"/>
    <n v="2.31"/>
    <x v="636"/>
    <x v="3"/>
    <x v="3"/>
  </r>
  <r>
    <n v="769"/>
    <x v="751"/>
    <s v="Devolved 24hour forecast"/>
    <x v="388"/>
    <n v="109106"/>
    <x v="0"/>
    <x v="504"/>
    <x v="1"/>
    <s v="USD"/>
    <x v="697"/>
    <n v="1378789200"/>
    <b v="0"/>
    <b v="0"/>
    <s v="games/video games"/>
    <n v="0.86867834394904464"/>
    <x v="637"/>
    <x v="6"/>
    <x v="11"/>
  </r>
  <r>
    <n v="770"/>
    <x v="752"/>
    <s v="User-centric attitude-oriented intranet"/>
    <x v="333"/>
    <n v="11642"/>
    <x v="1"/>
    <x v="505"/>
    <x v="6"/>
    <s v="EUR"/>
    <x v="698"/>
    <n v="1398056400"/>
    <b v="0"/>
    <b v="1"/>
    <s v="theater/plays"/>
    <n v="2.7074418604651163"/>
    <x v="638"/>
    <x v="3"/>
    <x v="3"/>
  </r>
  <r>
    <n v="771"/>
    <x v="753"/>
    <s v="Self-enabling 5thgeneration paradigm"/>
    <x v="36"/>
    <n v="2769"/>
    <x v="3"/>
    <x v="150"/>
    <x v="1"/>
    <s v="USD"/>
    <x v="699"/>
    <n v="1550815200"/>
    <b v="0"/>
    <b v="0"/>
    <s v="theater/plays"/>
    <n v="0.49446428571428569"/>
    <x v="639"/>
    <x v="3"/>
    <x v="3"/>
  </r>
  <r>
    <n v="772"/>
    <x v="754"/>
    <s v="Persistent 3rdgeneration moratorium"/>
    <x v="389"/>
    <n v="169586"/>
    <x v="1"/>
    <x v="506"/>
    <x v="1"/>
    <s v="USD"/>
    <x v="700"/>
    <n v="1550037600"/>
    <b v="0"/>
    <b v="0"/>
    <s v="music/indie rock"/>
    <n v="1.1335962566844919"/>
    <x v="640"/>
    <x v="1"/>
    <x v="7"/>
  </r>
  <r>
    <n v="773"/>
    <x v="755"/>
    <s v="Cross-platform empowering project"/>
    <x v="390"/>
    <n v="101185"/>
    <x v="1"/>
    <x v="507"/>
    <x v="1"/>
    <s v="USD"/>
    <x v="701"/>
    <n v="1492923600"/>
    <b v="0"/>
    <b v="0"/>
    <s v="theater/plays"/>
    <n v="1.9055555555555554"/>
    <x v="194"/>
    <x v="3"/>
    <x v="3"/>
  </r>
  <r>
    <n v="774"/>
    <x v="756"/>
    <s v="Polarized user-facing interface"/>
    <x v="92"/>
    <n v="6775"/>
    <x v="1"/>
    <x v="373"/>
    <x v="6"/>
    <s v="EUR"/>
    <x v="702"/>
    <n v="1467522000"/>
    <b v="0"/>
    <b v="0"/>
    <s v="technology/web"/>
    <n v="1.355"/>
    <x v="641"/>
    <x v="2"/>
    <x v="2"/>
  </r>
  <r>
    <n v="775"/>
    <x v="757"/>
    <s v="Customer-focused non-volatile framework"/>
    <x v="151"/>
    <n v="968"/>
    <x v="0"/>
    <x v="234"/>
    <x v="1"/>
    <s v="USD"/>
    <x v="703"/>
    <n v="1416117600"/>
    <b v="0"/>
    <b v="0"/>
    <s v="music/rock"/>
    <n v="0.10297872340425532"/>
    <x v="642"/>
    <x v="1"/>
    <x v="1"/>
  </r>
  <r>
    <n v="776"/>
    <x v="758"/>
    <s v="Synchronized multimedia frame"/>
    <x v="391"/>
    <n v="72623"/>
    <x v="0"/>
    <x v="508"/>
    <x v="1"/>
    <s v="USD"/>
    <x v="704"/>
    <n v="1563771600"/>
    <b v="0"/>
    <b v="0"/>
    <s v="theater/plays"/>
    <n v="0.65544223826714798"/>
    <x v="640"/>
    <x v="3"/>
    <x v="3"/>
  </r>
  <r>
    <n v="777"/>
    <x v="759"/>
    <s v="Open-architected stable algorithm"/>
    <x v="202"/>
    <n v="45987"/>
    <x v="0"/>
    <x v="103"/>
    <x v="1"/>
    <s v="USD"/>
    <x v="431"/>
    <n v="1319259600"/>
    <b v="0"/>
    <b v="0"/>
    <s v="theater/plays"/>
    <n v="0.49026652452025588"/>
    <x v="643"/>
    <x v="3"/>
    <x v="3"/>
  </r>
  <r>
    <n v="778"/>
    <x v="760"/>
    <s v="Cross-platform optimizing website"/>
    <x v="81"/>
    <n v="10243"/>
    <x v="1"/>
    <x v="5"/>
    <x v="5"/>
    <s v="CHF"/>
    <x v="705"/>
    <n v="1313643600"/>
    <b v="0"/>
    <b v="0"/>
    <s v="film &amp; video/animation"/>
    <n v="7.8792307692307695"/>
    <x v="644"/>
    <x v="4"/>
    <x v="10"/>
  </r>
  <r>
    <n v="779"/>
    <x v="761"/>
    <s v="Public-key actuating projection"/>
    <x v="392"/>
    <n v="87293"/>
    <x v="0"/>
    <x v="509"/>
    <x v="1"/>
    <s v="USD"/>
    <x v="706"/>
    <n v="1440306000"/>
    <b v="0"/>
    <b v="1"/>
    <s v="theater/plays"/>
    <n v="0.80306347746090156"/>
    <x v="13"/>
    <x v="3"/>
    <x v="3"/>
  </r>
  <r>
    <n v="780"/>
    <x v="762"/>
    <s v="Implemented intangible instruction set"/>
    <x v="135"/>
    <n v="5421"/>
    <x v="1"/>
    <x v="55"/>
    <x v="1"/>
    <s v="USD"/>
    <x v="707"/>
    <n v="1470805200"/>
    <b v="0"/>
    <b v="1"/>
    <s v="film &amp; video/drama"/>
    <n v="1.0629411764705883"/>
    <x v="645"/>
    <x v="4"/>
    <x v="6"/>
  </r>
  <r>
    <n v="781"/>
    <x v="763"/>
    <s v="Cross-group interactive architecture"/>
    <x v="251"/>
    <n v="4414"/>
    <x v="3"/>
    <x v="75"/>
    <x v="5"/>
    <s v="CHF"/>
    <x v="708"/>
    <n v="1292911200"/>
    <b v="0"/>
    <b v="0"/>
    <s v="theater/plays"/>
    <n v="0.50735632183908042"/>
    <x v="646"/>
    <x v="3"/>
    <x v="3"/>
  </r>
  <r>
    <n v="782"/>
    <x v="764"/>
    <s v="Centralized asymmetric framework"/>
    <x v="135"/>
    <n v="10981"/>
    <x v="1"/>
    <x v="510"/>
    <x v="1"/>
    <s v="USD"/>
    <x v="709"/>
    <n v="1301374800"/>
    <b v="0"/>
    <b v="1"/>
    <s v="film &amp; video/animation"/>
    <n v="2.153137254901961"/>
    <x v="647"/>
    <x v="4"/>
    <x v="10"/>
  </r>
  <r>
    <n v="783"/>
    <x v="765"/>
    <s v="Down-sized systematic utilization"/>
    <x v="71"/>
    <n v="10451"/>
    <x v="1"/>
    <x v="188"/>
    <x v="1"/>
    <s v="USD"/>
    <x v="710"/>
    <n v="1387864800"/>
    <b v="0"/>
    <b v="0"/>
    <s v="music/rock"/>
    <n v="1.4122972972972974"/>
    <x v="523"/>
    <x v="1"/>
    <x v="1"/>
  </r>
  <r>
    <n v="784"/>
    <x v="766"/>
    <s v="Profound fault-tolerant model"/>
    <x v="393"/>
    <n v="102535"/>
    <x v="1"/>
    <x v="511"/>
    <x v="1"/>
    <s v="USD"/>
    <x v="711"/>
    <n v="1458190800"/>
    <b v="0"/>
    <b v="0"/>
    <s v="technology/web"/>
    <n v="1.1533745781777278"/>
    <x v="8"/>
    <x v="2"/>
    <x v="2"/>
  </r>
  <r>
    <n v="785"/>
    <x v="767"/>
    <s v="Multi-channeled bi-directional moratorium"/>
    <x v="313"/>
    <n v="12939"/>
    <x v="1"/>
    <x v="78"/>
    <x v="2"/>
    <s v="AUD"/>
    <x v="157"/>
    <n v="1559278800"/>
    <b v="0"/>
    <b v="1"/>
    <s v="film &amp; video/animation"/>
    <n v="1.9311940298507462"/>
    <x v="648"/>
    <x v="4"/>
    <x v="10"/>
  </r>
  <r>
    <n v="786"/>
    <x v="768"/>
    <s v="Object-based content-based ability"/>
    <x v="42"/>
    <n v="10946"/>
    <x v="1"/>
    <x v="512"/>
    <x v="6"/>
    <s v="EUR"/>
    <x v="630"/>
    <n v="1522731600"/>
    <b v="0"/>
    <b v="1"/>
    <s v="music/jazz"/>
    <n v="7.2973333333333334"/>
    <x v="649"/>
    <x v="1"/>
    <x v="17"/>
  </r>
  <r>
    <n v="787"/>
    <x v="769"/>
    <s v="Progressive coherent secured line"/>
    <x v="394"/>
    <n v="60994"/>
    <x v="0"/>
    <x v="513"/>
    <x v="0"/>
    <s v="CAD"/>
    <x v="712"/>
    <n v="1306731600"/>
    <b v="0"/>
    <b v="0"/>
    <s v="music/rock"/>
    <n v="0.99663398692810456"/>
    <x v="150"/>
    <x v="1"/>
    <x v="1"/>
  </r>
  <r>
    <n v="788"/>
    <x v="770"/>
    <s v="Synchronized directional capability"/>
    <x v="136"/>
    <n v="3174"/>
    <x v="2"/>
    <x v="249"/>
    <x v="1"/>
    <s v="USD"/>
    <x v="93"/>
    <n v="1352527200"/>
    <b v="0"/>
    <b v="0"/>
    <s v="film &amp; video/animation"/>
    <n v="0.88166666666666671"/>
    <x v="650"/>
    <x v="4"/>
    <x v="10"/>
  </r>
  <r>
    <n v="789"/>
    <x v="771"/>
    <s v="Cross-platform composite migration"/>
    <x v="25"/>
    <n v="3351"/>
    <x v="0"/>
    <x v="430"/>
    <x v="1"/>
    <s v="USD"/>
    <x v="713"/>
    <n v="1404363600"/>
    <b v="0"/>
    <b v="0"/>
    <s v="theater/plays"/>
    <n v="0.37233333333333335"/>
    <x v="651"/>
    <x v="3"/>
    <x v="3"/>
  </r>
  <r>
    <n v="790"/>
    <x v="772"/>
    <s v="Operative local pricing structure"/>
    <x v="395"/>
    <n v="56774"/>
    <x v="3"/>
    <x v="260"/>
    <x v="1"/>
    <s v="USD"/>
    <x v="714"/>
    <n v="1266645600"/>
    <b v="0"/>
    <b v="0"/>
    <s v="theater/plays"/>
    <n v="0.30540075309306081"/>
    <x v="652"/>
    <x v="3"/>
    <x v="3"/>
  </r>
  <r>
    <n v="791"/>
    <x v="773"/>
    <s v="Optional web-enabled extranet"/>
    <x v="118"/>
    <n v="540"/>
    <x v="0"/>
    <x v="514"/>
    <x v="1"/>
    <s v="USD"/>
    <x v="715"/>
    <n v="1482818400"/>
    <b v="0"/>
    <b v="0"/>
    <s v="food/food trucks"/>
    <n v="0.25714285714285712"/>
    <x v="594"/>
    <x v="0"/>
    <x v="0"/>
  </r>
  <r>
    <n v="792"/>
    <x v="774"/>
    <s v="Reduced 6thgeneration intranet"/>
    <x v="22"/>
    <n v="680"/>
    <x v="0"/>
    <x v="243"/>
    <x v="1"/>
    <s v="USD"/>
    <x v="716"/>
    <n v="1374642000"/>
    <b v="0"/>
    <b v="1"/>
    <s v="theater/plays"/>
    <n v="0.34"/>
    <x v="653"/>
    <x v="3"/>
    <x v="3"/>
  </r>
  <r>
    <n v="793"/>
    <x v="775"/>
    <s v="Networked disintermediate leverage"/>
    <x v="65"/>
    <n v="13045"/>
    <x v="1"/>
    <x v="483"/>
    <x v="5"/>
    <s v="CHF"/>
    <x v="448"/>
    <n v="1372482000"/>
    <b v="0"/>
    <b v="0"/>
    <s v="publishing/nonfiction"/>
    <n v="11.859090909090909"/>
    <x v="654"/>
    <x v="5"/>
    <x v="9"/>
  </r>
  <r>
    <n v="794"/>
    <x v="776"/>
    <s v="Optional optimal website"/>
    <x v="47"/>
    <n v="8276"/>
    <x v="1"/>
    <x v="460"/>
    <x v="1"/>
    <s v="USD"/>
    <x v="717"/>
    <n v="1514959200"/>
    <b v="0"/>
    <b v="0"/>
    <s v="music/rock"/>
    <n v="1.2539393939393939"/>
    <x v="655"/>
    <x v="1"/>
    <x v="1"/>
  </r>
  <r>
    <n v="795"/>
    <x v="777"/>
    <s v="Stand-alone asynchronous functionalities"/>
    <x v="143"/>
    <n v="1022"/>
    <x v="0"/>
    <x v="249"/>
    <x v="1"/>
    <s v="USD"/>
    <x v="718"/>
    <n v="1478235600"/>
    <b v="0"/>
    <b v="0"/>
    <s v="film &amp; video/drama"/>
    <n v="0.14394366197183098"/>
    <x v="607"/>
    <x v="4"/>
    <x v="6"/>
  </r>
  <r>
    <n v="796"/>
    <x v="778"/>
    <s v="Profound full-range open system"/>
    <x v="75"/>
    <n v="4275"/>
    <x v="0"/>
    <x v="373"/>
    <x v="1"/>
    <s v="USD"/>
    <x v="719"/>
    <n v="1408078800"/>
    <b v="0"/>
    <b v="1"/>
    <s v="games/mobile games"/>
    <n v="0.54807692307692313"/>
    <x v="656"/>
    <x v="6"/>
    <x v="20"/>
  </r>
  <r>
    <n v="797"/>
    <x v="779"/>
    <s v="Optional tangible utilization"/>
    <x v="4"/>
    <n v="8332"/>
    <x v="1"/>
    <x v="515"/>
    <x v="1"/>
    <s v="USD"/>
    <x v="720"/>
    <n v="1548136800"/>
    <b v="0"/>
    <b v="0"/>
    <s v="technology/web"/>
    <n v="1.0963157894736841"/>
    <x v="657"/>
    <x v="2"/>
    <x v="2"/>
  </r>
  <r>
    <n v="798"/>
    <x v="780"/>
    <s v="Seamless maximized product"/>
    <x v="74"/>
    <n v="6408"/>
    <x v="1"/>
    <x v="246"/>
    <x v="1"/>
    <s v="USD"/>
    <x v="721"/>
    <n v="1340859600"/>
    <b v="0"/>
    <b v="1"/>
    <s v="theater/plays"/>
    <n v="1.8847058823529412"/>
    <x v="658"/>
    <x v="3"/>
    <x v="3"/>
  </r>
  <r>
    <n v="799"/>
    <x v="781"/>
    <s v="Devolved tertiary time-frame"/>
    <x v="396"/>
    <n v="73522"/>
    <x v="0"/>
    <x v="516"/>
    <x v="4"/>
    <s v="GBP"/>
    <x v="722"/>
    <n v="1454479200"/>
    <b v="0"/>
    <b v="0"/>
    <s v="theater/plays"/>
    <n v="0.87008284023668636"/>
    <x v="659"/>
    <x v="3"/>
    <x v="3"/>
  </r>
  <r>
    <n v="800"/>
    <x v="782"/>
    <s v="Centralized regional function"/>
    <x v="0"/>
    <n v="1"/>
    <x v="0"/>
    <x v="49"/>
    <x v="5"/>
    <s v="CHF"/>
    <x v="139"/>
    <n v="1434430800"/>
    <b v="0"/>
    <b v="0"/>
    <s v="music/rock"/>
    <n v="0.01"/>
    <x v="98"/>
    <x v="1"/>
    <x v="1"/>
  </r>
  <r>
    <n v="801"/>
    <x v="783"/>
    <s v="User-friendly high-level initiative"/>
    <x v="173"/>
    <n v="4667"/>
    <x v="1"/>
    <x v="88"/>
    <x v="1"/>
    <s v="USD"/>
    <x v="723"/>
    <n v="1579672800"/>
    <b v="0"/>
    <b v="1"/>
    <s v="photography/photography books"/>
    <n v="2.0291304347826089"/>
    <x v="660"/>
    <x v="7"/>
    <x v="14"/>
  </r>
  <r>
    <n v="802"/>
    <x v="784"/>
    <s v="Reverse-engineered zero-defect infrastructure"/>
    <x v="8"/>
    <n v="12216"/>
    <x v="1"/>
    <x v="23"/>
    <x v="1"/>
    <s v="USD"/>
    <x v="704"/>
    <n v="1562389200"/>
    <b v="0"/>
    <b v="0"/>
    <s v="photography/photography books"/>
    <n v="1.9703225806451612"/>
    <x v="661"/>
    <x v="7"/>
    <x v="14"/>
  </r>
  <r>
    <n v="803"/>
    <x v="785"/>
    <s v="Stand-alone background customer loyalty"/>
    <x v="55"/>
    <n v="6527"/>
    <x v="1"/>
    <x v="517"/>
    <x v="1"/>
    <s v="USD"/>
    <x v="724"/>
    <n v="1551506400"/>
    <b v="0"/>
    <b v="0"/>
    <s v="theater/plays"/>
    <n v="1.07"/>
    <x v="662"/>
    <x v="3"/>
    <x v="3"/>
  </r>
  <r>
    <n v="804"/>
    <x v="786"/>
    <s v="Business-focused discrete software"/>
    <x v="97"/>
    <n v="6987"/>
    <x v="1"/>
    <x v="205"/>
    <x v="1"/>
    <s v="USD"/>
    <x v="725"/>
    <n v="1516600800"/>
    <b v="0"/>
    <b v="0"/>
    <s v="music/rock"/>
    <n v="2.6873076923076922"/>
    <x v="663"/>
    <x v="1"/>
    <x v="1"/>
  </r>
  <r>
    <n v="805"/>
    <x v="787"/>
    <s v="Advanced intermediate Graphic Interface"/>
    <x v="62"/>
    <n v="4932"/>
    <x v="0"/>
    <x v="109"/>
    <x v="2"/>
    <s v="AUD"/>
    <x v="660"/>
    <n v="1420437600"/>
    <b v="0"/>
    <b v="0"/>
    <s v="film &amp; video/documentary"/>
    <n v="0.50845360824742269"/>
    <x v="664"/>
    <x v="4"/>
    <x v="4"/>
  </r>
  <r>
    <n v="806"/>
    <x v="788"/>
    <s v="Adaptive holistic hub"/>
    <x v="31"/>
    <n v="8262"/>
    <x v="1"/>
    <x v="70"/>
    <x v="1"/>
    <s v="USD"/>
    <x v="726"/>
    <n v="1332997200"/>
    <b v="0"/>
    <b v="1"/>
    <s v="film &amp; video/drama"/>
    <n v="11.802857142857142"/>
    <x v="665"/>
    <x v="4"/>
    <x v="6"/>
  </r>
  <r>
    <n v="807"/>
    <x v="789"/>
    <s v="Automated uniform concept"/>
    <x v="31"/>
    <n v="1848"/>
    <x v="1"/>
    <x v="177"/>
    <x v="1"/>
    <s v="USD"/>
    <x v="727"/>
    <n v="1574920800"/>
    <b v="0"/>
    <b v="1"/>
    <s v="theater/plays"/>
    <n v="2.64"/>
    <x v="666"/>
    <x v="3"/>
    <x v="3"/>
  </r>
  <r>
    <n v="808"/>
    <x v="790"/>
    <s v="Enhanced regional flexibility"/>
    <x v="5"/>
    <n v="1583"/>
    <x v="0"/>
    <x v="161"/>
    <x v="1"/>
    <s v="USD"/>
    <x v="728"/>
    <n v="1464930000"/>
    <b v="0"/>
    <b v="0"/>
    <s v="food/food trucks"/>
    <n v="0.30442307692307691"/>
    <x v="667"/>
    <x v="0"/>
    <x v="0"/>
  </r>
  <r>
    <n v="809"/>
    <x v="764"/>
    <s v="Public-key bottom-line algorithm"/>
    <x v="397"/>
    <n v="88536"/>
    <x v="0"/>
    <x v="518"/>
    <x v="5"/>
    <s v="CHF"/>
    <x v="729"/>
    <n v="1345006800"/>
    <b v="0"/>
    <b v="0"/>
    <s v="film &amp; video/documentary"/>
    <n v="0.62880681818181816"/>
    <x v="162"/>
    <x v="4"/>
    <x v="4"/>
  </r>
  <r>
    <n v="810"/>
    <x v="791"/>
    <s v="Multi-layered intangible instruction set"/>
    <x v="330"/>
    <n v="12360"/>
    <x v="1"/>
    <x v="394"/>
    <x v="1"/>
    <s v="USD"/>
    <x v="730"/>
    <n v="1512712800"/>
    <b v="0"/>
    <b v="1"/>
    <s v="theater/plays"/>
    <n v="1.9312499999999999"/>
    <x v="668"/>
    <x v="3"/>
    <x v="3"/>
  </r>
  <r>
    <n v="811"/>
    <x v="792"/>
    <s v="Fundamental methodical emulation"/>
    <x v="398"/>
    <n v="71320"/>
    <x v="0"/>
    <x v="89"/>
    <x v="1"/>
    <s v="USD"/>
    <x v="731"/>
    <n v="1452492000"/>
    <b v="0"/>
    <b v="1"/>
    <s v="games/video games"/>
    <n v="0.77102702702702708"/>
    <x v="669"/>
    <x v="6"/>
    <x v="11"/>
  </r>
  <r>
    <n v="812"/>
    <x v="793"/>
    <s v="Expanded value-added hardware"/>
    <x v="221"/>
    <n v="134640"/>
    <x v="1"/>
    <x v="519"/>
    <x v="0"/>
    <s v="CAD"/>
    <x v="78"/>
    <n v="1524286800"/>
    <b v="0"/>
    <b v="0"/>
    <s v="publishing/nonfiction"/>
    <n v="2.2552763819095478"/>
    <x v="77"/>
    <x v="5"/>
    <x v="9"/>
  </r>
  <r>
    <n v="813"/>
    <x v="794"/>
    <s v="Diverse high-level attitude"/>
    <x v="170"/>
    <n v="7661"/>
    <x v="1"/>
    <x v="520"/>
    <x v="1"/>
    <s v="USD"/>
    <x v="732"/>
    <n v="1346907600"/>
    <b v="0"/>
    <b v="0"/>
    <s v="games/video games"/>
    <n v="2.3940625"/>
    <x v="670"/>
    <x v="6"/>
    <x v="11"/>
  </r>
  <r>
    <n v="814"/>
    <x v="795"/>
    <s v="Visionary 24hour analyzer"/>
    <x v="170"/>
    <n v="2950"/>
    <x v="0"/>
    <x v="521"/>
    <x v="3"/>
    <s v="DKK"/>
    <x v="733"/>
    <n v="1464498000"/>
    <b v="0"/>
    <b v="1"/>
    <s v="music/rock"/>
    <n v="0.921875"/>
    <x v="671"/>
    <x v="1"/>
    <x v="1"/>
  </r>
  <r>
    <n v="815"/>
    <x v="796"/>
    <s v="Centralized bandwidth-monitored leverage"/>
    <x v="25"/>
    <n v="11721"/>
    <x v="1"/>
    <x v="236"/>
    <x v="0"/>
    <s v="CAD"/>
    <x v="734"/>
    <n v="1514181600"/>
    <b v="0"/>
    <b v="0"/>
    <s v="music/rock"/>
    <n v="1.3023333333333333"/>
    <x v="672"/>
    <x v="1"/>
    <x v="1"/>
  </r>
  <r>
    <n v="816"/>
    <x v="797"/>
    <s v="Ergonomic mission-critical moratorium"/>
    <x v="173"/>
    <n v="14150"/>
    <x v="1"/>
    <x v="221"/>
    <x v="1"/>
    <s v="USD"/>
    <x v="406"/>
    <n v="1392184800"/>
    <b v="1"/>
    <b v="1"/>
    <s v="theater/plays"/>
    <n v="6.1521739130434785"/>
    <x v="673"/>
    <x v="3"/>
    <x v="3"/>
  </r>
  <r>
    <n v="817"/>
    <x v="798"/>
    <s v="Front-line intermediate moderator"/>
    <x v="399"/>
    <n v="189192"/>
    <x v="1"/>
    <x v="522"/>
    <x v="6"/>
    <s v="EUR"/>
    <x v="735"/>
    <n v="1559365200"/>
    <b v="0"/>
    <b v="1"/>
    <s v="publishing/nonfiction"/>
    <n v="3.687953216374269"/>
    <x v="555"/>
    <x v="5"/>
    <x v="9"/>
  </r>
  <r>
    <n v="818"/>
    <x v="311"/>
    <s v="Automated local secured line"/>
    <x v="31"/>
    <n v="7664"/>
    <x v="1"/>
    <x v="464"/>
    <x v="1"/>
    <s v="USD"/>
    <x v="736"/>
    <n v="1549173600"/>
    <b v="0"/>
    <b v="1"/>
    <s v="theater/plays"/>
    <n v="10.948571428571428"/>
    <x v="674"/>
    <x v="3"/>
    <x v="3"/>
  </r>
  <r>
    <n v="819"/>
    <x v="799"/>
    <s v="Integrated bandwidth-monitored alliance"/>
    <x v="200"/>
    <n v="4509"/>
    <x v="0"/>
    <x v="523"/>
    <x v="1"/>
    <s v="USD"/>
    <x v="737"/>
    <n v="1355032800"/>
    <b v="1"/>
    <b v="0"/>
    <s v="games/video games"/>
    <n v="0.50662921348314605"/>
    <x v="675"/>
    <x v="6"/>
    <x v="11"/>
  </r>
  <r>
    <n v="820"/>
    <x v="800"/>
    <s v="Cross-group heuristic forecast"/>
    <x v="42"/>
    <n v="12009"/>
    <x v="1"/>
    <x v="524"/>
    <x v="4"/>
    <s v="GBP"/>
    <x v="192"/>
    <n v="1533963600"/>
    <b v="0"/>
    <b v="1"/>
    <s v="music/rock"/>
    <n v="8.0060000000000002"/>
    <x v="676"/>
    <x v="1"/>
    <x v="1"/>
  </r>
  <r>
    <n v="821"/>
    <x v="801"/>
    <s v="Extended impactful secured line"/>
    <x v="70"/>
    <n v="14273"/>
    <x v="1"/>
    <x v="155"/>
    <x v="1"/>
    <s v="USD"/>
    <x v="738"/>
    <n v="1489381200"/>
    <b v="0"/>
    <b v="0"/>
    <s v="film &amp; video/documentary"/>
    <n v="2.9128571428571428"/>
    <x v="677"/>
    <x v="4"/>
    <x v="4"/>
  </r>
  <r>
    <n v="822"/>
    <x v="802"/>
    <s v="Distributed optimizing protocol"/>
    <x v="400"/>
    <n v="188982"/>
    <x v="1"/>
    <x v="525"/>
    <x v="1"/>
    <s v="USD"/>
    <x v="739"/>
    <n v="1395032400"/>
    <b v="0"/>
    <b v="0"/>
    <s v="music/rock"/>
    <n v="3.4996666666666667"/>
    <x v="208"/>
    <x v="1"/>
    <x v="1"/>
  </r>
  <r>
    <n v="823"/>
    <x v="803"/>
    <s v="Secured well-modulated system engine"/>
    <x v="178"/>
    <n v="14640"/>
    <x v="1"/>
    <x v="526"/>
    <x v="1"/>
    <s v="USD"/>
    <x v="613"/>
    <n v="1412485200"/>
    <b v="1"/>
    <b v="1"/>
    <s v="music/rock"/>
    <n v="3.5707317073170732"/>
    <x v="678"/>
    <x v="1"/>
    <x v="1"/>
  </r>
  <r>
    <n v="824"/>
    <x v="804"/>
    <s v="Streamlined national benchmark"/>
    <x v="401"/>
    <n v="107516"/>
    <x v="1"/>
    <x v="527"/>
    <x v="1"/>
    <s v="USD"/>
    <x v="740"/>
    <n v="1279688400"/>
    <b v="0"/>
    <b v="1"/>
    <s v="publishing/nonfiction"/>
    <n v="1.2648941176470587"/>
    <x v="679"/>
    <x v="5"/>
    <x v="9"/>
  </r>
  <r>
    <n v="825"/>
    <x v="805"/>
    <s v="Open-architected 24/7 infrastructure"/>
    <x v="136"/>
    <n v="13950"/>
    <x v="1"/>
    <x v="144"/>
    <x v="4"/>
    <s v="GBP"/>
    <x v="145"/>
    <n v="1501995600"/>
    <b v="0"/>
    <b v="0"/>
    <s v="film &amp; video/shorts"/>
    <n v="3.875"/>
    <x v="680"/>
    <x v="4"/>
    <x v="12"/>
  </r>
  <r>
    <n v="826"/>
    <x v="806"/>
    <s v="Digitized 6thgeneration Local Area Network"/>
    <x v="54"/>
    <n v="12797"/>
    <x v="1"/>
    <x v="346"/>
    <x v="1"/>
    <s v="USD"/>
    <x v="741"/>
    <n v="1294639200"/>
    <b v="0"/>
    <b v="1"/>
    <s v="theater/plays"/>
    <n v="4.5703571428571426"/>
    <x v="681"/>
    <x v="3"/>
    <x v="3"/>
  </r>
  <r>
    <n v="827"/>
    <x v="807"/>
    <s v="Innovative actuating artificial intelligence"/>
    <x v="173"/>
    <n v="6134"/>
    <x v="1"/>
    <x v="172"/>
    <x v="2"/>
    <s v="AUD"/>
    <x v="742"/>
    <n v="1305435600"/>
    <b v="0"/>
    <b v="1"/>
    <s v="film &amp; video/drama"/>
    <n v="2.6669565217391304"/>
    <x v="682"/>
    <x v="4"/>
    <x v="6"/>
  </r>
  <r>
    <n v="828"/>
    <x v="808"/>
    <s v="Cross-platform reciprocal budgetary management"/>
    <x v="143"/>
    <n v="4899"/>
    <x v="0"/>
    <x v="131"/>
    <x v="1"/>
    <s v="USD"/>
    <x v="202"/>
    <n v="1537592400"/>
    <b v="0"/>
    <b v="0"/>
    <s v="theater/plays"/>
    <n v="0.69"/>
    <x v="390"/>
    <x v="3"/>
    <x v="3"/>
  </r>
  <r>
    <n v="829"/>
    <x v="809"/>
    <s v="Vision-oriented scalable portal"/>
    <x v="103"/>
    <n v="4929"/>
    <x v="0"/>
    <x v="110"/>
    <x v="1"/>
    <s v="USD"/>
    <x v="743"/>
    <n v="1435122000"/>
    <b v="0"/>
    <b v="0"/>
    <s v="theater/plays"/>
    <n v="0.51343749999999999"/>
    <x v="178"/>
    <x v="3"/>
    <x v="3"/>
  </r>
  <r>
    <n v="830"/>
    <x v="810"/>
    <s v="Persevering zero administration knowledge user"/>
    <x v="319"/>
    <n v="1424"/>
    <x v="0"/>
    <x v="528"/>
    <x v="1"/>
    <s v="USD"/>
    <x v="744"/>
    <n v="1520056800"/>
    <b v="0"/>
    <b v="0"/>
    <s v="theater/plays"/>
    <n v="1.1710526315789473E-2"/>
    <x v="683"/>
    <x v="3"/>
    <x v="3"/>
  </r>
  <r>
    <n v="831"/>
    <x v="811"/>
    <s v="Front-line bottom-line Graphic Interface"/>
    <x v="402"/>
    <n v="105817"/>
    <x v="1"/>
    <x v="529"/>
    <x v="1"/>
    <s v="USD"/>
    <x v="745"/>
    <n v="1335675600"/>
    <b v="0"/>
    <b v="0"/>
    <s v="photography/photography books"/>
    <n v="1.089773429454171"/>
    <x v="372"/>
    <x v="7"/>
    <x v="14"/>
  </r>
  <r>
    <n v="832"/>
    <x v="812"/>
    <s v="Synergized fault-tolerant hierarchy"/>
    <x v="403"/>
    <n v="136156"/>
    <x v="1"/>
    <x v="265"/>
    <x v="3"/>
    <s v="DKK"/>
    <x v="746"/>
    <n v="1448431200"/>
    <b v="1"/>
    <b v="0"/>
    <s v="publishing/translations"/>
    <n v="3.1517592592592591"/>
    <x v="471"/>
    <x v="5"/>
    <x v="18"/>
  </r>
  <r>
    <n v="833"/>
    <x v="813"/>
    <s v="Expanded asynchronous groupware"/>
    <x v="85"/>
    <n v="10723"/>
    <x v="1"/>
    <x v="34"/>
    <x v="3"/>
    <s v="DKK"/>
    <x v="747"/>
    <n v="1298613600"/>
    <b v="0"/>
    <b v="0"/>
    <s v="publishing/translations"/>
    <n v="1.5769117647058823"/>
    <x v="218"/>
    <x v="5"/>
    <x v="18"/>
  </r>
  <r>
    <n v="834"/>
    <x v="814"/>
    <s v="Expanded fault-tolerant emulation"/>
    <x v="190"/>
    <n v="11228"/>
    <x v="1"/>
    <x v="530"/>
    <x v="1"/>
    <s v="USD"/>
    <x v="362"/>
    <n v="1372482000"/>
    <b v="0"/>
    <b v="0"/>
    <s v="theater/plays"/>
    <n v="1.5380821917808218"/>
    <x v="326"/>
    <x v="3"/>
    <x v="3"/>
  </r>
  <r>
    <n v="835"/>
    <x v="815"/>
    <s v="Future-proofed 24hour model"/>
    <x v="404"/>
    <n v="77355"/>
    <x v="0"/>
    <x v="531"/>
    <x v="1"/>
    <s v="USD"/>
    <x v="748"/>
    <n v="1425621600"/>
    <b v="0"/>
    <b v="0"/>
    <s v="technology/web"/>
    <n v="0.89738979118329465"/>
    <x v="112"/>
    <x v="2"/>
    <x v="2"/>
  </r>
  <r>
    <n v="836"/>
    <x v="816"/>
    <s v="Optimized didactic intranet"/>
    <x v="32"/>
    <n v="6086"/>
    <x v="0"/>
    <x v="115"/>
    <x v="1"/>
    <s v="USD"/>
    <x v="749"/>
    <n v="1266300000"/>
    <b v="0"/>
    <b v="0"/>
    <s v="music/indie rock"/>
    <n v="0.75135802469135804"/>
    <x v="684"/>
    <x v="1"/>
    <x v="7"/>
  </r>
  <r>
    <n v="837"/>
    <x v="817"/>
    <s v="Right-sized dedicated standardization"/>
    <x v="405"/>
    <n v="150960"/>
    <x v="1"/>
    <x v="532"/>
    <x v="1"/>
    <s v="USD"/>
    <x v="643"/>
    <n v="1305867600"/>
    <b v="0"/>
    <b v="0"/>
    <s v="music/jazz"/>
    <n v="8.5288135593220336"/>
    <x v="685"/>
    <x v="1"/>
    <x v="17"/>
  </r>
  <r>
    <n v="838"/>
    <x v="818"/>
    <s v="Vision-oriented high-level extranet"/>
    <x v="330"/>
    <n v="8890"/>
    <x v="1"/>
    <x v="210"/>
    <x v="1"/>
    <s v="USD"/>
    <x v="750"/>
    <n v="1538802000"/>
    <b v="0"/>
    <b v="0"/>
    <s v="theater/plays"/>
    <n v="1.3890625000000001"/>
    <x v="686"/>
    <x v="3"/>
    <x v="3"/>
  </r>
  <r>
    <n v="839"/>
    <x v="819"/>
    <s v="Organized scalable initiative"/>
    <x v="106"/>
    <n v="14644"/>
    <x v="1"/>
    <x v="144"/>
    <x v="1"/>
    <s v="USD"/>
    <x v="751"/>
    <n v="1398920400"/>
    <b v="0"/>
    <b v="1"/>
    <s v="film &amp; video/documentary"/>
    <n v="1.9018181818181819"/>
    <x v="687"/>
    <x v="4"/>
    <x v="4"/>
  </r>
  <r>
    <n v="840"/>
    <x v="820"/>
    <s v="Enhanced regional moderator"/>
    <x v="406"/>
    <n v="116583"/>
    <x v="1"/>
    <x v="533"/>
    <x v="1"/>
    <s v="USD"/>
    <x v="752"/>
    <n v="1405659600"/>
    <b v="0"/>
    <b v="1"/>
    <s v="theater/plays"/>
    <n v="1.0024333619948409"/>
    <x v="640"/>
    <x v="3"/>
    <x v="3"/>
  </r>
  <r>
    <n v="841"/>
    <x v="821"/>
    <s v="Automated even-keeled emulation"/>
    <x v="14"/>
    <n v="12991"/>
    <x v="1"/>
    <x v="287"/>
    <x v="1"/>
    <s v="USD"/>
    <x v="753"/>
    <n v="1457244000"/>
    <b v="0"/>
    <b v="0"/>
    <s v="technology/web"/>
    <n v="1.4275824175824177"/>
    <x v="688"/>
    <x v="2"/>
    <x v="2"/>
  </r>
  <r>
    <n v="842"/>
    <x v="822"/>
    <s v="Reverse-engineered multi-tasking product"/>
    <x v="42"/>
    <n v="8447"/>
    <x v="1"/>
    <x v="227"/>
    <x v="6"/>
    <s v="EUR"/>
    <x v="754"/>
    <n v="1529298000"/>
    <b v="0"/>
    <b v="0"/>
    <s v="technology/wearables"/>
    <n v="5.6313333333333331"/>
    <x v="310"/>
    <x v="2"/>
    <x v="8"/>
  </r>
  <r>
    <n v="843"/>
    <x v="823"/>
    <s v="De-engineered next generation parallelism"/>
    <x v="35"/>
    <n v="2703"/>
    <x v="0"/>
    <x v="254"/>
    <x v="1"/>
    <s v="USD"/>
    <x v="755"/>
    <n v="1535778000"/>
    <b v="0"/>
    <b v="0"/>
    <s v="photography/photography books"/>
    <n v="0.30715909090909088"/>
    <x v="689"/>
    <x v="7"/>
    <x v="14"/>
  </r>
  <r>
    <n v="844"/>
    <x v="824"/>
    <s v="Intuitive cohesive groupware"/>
    <x v="35"/>
    <n v="8747"/>
    <x v="3"/>
    <x v="115"/>
    <x v="1"/>
    <s v="USD"/>
    <x v="756"/>
    <n v="1327471200"/>
    <b v="0"/>
    <b v="0"/>
    <s v="film &amp; video/documentary"/>
    <n v="0.99397727272727276"/>
    <x v="690"/>
    <x v="4"/>
    <x v="4"/>
  </r>
  <r>
    <n v="845"/>
    <x v="825"/>
    <s v="Up-sized high-level access"/>
    <x v="407"/>
    <n v="138087"/>
    <x v="1"/>
    <x v="534"/>
    <x v="4"/>
    <s v="GBP"/>
    <x v="757"/>
    <n v="1529557200"/>
    <b v="0"/>
    <b v="0"/>
    <s v="technology/web"/>
    <n v="1.9754935622317598"/>
    <x v="230"/>
    <x v="2"/>
    <x v="2"/>
  </r>
  <r>
    <n v="846"/>
    <x v="826"/>
    <s v="Phased empowering success"/>
    <x v="67"/>
    <n v="5085"/>
    <x v="1"/>
    <x v="44"/>
    <x v="1"/>
    <s v="USD"/>
    <x v="758"/>
    <n v="1535259600"/>
    <b v="1"/>
    <b v="1"/>
    <s v="technology/web"/>
    <n v="5.085"/>
    <x v="691"/>
    <x v="2"/>
    <x v="2"/>
  </r>
  <r>
    <n v="847"/>
    <x v="827"/>
    <s v="Distributed actuating project"/>
    <x v="53"/>
    <n v="11174"/>
    <x v="1"/>
    <x v="460"/>
    <x v="1"/>
    <s v="USD"/>
    <x v="759"/>
    <n v="1515564000"/>
    <b v="0"/>
    <b v="0"/>
    <s v="food/food trucks"/>
    <n v="2.3774468085106384"/>
    <x v="692"/>
    <x v="0"/>
    <x v="0"/>
  </r>
  <r>
    <n v="848"/>
    <x v="828"/>
    <s v="Robust motivating orchestration"/>
    <x v="170"/>
    <n v="10831"/>
    <x v="1"/>
    <x v="535"/>
    <x v="1"/>
    <s v="USD"/>
    <x v="760"/>
    <n v="1277096400"/>
    <b v="0"/>
    <b v="0"/>
    <s v="film &amp; video/drama"/>
    <n v="3.3846875000000001"/>
    <x v="387"/>
    <x v="4"/>
    <x v="6"/>
  </r>
  <r>
    <n v="849"/>
    <x v="829"/>
    <s v="Vision-oriented uniform instruction set"/>
    <x v="313"/>
    <n v="8917"/>
    <x v="1"/>
    <x v="253"/>
    <x v="1"/>
    <s v="USD"/>
    <x v="761"/>
    <n v="1329026400"/>
    <b v="0"/>
    <b v="1"/>
    <s v="music/indie rock"/>
    <n v="1.3308955223880596"/>
    <x v="693"/>
    <x v="1"/>
    <x v="7"/>
  </r>
  <r>
    <n v="850"/>
    <x v="830"/>
    <s v="Cross-group upward-trending hierarchy"/>
    <x v="0"/>
    <n v="1"/>
    <x v="0"/>
    <x v="49"/>
    <x v="1"/>
    <s v="USD"/>
    <x v="762"/>
    <n v="1322978400"/>
    <b v="1"/>
    <b v="0"/>
    <s v="music/rock"/>
    <n v="0.01"/>
    <x v="98"/>
    <x v="1"/>
    <x v="1"/>
  </r>
  <r>
    <n v="851"/>
    <x v="831"/>
    <s v="Object-based needs-based info-mediaries"/>
    <x v="46"/>
    <n v="12468"/>
    <x v="1"/>
    <x v="415"/>
    <x v="1"/>
    <s v="USD"/>
    <x v="444"/>
    <n v="1338786000"/>
    <b v="0"/>
    <b v="0"/>
    <s v="music/electric music"/>
    <n v="2.0779999999999998"/>
    <x v="244"/>
    <x v="1"/>
    <x v="5"/>
  </r>
  <r>
    <n v="852"/>
    <x v="832"/>
    <s v="Open-source reciprocal standardization"/>
    <x v="70"/>
    <n v="2505"/>
    <x v="0"/>
    <x v="249"/>
    <x v="1"/>
    <s v="USD"/>
    <x v="763"/>
    <n v="1311656400"/>
    <b v="0"/>
    <b v="1"/>
    <s v="games/video games"/>
    <n v="0.51122448979591839"/>
    <x v="694"/>
    <x v="6"/>
    <x v="11"/>
  </r>
  <r>
    <n v="853"/>
    <x v="833"/>
    <s v="Secured well-modulated projection"/>
    <x v="408"/>
    <n v="111502"/>
    <x v="1"/>
    <x v="50"/>
    <x v="0"/>
    <s v="CAD"/>
    <x v="764"/>
    <n v="1308978000"/>
    <b v="0"/>
    <b v="1"/>
    <s v="music/indie rock"/>
    <n v="6.5205847953216374"/>
    <x v="555"/>
    <x v="1"/>
    <x v="7"/>
  </r>
  <r>
    <n v="854"/>
    <x v="834"/>
    <s v="Multi-channeled secondary middleware"/>
    <x v="409"/>
    <n v="194309"/>
    <x v="1"/>
    <x v="536"/>
    <x v="0"/>
    <s v="CAD"/>
    <x v="765"/>
    <n v="1576389600"/>
    <b v="0"/>
    <b v="0"/>
    <s v="publishing/fiction"/>
    <n v="1.1363099415204678"/>
    <x v="695"/>
    <x v="5"/>
    <x v="13"/>
  </r>
  <r>
    <n v="855"/>
    <x v="835"/>
    <s v="Horizontal clear-thinking framework"/>
    <x v="410"/>
    <n v="23956"/>
    <x v="1"/>
    <x v="15"/>
    <x v="2"/>
    <s v="AUD"/>
    <x v="766"/>
    <n v="1311051600"/>
    <b v="0"/>
    <b v="0"/>
    <s v="theater/plays"/>
    <n v="1.0237606837606839"/>
    <x v="395"/>
    <x v="3"/>
    <x v="3"/>
  </r>
  <r>
    <n v="856"/>
    <x v="764"/>
    <s v="Profound composite core"/>
    <x v="166"/>
    <n v="8558"/>
    <x v="1"/>
    <x v="1"/>
    <x v="1"/>
    <s v="USD"/>
    <x v="767"/>
    <n v="1336712400"/>
    <b v="0"/>
    <b v="0"/>
    <s v="food/food trucks"/>
    <n v="3.5658333333333334"/>
    <x v="696"/>
    <x v="0"/>
    <x v="0"/>
  </r>
  <r>
    <n v="857"/>
    <x v="836"/>
    <s v="Programmable disintermediate matrices"/>
    <x v="98"/>
    <n v="7413"/>
    <x v="1"/>
    <x v="537"/>
    <x v="5"/>
    <s v="CHF"/>
    <x v="768"/>
    <n v="1330408800"/>
    <b v="1"/>
    <b v="0"/>
    <s v="film &amp; video/shorts"/>
    <n v="1.3986792452830188"/>
    <x v="697"/>
    <x v="4"/>
    <x v="12"/>
  </r>
  <r>
    <n v="858"/>
    <x v="837"/>
    <s v="Realigned 5thgeneration knowledge user"/>
    <x v="220"/>
    <n v="2778"/>
    <x v="0"/>
    <x v="164"/>
    <x v="1"/>
    <s v="USD"/>
    <x v="769"/>
    <n v="1524891600"/>
    <b v="1"/>
    <b v="0"/>
    <s v="food/food trucks"/>
    <n v="0.69450000000000001"/>
    <x v="698"/>
    <x v="0"/>
    <x v="0"/>
  </r>
  <r>
    <n v="859"/>
    <x v="838"/>
    <s v="Multi-layered upward-trending groupware"/>
    <x v="190"/>
    <n v="2594"/>
    <x v="0"/>
    <x v="377"/>
    <x v="1"/>
    <s v="USD"/>
    <x v="770"/>
    <n v="1363669200"/>
    <b v="0"/>
    <b v="1"/>
    <s v="theater/plays"/>
    <n v="0.35534246575342465"/>
    <x v="699"/>
    <x v="3"/>
    <x v="3"/>
  </r>
  <r>
    <n v="860"/>
    <x v="839"/>
    <s v="Re-contextualized leadingedge firmware"/>
    <x v="22"/>
    <n v="5033"/>
    <x v="1"/>
    <x v="167"/>
    <x v="1"/>
    <s v="USD"/>
    <x v="771"/>
    <n v="1551420000"/>
    <b v="0"/>
    <b v="1"/>
    <s v="technology/wearables"/>
    <n v="2.5165000000000002"/>
    <x v="700"/>
    <x v="2"/>
    <x v="8"/>
  </r>
  <r>
    <n v="861"/>
    <x v="840"/>
    <s v="Devolved disintermediate analyzer"/>
    <x v="35"/>
    <n v="9317"/>
    <x v="1"/>
    <x v="25"/>
    <x v="1"/>
    <s v="USD"/>
    <x v="772"/>
    <n v="1269838800"/>
    <b v="0"/>
    <b v="0"/>
    <s v="theater/plays"/>
    <n v="1.0587500000000001"/>
    <x v="701"/>
    <x v="3"/>
    <x v="3"/>
  </r>
  <r>
    <n v="862"/>
    <x v="841"/>
    <s v="Profound disintermediate open system"/>
    <x v="26"/>
    <n v="6560"/>
    <x v="1"/>
    <x v="72"/>
    <x v="1"/>
    <s v="USD"/>
    <x v="773"/>
    <n v="1312520400"/>
    <b v="0"/>
    <b v="0"/>
    <s v="theater/plays"/>
    <n v="1.8742857142857143"/>
    <x v="702"/>
    <x v="3"/>
    <x v="3"/>
  </r>
  <r>
    <n v="863"/>
    <x v="842"/>
    <s v="Automated reciprocal protocol"/>
    <x v="1"/>
    <n v="5415"/>
    <x v="1"/>
    <x v="538"/>
    <x v="1"/>
    <s v="USD"/>
    <x v="774"/>
    <n v="1436504400"/>
    <b v="0"/>
    <b v="1"/>
    <s v="film &amp; video/television"/>
    <n v="3.8678571428571429"/>
    <x v="703"/>
    <x v="4"/>
    <x v="19"/>
  </r>
  <r>
    <n v="864"/>
    <x v="843"/>
    <s v="Automated static workforce"/>
    <x v="3"/>
    <n v="14577"/>
    <x v="1"/>
    <x v="503"/>
    <x v="1"/>
    <s v="USD"/>
    <x v="775"/>
    <n v="1472014800"/>
    <b v="0"/>
    <b v="0"/>
    <s v="film &amp; video/shorts"/>
    <n v="3.4707142857142856"/>
    <x v="704"/>
    <x v="4"/>
    <x v="12"/>
  </r>
  <r>
    <n v="865"/>
    <x v="844"/>
    <s v="Horizontal attitude-oriented help-desk"/>
    <x v="411"/>
    <n v="150515"/>
    <x v="1"/>
    <x v="539"/>
    <x v="1"/>
    <s v="USD"/>
    <x v="776"/>
    <n v="1411534800"/>
    <b v="0"/>
    <b v="0"/>
    <s v="theater/plays"/>
    <n v="1.8582098765432098"/>
    <x v="705"/>
    <x v="3"/>
    <x v="3"/>
  </r>
  <r>
    <n v="866"/>
    <x v="845"/>
    <s v="Versatile 5thgeneration matrices"/>
    <x v="412"/>
    <n v="79045"/>
    <x v="3"/>
    <x v="540"/>
    <x v="1"/>
    <s v="USD"/>
    <x v="777"/>
    <n v="1304917200"/>
    <b v="0"/>
    <b v="0"/>
    <s v="photography/photography books"/>
    <n v="0.43241247264770238"/>
    <x v="706"/>
    <x v="7"/>
    <x v="14"/>
  </r>
  <r>
    <n v="867"/>
    <x v="846"/>
    <s v="Cross-platform next generation service-desk"/>
    <x v="73"/>
    <n v="7797"/>
    <x v="1"/>
    <x v="402"/>
    <x v="1"/>
    <s v="USD"/>
    <x v="778"/>
    <n v="1539579600"/>
    <b v="0"/>
    <b v="0"/>
    <s v="food/food trucks"/>
    <n v="1.6243749999999999"/>
    <x v="707"/>
    <x v="0"/>
    <x v="0"/>
  </r>
  <r>
    <n v="868"/>
    <x v="847"/>
    <s v="Front-line web-enabled installation"/>
    <x v="260"/>
    <n v="12939"/>
    <x v="1"/>
    <x v="105"/>
    <x v="1"/>
    <s v="USD"/>
    <x v="779"/>
    <n v="1382504400"/>
    <b v="0"/>
    <b v="0"/>
    <s v="theater/plays"/>
    <n v="1.8484285714285715"/>
    <x v="708"/>
    <x v="3"/>
    <x v="3"/>
  </r>
  <r>
    <n v="869"/>
    <x v="848"/>
    <s v="Multi-channeled responsive product"/>
    <x v="413"/>
    <n v="38376"/>
    <x v="0"/>
    <x v="541"/>
    <x v="1"/>
    <s v="USD"/>
    <x v="780"/>
    <n v="1278306000"/>
    <b v="0"/>
    <b v="0"/>
    <s v="film &amp; video/drama"/>
    <n v="0.23703520691785052"/>
    <x v="709"/>
    <x v="4"/>
    <x v="6"/>
  </r>
  <r>
    <n v="870"/>
    <x v="849"/>
    <s v="Adaptive demand-driven encryption"/>
    <x v="106"/>
    <n v="6920"/>
    <x v="0"/>
    <x v="246"/>
    <x v="1"/>
    <s v="USD"/>
    <x v="335"/>
    <n v="1442552400"/>
    <b v="0"/>
    <b v="0"/>
    <s v="theater/plays"/>
    <n v="0.89870129870129867"/>
    <x v="710"/>
    <x v="3"/>
    <x v="3"/>
  </r>
  <r>
    <n v="871"/>
    <x v="850"/>
    <s v="Re-engineered client-driven knowledge user"/>
    <x v="414"/>
    <n v="194912"/>
    <x v="1"/>
    <x v="542"/>
    <x v="1"/>
    <s v="USD"/>
    <x v="535"/>
    <n v="1511071200"/>
    <b v="0"/>
    <b v="1"/>
    <s v="theater/plays"/>
    <n v="2.7260419580419581"/>
    <x v="685"/>
    <x v="3"/>
    <x v="3"/>
  </r>
  <r>
    <n v="872"/>
    <x v="851"/>
    <s v="Compatible logistical paradigm"/>
    <x v="53"/>
    <n v="7992"/>
    <x v="1"/>
    <x v="543"/>
    <x v="2"/>
    <s v="AUD"/>
    <x v="270"/>
    <n v="1536382800"/>
    <b v="0"/>
    <b v="0"/>
    <s v="film &amp; video/science fiction"/>
    <n v="1.7004255319148935"/>
    <x v="711"/>
    <x v="4"/>
    <x v="22"/>
  </r>
  <r>
    <n v="873"/>
    <x v="852"/>
    <s v="Intuitive value-added installation"/>
    <x v="369"/>
    <n v="79268"/>
    <x v="1"/>
    <x v="544"/>
    <x v="1"/>
    <s v="USD"/>
    <x v="781"/>
    <n v="1389592800"/>
    <b v="0"/>
    <b v="0"/>
    <s v="photography/photography books"/>
    <n v="1.8828503562945369"/>
    <x v="362"/>
    <x v="7"/>
    <x v="14"/>
  </r>
  <r>
    <n v="874"/>
    <x v="853"/>
    <s v="Managed discrete parallelism"/>
    <x v="415"/>
    <n v="139468"/>
    <x v="1"/>
    <x v="545"/>
    <x v="1"/>
    <s v="USD"/>
    <x v="782"/>
    <n v="1275282000"/>
    <b v="0"/>
    <b v="1"/>
    <s v="photography/photography books"/>
    <n v="3.4693532338308457"/>
    <x v="637"/>
    <x v="7"/>
    <x v="14"/>
  </r>
  <r>
    <n v="875"/>
    <x v="854"/>
    <s v="Implemented tangible approach"/>
    <x v="58"/>
    <n v="5465"/>
    <x v="0"/>
    <x v="109"/>
    <x v="1"/>
    <s v="USD"/>
    <x v="783"/>
    <n v="1294984800"/>
    <b v="0"/>
    <b v="0"/>
    <s v="music/rock"/>
    <n v="0.6917721518987342"/>
    <x v="712"/>
    <x v="1"/>
    <x v="1"/>
  </r>
  <r>
    <n v="876"/>
    <x v="855"/>
    <s v="Re-engineered encompassing definition"/>
    <x v="111"/>
    <n v="2111"/>
    <x v="0"/>
    <x v="176"/>
    <x v="0"/>
    <s v="CAD"/>
    <x v="784"/>
    <n v="1562043600"/>
    <b v="0"/>
    <b v="0"/>
    <s v="photography/photography books"/>
    <n v="0.25433734939759034"/>
    <x v="444"/>
    <x v="7"/>
    <x v="14"/>
  </r>
  <r>
    <n v="877"/>
    <x v="856"/>
    <s v="Multi-lateral uniform collaboration"/>
    <x v="416"/>
    <n v="126628"/>
    <x v="0"/>
    <x v="546"/>
    <x v="1"/>
    <s v="USD"/>
    <x v="785"/>
    <n v="1469595600"/>
    <b v="0"/>
    <b v="0"/>
    <s v="food/food trucks"/>
    <n v="0.77400977995110021"/>
    <x v="713"/>
    <x v="0"/>
    <x v="0"/>
  </r>
  <r>
    <n v="878"/>
    <x v="857"/>
    <s v="Enterprise-wide foreground paradigm"/>
    <x v="50"/>
    <n v="1012"/>
    <x v="0"/>
    <x v="65"/>
    <x v="6"/>
    <s v="EUR"/>
    <x v="786"/>
    <n v="1581141600"/>
    <b v="0"/>
    <b v="0"/>
    <s v="music/metal"/>
    <n v="0.37481481481481482"/>
    <x v="714"/>
    <x v="1"/>
    <x v="16"/>
  </r>
  <r>
    <n v="879"/>
    <x v="858"/>
    <s v="Stand-alone incremental parallelism"/>
    <x v="67"/>
    <n v="5438"/>
    <x v="1"/>
    <x v="4"/>
    <x v="1"/>
    <s v="USD"/>
    <x v="787"/>
    <n v="1488520800"/>
    <b v="0"/>
    <b v="0"/>
    <s v="publishing/nonfiction"/>
    <n v="5.4379999999999997"/>
    <x v="715"/>
    <x v="5"/>
    <x v="9"/>
  </r>
  <r>
    <n v="880"/>
    <x v="859"/>
    <s v="Persevering 5thgeneration throughput"/>
    <x v="396"/>
    <n v="193101"/>
    <x v="1"/>
    <x v="547"/>
    <x v="1"/>
    <s v="USD"/>
    <x v="788"/>
    <n v="1563858000"/>
    <b v="0"/>
    <b v="0"/>
    <s v="music/electric music"/>
    <n v="2.2852189349112426"/>
    <x v="442"/>
    <x v="1"/>
    <x v="5"/>
  </r>
  <r>
    <n v="881"/>
    <x v="860"/>
    <s v="Implemented object-oriented synergy"/>
    <x v="417"/>
    <n v="31665"/>
    <x v="0"/>
    <x v="15"/>
    <x v="1"/>
    <s v="USD"/>
    <x v="330"/>
    <n v="1438923600"/>
    <b v="0"/>
    <b v="1"/>
    <s v="theater/plays"/>
    <n v="0.38948339483394834"/>
    <x v="716"/>
    <x v="3"/>
    <x v="3"/>
  </r>
  <r>
    <n v="882"/>
    <x v="861"/>
    <s v="Balanced demand-driven definition"/>
    <x v="126"/>
    <n v="2960"/>
    <x v="1"/>
    <x v="175"/>
    <x v="1"/>
    <s v="USD"/>
    <x v="789"/>
    <n v="1422165600"/>
    <b v="0"/>
    <b v="0"/>
    <s v="theater/plays"/>
    <n v="3.7"/>
    <x v="408"/>
    <x v="3"/>
    <x v="3"/>
  </r>
  <r>
    <n v="883"/>
    <x v="862"/>
    <s v="Customer-focused mobile Graphic Interface"/>
    <x v="74"/>
    <n v="8089"/>
    <x v="1"/>
    <x v="548"/>
    <x v="1"/>
    <s v="USD"/>
    <x v="790"/>
    <n v="1277874000"/>
    <b v="0"/>
    <b v="0"/>
    <s v="film &amp; video/shorts"/>
    <n v="2.3791176470588233"/>
    <x v="717"/>
    <x v="4"/>
    <x v="12"/>
  </r>
  <r>
    <n v="884"/>
    <x v="863"/>
    <s v="Horizontal secondary interface"/>
    <x v="418"/>
    <n v="109374"/>
    <x v="0"/>
    <x v="549"/>
    <x v="1"/>
    <s v="USD"/>
    <x v="791"/>
    <n v="1399352400"/>
    <b v="0"/>
    <b v="1"/>
    <s v="theater/plays"/>
    <n v="0.64036299765807958"/>
    <x v="718"/>
    <x v="3"/>
    <x v="3"/>
  </r>
  <r>
    <n v="885"/>
    <x v="864"/>
    <s v="Virtual analyzing collaboration"/>
    <x v="37"/>
    <n v="2129"/>
    <x v="1"/>
    <x v="550"/>
    <x v="1"/>
    <s v="USD"/>
    <x v="792"/>
    <n v="1279083600"/>
    <b v="0"/>
    <b v="0"/>
    <s v="theater/plays"/>
    <n v="1.1827777777777777"/>
    <x v="719"/>
    <x v="3"/>
    <x v="3"/>
  </r>
  <r>
    <n v="886"/>
    <x v="865"/>
    <s v="Multi-tiered explicit focus group"/>
    <x v="419"/>
    <n v="127745"/>
    <x v="0"/>
    <x v="551"/>
    <x v="1"/>
    <s v="USD"/>
    <x v="793"/>
    <n v="1284354000"/>
    <b v="0"/>
    <b v="0"/>
    <s v="music/indie rock"/>
    <n v="0.84824037184594958"/>
    <x v="720"/>
    <x v="1"/>
    <x v="7"/>
  </r>
  <r>
    <n v="887"/>
    <x v="866"/>
    <s v="Multi-layered systematic knowledgebase"/>
    <x v="75"/>
    <n v="2289"/>
    <x v="0"/>
    <x v="249"/>
    <x v="1"/>
    <s v="USD"/>
    <x v="794"/>
    <n v="1441170000"/>
    <b v="0"/>
    <b v="1"/>
    <s v="theater/plays"/>
    <n v="0.29346153846153844"/>
    <x v="721"/>
    <x v="3"/>
    <x v="3"/>
  </r>
  <r>
    <n v="888"/>
    <x v="867"/>
    <s v="Reverse-engineered uniform knowledge user"/>
    <x v="306"/>
    <n v="12174"/>
    <x v="1"/>
    <x v="552"/>
    <x v="1"/>
    <s v="USD"/>
    <x v="795"/>
    <n v="1493528400"/>
    <b v="0"/>
    <b v="0"/>
    <s v="theater/plays"/>
    <n v="2.0989655172413793"/>
    <x v="722"/>
    <x v="3"/>
    <x v="3"/>
  </r>
  <r>
    <n v="889"/>
    <x v="868"/>
    <s v="Secured dynamic capacity"/>
    <x v="36"/>
    <n v="9508"/>
    <x v="1"/>
    <x v="393"/>
    <x v="1"/>
    <s v="USD"/>
    <x v="796"/>
    <n v="1395205200"/>
    <b v="0"/>
    <b v="1"/>
    <s v="music/electric music"/>
    <n v="1.697857142857143"/>
    <x v="244"/>
    <x v="1"/>
    <x v="5"/>
  </r>
  <r>
    <n v="890"/>
    <x v="869"/>
    <s v="Devolved foreground throughput"/>
    <x v="420"/>
    <n v="155849"/>
    <x v="1"/>
    <x v="553"/>
    <x v="1"/>
    <s v="USD"/>
    <x v="797"/>
    <n v="1561438800"/>
    <b v="0"/>
    <b v="0"/>
    <s v="music/indie rock"/>
    <n v="1.1595907738095239"/>
    <x v="723"/>
    <x v="1"/>
    <x v="7"/>
  </r>
  <r>
    <n v="891"/>
    <x v="870"/>
    <s v="Synchronized demand-driven infrastructure"/>
    <x v="162"/>
    <n v="7758"/>
    <x v="1"/>
    <x v="34"/>
    <x v="0"/>
    <s v="CAD"/>
    <x v="798"/>
    <n v="1326693600"/>
    <b v="0"/>
    <b v="0"/>
    <s v="film &amp; video/documentary"/>
    <n v="2.5859999999999999"/>
    <x v="724"/>
    <x v="4"/>
    <x v="4"/>
  </r>
  <r>
    <n v="892"/>
    <x v="871"/>
    <s v="Realigned discrete structure"/>
    <x v="46"/>
    <n v="13835"/>
    <x v="1"/>
    <x v="554"/>
    <x v="1"/>
    <s v="USD"/>
    <x v="799"/>
    <n v="1277960400"/>
    <b v="0"/>
    <b v="0"/>
    <s v="publishing/translations"/>
    <n v="2.3058333333333332"/>
    <x v="725"/>
    <x v="5"/>
    <x v="18"/>
  </r>
  <r>
    <n v="893"/>
    <x v="872"/>
    <s v="Progressive grid-enabled website"/>
    <x v="141"/>
    <n v="10770"/>
    <x v="1"/>
    <x v="134"/>
    <x v="6"/>
    <s v="EUR"/>
    <x v="800"/>
    <n v="1434690000"/>
    <b v="0"/>
    <b v="1"/>
    <s v="film &amp; video/documentary"/>
    <n v="1.2821428571428573"/>
    <x v="486"/>
    <x v="4"/>
    <x v="4"/>
  </r>
  <r>
    <n v="894"/>
    <x v="873"/>
    <s v="Organic cohesive neural-net"/>
    <x v="12"/>
    <n v="3208"/>
    <x v="1"/>
    <x v="75"/>
    <x v="4"/>
    <s v="GBP"/>
    <x v="801"/>
    <n v="1376110800"/>
    <b v="0"/>
    <b v="1"/>
    <s v="film &amp; video/television"/>
    <n v="1.8870588235294117"/>
    <x v="726"/>
    <x v="4"/>
    <x v="19"/>
  </r>
  <r>
    <n v="895"/>
    <x v="874"/>
    <s v="Integrated demand-driven info-mediaries"/>
    <x v="421"/>
    <n v="11108"/>
    <x v="0"/>
    <x v="37"/>
    <x v="1"/>
    <s v="USD"/>
    <x v="802"/>
    <n v="1518415200"/>
    <b v="0"/>
    <b v="0"/>
    <s v="theater/plays"/>
    <n v="6.9511889862327911E-2"/>
    <x v="727"/>
    <x v="3"/>
    <x v="3"/>
  </r>
  <r>
    <n v="896"/>
    <x v="875"/>
    <s v="Reverse-engineered client-server extranet"/>
    <x v="174"/>
    <n v="153338"/>
    <x v="1"/>
    <x v="555"/>
    <x v="2"/>
    <s v="AUD"/>
    <x v="803"/>
    <n v="1310878800"/>
    <b v="0"/>
    <b v="1"/>
    <s v="food/food trucks"/>
    <n v="7.7443434343434348"/>
    <x v="728"/>
    <x v="0"/>
    <x v="0"/>
  </r>
  <r>
    <n v="897"/>
    <x v="876"/>
    <s v="Organized discrete encoding"/>
    <x v="35"/>
    <n v="2437"/>
    <x v="0"/>
    <x v="11"/>
    <x v="1"/>
    <s v="USD"/>
    <x v="212"/>
    <n v="1556600400"/>
    <b v="0"/>
    <b v="0"/>
    <s v="theater/plays"/>
    <n v="0.27693181818181817"/>
    <x v="729"/>
    <x v="3"/>
    <x v="3"/>
  </r>
  <r>
    <n v="898"/>
    <x v="877"/>
    <s v="Balanced regional flexibility"/>
    <x v="422"/>
    <n v="93991"/>
    <x v="0"/>
    <x v="556"/>
    <x v="1"/>
    <s v="USD"/>
    <x v="804"/>
    <n v="1576994400"/>
    <b v="0"/>
    <b v="0"/>
    <s v="film &amp; video/documentary"/>
    <n v="0.52479620323841425"/>
    <x v="730"/>
    <x v="4"/>
    <x v="4"/>
  </r>
  <r>
    <n v="899"/>
    <x v="878"/>
    <s v="Implemented multimedia time-frame"/>
    <x v="33"/>
    <n v="12620"/>
    <x v="1"/>
    <x v="300"/>
    <x v="5"/>
    <s v="CHF"/>
    <x v="805"/>
    <n v="1382677200"/>
    <b v="0"/>
    <b v="0"/>
    <s v="music/jazz"/>
    <n v="4.0709677419354842"/>
    <x v="715"/>
    <x v="1"/>
    <x v="17"/>
  </r>
  <r>
    <n v="900"/>
    <x v="879"/>
    <s v="Enhanced uniform service-desk"/>
    <x v="0"/>
    <n v="2"/>
    <x v="0"/>
    <x v="49"/>
    <x v="1"/>
    <s v="USD"/>
    <x v="806"/>
    <n v="1411189200"/>
    <b v="0"/>
    <b v="1"/>
    <s v="technology/web"/>
    <n v="0.02"/>
    <x v="49"/>
    <x v="2"/>
    <x v="2"/>
  </r>
  <r>
    <n v="901"/>
    <x v="880"/>
    <s v="Versatile bottom-line definition"/>
    <x v="36"/>
    <n v="8746"/>
    <x v="1"/>
    <x v="122"/>
    <x v="1"/>
    <s v="USD"/>
    <x v="807"/>
    <n v="1534654800"/>
    <b v="0"/>
    <b v="1"/>
    <s v="music/rock"/>
    <n v="1.5617857142857143"/>
    <x v="731"/>
    <x v="1"/>
    <x v="1"/>
  </r>
  <r>
    <n v="902"/>
    <x v="881"/>
    <s v="Integrated bifurcated software"/>
    <x v="1"/>
    <n v="3534"/>
    <x v="1"/>
    <x v="460"/>
    <x v="1"/>
    <s v="USD"/>
    <x v="722"/>
    <n v="1457762400"/>
    <b v="0"/>
    <b v="0"/>
    <s v="technology/web"/>
    <n v="2.5242857142857145"/>
    <x v="732"/>
    <x v="2"/>
    <x v="2"/>
  </r>
  <r>
    <n v="903"/>
    <x v="882"/>
    <s v="Assimilated next generation instruction set"/>
    <x v="423"/>
    <n v="709"/>
    <x v="2"/>
    <x v="443"/>
    <x v="1"/>
    <s v="USD"/>
    <x v="477"/>
    <n v="1337490000"/>
    <b v="0"/>
    <b v="1"/>
    <s v="publishing/nonfiction"/>
    <n v="1.729268292682927E-2"/>
    <x v="733"/>
    <x v="5"/>
    <x v="9"/>
  </r>
  <r>
    <n v="904"/>
    <x v="883"/>
    <s v="Digitized foreground array"/>
    <x v="191"/>
    <n v="795"/>
    <x v="0"/>
    <x v="36"/>
    <x v="1"/>
    <s v="USD"/>
    <x v="259"/>
    <n v="1349672400"/>
    <b v="0"/>
    <b v="0"/>
    <s v="publishing/radio &amp; podcasts"/>
    <n v="0.12230769230769231"/>
    <x v="734"/>
    <x v="5"/>
    <x v="15"/>
  </r>
  <r>
    <n v="905"/>
    <x v="884"/>
    <s v="Re-engineered clear-thinking project"/>
    <x v="58"/>
    <n v="12955"/>
    <x v="1"/>
    <x v="64"/>
    <x v="1"/>
    <s v="USD"/>
    <x v="9"/>
    <n v="1379826000"/>
    <b v="0"/>
    <b v="0"/>
    <s v="theater/plays"/>
    <n v="1.6398734177215191"/>
    <x v="735"/>
    <x v="3"/>
    <x v="3"/>
  </r>
  <r>
    <n v="906"/>
    <x v="885"/>
    <s v="Implemented even-keeled standardization"/>
    <x v="20"/>
    <n v="8964"/>
    <x v="1"/>
    <x v="271"/>
    <x v="1"/>
    <s v="USD"/>
    <x v="808"/>
    <n v="1497762000"/>
    <b v="1"/>
    <b v="1"/>
    <s v="film &amp; video/documentary"/>
    <n v="1.6298181818181818"/>
    <x v="736"/>
    <x v="4"/>
    <x v="4"/>
  </r>
  <r>
    <n v="907"/>
    <x v="886"/>
    <s v="Quality-focused asymmetric adapter"/>
    <x v="14"/>
    <n v="1843"/>
    <x v="0"/>
    <x v="142"/>
    <x v="1"/>
    <s v="USD"/>
    <x v="809"/>
    <n v="1304485200"/>
    <b v="0"/>
    <b v="0"/>
    <s v="theater/plays"/>
    <n v="0.20252747252747252"/>
    <x v="737"/>
    <x v="3"/>
    <x v="3"/>
  </r>
  <r>
    <n v="908"/>
    <x v="887"/>
    <s v="Networked intangible help-desk"/>
    <x v="424"/>
    <n v="121950"/>
    <x v="1"/>
    <x v="557"/>
    <x v="1"/>
    <s v="USD"/>
    <x v="444"/>
    <n v="1336885200"/>
    <b v="0"/>
    <b v="0"/>
    <s v="games/video games"/>
    <n v="3.1924083769633507"/>
    <x v="8"/>
    <x v="6"/>
    <x v="11"/>
  </r>
  <r>
    <n v="909"/>
    <x v="888"/>
    <s v="Synchronized attitude-oriented frame"/>
    <x v="37"/>
    <n v="8621"/>
    <x v="1"/>
    <x v="175"/>
    <x v="0"/>
    <s v="CAD"/>
    <x v="384"/>
    <n v="1530421200"/>
    <b v="0"/>
    <b v="1"/>
    <s v="theater/plays"/>
    <n v="4.7894444444444444"/>
    <x v="738"/>
    <x v="3"/>
    <x v="3"/>
  </r>
  <r>
    <n v="910"/>
    <x v="889"/>
    <s v="Proactive incremental architecture"/>
    <x v="425"/>
    <n v="30215"/>
    <x v="3"/>
    <x v="102"/>
    <x v="1"/>
    <s v="USD"/>
    <x v="810"/>
    <n v="1421992800"/>
    <b v="0"/>
    <b v="0"/>
    <s v="theater/plays"/>
    <n v="0.19556634304207121"/>
    <x v="739"/>
    <x v="3"/>
    <x v="3"/>
  </r>
  <r>
    <n v="911"/>
    <x v="890"/>
    <s v="Cloned responsive standardization"/>
    <x v="306"/>
    <n v="11539"/>
    <x v="1"/>
    <x v="558"/>
    <x v="1"/>
    <s v="USD"/>
    <x v="811"/>
    <n v="1568178000"/>
    <b v="1"/>
    <b v="0"/>
    <s v="technology/web"/>
    <n v="1.9894827586206896"/>
    <x v="740"/>
    <x v="2"/>
    <x v="2"/>
  </r>
  <r>
    <n v="912"/>
    <x v="891"/>
    <s v="Reduced bifurcated pricing structure"/>
    <x v="37"/>
    <n v="14310"/>
    <x v="1"/>
    <x v="559"/>
    <x v="1"/>
    <s v="USD"/>
    <x v="812"/>
    <n v="1347944400"/>
    <b v="1"/>
    <b v="0"/>
    <s v="film &amp; video/drama"/>
    <n v="7.95"/>
    <x v="741"/>
    <x v="4"/>
    <x v="6"/>
  </r>
  <r>
    <n v="913"/>
    <x v="892"/>
    <s v="Re-engineered asymmetric challenge"/>
    <x v="426"/>
    <n v="35536"/>
    <x v="0"/>
    <x v="560"/>
    <x v="2"/>
    <s v="AUD"/>
    <x v="813"/>
    <n v="1558760400"/>
    <b v="0"/>
    <b v="0"/>
    <s v="film &amp; video/drama"/>
    <n v="0.50621082621082625"/>
    <x v="742"/>
    <x v="4"/>
    <x v="6"/>
  </r>
  <r>
    <n v="914"/>
    <x v="893"/>
    <s v="Diverse client-driven conglomeration"/>
    <x v="330"/>
    <n v="3676"/>
    <x v="0"/>
    <x v="561"/>
    <x v="4"/>
    <s v="GBP"/>
    <x v="814"/>
    <n v="1376629200"/>
    <b v="0"/>
    <b v="0"/>
    <s v="theater/plays"/>
    <n v="0.57437499999999997"/>
    <x v="743"/>
    <x v="3"/>
    <x v="3"/>
  </r>
  <r>
    <n v="915"/>
    <x v="894"/>
    <s v="Configurable upward-trending solution"/>
    <x v="427"/>
    <n v="195936"/>
    <x v="1"/>
    <x v="562"/>
    <x v="4"/>
    <s v="GBP"/>
    <x v="80"/>
    <n v="1504760400"/>
    <b v="0"/>
    <b v="0"/>
    <s v="film &amp; video/television"/>
    <n v="1.5562827640984909"/>
    <x v="744"/>
    <x v="4"/>
    <x v="19"/>
  </r>
  <r>
    <n v="916"/>
    <x v="895"/>
    <s v="Persistent bandwidth-monitored framework"/>
    <x v="41"/>
    <n v="1343"/>
    <x v="0"/>
    <x v="550"/>
    <x v="1"/>
    <s v="USD"/>
    <x v="815"/>
    <n v="1419660000"/>
    <b v="0"/>
    <b v="0"/>
    <s v="photography/photography books"/>
    <n v="0.36297297297297298"/>
    <x v="745"/>
    <x v="7"/>
    <x v="14"/>
  </r>
  <r>
    <n v="917"/>
    <x v="896"/>
    <s v="Polarized discrete product"/>
    <x v="136"/>
    <n v="2097"/>
    <x v="2"/>
    <x v="11"/>
    <x v="4"/>
    <s v="GBP"/>
    <x v="816"/>
    <n v="1311310800"/>
    <b v="0"/>
    <b v="1"/>
    <s v="film &amp; video/shorts"/>
    <n v="0.58250000000000002"/>
    <x v="746"/>
    <x v="4"/>
    <x v="12"/>
  </r>
  <r>
    <n v="918"/>
    <x v="897"/>
    <s v="Seamless dynamic website"/>
    <x v="167"/>
    <n v="9021"/>
    <x v="1"/>
    <x v="388"/>
    <x v="5"/>
    <s v="CHF"/>
    <x v="474"/>
    <n v="1344315600"/>
    <b v="0"/>
    <b v="0"/>
    <s v="publishing/radio &amp; podcasts"/>
    <n v="2.3739473684210526"/>
    <x v="747"/>
    <x v="5"/>
    <x v="15"/>
  </r>
  <r>
    <n v="919"/>
    <x v="898"/>
    <s v="Extended multimedia firmware"/>
    <x v="428"/>
    <n v="20915"/>
    <x v="0"/>
    <x v="537"/>
    <x v="2"/>
    <s v="AUD"/>
    <x v="817"/>
    <n v="1510725600"/>
    <b v="0"/>
    <b v="1"/>
    <s v="theater/plays"/>
    <n v="0.58750000000000002"/>
    <x v="748"/>
    <x v="3"/>
    <x v="3"/>
  </r>
  <r>
    <n v="920"/>
    <x v="899"/>
    <s v="Versatile directional project"/>
    <x v="98"/>
    <n v="9676"/>
    <x v="1"/>
    <x v="563"/>
    <x v="1"/>
    <s v="USD"/>
    <x v="818"/>
    <n v="1551247200"/>
    <b v="1"/>
    <b v="0"/>
    <s v="film &amp; video/animation"/>
    <n v="1.8256603773584905"/>
    <x v="749"/>
    <x v="4"/>
    <x v="10"/>
  </r>
  <r>
    <n v="921"/>
    <x v="900"/>
    <s v="Profound directional knowledge user"/>
    <x v="429"/>
    <n v="1210"/>
    <x v="0"/>
    <x v="63"/>
    <x v="1"/>
    <s v="USD"/>
    <x v="819"/>
    <n v="1330236000"/>
    <b v="0"/>
    <b v="0"/>
    <s v="technology/web"/>
    <n v="7.5436408977556111E-3"/>
    <x v="750"/>
    <x v="2"/>
    <x v="2"/>
  </r>
  <r>
    <n v="922"/>
    <x v="901"/>
    <s v="Ameliorated logistical capability"/>
    <x v="430"/>
    <n v="90440"/>
    <x v="1"/>
    <x v="564"/>
    <x v="1"/>
    <s v="USD"/>
    <x v="609"/>
    <n v="1545112800"/>
    <b v="0"/>
    <b v="1"/>
    <s v="music/world music"/>
    <n v="1.7595330739299611"/>
    <x v="81"/>
    <x v="1"/>
    <x v="21"/>
  </r>
  <r>
    <n v="923"/>
    <x v="902"/>
    <s v="Sharable discrete definition"/>
    <x v="12"/>
    <n v="4044"/>
    <x v="1"/>
    <x v="174"/>
    <x v="1"/>
    <s v="USD"/>
    <x v="547"/>
    <n v="1279170000"/>
    <b v="0"/>
    <b v="0"/>
    <s v="theater/plays"/>
    <n v="2.3788235294117648"/>
    <x v="751"/>
    <x v="3"/>
    <x v="3"/>
  </r>
  <r>
    <n v="924"/>
    <x v="903"/>
    <s v="User-friendly next generation core"/>
    <x v="431"/>
    <n v="192292"/>
    <x v="1"/>
    <x v="565"/>
    <x v="6"/>
    <s v="EUR"/>
    <x v="820"/>
    <n v="1573452000"/>
    <b v="0"/>
    <b v="0"/>
    <s v="theater/plays"/>
    <n v="4.8805076142131982"/>
    <x v="685"/>
    <x v="3"/>
    <x v="3"/>
  </r>
  <r>
    <n v="925"/>
    <x v="904"/>
    <s v="Profit-focused empowering system engine"/>
    <x v="162"/>
    <n v="6722"/>
    <x v="1"/>
    <x v="167"/>
    <x v="1"/>
    <s v="USD"/>
    <x v="821"/>
    <n v="1507093200"/>
    <b v="0"/>
    <b v="0"/>
    <s v="theater/plays"/>
    <n v="2.2406666666666668"/>
    <x v="752"/>
    <x v="3"/>
    <x v="3"/>
  </r>
  <r>
    <n v="926"/>
    <x v="905"/>
    <s v="Synchronized cohesive encoding"/>
    <x v="251"/>
    <n v="1577"/>
    <x v="0"/>
    <x v="27"/>
    <x v="1"/>
    <s v="USD"/>
    <x v="151"/>
    <n v="1463374800"/>
    <b v="0"/>
    <b v="0"/>
    <s v="food/food trucks"/>
    <n v="0.18126436781609195"/>
    <x v="753"/>
    <x v="0"/>
    <x v="0"/>
  </r>
  <r>
    <n v="927"/>
    <x v="906"/>
    <s v="Synergistic dynamic utilization"/>
    <x v="44"/>
    <n v="3301"/>
    <x v="0"/>
    <x v="95"/>
    <x v="1"/>
    <s v="USD"/>
    <x v="822"/>
    <n v="1344574800"/>
    <b v="0"/>
    <b v="0"/>
    <s v="theater/plays"/>
    <n v="0.45847222222222223"/>
    <x v="754"/>
    <x v="3"/>
    <x v="3"/>
  </r>
  <r>
    <n v="928"/>
    <x v="907"/>
    <s v="Triple-buffered bi-directional model"/>
    <x v="225"/>
    <n v="196386"/>
    <x v="1"/>
    <x v="566"/>
    <x v="6"/>
    <s v="EUR"/>
    <x v="823"/>
    <n v="1389074400"/>
    <b v="0"/>
    <b v="0"/>
    <s v="technology/web"/>
    <n v="1.1731541218637993"/>
    <x v="213"/>
    <x v="2"/>
    <x v="2"/>
  </r>
  <r>
    <n v="929"/>
    <x v="908"/>
    <s v="Polarized tertiary function"/>
    <x v="20"/>
    <n v="11952"/>
    <x v="1"/>
    <x v="229"/>
    <x v="4"/>
    <s v="GBP"/>
    <x v="824"/>
    <n v="1494997200"/>
    <b v="0"/>
    <b v="0"/>
    <s v="theater/plays"/>
    <n v="2.173090909090909"/>
    <x v="418"/>
    <x v="3"/>
    <x v="3"/>
  </r>
  <r>
    <n v="930"/>
    <x v="909"/>
    <s v="Configurable fault-tolerant structure"/>
    <x v="26"/>
    <n v="3930"/>
    <x v="1"/>
    <x v="72"/>
    <x v="1"/>
    <s v="USD"/>
    <x v="825"/>
    <n v="1425448800"/>
    <b v="0"/>
    <b v="1"/>
    <s v="theater/plays"/>
    <n v="1.1228571428571428"/>
    <x v="755"/>
    <x v="3"/>
    <x v="3"/>
  </r>
  <r>
    <n v="931"/>
    <x v="910"/>
    <s v="Digitized 24/7 budgetary management"/>
    <x v="58"/>
    <n v="5729"/>
    <x v="0"/>
    <x v="192"/>
    <x v="1"/>
    <s v="USD"/>
    <x v="826"/>
    <n v="1404104400"/>
    <b v="0"/>
    <b v="1"/>
    <s v="theater/plays"/>
    <n v="0.72518987341772156"/>
    <x v="756"/>
    <x v="3"/>
    <x v="3"/>
  </r>
  <r>
    <n v="932"/>
    <x v="911"/>
    <s v="Stand-alone zero tolerance algorithm"/>
    <x v="173"/>
    <n v="4883"/>
    <x v="1"/>
    <x v="358"/>
    <x v="1"/>
    <s v="USD"/>
    <x v="827"/>
    <n v="1394773200"/>
    <b v="0"/>
    <b v="0"/>
    <s v="music/rock"/>
    <n v="2.1230434782608696"/>
    <x v="757"/>
    <x v="1"/>
    <x v="1"/>
  </r>
  <r>
    <n v="933"/>
    <x v="912"/>
    <s v="Implemented tangible support"/>
    <x v="432"/>
    <n v="175015"/>
    <x v="1"/>
    <x v="567"/>
    <x v="1"/>
    <s v="USD"/>
    <x v="828"/>
    <n v="1366520400"/>
    <b v="0"/>
    <b v="0"/>
    <s v="theater/plays"/>
    <n v="2.3974657534246577"/>
    <x v="758"/>
    <x v="3"/>
    <x v="3"/>
  </r>
  <r>
    <n v="934"/>
    <x v="913"/>
    <s v="Reactive radical framework"/>
    <x v="8"/>
    <n v="11280"/>
    <x v="1"/>
    <x v="339"/>
    <x v="1"/>
    <s v="USD"/>
    <x v="829"/>
    <n v="1456639200"/>
    <b v="0"/>
    <b v="0"/>
    <s v="theater/plays"/>
    <n v="1.8193548387096774"/>
    <x v="759"/>
    <x v="3"/>
    <x v="3"/>
  </r>
  <r>
    <n v="935"/>
    <x v="914"/>
    <s v="Object-based full-range knowledge user"/>
    <x v="55"/>
    <n v="10012"/>
    <x v="1"/>
    <x v="227"/>
    <x v="1"/>
    <s v="USD"/>
    <x v="830"/>
    <n v="1438318800"/>
    <b v="0"/>
    <b v="0"/>
    <s v="theater/plays"/>
    <n v="1.6413114754098361"/>
    <x v="760"/>
    <x v="3"/>
    <x v="3"/>
  </r>
  <r>
    <n v="936"/>
    <x v="591"/>
    <s v="Enhanced composite contingency"/>
    <x v="100"/>
    <n v="1690"/>
    <x v="0"/>
    <x v="356"/>
    <x v="1"/>
    <s v="USD"/>
    <x v="831"/>
    <n v="1564030800"/>
    <b v="1"/>
    <b v="0"/>
    <s v="theater/plays"/>
    <n v="1.6375968992248063E-2"/>
    <x v="761"/>
    <x v="3"/>
    <x v="3"/>
  </r>
  <r>
    <n v="937"/>
    <x v="915"/>
    <s v="Cloned fresh-thinking model"/>
    <x v="409"/>
    <n v="84891"/>
    <x v="3"/>
    <x v="568"/>
    <x v="1"/>
    <s v="USD"/>
    <x v="832"/>
    <n v="1449295200"/>
    <b v="0"/>
    <b v="0"/>
    <s v="film &amp; video/documentary"/>
    <n v="0.49643859649122807"/>
    <x v="762"/>
    <x v="4"/>
    <x v="4"/>
  </r>
  <r>
    <n v="938"/>
    <x v="916"/>
    <s v="Total dedicated benchmark"/>
    <x v="243"/>
    <n v="10093"/>
    <x v="1"/>
    <x v="87"/>
    <x v="1"/>
    <s v="USD"/>
    <x v="833"/>
    <n v="1531890000"/>
    <b v="0"/>
    <b v="1"/>
    <s v="publishing/fiction"/>
    <n v="1.0970652173913042"/>
    <x v="763"/>
    <x v="5"/>
    <x v="13"/>
  </r>
  <r>
    <n v="939"/>
    <x v="917"/>
    <s v="Streamlined human-resource Graphic Interface"/>
    <x v="75"/>
    <n v="3839"/>
    <x v="0"/>
    <x v="109"/>
    <x v="1"/>
    <s v="USD"/>
    <x v="834"/>
    <n v="1306213200"/>
    <b v="0"/>
    <b v="1"/>
    <s v="games/video games"/>
    <n v="0.49217948717948717"/>
    <x v="764"/>
    <x v="6"/>
    <x v="11"/>
  </r>
  <r>
    <n v="940"/>
    <x v="918"/>
    <s v="Upgradable analyzing core"/>
    <x v="34"/>
    <n v="6161"/>
    <x v="2"/>
    <x v="569"/>
    <x v="0"/>
    <s v="CAD"/>
    <x v="835"/>
    <n v="1356242400"/>
    <b v="0"/>
    <b v="0"/>
    <s v="technology/web"/>
    <n v="0.62232323232323228"/>
    <x v="765"/>
    <x v="2"/>
    <x v="2"/>
  </r>
  <r>
    <n v="941"/>
    <x v="919"/>
    <s v="Profound exuding pricing structure"/>
    <x v="433"/>
    <n v="5615"/>
    <x v="0"/>
    <x v="373"/>
    <x v="1"/>
    <s v="USD"/>
    <x v="836"/>
    <n v="1297576800"/>
    <b v="1"/>
    <b v="0"/>
    <s v="theater/plays"/>
    <n v="0.1305813953488372"/>
    <x v="766"/>
    <x v="3"/>
    <x v="3"/>
  </r>
  <r>
    <n v="942"/>
    <x v="916"/>
    <s v="Horizontal optimizing model"/>
    <x v="103"/>
    <n v="6205"/>
    <x v="0"/>
    <x v="109"/>
    <x v="2"/>
    <s v="AUD"/>
    <x v="837"/>
    <n v="1296194400"/>
    <b v="0"/>
    <b v="0"/>
    <s v="theater/plays"/>
    <n v="0.64635416666666667"/>
    <x v="767"/>
    <x v="3"/>
    <x v="3"/>
  </r>
  <r>
    <n v="943"/>
    <x v="920"/>
    <s v="Synchronized fault-tolerant algorithm"/>
    <x v="168"/>
    <n v="11969"/>
    <x v="1"/>
    <x v="493"/>
    <x v="1"/>
    <s v="USD"/>
    <x v="219"/>
    <n v="1414558800"/>
    <b v="0"/>
    <b v="0"/>
    <s v="food/food trucks"/>
    <n v="1.5958666666666668"/>
    <x v="768"/>
    <x v="0"/>
    <x v="0"/>
  </r>
  <r>
    <n v="944"/>
    <x v="921"/>
    <s v="Streamlined 5thgeneration intranet"/>
    <x v="83"/>
    <n v="8142"/>
    <x v="0"/>
    <x v="570"/>
    <x v="2"/>
    <s v="AUD"/>
    <x v="365"/>
    <n v="1488348000"/>
    <b v="0"/>
    <b v="0"/>
    <s v="photography/photography books"/>
    <n v="0.81420000000000003"/>
    <x v="769"/>
    <x v="7"/>
    <x v="14"/>
  </r>
  <r>
    <n v="945"/>
    <x v="922"/>
    <s v="Cross-group clear-thinking task-force"/>
    <x v="434"/>
    <n v="55805"/>
    <x v="0"/>
    <x v="571"/>
    <x v="1"/>
    <s v="USD"/>
    <x v="838"/>
    <n v="1334898000"/>
    <b v="1"/>
    <b v="0"/>
    <s v="photography/photography books"/>
    <n v="0.32444767441860467"/>
    <x v="640"/>
    <x v="7"/>
    <x v="14"/>
  </r>
  <r>
    <n v="946"/>
    <x v="923"/>
    <s v="Public-key bandwidth-monitored intranet"/>
    <x v="184"/>
    <n v="15238"/>
    <x v="0"/>
    <x v="483"/>
    <x v="1"/>
    <s v="USD"/>
    <x v="839"/>
    <n v="1308373200"/>
    <b v="0"/>
    <b v="0"/>
    <s v="theater/plays"/>
    <n v="9.9141184124918666E-2"/>
    <x v="770"/>
    <x v="3"/>
    <x v="3"/>
  </r>
  <r>
    <n v="947"/>
    <x v="924"/>
    <s v="Upgradable clear-thinking hardware"/>
    <x v="136"/>
    <n v="961"/>
    <x v="0"/>
    <x v="171"/>
    <x v="1"/>
    <s v="USD"/>
    <x v="840"/>
    <n v="1412312400"/>
    <b v="0"/>
    <b v="0"/>
    <s v="theater/plays"/>
    <n v="0.26694444444444443"/>
    <x v="636"/>
    <x v="3"/>
    <x v="3"/>
  </r>
  <r>
    <n v="948"/>
    <x v="925"/>
    <s v="Integrated holistic paradigm"/>
    <x v="151"/>
    <n v="5918"/>
    <x v="3"/>
    <x v="415"/>
    <x v="1"/>
    <s v="USD"/>
    <x v="841"/>
    <n v="1419228000"/>
    <b v="1"/>
    <b v="1"/>
    <s v="film &amp; video/documentary"/>
    <n v="0.62957446808510642"/>
    <x v="261"/>
    <x v="4"/>
    <x v="4"/>
  </r>
  <r>
    <n v="949"/>
    <x v="926"/>
    <s v="Seamless clear-thinking conglomeration"/>
    <x v="291"/>
    <n v="9520"/>
    <x v="1"/>
    <x v="84"/>
    <x v="1"/>
    <s v="USD"/>
    <x v="842"/>
    <n v="1430974800"/>
    <b v="0"/>
    <b v="0"/>
    <s v="technology/web"/>
    <n v="1.6135593220338984"/>
    <x v="771"/>
    <x v="2"/>
    <x v="2"/>
  </r>
  <r>
    <n v="950"/>
    <x v="927"/>
    <s v="Persistent content-based methodology"/>
    <x v="0"/>
    <n v="5"/>
    <x v="0"/>
    <x v="49"/>
    <x v="1"/>
    <s v="USD"/>
    <x v="843"/>
    <n v="1555822800"/>
    <b v="0"/>
    <b v="1"/>
    <s v="theater/plays"/>
    <n v="0.05"/>
    <x v="280"/>
    <x v="3"/>
    <x v="3"/>
  </r>
  <r>
    <n v="951"/>
    <x v="928"/>
    <s v="Re-engineered 24hour matrix"/>
    <x v="435"/>
    <n v="159056"/>
    <x v="1"/>
    <x v="572"/>
    <x v="1"/>
    <s v="USD"/>
    <x v="844"/>
    <n v="1482818400"/>
    <b v="0"/>
    <b v="1"/>
    <s v="music/rock"/>
    <n v="10.969379310344827"/>
    <x v="772"/>
    <x v="1"/>
    <x v="1"/>
  </r>
  <r>
    <n v="952"/>
    <x v="929"/>
    <s v="Virtual multi-tasking core"/>
    <x v="436"/>
    <n v="101987"/>
    <x v="3"/>
    <x v="428"/>
    <x v="1"/>
    <s v="USD"/>
    <x v="845"/>
    <n v="1471928400"/>
    <b v="0"/>
    <b v="0"/>
    <s v="film &amp; video/documentary"/>
    <n v="0.70094158075601376"/>
    <x v="172"/>
    <x v="4"/>
    <x v="4"/>
  </r>
  <r>
    <n v="953"/>
    <x v="930"/>
    <s v="Streamlined fault-tolerant conglomeration"/>
    <x v="88"/>
    <n v="1980"/>
    <x v="0"/>
    <x v="356"/>
    <x v="1"/>
    <s v="USD"/>
    <x v="846"/>
    <n v="1453701600"/>
    <b v="0"/>
    <b v="1"/>
    <s v="film &amp; video/science fiction"/>
    <n v="0.6"/>
    <x v="773"/>
    <x v="4"/>
    <x v="22"/>
  </r>
  <r>
    <n v="954"/>
    <x v="931"/>
    <s v="Enterprise-wide client-driven policy"/>
    <x v="142"/>
    <n v="156384"/>
    <x v="1"/>
    <x v="573"/>
    <x v="2"/>
    <s v="AUD"/>
    <x v="110"/>
    <n v="1350363600"/>
    <b v="0"/>
    <b v="0"/>
    <s v="technology/web"/>
    <n v="3.6709859154929578"/>
    <x v="271"/>
    <x v="2"/>
    <x v="2"/>
  </r>
  <r>
    <n v="955"/>
    <x v="932"/>
    <s v="Function-based next generation emulation"/>
    <x v="31"/>
    <n v="7763"/>
    <x v="1"/>
    <x v="175"/>
    <x v="1"/>
    <s v="USD"/>
    <x v="847"/>
    <n v="1353996000"/>
    <b v="0"/>
    <b v="0"/>
    <s v="theater/plays"/>
    <n v="11.09"/>
    <x v="774"/>
    <x v="3"/>
    <x v="3"/>
  </r>
  <r>
    <n v="956"/>
    <x v="933"/>
    <s v="Re-engineered composite focus group"/>
    <x v="437"/>
    <n v="35698"/>
    <x v="0"/>
    <x v="268"/>
    <x v="1"/>
    <s v="USD"/>
    <x v="848"/>
    <n v="1451109600"/>
    <b v="0"/>
    <b v="0"/>
    <s v="film &amp; video/science fiction"/>
    <n v="0.19028784648187633"/>
    <x v="775"/>
    <x v="4"/>
    <x v="22"/>
  </r>
  <r>
    <n v="957"/>
    <x v="934"/>
    <s v="Profound mission-critical function"/>
    <x v="122"/>
    <n v="12434"/>
    <x v="1"/>
    <x v="54"/>
    <x v="1"/>
    <s v="USD"/>
    <x v="849"/>
    <n v="1329631200"/>
    <b v="0"/>
    <b v="0"/>
    <s v="theater/plays"/>
    <n v="1.2687755102040816"/>
    <x v="776"/>
    <x v="3"/>
    <x v="3"/>
  </r>
  <r>
    <n v="958"/>
    <x v="935"/>
    <s v="De-engineered zero-defect open system"/>
    <x v="65"/>
    <n v="8081"/>
    <x v="1"/>
    <x v="192"/>
    <x v="1"/>
    <s v="USD"/>
    <x v="780"/>
    <n v="1278997200"/>
    <b v="0"/>
    <b v="0"/>
    <s v="film &amp; video/animation"/>
    <n v="7.3463636363636367"/>
    <x v="777"/>
    <x v="4"/>
    <x v="10"/>
  </r>
  <r>
    <n v="959"/>
    <x v="936"/>
    <s v="Operative hybrid utilization"/>
    <x v="438"/>
    <n v="6631"/>
    <x v="0"/>
    <x v="406"/>
    <x v="1"/>
    <s v="USD"/>
    <x v="140"/>
    <n v="1280120400"/>
    <b v="0"/>
    <b v="0"/>
    <s v="publishing/translations"/>
    <n v="4.5731034482758622E-2"/>
    <x v="652"/>
    <x v="5"/>
    <x v="18"/>
  </r>
  <r>
    <n v="960"/>
    <x v="937"/>
    <s v="Function-based interactive matrix"/>
    <x v="20"/>
    <n v="4678"/>
    <x v="0"/>
    <x v="12"/>
    <x v="1"/>
    <s v="USD"/>
    <x v="850"/>
    <n v="1458104400"/>
    <b v="0"/>
    <b v="0"/>
    <s v="technology/web"/>
    <n v="0.85054545454545449"/>
    <x v="778"/>
    <x v="2"/>
    <x v="2"/>
  </r>
  <r>
    <n v="961"/>
    <x v="938"/>
    <s v="Optimized content-based collaboration"/>
    <x v="57"/>
    <n v="6800"/>
    <x v="1"/>
    <x v="287"/>
    <x v="1"/>
    <s v="USD"/>
    <x v="851"/>
    <n v="1298268000"/>
    <b v="0"/>
    <b v="0"/>
    <s v="publishing/translations"/>
    <n v="1.1929824561403508"/>
    <x v="779"/>
    <x v="5"/>
    <x v="18"/>
  </r>
  <r>
    <n v="962"/>
    <x v="939"/>
    <s v="User-centric cohesive policy"/>
    <x v="136"/>
    <n v="10657"/>
    <x v="1"/>
    <x v="574"/>
    <x v="1"/>
    <s v="USD"/>
    <x v="852"/>
    <n v="1386223200"/>
    <b v="0"/>
    <b v="0"/>
    <s v="food/food trucks"/>
    <n v="2.9602777777777778"/>
    <x v="780"/>
    <x v="0"/>
    <x v="0"/>
  </r>
  <r>
    <n v="963"/>
    <x v="940"/>
    <s v="Ergonomic methodical hub"/>
    <x v="291"/>
    <n v="4997"/>
    <x v="0"/>
    <x v="493"/>
    <x v="6"/>
    <s v="EUR"/>
    <x v="853"/>
    <n v="1299823200"/>
    <b v="0"/>
    <b v="1"/>
    <s v="photography/photography books"/>
    <n v="0.84694915254237291"/>
    <x v="781"/>
    <x v="7"/>
    <x v="14"/>
  </r>
  <r>
    <n v="964"/>
    <x v="941"/>
    <s v="Devolved disintermediate encryption"/>
    <x v="41"/>
    <n v="13164"/>
    <x v="1"/>
    <x v="287"/>
    <x v="1"/>
    <s v="USD"/>
    <x v="854"/>
    <n v="1431752400"/>
    <b v="0"/>
    <b v="0"/>
    <s v="theater/plays"/>
    <n v="3.5578378378378379"/>
    <x v="782"/>
    <x v="3"/>
    <x v="3"/>
  </r>
  <r>
    <n v="965"/>
    <x v="942"/>
    <s v="Phased clear-thinking policy"/>
    <x v="196"/>
    <n v="8501"/>
    <x v="1"/>
    <x v="512"/>
    <x v="4"/>
    <s v="GBP"/>
    <x v="67"/>
    <n v="1267855200"/>
    <b v="0"/>
    <b v="0"/>
    <s v="music/rock"/>
    <n v="3.8640909090909092"/>
    <x v="783"/>
    <x v="1"/>
    <x v="1"/>
  </r>
  <r>
    <n v="966"/>
    <x v="411"/>
    <s v="Seamless solution-oriented capacity"/>
    <x v="12"/>
    <n v="13468"/>
    <x v="1"/>
    <x v="242"/>
    <x v="1"/>
    <s v="USD"/>
    <x v="855"/>
    <n v="1497675600"/>
    <b v="0"/>
    <b v="0"/>
    <s v="theater/plays"/>
    <n v="7.9223529411764702"/>
    <x v="784"/>
    <x v="3"/>
    <x v="3"/>
  </r>
  <r>
    <n v="967"/>
    <x v="943"/>
    <s v="Organized human-resource attitude"/>
    <x v="439"/>
    <n v="121138"/>
    <x v="1"/>
    <x v="575"/>
    <x v="1"/>
    <s v="USD"/>
    <x v="107"/>
    <n v="1336885200"/>
    <b v="0"/>
    <b v="0"/>
    <s v="music/world music"/>
    <n v="1.3703393665158372"/>
    <x v="785"/>
    <x v="1"/>
    <x v="21"/>
  </r>
  <r>
    <n v="968"/>
    <x v="944"/>
    <s v="Open-architected disintermediate budgetary management"/>
    <x v="166"/>
    <n v="8117"/>
    <x v="1"/>
    <x v="493"/>
    <x v="1"/>
    <s v="USD"/>
    <x v="344"/>
    <n v="1295157600"/>
    <b v="0"/>
    <b v="0"/>
    <s v="food/food trucks"/>
    <n v="3.3820833333333336"/>
    <x v="786"/>
    <x v="0"/>
    <x v="0"/>
  </r>
  <r>
    <n v="969"/>
    <x v="945"/>
    <s v="Multi-lateral radical solution"/>
    <x v="58"/>
    <n v="8550"/>
    <x v="1"/>
    <x v="576"/>
    <x v="1"/>
    <s v="USD"/>
    <x v="856"/>
    <n v="1577599200"/>
    <b v="0"/>
    <b v="0"/>
    <s v="theater/plays"/>
    <n v="1.0822784810126582"/>
    <x v="787"/>
    <x v="3"/>
    <x v="3"/>
  </r>
  <r>
    <n v="970"/>
    <x v="946"/>
    <s v="Inverse context-sensitive info-mediaries"/>
    <x v="309"/>
    <n v="57659"/>
    <x v="0"/>
    <x v="577"/>
    <x v="1"/>
    <s v="USD"/>
    <x v="857"/>
    <n v="1305003600"/>
    <b v="0"/>
    <b v="0"/>
    <s v="theater/plays"/>
    <n v="0.60757639620653314"/>
    <x v="788"/>
    <x v="3"/>
    <x v="3"/>
  </r>
  <r>
    <n v="971"/>
    <x v="947"/>
    <s v="Versatile neutral workforce"/>
    <x v="135"/>
    <n v="1414"/>
    <x v="0"/>
    <x v="3"/>
    <x v="1"/>
    <s v="USD"/>
    <x v="858"/>
    <n v="1381726800"/>
    <b v="0"/>
    <b v="0"/>
    <s v="film &amp; video/television"/>
    <n v="0.27725490196078434"/>
    <x v="789"/>
    <x v="4"/>
    <x v="19"/>
  </r>
  <r>
    <n v="972"/>
    <x v="948"/>
    <s v="Multi-tiered systematic knowledge user"/>
    <x v="440"/>
    <n v="97524"/>
    <x v="1"/>
    <x v="578"/>
    <x v="1"/>
    <s v="USD"/>
    <x v="859"/>
    <n v="1402462800"/>
    <b v="0"/>
    <b v="1"/>
    <s v="technology/web"/>
    <n v="2.283934426229508"/>
    <x v="790"/>
    <x v="2"/>
    <x v="2"/>
  </r>
  <r>
    <n v="973"/>
    <x v="949"/>
    <s v="Programmable multi-state algorithm"/>
    <x v="441"/>
    <n v="26176"/>
    <x v="0"/>
    <x v="526"/>
    <x v="1"/>
    <s v="USD"/>
    <x v="860"/>
    <n v="1292133600"/>
    <b v="0"/>
    <b v="1"/>
    <s v="theater/plays"/>
    <n v="0.21615194054500414"/>
    <x v="292"/>
    <x v="3"/>
    <x v="3"/>
  </r>
  <r>
    <n v="974"/>
    <x v="950"/>
    <s v="Multi-channeled reciprocal interface"/>
    <x v="126"/>
    <n v="2991"/>
    <x v="1"/>
    <x v="235"/>
    <x v="1"/>
    <s v="USD"/>
    <x v="170"/>
    <n v="1368939600"/>
    <b v="0"/>
    <b v="0"/>
    <s v="music/indie rock"/>
    <n v="3.73875"/>
    <x v="791"/>
    <x v="1"/>
    <x v="7"/>
  </r>
  <r>
    <n v="975"/>
    <x v="951"/>
    <s v="Right-sized maximized migration"/>
    <x v="91"/>
    <n v="8366"/>
    <x v="1"/>
    <x v="18"/>
    <x v="1"/>
    <s v="USD"/>
    <x v="861"/>
    <n v="1452146400"/>
    <b v="0"/>
    <b v="1"/>
    <s v="theater/plays"/>
    <n v="1.5492592592592593"/>
    <x v="792"/>
    <x v="3"/>
    <x v="3"/>
  </r>
  <r>
    <n v="976"/>
    <x v="952"/>
    <s v="Self-enabling value-added artificial intelligence"/>
    <x v="220"/>
    <n v="12886"/>
    <x v="1"/>
    <x v="382"/>
    <x v="1"/>
    <s v="USD"/>
    <x v="862"/>
    <n v="1296712800"/>
    <b v="0"/>
    <b v="1"/>
    <s v="theater/plays"/>
    <n v="3.2214999999999998"/>
    <x v="603"/>
    <x v="3"/>
    <x v="3"/>
  </r>
  <r>
    <n v="977"/>
    <x v="597"/>
    <s v="Vision-oriented interactive solution"/>
    <x v="260"/>
    <n v="5177"/>
    <x v="0"/>
    <x v="109"/>
    <x v="1"/>
    <s v="USD"/>
    <x v="863"/>
    <n v="1520748000"/>
    <b v="0"/>
    <b v="0"/>
    <s v="food/food trucks"/>
    <n v="0.73957142857142855"/>
    <x v="793"/>
    <x v="0"/>
    <x v="0"/>
  </r>
  <r>
    <n v="978"/>
    <x v="953"/>
    <s v="Fundamental user-facing productivity"/>
    <x v="67"/>
    <n v="8641"/>
    <x v="1"/>
    <x v="45"/>
    <x v="1"/>
    <s v="USD"/>
    <x v="864"/>
    <n v="1480831200"/>
    <b v="0"/>
    <b v="0"/>
    <s v="games/video games"/>
    <n v="8.641"/>
    <x v="794"/>
    <x v="6"/>
    <x v="11"/>
  </r>
  <r>
    <n v="979"/>
    <x v="954"/>
    <s v="Innovative well-modulated capability"/>
    <x v="138"/>
    <n v="86244"/>
    <x v="1"/>
    <x v="579"/>
    <x v="4"/>
    <s v="GBP"/>
    <x v="527"/>
    <n v="1426914000"/>
    <b v="0"/>
    <b v="0"/>
    <s v="theater/plays"/>
    <n v="1.432624584717608"/>
    <x v="609"/>
    <x v="3"/>
    <x v="3"/>
  </r>
  <r>
    <n v="980"/>
    <x v="955"/>
    <s v="Universal fault-tolerant orchestration"/>
    <x v="442"/>
    <n v="78630"/>
    <x v="0"/>
    <x v="580"/>
    <x v="1"/>
    <s v="USD"/>
    <x v="865"/>
    <n v="1446616800"/>
    <b v="1"/>
    <b v="0"/>
    <s v="publishing/nonfiction"/>
    <n v="0.40281762295081969"/>
    <x v="20"/>
    <x v="5"/>
    <x v="9"/>
  </r>
  <r>
    <n v="981"/>
    <x v="956"/>
    <s v="Grass-roots executive synergy"/>
    <x v="313"/>
    <n v="11941"/>
    <x v="1"/>
    <x v="581"/>
    <x v="1"/>
    <s v="USD"/>
    <x v="866"/>
    <n v="1517032800"/>
    <b v="0"/>
    <b v="0"/>
    <s v="technology/web"/>
    <n v="1.7822388059701493"/>
    <x v="795"/>
    <x v="2"/>
    <x v="2"/>
  </r>
  <r>
    <n v="982"/>
    <x v="957"/>
    <s v="Multi-layered optimal application"/>
    <x v="44"/>
    <n v="6115"/>
    <x v="0"/>
    <x v="51"/>
    <x v="1"/>
    <s v="USD"/>
    <x v="867"/>
    <n v="1311224400"/>
    <b v="0"/>
    <b v="1"/>
    <s v="film &amp; video/documentary"/>
    <n v="0.84930555555555554"/>
    <x v="796"/>
    <x v="4"/>
    <x v="4"/>
  </r>
  <r>
    <n v="983"/>
    <x v="958"/>
    <s v="Business-focused full-range core"/>
    <x v="443"/>
    <n v="188404"/>
    <x v="1"/>
    <x v="582"/>
    <x v="1"/>
    <s v="USD"/>
    <x v="868"/>
    <n v="1566190800"/>
    <b v="0"/>
    <b v="0"/>
    <s v="film &amp; video/documentary"/>
    <n v="1.4593648334624323"/>
    <x v="530"/>
    <x v="4"/>
    <x v="4"/>
  </r>
  <r>
    <n v="984"/>
    <x v="959"/>
    <s v="Exclusive system-worthy Graphic Interface"/>
    <x v="191"/>
    <n v="9910"/>
    <x v="1"/>
    <x v="345"/>
    <x v="1"/>
    <s v="USD"/>
    <x v="105"/>
    <n v="1570165200"/>
    <b v="0"/>
    <b v="0"/>
    <s v="theater/plays"/>
    <n v="1.5246153846153847"/>
    <x v="483"/>
    <x v="3"/>
    <x v="3"/>
  </r>
  <r>
    <n v="985"/>
    <x v="960"/>
    <s v="Enhanced optimal ability"/>
    <x v="305"/>
    <n v="114523"/>
    <x v="0"/>
    <x v="583"/>
    <x v="1"/>
    <s v="USD"/>
    <x v="481"/>
    <n v="1388556000"/>
    <b v="0"/>
    <b v="1"/>
    <s v="music/rock"/>
    <n v="0.67129542790152408"/>
    <x v="119"/>
    <x v="1"/>
    <x v="1"/>
  </r>
  <r>
    <n v="986"/>
    <x v="961"/>
    <s v="Optional zero administration neural-net"/>
    <x v="75"/>
    <n v="3144"/>
    <x v="0"/>
    <x v="45"/>
    <x v="1"/>
    <s v="USD"/>
    <x v="253"/>
    <n v="1303189200"/>
    <b v="0"/>
    <b v="0"/>
    <s v="music/rock"/>
    <n v="0.40307692307692305"/>
    <x v="797"/>
    <x v="1"/>
    <x v="1"/>
  </r>
  <r>
    <n v="987"/>
    <x v="962"/>
    <s v="Ameliorated foreground focus group"/>
    <x v="8"/>
    <n v="13441"/>
    <x v="1"/>
    <x v="584"/>
    <x v="1"/>
    <s v="USD"/>
    <x v="869"/>
    <n v="1494478800"/>
    <b v="0"/>
    <b v="0"/>
    <s v="film &amp; video/documentary"/>
    <n v="2.1679032258064517"/>
    <x v="127"/>
    <x v="4"/>
    <x v="4"/>
  </r>
  <r>
    <n v="988"/>
    <x v="963"/>
    <s v="Triple-buffered multi-tasking matrices"/>
    <x v="151"/>
    <n v="4899"/>
    <x v="0"/>
    <x v="251"/>
    <x v="1"/>
    <s v="USD"/>
    <x v="864"/>
    <n v="1480744800"/>
    <b v="0"/>
    <b v="0"/>
    <s v="publishing/radio &amp; podcasts"/>
    <n v="0.52117021276595743"/>
    <x v="798"/>
    <x v="5"/>
    <x v="15"/>
  </r>
  <r>
    <n v="989"/>
    <x v="964"/>
    <s v="Versatile dedicated migration"/>
    <x v="166"/>
    <n v="11990"/>
    <x v="1"/>
    <x v="31"/>
    <x v="1"/>
    <s v="USD"/>
    <x v="843"/>
    <n v="1555822800"/>
    <b v="0"/>
    <b v="0"/>
    <s v="publishing/translations"/>
    <n v="4.9958333333333336"/>
    <x v="452"/>
    <x v="5"/>
    <x v="18"/>
  </r>
  <r>
    <n v="990"/>
    <x v="965"/>
    <s v="Devolved foreground customer loyalty"/>
    <x v="75"/>
    <n v="6839"/>
    <x v="0"/>
    <x v="251"/>
    <x v="1"/>
    <s v="USD"/>
    <x v="289"/>
    <n v="1458882000"/>
    <b v="0"/>
    <b v="1"/>
    <s v="film &amp; video/drama"/>
    <n v="0.87679487179487181"/>
    <x v="799"/>
    <x v="4"/>
    <x v="6"/>
  </r>
  <r>
    <n v="991"/>
    <x v="509"/>
    <s v="Reduced reciprocal focus group"/>
    <x v="122"/>
    <n v="11091"/>
    <x v="1"/>
    <x v="585"/>
    <x v="1"/>
    <s v="USD"/>
    <x v="870"/>
    <n v="1411966800"/>
    <b v="0"/>
    <b v="1"/>
    <s v="music/rock"/>
    <n v="1.131734693877551"/>
    <x v="800"/>
    <x v="1"/>
    <x v="1"/>
  </r>
  <r>
    <n v="992"/>
    <x v="966"/>
    <s v="Networked global migration"/>
    <x v="33"/>
    <n v="13223"/>
    <x v="1"/>
    <x v="227"/>
    <x v="1"/>
    <s v="USD"/>
    <x v="871"/>
    <n v="1526878800"/>
    <b v="0"/>
    <b v="1"/>
    <s v="film &amp; video/drama"/>
    <n v="4.2654838709677421"/>
    <x v="801"/>
    <x v="4"/>
    <x v="6"/>
  </r>
  <r>
    <n v="993"/>
    <x v="967"/>
    <s v="De-engineered even-keeled definition"/>
    <x v="122"/>
    <n v="7608"/>
    <x v="3"/>
    <x v="51"/>
    <x v="6"/>
    <s v="EUR"/>
    <x v="872"/>
    <n v="1452405600"/>
    <b v="0"/>
    <b v="1"/>
    <s v="photography/photography books"/>
    <n v="0.77632653061224488"/>
    <x v="802"/>
    <x v="7"/>
    <x v="14"/>
  </r>
  <r>
    <n v="994"/>
    <x v="968"/>
    <s v="Implemented bi-directional flexibility"/>
    <x v="444"/>
    <n v="74073"/>
    <x v="0"/>
    <x v="586"/>
    <x v="1"/>
    <s v="USD"/>
    <x v="873"/>
    <n v="1414040400"/>
    <b v="0"/>
    <b v="1"/>
    <s v="publishing/translations"/>
    <n v="0.52496810772501767"/>
    <x v="212"/>
    <x v="5"/>
    <x v="18"/>
  </r>
  <r>
    <n v="995"/>
    <x v="969"/>
    <s v="Vision-oriented scalable definition"/>
    <x v="238"/>
    <n v="153216"/>
    <x v="1"/>
    <x v="587"/>
    <x v="1"/>
    <s v="USD"/>
    <x v="874"/>
    <n v="1543816800"/>
    <b v="0"/>
    <b v="1"/>
    <s v="food/food trucks"/>
    <n v="1.5746762589928058"/>
    <x v="180"/>
    <x v="0"/>
    <x v="0"/>
  </r>
  <r>
    <n v="996"/>
    <x v="970"/>
    <s v="Future-proofed upward-trending migration"/>
    <x v="47"/>
    <n v="4814"/>
    <x v="0"/>
    <x v="192"/>
    <x v="1"/>
    <s v="USD"/>
    <x v="875"/>
    <n v="1359698400"/>
    <b v="0"/>
    <b v="0"/>
    <s v="theater/plays"/>
    <n v="0.72939393939393937"/>
    <x v="666"/>
    <x v="3"/>
    <x v="3"/>
  </r>
  <r>
    <n v="997"/>
    <x v="971"/>
    <s v="Right-sized full-range throughput"/>
    <x v="4"/>
    <n v="4603"/>
    <x v="3"/>
    <x v="279"/>
    <x v="6"/>
    <s v="EUR"/>
    <x v="876"/>
    <n v="1390629600"/>
    <b v="0"/>
    <b v="0"/>
    <s v="theater/plays"/>
    <n v="0.60565789473684206"/>
    <x v="803"/>
    <x v="3"/>
    <x v="3"/>
  </r>
  <r>
    <n v="998"/>
    <x v="972"/>
    <s v="Polarized composite customer loyalty"/>
    <x v="445"/>
    <n v="37823"/>
    <x v="0"/>
    <x v="82"/>
    <x v="1"/>
    <s v="USD"/>
    <x v="877"/>
    <n v="1267077600"/>
    <b v="0"/>
    <b v="1"/>
    <s v="music/indie rock"/>
    <n v="0.5679129129129129"/>
    <x v="804"/>
    <x v="1"/>
    <x v="7"/>
  </r>
  <r>
    <n v="999"/>
    <x v="973"/>
    <s v="Expanded eco-centric policy"/>
    <x v="446"/>
    <n v="62819"/>
    <x v="3"/>
    <x v="588"/>
    <x v="1"/>
    <s v="USD"/>
    <x v="878"/>
    <n v="1467781200"/>
    <b v="0"/>
    <b v="0"/>
    <s v="food/food trucks"/>
    <n v="0.56542754275427543"/>
    <x v="369"/>
    <x v="0"/>
    <x v="0"/>
  </r>
  <r>
    <m/>
    <x v="974"/>
    <m/>
    <x v="447"/>
    <m/>
    <x v="4"/>
    <x v="589"/>
    <x v="7"/>
    <m/>
    <x v="879"/>
    <m/>
    <m/>
    <m/>
    <m/>
    <m/>
    <x v="805"/>
    <x v="9"/>
    <x v="24"/>
  </r>
  <r>
    <m/>
    <x v="974"/>
    <m/>
    <x v="447"/>
    <m/>
    <x v="4"/>
    <x v="589"/>
    <x v="7"/>
    <m/>
    <x v="879"/>
    <m/>
    <m/>
    <m/>
    <m/>
    <m/>
    <x v="805"/>
    <x v="9"/>
    <x v="24"/>
  </r>
  <r>
    <m/>
    <x v="974"/>
    <m/>
    <x v="447"/>
    <m/>
    <x v="4"/>
    <x v="589"/>
    <x v="7"/>
    <m/>
    <x v="879"/>
    <m/>
    <m/>
    <m/>
    <m/>
    <m/>
    <x v="805"/>
    <x v="9"/>
    <x v="24"/>
  </r>
  <r>
    <m/>
    <x v="974"/>
    <m/>
    <x v="447"/>
    <m/>
    <x v="4"/>
    <x v="589"/>
    <x v="7"/>
    <m/>
    <x v="879"/>
    <m/>
    <m/>
    <m/>
    <m/>
    <m/>
    <x v="805"/>
    <x v="9"/>
    <x v="24"/>
  </r>
  <r>
    <m/>
    <x v="974"/>
    <m/>
    <x v="447"/>
    <m/>
    <x v="4"/>
    <x v="589"/>
    <x v="7"/>
    <m/>
    <x v="879"/>
    <m/>
    <m/>
    <m/>
    <m/>
    <m/>
    <x v="805"/>
    <x v="9"/>
    <x v="24"/>
  </r>
  <r>
    <m/>
    <x v="974"/>
    <m/>
    <x v="447"/>
    <m/>
    <x v="4"/>
    <x v="589"/>
    <x v="7"/>
    <m/>
    <x v="879"/>
    <m/>
    <m/>
    <m/>
    <m/>
    <m/>
    <x v="805"/>
    <x v="9"/>
    <x v="24"/>
  </r>
  <r>
    <m/>
    <x v="974"/>
    <m/>
    <x v="447"/>
    <m/>
    <x v="4"/>
    <x v="589"/>
    <x v="7"/>
    <m/>
    <x v="879"/>
    <m/>
    <m/>
    <m/>
    <m/>
    <m/>
    <x v="805"/>
    <x v="9"/>
    <x v="24"/>
  </r>
  <r>
    <m/>
    <x v="974"/>
    <m/>
    <x v="447"/>
    <m/>
    <x v="4"/>
    <x v="589"/>
    <x v="7"/>
    <m/>
    <x v="879"/>
    <m/>
    <m/>
    <m/>
    <m/>
    <m/>
    <x v="805"/>
    <x v="9"/>
    <x v="24"/>
  </r>
  <r>
    <m/>
    <x v="974"/>
    <m/>
    <x v="447"/>
    <m/>
    <x v="4"/>
    <x v="589"/>
    <x v="7"/>
    <m/>
    <x v="879"/>
    <m/>
    <m/>
    <m/>
    <m/>
    <m/>
    <x v="805"/>
    <x v="9"/>
    <x v="24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x v="0"/>
    <x v="0"/>
    <s v="CAD"/>
    <n v="1448690400"/>
    <n v="1450159200"/>
    <x v="0"/>
    <d v="2015-12-15T06:00:00"/>
    <b v="0"/>
    <b v="0"/>
    <s v="food/food trucks"/>
    <n v="0"/>
    <n v="0"/>
    <x v="0"/>
    <s v="food trucks"/>
  </r>
  <r>
    <n v="1"/>
    <s v="Odom Inc"/>
    <s v="Managed bottom-line architecture"/>
    <n v="1400"/>
    <n v="14560"/>
    <x v="1"/>
    <x v="1"/>
    <x v="1"/>
    <s v="USD"/>
    <n v="1408424400"/>
    <n v="1408597200"/>
    <x v="1"/>
    <d v="2014-08-21T05:00:00"/>
    <b v="0"/>
    <b v="1"/>
    <s v="music/rock"/>
    <n v="10.4"/>
    <n v="92.15"/>
    <x v="1"/>
    <s v="rock"/>
  </r>
  <r>
    <n v="2"/>
    <s v="Melton, Robinson and Fritz"/>
    <s v="Function-based leadingedge pricing structure"/>
    <n v="108400"/>
    <n v="142523"/>
    <x v="1"/>
    <x v="2"/>
    <x v="2"/>
    <s v="AUD"/>
    <n v="1384668000"/>
    <n v="1384840800"/>
    <x v="2"/>
    <d v="2013-11-19T06:00:00"/>
    <b v="0"/>
    <b v="0"/>
    <s v="technology/web"/>
    <n v="1.3147878228782288"/>
    <n v="100.02"/>
    <x v="2"/>
    <s v="web"/>
  </r>
  <r>
    <n v="3"/>
    <s v="Mcdonald, Gonzalez and Ross"/>
    <s v="Vision-oriented fresh-thinking conglomeration"/>
    <n v="4200"/>
    <n v="2477"/>
    <x v="0"/>
    <x v="3"/>
    <x v="1"/>
    <s v="USD"/>
    <n v="1565499600"/>
    <n v="1568955600"/>
    <x v="3"/>
    <d v="2019-09-20T05:00:00"/>
    <b v="0"/>
    <b v="0"/>
    <s v="music/rock"/>
    <n v="0.58976190476190471"/>
    <n v="103.21"/>
    <x v="1"/>
    <s v="rock"/>
  </r>
  <r>
    <n v="4"/>
    <s v="Larson-Little"/>
    <s v="Proactive foreground core"/>
    <n v="7600"/>
    <n v="5265"/>
    <x v="0"/>
    <x v="4"/>
    <x v="1"/>
    <s v="USD"/>
    <n v="1547964000"/>
    <n v="1548309600"/>
    <x v="4"/>
    <d v="2019-01-24T06:00:00"/>
    <b v="0"/>
    <b v="0"/>
    <s v="theater/plays"/>
    <n v="0.69276315789473686"/>
    <n v="99.34"/>
    <x v="3"/>
    <s v="plays"/>
  </r>
  <r>
    <n v="5"/>
    <s v="Harris Group"/>
    <s v="Open-source optimizing database"/>
    <n v="7600"/>
    <n v="13195"/>
    <x v="1"/>
    <x v="5"/>
    <x v="3"/>
    <s v="DKK"/>
    <n v="1346130000"/>
    <n v="1347080400"/>
    <x v="5"/>
    <d v="2012-09-08T05:00:00"/>
    <b v="0"/>
    <b v="0"/>
    <s v="theater/plays"/>
    <n v="1.7361842105263159"/>
    <n v="75.83"/>
    <x v="3"/>
    <s v="plays"/>
  </r>
  <r>
    <n v="6"/>
    <s v="Ortiz, Coleman and Mitchell"/>
    <s v="Operative upward-trending algorithm"/>
    <n v="5200"/>
    <n v="1090"/>
    <x v="0"/>
    <x v="6"/>
    <x v="4"/>
    <s v="GBP"/>
    <n v="1505278800"/>
    <n v="1505365200"/>
    <x v="6"/>
    <d v="2017-09-14T05:00:00"/>
    <b v="0"/>
    <b v="0"/>
    <s v="film &amp; video/documentary"/>
    <n v="0.20961538461538462"/>
    <n v="60.56"/>
    <x v="4"/>
    <s v="documentary"/>
  </r>
  <r>
    <n v="7"/>
    <s v="Carter-Guzman"/>
    <s v="Centralized cohesive challenge"/>
    <n v="4500"/>
    <n v="14741"/>
    <x v="1"/>
    <x v="7"/>
    <x v="3"/>
    <s v="DKK"/>
    <n v="1439442000"/>
    <n v="1439614800"/>
    <x v="7"/>
    <d v="2015-08-15T05:00:00"/>
    <b v="0"/>
    <b v="0"/>
    <s v="theater/plays"/>
    <n v="3.2757777777777779"/>
    <n v="64.94"/>
    <x v="3"/>
    <s v="plays"/>
  </r>
  <r>
    <n v="8"/>
    <s v="Nunez-Richards"/>
    <s v="Exclusive attitude-oriented intranet"/>
    <n v="110100"/>
    <n v="21946"/>
    <x v="2"/>
    <x v="8"/>
    <x v="3"/>
    <s v="DKK"/>
    <n v="1281330000"/>
    <n v="1281502800"/>
    <x v="8"/>
    <d v="2010-08-11T05:00:00"/>
    <b v="0"/>
    <b v="0"/>
    <s v="theater/plays"/>
    <n v="0.19932788374205268"/>
    <n v="31"/>
    <x v="3"/>
    <s v="plays"/>
  </r>
  <r>
    <n v="9"/>
    <s v="Rangel, Holt and Jones"/>
    <s v="Open-source fresh-thinking model"/>
    <n v="6200"/>
    <n v="3208"/>
    <x v="0"/>
    <x v="9"/>
    <x v="1"/>
    <s v="USD"/>
    <n v="1379566800"/>
    <n v="1383804000"/>
    <x v="9"/>
    <d v="2013-11-07T06:00:00"/>
    <b v="0"/>
    <b v="0"/>
    <s v="music/electric music"/>
    <n v="0.51741935483870971"/>
    <n v="72.91"/>
    <x v="1"/>
    <s v="electric music"/>
  </r>
  <r>
    <n v="10"/>
    <s v="Green Ltd"/>
    <s v="Monitored empowering installation"/>
    <n v="5200"/>
    <n v="13838"/>
    <x v="1"/>
    <x v="10"/>
    <x v="1"/>
    <s v="USD"/>
    <n v="1281762000"/>
    <n v="1285909200"/>
    <x v="10"/>
    <d v="2010-10-01T05:00:00"/>
    <b v="0"/>
    <b v="0"/>
    <s v="film &amp; video/drama"/>
    <n v="2.6611538461538462"/>
    <n v="62.9"/>
    <x v="4"/>
    <s v="drama"/>
  </r>
  <r>
    <n v="11"/>
    <s v="Perez, Johnson and Gardner"/>
    <s v="Grass-roots zero administration system engine"/>
    <n v="6300"/>
    <n v="3030"/>
    <x v="0"/>
    <x v="11"/>
    <x v="1"/>
    <s v="USD"/>
    <n v="1285045200"/>
    <n v="1285563600"/>
    <x v="11"/>
    <d v="2010-09-27T05:00:00"/>
    <b v="0"/>
    <b v="1"/>
    <s v="theater/plays"/>
    <n v="0.48095238095238096"/>
    <n v="112.22"/>
    <x v="3"/>
    <s v="plays"/>
  </r>
  <r>
    <n v="12"/>
    <s v="Kim Ltd"/>
    <s v="Assimilated hybrid intranet"/>
    <n v="6300"/>
    <n v="5629"/>
    <x v="0"/>
    <x v="12"/>
    <x v="1"/>
    <s v="USD"/>
    <n v="1571720400"/>
    <n v="1572411600"/>
    <x v="12"/>
    <d v="2019-10-30T05:00:00"/>
    <b v="0"/>
    <b v="0"/>
    <s v="film &amp; video/drama"/>
    <n v="0.89349206349206345"/>
    <n v="102.35"/>
    <x v="4"/>
    <s v="drama"/>
  </r>
  <r>
    <n v="13"/>
    <s v="Walker, Taylor and Coleman"/>
    <s v="Multi-tiered directional open architecture"/>
    <n v="4200"/>
    <n v="10295"/>
    <x v="1"/>
    <x v="13"/>
    <x v="1"/>
    <s v="USD"/>
    <n v="1465621200"/>
    <n v="1466658000"/>
    <x v="13"/>
    <d v="2016-06-23T05:00:00"/>
    <b v="0"/>
    <b v="0"/>
    <s v="music/indie rock"/>
    <n v="2.4511904761904764"/>
    <n v="105.05"/>
    <x v="1"/>
    <s v="indie rock"/>
  </r>
  <r>
    <n v="14"/>
    <s v="Rodriguez, Rose and Stewart"/>
    <s v="Cloned directional synergy"/>
    <n v="28200"/>
    <n v="18829"/>
    <x v="0"/>
    <x v="14"/>
    <x v="1"/>
    <s v="USD"/>
    <n v="1331013600"/>
    <n v="1333342800"/>
    <x v="14"/>
    <d v="2012-04-02T05:00:00"/>
    <b v="0"/>
    <b v="0"/>
    <s v="music/indie rock"/>
    <n v="0.66769503546099296"/>
    <n v="94.15"/>
    <x v="1"/>
    <s v="indie rock"/>
  </r>
  <r>
    <n v="15"/>
    <s v="Wright, Hunt and Rowe"/>
    <s v="Extended eco-centric pricing structure"/>
    <n v="81200"/>
    <n v="38414"/>
    <x v="0"/>
    <x v="15"/>
    <x v="1"/>
    <s v="USD"/>
    <n v="1575957600"/>
    <n v="1576303200"/>
    <x v="15"/>
    <d v="2019-12-14T06:00:00"/>
    <b v="0"/>
    <b v="0"/>
    <s v="technology/wearables"/>
    <n v="0.47307881773399013"/>
    <n v="84.99"/>
    <x v="2"/>
    <s v="wearables"/>
  </r>
  <r>
    <n v="16"/>
    <s v="Hines Inc"/>
    <s v="Cross-platform systemic adapter"/>
    <n v="1700"/>
    <n v="11041"/>
    <x v="1"/>
    <x v="16"/>
    <x v="1"/>
    <s v="USD"/>
    <n v="1390370400"/>
    <n v="1392271200"/>
    <x v="16"/>
    <d v="2014-02-13T06:00:00"/>
    <b v="0"/>
    <b v="0"/>
    <s v="publishing/nonfiction"/>
    <n v="6.4947058823529416"/>
    <n v="110.41"/>
    <x v="5"/>
    <s v="nonfiction"/>
  </r>
  <r>
    <n v="17"/>
    <s v="Cochran-Nguyen"/>
    <s v="Seamless 4thgeneration methodology"/>
    <n v="84600"/>
    <n v="134845"/>
    <x v="1"/>
    <x v="17"/>
    <x v="1"/>
    <s v="USD"/>
    <n v="1294812000"/>
    <n v="1294898400"/>
    <x v="17"/>
    <d v="2011-01-13T06:00:00"/>
    <b v="0"/>
    <b v="0"/>
    <s v="film &amp; video/animation"/>
    <n v="1.5939125295508274"/>
    <n v="107.96"/>
    <x v="4"/>
    <s v="animation"/>
  </r>
  <r>
    <n v="18"/>
    <s v="Johnson-Gould"/>
    <s v="Exclusive needs-based adapter"/>
    <n v="9100"/>
    <n v="6089"/>
    <x v="3"/>
    <x v="18"/>
    <x v="1"/>
    <s v="USD"/>
    <n v="1536382800"/>
    <n v="1537074000"/>
    <x v="18"/>
    <d v="2018-09-16T05:00:00"/>
    <b v="0"/>
    <b v="0"/>
    <s v="theater/plays"/>
    <n v="0.66912087912087914"/>
    <n v="45.1"/>
    <x v="3"/>
    <s v="plays"/>
  </r>
  <r>
    <n v="19"/>
    <s v="Perez-Hess"/>
    <s v="Down-sized cohesive archive"/>
    <n v="62500"/>
    <n v="30331"/>
    <x v="0"/>
    <x v="19"/>
    <x v="1"/>
    <s v="USD"/>
    <n v="1551679200"/>
    <n v="1553490000"/>
    <x v="19"/>
    <d v="2019-03-25T05:00:00"/>
    <b v="0"/>
    <b v="1"/>
    <s v="theater/plays"/>
    <n v="0.48529600000000001"/>
    <n v="45"/>
    <x v="3"/>
    <s v="plays"/>
  </r>
  <r>
    <n v="20"/>
    <s v="Reeves, Thompson and Richardson"/>
    <s v="Proactive composite alliance"/>
    <n v="131800"/>
    <n v="147936"/>
    <x v="1"/>
    <x v="20"/>
    <x v="1"/>
    <s v="USD"/>
    <n v="1406523600"/>
    <n v="1406523600"/>
    <x v="20"/>
    <d v="2014-07-28T05:00:00"/>
    <b v="0"/>
    <b v="0"/>
    <s v="film &amp; video/drama"/>
    <n v="1.1224279210925645"/>
    <n v="105.97"/>
    <x v="4"/>
    <s v="drama"/>
  </r>
  <r>
    <n v="21"/>
    <s v="Simmons-Reynolds"/>
    <s v="Re-engineered intangible definition"/>
    <n v="94000"/>
    <n v="38533"/>
    <x v="0"/>
    <x v="21"/>
    <x v="1"/>
    <s v="USD"/>
    <n v="1313384400"/>
    <n v="1316322000"/>
    <x v="21"/>
    <d v="2011-09-18T05:00:00"/>
    <b v="0"/>
    <b v="0"/>
    <s v="theater/plays"/>
    <n v="0.40992553191489361"/>
    <n v="69.06"/>
    <x v="3"/>
    <s v="plays"/>
  </r>
  <r>
    <n v="22"/>
    <s v="Collier Inc"/>
    <s v="Enhanced dynamic definition"/>
    <n v="59100"/>
    <n v="75690"/>
    <x v="1"/>
    <x v="22"/>
    <x v="1"/>
    <s v="USD"/>
    <n v="1522731600"/>
    <n v="1524027600"/>
    <x v="22"/>
    <d v="2018-04-18T05:00:00"/>
    <b v="0"/>
    <b v="0"/>
    <s v="theater/plays"/>
    <n v="1.2807106598984772"/>
    <n v="85.04"/>
    <x v="3"/>
    <s v="plays"/>
  </r>
  <r>
    <n v="23"/>
    <s v="Gray-Jenkins"/>
    <s v="Devolved next generation adapter"/>
    <n v="4500"/>
    <n v="14942"/>
    <x v="1"/>
    <x v="23"/>
    <x v="4"/>
    <s v="GBP"/>
    <n v="1550124000"/>
    <n v="1554699600"/>
    <x v="23"/>
    <d v="2019-04-08T05:00:00"/>
    <b v="0"/>
    <b v="0"/>
    <s v="film &amp; video/documentary"/>
    <n v="3.3204444444444445"/>
    <n v="105.23"/>
    <x v="4"/>
    <s v="documentary"/>
  </r>
  <r>
    <n v="24"/>
    <s v="Scott, Wilson and Martin"/>
    <s v="Cross-platform intermediate frame"/>
    <n v="92400"/>
    <n v="104257"/>
    <x v="1"/>
    <x v="24"/>
    <x v="1"/>
    <s v="USD"/>
    <n v="1403326800"/>
    <n v="1403499600"/>
    <x v="24"/>
    <d v="2014-06-23T05:00:00"/>
    <b v="0"/>
    <b v="0"/>
    <s v="technology/wearables"/>
    <n v="1.1283225108225108"/>
    <n v="39"/>
    <x v="2"/>
    <s v="wearables"/>
  </r>
  <r>
    <n v="25"/>
    <s v="Caldwell, Velazquez and Wilson"/>
    <s v="Monitored impactful analyzer"/>
    <n v="5500"/>
    <n v="11904"/>
    <x v="1"/>
    <x v="25"/>
    <x v="1"/>
    <s v="USD"/>
    <n v="1305694800"/>
    <n v="1307422800"/>
    <x v="25"/>
    <d v="2011-06-07T05:00:00"/>
    <b v="0"/>
    <b v="1"/>
    <s v="games/video games"/>
    <n v="2.1643636363636363"/>
    <n v="73.03"/>
    <x v="6"/>
    <s v="video games"/>
  </r>
  <r>
    <n v="26"/>
    <s v="Spencer-Bates"/>
    <s v="Optional responsive customer loyalty"/>
    <n v="107500"/>
    <n v="51814"/>
    <x v="3"/>
    <x v="26"/>
    <x v="1"/>
    <s v="USD"/>
    <n v="1533013200"/>
    <n v="1535346000"/>
    <x v="26"/>
    <d v="2018-08-27T05:00:00"/>
    <b v="0"/>
    <b v="0"/>
    <s v="theater/plays"/>
    <n v="0.4819906976744186"/>
    <n v="35.01"/>
    <x v="3"/>
    <s v="plays"/>
  </r>
  <r>
    <n v="27"/>
    <s v="Best, Carr and Williams"/>
    <s v="Diverse transitional migration"/>
    <n v="2000"/>
    <n v="1599"/>
    <x v="0"/>
    <x v="27"/>
    <x v="1"/>
    <s v="USD"/>
    <n v="1443848400"/>
    <n v="1444539600"/>
    <x v="27"/>
    <d v="2015-10-11T05:00:00"/>
    <b v="0"/>
    <b v="0"/>
    <s v="music/rock"/>
    <n v="0.79949999999999999"/>
    <n v="106.6"/>
    <x v="1"/>
    <s v="rock"/>
  </r>
  <r>
    <n v="28"/>
    <s v="Campbell, Brown and Powell"/>
    <s v="Synchronized global task-force"/>
    <n v="130800"/>
    <n v="137635"/>
    <x v="1"/>
    <x v="28"/>
    <x v="1"/>
    <s v="USD"/>
    <n v="1265695200"/>
    <n v="1267682400"/>
    <x v="28"/>
    <d v="2010-03-04T06:00:00"/>
    <b v="0"/>
    <b v="1"/>
    <s v="theater/plays"/>
    <n v="1.0522553516819573"/>
    <n v="62"/>
    <x v="3"/>
    <s v="plays"/>
  </r>
  <r>
    <n v="29"/>
    <s v="Johnson, Parker and Haynes"/>
    <s v="Focused 6thgeneration forecast"/>
    <n v="45900"/>
    <n v="150965"/>
    <x v="1"/>
    <x v="29"/>
    <x v="5"/>
    <s v="CHF"/>
    <n v="1532062800"/>
    <n v="1535518800"/>
    <x v="29"/>
    <d v="2018-08-29T05:00:00"/>
    <b v="0"/>
    <b v="0"/>
    <s v="film &amp; video/shorts"/>
    <n v="3.2889978213507627"/>
    <n v="94"/>
    <x v="4"/>
    <s v="shorts"/>
  </r>
  <r>
    <n v="30"/>
    <s v="Clark-Cooke"/>
    <s v="Down-sized analyzing challenge"/>
    <n v="9000"/>
    <n v="14455"/>
    <x v="1"/>
    <x v="30"/>
    <x v="1"/>
    <s v="USD"/>
    <n v="1558674000"/>
    <n v="1559106000"/>
    <x v="30"/>
    <d v="2019-05-29T05:00:00"/>
    <b v="0"/>
    <b v="0"/>
    <s v="film &amp; video/animation"/>
    <n v="1.606111111111111"/>
    <n v="112.05"/>
    <x v="4"/>
    <s v="animation"/>
  </r>
  <r>
    <n v="31"/>
    <s v="Schroeder Ltd"/>
    <s v="Progressive needs-based focus group"/>
    <n v="3500"/>
    <n v="10850"/>
    <x v="1"/>
    <x v="31"/>
    <x v="4"/>
    <s v="GBP"/>
    <n v="1451973600"/>
    <n v="1454392800"/>
    <x v="31"/>
    <d v="2016-02-02T06:00:00"/>
    <b v="0"/>
    <b v="0"/>
    <s v="games/video games"/>
    <n v="3.1"/>
    <n v="48.01"/>
    <x v="6"/>
    <s v="video games"/>
  </r>
  <r>
    <n v="32"/>
    <s v="Jackson PLC"/>
    <s v="Ergonomic 6thgeneration success"/>
    <n v="101000"/>
    <n v="87676"/>
    <x v="0"/>
    <x v="32"/>
    <x v="6"/>
    <s v="EUR"/>
    <n v="1515564000"/>
    <n v="1517896800"/>
    <x v="32"/>
    <d v="2018-02-06T06:00:00"/>
    <b v="0"/>
    <b v="0"/>
    <s v="film &amp; video/documentary"/>
    <n v="0.86807920792079207"/>
    <n v="38"/>
    <x v="4"/>
    <s v="documentary"/>
  </r>
  <r>
    <n v="33"/>
    <s v="Blair, Collins and Carter"/>
    <s v="Exclusive interactive approach"/>
    <n v="50200"/>
    <n v="189666"/>
    <x v="1"/>
    <x v="33"/>
    <x v="1"/>
    <s v="USD"/>
    <n v="1412485200"/>
    <n v="1415685600"/>
    <x v="33"/>
    <d v="2014-11-11T06:00:00"/>
    <b v="0"/>
    <b v="0"/>
    <s v="theater/plays"/>
    <n v="3.7782071713147412"/>
    <n v="35"/>
    <x v="3"/>
    <s v="plays"/>
  </r>
  <r>
    <n v="34"/>
    <s v="Maldonado and Sons"/>
    <s v="Reverse-engineered asynchronous archive"/>
    <n v="9300"/>
    <n v="14025"/>
    <x v="1"/>
    <x v="34"/>
    <x v="1"/>
    <s v="USD"/>
    <n v="1490245200"/>
    <n v="1490677200"/>
    <x v="34"/>
    <d v="2017-03-28T05:00:00"/>
    <b v="0"/>
    <b v="0"/>
    <s v="film &amp; video/documentary"/>
    <n v="1.5080645161290323"/>
    <n v="85"/>
    <x v="4"/>
    <s v="documentary"/>
  </r>
  <r>
    <n v="35"/>
    <s v="Mitchell and Sons"/>
    <s v="Synergized intangible challenge"/>
    <n v="125500"/>
    <n v="188628"/>
    <x v="1"/>
    <x v="35"/>
    <x v="3"/>
    <s v="DKK"/>
    <n v="1547877600"/>
    <n v="1551506400"/>
    <x v="35"/>
    <d v="2019-03-02T06:00:00"/>
    <b v="0"/>
    <b v="1"/>
    <s v="film &amp; video/drama"/>
    <n v="1.5030119521912351"/>
    <n v="95.99"/>
    <x v="4"/>
    <s v="drama"/>
  </r>
  <r>
    <n v="36"/>
    <s v="Jackson-Lewis"/>
    <s v="Monitored multi-state encryption"/>
    <n v="700"/>
    <n v="1101"/>
    <x v="1"/>
    <x v="36"/>
    <x v="1"/>
    <s v="USD"/>
    <n v="1298700000"/>
    <n v="1300856400"/>
    <x v="36"/>
    <d v="2011-03-23T05:00:00"/>
    <b v="0"/>
    <b v="0"/>
    <s v="theater/plays"/>
    <n v="1.572857142857143"/>
    <n v="68.81"/>
    <x v="3"/>
    <s v="plays"/>
  </r>
  <r>
    <n v="37"/>
    <s v="Black, Armstrong and Anderson"/>
    <s v="Profound attitude-oriented functionalities"/>
    <n v="8100"/>
    <n v="11339"/>
    <x v="1"/>
    <x v="37"/>
    <x v="1"/>
    <s v="USD"/>
    <n v="1570338000"/>
    <n v="1573192800"/>
    <x v="37"/>
    <d v="2019-11-08T06:00:00"/>
    <b v="0"/>
    <b v="1"/>
    <s v="publishing/fiction"/>
    <n v="1.3998765432098765"/>
    <n v="105.97"/>
    <x v="5"/>
    <s v="fiction"/>
  </r>
  <r>
    <n v="38"/>
    <s v="Maldonado-Gonzalez"/>
    <s v="Digitized client-driven database"/>
    <n v="3100"/>
    <n v="10085"/>
    <x v="1"/>
    <x v="38"/>
    <x v="1"/>
    <s v="USD"/>
    <n v="1287378000"/>
    <n v="1287810000"/>
    <x v="38"/>
    <d v="2010-10-23T05:00:00"/>
    <b v="0"/>
    <b v="0"/>
    <s v="photography/photography books"/>
    <n v="3.2532258064516131"/>
    <n v="75.260000000000005"/>
    <x v="7"/>
    <s v="photography books"/>
  </r>
  <r>
    <n v="39"/>
    <s v="Kim-Rice"/>
    <s v="Organized bi-directional function"/>
    <n v="9900"/>
    <n v="5027"/>
    <x v="0"/>
    <x v="39"/>
    <x v="3"/>
    <s v="DKK"/>
    <n v="1361772000"/>
    <n v="1362978000"/>
    <x v="39"/>
    <d v="2013-03-11T05:00:00"/>
    <b v="0"/>
    <b v="0"/>
    <s v="theater/plays"/>
    <n v="0.50777777777777777"/>
    <n v="57.13"/>
    <x v="3"/>
    <s v="plays"/>
  </r>
  <r>
    <n v="40"/>
    <s v="Garcia, Garcia and Lopez"/>
    <s v="Reduced stable middleware"/>
    <n v="8800"/>
    <n v="14878"/>
    <x v="1"/>
    <x v="40"/>
    <x v="1"/>
    <s v="USD"/>
    <n v="1275714000"/>
    <n v="1277355600"/>
    <x v="40"/>
    <d v="2010-06-24T05:00:00"/>
    <b v="0"/>
    <b v="1"/>
    <s v="technology/wearables"/>
    <n v="1.6906818181818182"/>
    <n v="75.14"/>
    <x v="2"/>
    <s v="wearables"/>
  </r>
  <r>
    <n v="41"/>
    <s v="Watts Group"/>
    <s v="Universal 5thgeneration neural-net"/>
    <n v="5600"/>
    <n v="11924"/>
    <x v="1"/>
    <x v="41"/>
    <x v="6"/>
    <s v="EUR"/>
    <n v="1346734800"/>
    <n v="1348981200"/>
    <x v="41"/>
    <d v="2012-09-30T05:00:00"/>
    <b v="0"/>
    <b v="1"/>
    <s v="music/rock"/>
    <n v="2.1292857142857144"/>
    <n v="107.42"/>
    <x v="1"/>
    <s v="rock"/>
  </r>
  <r>
    <n v="42"/>
    <s v="Werner-Bryant"/>
    <s v="Virtual uniform frame"/>
    <n v="1800"/>
    <n v="7991"/>
    <x v="1"/>
    <x v="42"/>
    <x v="1"/>
    <s v="USD"/>
    <n v="1309755600"/>
    <n v="1310533200"/>
    <x v="42"/>
    <d v="2011-07-13T05:00:00"/>
    <b v="0"/>
    <b v="0"/>
    <s v="food/food trucks"/>
    <n v="4.4394444444444447"/>
    <n v="36"/>
    <x v="0"/>
    <s v="food trucks"/>
  </r>
  <r>
    <n v="43"/>
    <s v="Schmitt-Mendoza"/>
    <s v="Profound explicit paradigm"/>
    <n v="90200"/>
    <n v="167717"/>
    <x v="1"/>
    <x v="43"/>
    <x v="1"/>
    <s v="USD"/>
    <n v="1406178000"/>
    <n v="1407560400"/>
    <x v="43"/>
    <d v="2014-08-09T05:00:00"/>
    <b v="0"/>
    <b v="0"/>
    <s v="publishing/radio &amp; podcasts"/>
    <n v="1.859390243902439"/>
    <n v="27"/>
    <x v="5"/>
    <s v="radio &amp; podcasts"/>
  </r>
  <r>
    <n v="44"/>
    <s v="Reid-Mccullough"/>
    <s v="Visionary real-time groupware"/>
    <n v="1600"/>
    <n v="10541"/>
    <x v="1"/>
    <x v="13"/>
    <x v="3"/>
    <s v="DKK"/>
    <n v="1552798800"/>
    <n v="1552885200"/>
    <x v="44"/>
    <d v="2019-03-18T05:00:00"/>
    <b v="0"/>
    <b v="0"/>
    <s v="publishing/fiction"/>
    <n v="6.5881249999999998"/>
    <n v="107.56"/>
    <x v="5"/>
    <s v="fiction"/>
  </r>
  <r>
    <n v="45"/>
    <s v="Woods-Clark"/>
    <s v="Networked tertiary Graphical User Interface"/>
    <n v="9500"/>
    <n v="4530"/>
    <x v="0"/>
    <x v="44"/>
    <x v="1"/>
    <s v="USD"/>
    <n v="1478062800"/>
    <n v="1479362400"/>
    <x v="45"/>
    <d v="2016-11-17T06:00:00"/>
    <b v="0"/>
    <b v="1"/>
    <s v="theater/plays"/>
    <n v="0.4768421052631579"/>
    <n v="94.38"/>
    <x v="3"/>
    <s v="plays"/>
  </r>
  <r>
    <n v="46"/>
    <s v="Vaughn, Hunt and Caldwell"/>
    <s v="Virtual grid-enabled task-force"/>
    <n v="3700"/>
    <n v="4247"/>
    <x v="1"/>
    <x v="45"/>
    <x v="1"/>
    <s v="USD"/>
    <n v="1278565200"/>
    <n v="1280552400"/>
    <x v="46"/>
    <d v="2010-07-31T05:00:00"/>
    <b v="0"/>
    <b v="0"/>
    <s v="music/rock"/>
    <n v="1.1478378378378378"/>
    <n v="46.16"/>
    <x v="1"/>
    <s v="rock"/>
  </r>
  <r>
    <n v="47"/>
    <s v="Bennett and Sons"/>
    <s v="Function-based multi-state software"/>
    <n v="1500"/>
    <n v="7129"/>
    <x v="1"/>
    <x v="46"/>
    <x v="1"/>
    <s v="USD"/>
    <n v="1396069200"/>
    <n v="1398661200"/>
    <x v="47"/>
    <d v="2014-04-28T05:00:00"/>
    <b v="0"/>
    <b v="0"/>
    <s v="theater/plays"/>
    <n v="4.7526666666666664"/>
    <n v="47.85"/>
    <x v="3"/>
    <s v="plays"/>
  </r>
  <r>
    <n v="48"/>
    <s v="Lamb Inc"/>
    <s v="Optimized leadingedge concept"/>
    <n v="33300"/>
    <n v="128862"/>
    <x v="1"/>
    <x v="47"/>
    <x v="1"/>
    <s v="USD"/>
    <n v="1435208400"/>
    <n v="1436245200"/>
    <x v="48"/>
    <d v="2015-07-07T05:00:00"/>
    <b v="0"/>
    <b v="0"/>
    <s v="theater/plays"/>
    <n v="3.86972972972973"/>
    <n v="53.01"/>
    <x v="3"/>
    <s v="plays"/>
  </r>
  <r>
    <n v="49"/>
    <s v="Casey-Kelly"/>
    <s v="Sharable holistic interface"/>
    <n v="7200"/>
    <n v="13653"/>
    <x v="1"/>
    <x v="48"/>
    <x v="1"/>
    <s v="USD"/>
    <n v="1571547600"/>
    <n v="1575439200"/>
    <x v="49"/>
    <d v="2019-12-04T06:00:00"/>
    <b v="0"/>
    <b v="0"/>
    <s v="music/rock"/>
    <n v="1.89625"/>
    <n v="45.06"/>
    <x v="1"/>
    <s v="rock"/>
  </r>
  <r>
    <n v="50"/>
    <s v="Jones, Taylor and Moore"/>
    <s v="Down-sized system-worthy secured line"/>
    <n v="100"/>
    <n v="2"/>
    <x v="0"/>
    <x v="49"/>
    <x v="6"/>
    <s v="EUR"/>
    <n v="1375333200"/>
    <n v="1377752400"/>
    <x v="50"/>
    <d v="2013-08-29T05:00:00"/>
    <b v="0"/>
    <b v="0"/>
    <s v="music/metal"/>
    <n v="0.02"/>
    <n v="2"/>
    <x v="1"/>
    <s v="metal"/>
  </r>
  <r>
    <n v="51"/>
    <s v="Bradshaw, Gill and Donovan"/>
    <s v="Inverse secondary infrastructure"/>
    <n v="158100"/>
    <n v="145243"/>
    <x v="0"/>
    <x v="50"/>
    <x v="4"/>
    <s v="GBP"/>
    <n v="1332824400"/>
    <n v="1334206800"/>
    <x v="51"/>
    <d v="2012-04-12T05:00:00"/>
    <b v="0"/>
    <b v="1"/>
    <s v="technology/wearables"/>
    <n v="0.91867805186590767"/>
    <n v="99.01"/>
    <x v="2"/>
    <s v="wearables"/>
  </r>
  <r>
    <n v="52"/>
    <s v="Hernandez, Rodriguez and Clark"/>
    <s v="Organic foreground leverage"/>
    <n v="7200"/>
    <n v="2459"/>
    <x v="0"/>
    <x v="51"/>
    <x v="1"/>
    <s v="USD"/>
    <n v="1284526800"/>
    <n v="1284872400"/>
    <x v="52"/>
    <d v="2010-09-19T05:00:00"/>
    <b v="0"/>
    <b v="0"/>
    <s v="theater/plays"/>
    <n v="0.34152777777777776"/>
    <n v="32.79"/>
    <x v="3"/>
    <s v="plays"/>
  </r>
  <r>
    <n v="53"/>
    <s v="Smith-Jones"/>
    <s v="Reverse-engineered static concept"/>
    <n v="8800"/>
    <n v="12356"/>
    <x v="1"/>
    <x v="52"/>
    <x v="1"/>
    <s v="USD"/>
    <n v="1400562000"/>
    <n v="1403931600"/>
    <x v="53"/>
    <d v="2014-06-28T05:00:00"/>
    <b v="0"/>
    <b v="0"/>
    <s v="film &amp; video/drama"/>
    <n v="1.4040909090909091"/>
    <n v="59.12"/>
    <x v="4"/>
    <s v="drama"/>
  </r>
  <r>
    <n v="54"/>
    <s v="Roy PLC"/>
    <s v="Multi-channeled neutral customer loyalty"/>
    <n v="6000"/>
    <n v="5392"/>
    <x v="0"/>
    <x v="53"/>
    <x v="1"/>
    <s v="USD"/>
    <n v="1520748000"/>
    <n v="1521262800"/>
    <x v="54"/>
    <d v="2018-03-17T05:00:00"/>
    <b v="0"/>
    <b v="0"/>
    <s v="technology/wearables"/>
    <n v="0.89866666666666661"/>
    <n v="44.93"/>
    <x v="2"/>
    <s v="wearables"/>
  </r>
  <r>
    <n v="55"/>
    <s v="Wright, Brooks and Villarreal"/>
    <s v="Reverse-engineered bifurcated strategy"/>
    <n v="6600"/>
    <n v="11746"/>
    <x v="1"/>
    <x v="54"/>
    <x v="1"/>
    <s v="USD"/>
    <n v="1532926800"/>
    <n v="1533358800"/>
    <x v="55"/>
    <d v="2018-08-04T05:00:00"/>
    <b v="0"/>
    <b v="0"/>
    <s v="music/jazz"/>
    <n v="1.7796969696969698"/>
    <n v="89.66"/>
    <x v="1"/>
    <s v="jazz"/>
  </r>
  <r>
    <n v="56"/>
    <s v="Flores, Miller and Johnson"/>
    <s v="Horizontal context-sensitive knowledge user"/>
    <n v="8000"/>
    <n v="11493"/>
    <x v="1"/>
    <x v="55"/>
    <x v="1"/>
    <s v="USD"/>
    <n v="1420869600"/>
    <n v="1421474400"/>
    <x v="56"/>
    <d v="2015-01-17T06:00:00"/>
    <b v="0"/>
    <b v="0"/>
    <s v="technology/wearables"/>
    <n v="1.436625"/>
    <n v="70.08"/>
    <x v="2"/>
    <s v="wearables"/>
  </r>
  <r>
    <n v="57"/>
    <s v="Bridges, Freeman and Kim"/>
    <s v="Cross-group multi-state task-force"/>
    <n v="2900"/>
    <n v="6243"/>
    <x v="1"/>
    <x v="56"/>
    <x v="1"/>
    <s v="USD"/>
    <n v="1504242000"/>
    <n v="1505278800"/>
    <x v="57"/>
    <d v="2017-09-13T05:00:00"/>
    <b v="0"/>
    <b v="0"/>
    <s v="games/video games"/>
    <n v="2.1527586206896552"/>
    <n v="31.06"/>
    <x v="6"/>
    <s v="video games"/>
  </r>
  <r>
    <n v="58"/>
    <s v="Anderson-Perez"/>
    <s v="Expanded 3rdgeneration strategy"/>
    <n v="2700"/>
    <n v="6132"/>
    <x v="1"/>
    <x v="57"/>
    <x v="1"/>
    <s v="USD"/>
    <n v="1442811600"/>
    <n v="1443934800"/>
    <x v="58"/>
    <d v="2015-10-04T05:00:00"/>
    <b v="0"/>
    <b v="0"/>
    <s v="theater/plays"/>
    <n v="2.2711111111111113"/>
    <n v="29.06"/>
    <x v="3"/>
    <s v="plays"/>
  </r>
  <r>
    <n v="59"/>
    <s v="Wright, Fox and Marks"/>
    <s v="Assimilated real-time support"/>
    <n v="1400"/>
    <n v="3851"/>
    <x v="1"/>
    <x v="58"/>
    <x v="1"/>
    <s v="USD"/>
    <n v="1497243600"/>
    <n v="1498539600"/>
    <x v="59"/>
    <d v="2017-06-27T05:00:00"/>
    <b v="0"/>
    <b v="1"/>
    <s v="theater/plays"/>
    <n v="2.7507142857142859"/>
    <n v="30.09"/>
    <x v="3"/>
    <s v="plays"/>
  </r>
  <r>
    <n v="60"/>
    <s v="Crawford-Peters"/>
    <s v="User-centric regional database"/>
    <n v="94200"/>
    <n v="135997"/>
    <x v="1"/>
    <x v="59"/>
    <x v="0"/>
    <s v="CAD"/>
    <n v="1342501200"/>
    <n v="1342760400"/>
    <x v="60"/>
    <d v="2012-07-20T05:00:00"/>
    <b v="0"/>
    <b v="0"/>
    <s v="theater/plays"/>
    <n v="1.4437048832271762"/>
    <n v="85"/>
    <x v="3"/>
    <s v="plays"/>
  </r>
  <r>
    <n v="61"/>
    <s v="Romero-Hoffman"/>
    <s v="Open-source zero administration complexity"/>
    <n v="199200"/>
    <n v="184750"/>
    <x v="0"/>
    <x v="60"/>
    <x v="0"/>
    <s v="CAD"/>
    <n v="1298268000"/>
    <n v="1301720400"/>
    <x v="61"/>
    <d v="2011-04-02T05:00:00"/>
    <b v="0"/>
    <b v="0"/>
    <s v="theater/plays"/>
    <n v="0.92745983935742971"/>
    <n v="82"/>
    <x v="3"/>
    <s v="plays"/>
  </r>
  <r>
    <n v="62"/>
    <s v="Sparks-West"/>
    <s v="Organized incremental standardization"/>
    <n v="2000"/>
    <n v="14452"/>
    <x v="1"/>
    <x v="61"/>
    <x v="1"/>
    <s v="USD"/>
    <n v="1433480400"/>
    <n v="1433566800"/>
    <x v="62"/>
    <d v="2015-06-06T05:00:00"/>
    <b v="0"/>
    <b v="0"/>
    <s v="technology/web"/>
    <n v="7.226"/>
    <n v="58.04"/>
    <x v="2"/>
    <s v="web"/>
  </r>
  <r>
    <n v="63"/>
    <s v="Baker, Morgan and Brown"/>
    <s v="Assimilated didactic open system"/>
    <n v="4700"/>
    <n v="557"/>
    <x v="0"/>
    <x v="62"/>
    <x v="1"/>
    <s v="USD"/>
    <n v="1493355600"/>
    <n v="1493874000"/>
    <x v="63"/>
    <d v="2017-05-04T05:00:00"/>
    <b v="0"/>
    <b v="0"/>
    <s v="theater/plays"/>
    <n v="0.11851063829787234"/>
    <n v="111.4"/>
    <x v="3"/>
    <s v="plays"/>
  </r>
  <r>
    <n v="64"/>
    <s v="Mosley-Gilbert"/>
    <s v="Vision-oriented logistical intranet"/>
    <n v="2800"/>
    <n v="2734"/>
    <x v="0"/>
    <x v="63"/>
    <x v="1"/>
    <s v="USD"/>
    <n v="1530507600"/>
    <n v="1531803600"/>
    <x v="64"/>
    <d v="2018-07-17T05:00:00"/>
    <b v="0"/>
    <b v="1"/>
    <s v="technology/web"/>
    <n v="0.97642857142857142"/>
    <n v="71.95"/>
    <x v="2"/>
    <s v="web"/>
  </r>
  <r>
    <n v="65"/>
    <s v="Berry-Boyer"/>
    <s v="Mandatory incremental projection"/>
    <n v="6100"/>
    <n v="14405"/>
    <x v="1"/>
    <x v="64"/>
    <x v="1"/>
    <s v="USD"/>
    <n v="1296108000"/>
    <n v="1296712800"/>
    <x v="65"/>
    <d v="2011-02-03T06:00:00"/>
    <b v="0"/>
    <b v="0"/>
    <s v="theater/plays"/>
    <n v="2.3614754098360655"/>
    <n v="61.04"/>
    <x v="3"/>
    <s v="plays"/>
  </r>
  <r>
    <n v="66"/>
    <s v="Sanders-Allen"/>
    <s v="Grass-roots needs-based encryption"/>
    <n v="2900"/>
    <n v="1307"/>
    <x v="0"/>
    <x v="65"/>
    <x v="1"/>
    <s v="USD"/>
    <n v="1428469200"/>
    <n v="1428901200"/>
    <x v="66"/>
    <d v="2015-04-13T05:00:00"/>
    <b v="0"/>
    <b v="1"/>
    <s v="theater/plays"/>
    <n v="0.45068965517241377"/>
    <n v="108.92"/>
    <x v="3"/>
    <s v="plays"/>
  </r>
  <r>
    <n v="67"/>
    <s v="Lopez Inc"/>
    <s v="Team-oriented 6thgeneration middleware"/>
    <n v="72600"/>
    <n v="117892"/>
    <x v="1"/>
    <x v="66"/>
    <x v="4"/>
    <s v="GBP"/>
    <n v="1264399200"/>
    <n v="1264831200"/>
    <x v="67"/>
    <d v="2010-01-30T06:00:00"/>
    <b v="0"/>
    <b v="1"/>
    <s v="technology/wearables"/>
    <n v="1.6238567493112948"/>
    <n v="29"/>
    <x v="2"/>
    <s v="wearables"/>
  </r>
  <r>
    <n v="68"/>
    <s v="Moreno-Turner"/>
    <s v="Inverse multi-tasking installation"/>
    <n v="5700"/>
    <n v="14508"/>
    <x v="1"/>
    <x v="67"/>
    <x v="6"/>
    <s v="EUR"/>
    <n v="1501131600"/>
    <n v="1505192400"/>
    <x v="68"/>
    <d v="2017-09-12T05:00:00"/>
    <b v="0"/>
    <b v="1"/>
    <s v="theater/plays"/>
    <n v="2.5452631578947367"/>
    <n v="58.98"/>
    <x v="3"/>
    <s v="plays"/>
  </r>
  <r>
    <n v="69"/>
    <s v="Jones-Watson"/>
    <s v="Switchable disintermediate moderator"/>
    <n v="7900"/>
    <n v="1901"/>
    <x v="3"/>
    <x v="68"/>
    <x v="1"/>
    <s v="USD"/>
    <n v="1292738400"/>
    <n v="1295676000"/>
    <x v="69"/>
    <d v="2011-01-22T06:00:00"/>
    <b v="0"/>
    <b v="0"/>
    <s v="theater/plays"/>
    <n v="0.24063291139240506"/>
    <n v="111.82"/>
    <x v="3"/>
    <s v="plays"/>
  </r>
  <r>
    <n v="70"/>
    <s v="Barker Inc"/>
    <s v="Re-engineered 24/7 task-force"/>
    <n v="128000"/>
    <n v="158389"/>
    <x v="1"/>
    <x v="69"/>
    <x v="6"/>
    <s v="EUR"/>
    <n v="1288674000"/>
    <n v="1292911200"/>
    <x v="70"/>
    <d v="2010-12-21T06:00:00"/>
    <b v="0"/>
    <b v="1"/>
    <s v="theater/plays"/>
    <n v="1.2374140625000001"/>
    <n v="64"/>
    <x v="3"/>
    <s v="plays"/>
  </r>
  <r>
    <n v="71"/>
    <s v="Tate, Bass and House"/>
    <s v="Organic object-oriented budgetary management"/>
    <n v="6000"/>
    <n v="6484"/>
    <x v="1"/>
    <x v="70"/>
    <x v="1"/>
    <s v="USD"/>
    <n v="1575093600"/>
    <n v="1575439200"/>
    <x v="71"/>
    <d v="2019-12-04T06:00:00"/>
    <b v="0"/>
    <b v="0"/>
    <s v="theater/plays"/>
    <n v="1.0806666666666667"/>
    <n v="85.32"/>
    <x v="3"/>
    <s v="plays"/>
  </r>
  <r>
    <n v="72"/>
    <s v="Hampton, Lewis and Ray"/>
    <s v="Seamless coherent parallelism"/>
    <n v="600"/>
    <n v="4022"/>
    <x v="1"/>
    <x v="71"/>
    <x v="1"/>
    <s v="USD"/>
    <n v="1435726800"/>
    <n v="1438837200"/>
    <x v="72"/>
    <d v="2015-08-06T05:00:00"/>
    <b v="0"/>
    <b v="0"/>
    <s v="film &amp; video/animation"/>
    <n v="6.7033333333333331"/>
    <n v="74.48"/>
    <x v="4"/>
    <s v="animation"/>
  </r>
  <r>
    <n v="73"/>
    <s v="Collins-Goodman"/>
    <s v="Cross-platform even-keeled initiative"/>
    <n v="1400"/>
    <n v="9253"/>
    <x v="1"/>
    <x v="39"/>
    <x v="1"/>
    <s v="USD"/>
    <n v="1480226400"/>
    <n v="1480485600"/>
    <x v="73"/>
    <d v="2016-11-30T06:00:00"/>
    <b v="0"/>
    <b v="0"/>
    <s v="music/jazz"/>
    <n v="6.609285714285714"/>
    <n v="105.15"/>
    <x v="1"/>
    <s v="jazz"/>
  </r>
  <r>
    <n v="74"/>
    <s v="Davis-Michael"/>
    <s v="Progressive tertiary framework"/>
    <n v="3900"/>
    <n v="4776"/>
    <x v="1"/>
    <x v="72"/>
    <x v="4"/>
    <s v="GBP"/>
    <n v="1459054800"/>
    <n v="1459141200"/>
    <x v="74"/>
    <d v="2016-03-28T05:00:00"/>
    <b v="0"/>
    <b v="0"/>
    <s v="music/metal"/>
    <n v="1.2246153846153847"/>
    <n v="56.19"/>
    <x v="1"/>
    <s v="metal"/>
  </r>
  <r>
    <n v="75"/>
    <s v="White, Torres and Bishop"/>
    <s v="Multi-layered dynamic protocol"/>
    <n v="9700"/>
    <n v="14606"/>
    <x v="1"/>
    <x v="73"/>
    <x v="1"/>
    <s v="USD"/>
    <n v="1531630800"/>
    <n v="1532322000"/>
    <x v="75"/>
    <d v="2018-07-23T05:00:00"/>
    <b v="0"/>
    <b v="0"/>
    <s v="photography/photography books"/>
    <n v="1.5057731958762886"/>
    <n v="85.92"/>
    <x v="7"/>
    <s v="photography books"/>
  </r>
  <r>
    <n v="76"/>
    <s v="Martin, Conway and Larsen"/>
    <s v="Horizontal next generation function"/>
    <n v="122900"/>
    <n v="95993"/>
    <x v="0"/>
    <x v="74"/>
    <x v="1"/>
    <s v="USD"/>
    <n v="1421992800"/>
    <n v="1426222800"/>
    <x v="76"/>
    <d v="2015-03-13T05:00:00"/>
    <b v="1"/>
    <b v="1"/>
    <s v="theater/plays"/>
    <n v="0.78106590724165992"/>
    <n v="57"/>
    <x v="3"/>
    <s v="plays"/>
  </r>
  <r>
    <n v="77"/>
    <s v="Acevedo-Huffman"/>
    <s v="Pre-emptive impactful model"/>
    <n v="9500"/>
    <n v="4460"/>
    <x v="0"/>
    <x v="75"/>
    <x v="1"/>
    <s v="USD"/>
    <n v="1285563600"/>
    <n v="1286773200"/>
    <x v="77"/>
    <d v="2010-10-11T05:00:00"/>
    <b v="0"/>
    <b v="1"/>
    <s v="film &amp; video/animation"/>
    <n v="0.46947368421052632"/>
    <n v="79.64"/>
    <x v="4"/>
    <s v="animation"/>
  </r>
  <r>
    <n v="78"/>
    <s v="Montgomery, Larson and Spencer"/>
    <s v="User-centric bifurcated knowledge user"/>
    <n v="4500"/>
    <n v="13536"/>
    <x v="1"/>
    <x v="76"/>
    <x v="1"/>
    <s v="USD"/>
    <n v="1523854800"/>
    <n v="1523941200"/>
    <x v="78"/>
    <d v="2018-04-17T05:00:00"/>
    <b v="0"/>
    <b v="0"/>
    <s v="publishing/translations"/>
    <n v="3.008"/>
    <n v="41.02"/>
    <x v="5"/>
    <s v="translations"/>
  </r>
  <r>
    <n v="79"/>
    <s v="Soto LLC"/>
    <s v="Triple-buffered reciprocal project"/>
    <n v="57800"/>
    <n v="40228"/>
    <x v="0"/>
    <x v="77"/>
    <x v="1"/>
    <s v="USD"/>
    <n v="1529125200"/>
    <n v="1529557200"/>
    <x v="79"/>
    <d v="2018-06-21T05:00:00"/>
    <b v="0"/>
    <b v="0"/>
    <s v="theater/plays"/>
    <n v="0.6959861591695502"/>
    <n v="48"/>
    <x v="3"/>
    <s v="plays"/>
  </r>
  <r>
    <n v="80"/>
    <s v="Sutton, Barrett and Tucker"/>
    <s v="Cross-platform needs-based approach"/>
    <n v="1100"/>
    <n v="7012"/>
    <x v="1"/>
    <x v="78"/>
    <x v="1"/>
    <s v="USD"/>
    <n v="1503982800"/>
    <n v="1506574800"/>
    <x v="80"/>
    <d v="2017-09-28T05:00:00"/>
    <b v="0"/>
    <b v="0"/>
    <s v="games/video games"/>
    <n v="6.374545454545455"/>
    <n v="55.21"/>
    <x v="6"/>
    <s v="video games"/>
  </r>
  <r>
    <n v="81"/>
    <s v="Gomez, Bailey and Flores"/>
    <s v="User-friendly static contingency"/>
    <n v="16800"/>
    <n v="37857"/>
    <x v="1"/>
    <x v="79"/>
    <x v="1"/>
    <s v="USD"/>
    <n v="1511416800"/>
    <n v="1513576800"/>
    <x v="81"/>
    <d v="2017-12-18T06:00:00"/>
    <b v="0"/>
    <b v="0"/>
    <s v="music/rock"/>
    <n v="2.253392857142857"/>
    <n v="92.11"/>
    <x v="1"/>
    <s v="rock"/>
  </r>
  <r>
    <n v="82"/>
    <s v="Porter-George"/>
    <s v="Reactive content-based framework"/>
    <n v="1000"/>
    <n v="14973"/>
    <x v="1"/>
    <x v="80"/>
    <x v="4"/>
    <s v="GBP"/>
    <n v="1547704800"/>
    <n v="1548309600"/>
    <x v="82"/>
    <d v="2019-01-24T06:00:00"/>
    <b v="0"/>
    <b v="1"/>
    <s v="games/video games"/>
    <n v="14.973000000000001"/>
    <n v="83.18"/>
    <x v="6"/>
    <s v="video games"/>
  </r>
  <r>
    <n v="83"/>
    <s v="Fitzgerald PLC"/>
    <s v="Realigned user-facing concept"/>
    <n v="106400"/>
    <n v="39996"/>
    <x v="0"/>
    <x v="81"/>
    <x v="1"/>
    <s v="USD"/>
    <n v="1469682000"/>
    <n v="1471582800"/>
    <x v="83"/>
    <d v="2016-08-19T05:00:00"/>
    <b v="0"/>
    <b v="0"/>
    <s v="music/electric music"/>
    <n v="0.37590225563909774"/>
    <n v="40"/>
    <x v="1"/>
    <s v="electric music"/>
  </r>
  <r>
    <n v="84"/>
    <s v="Cisneros-Burton"/>
    <s v="Public-key zero tolerance orchestration"/>
    <n v="31400"/>
    <n v="41564"/>
    <x v="1"/>
    <x v="82"/>
    <x v="1"/>
    <s v="USD"/>
    <n v="1343451600"/>
    <n v="1344315600"/>
    <x v="84"/>
    <d v="2012-08-07T05:00:00"/>
    <b v="0"/>
    <b v="0"/>
    <s v="technology/wearables"/>
    <n v="1.3236942675159236"/>
    <n v="111.13"/>
    <x v="2"/>
    <s v="wearables"/>
  </r>
  <r>
    <n v="85"/>
    <s v="Hill, Lawson and Wilkinson"/>
    <s v="Multi-tiered eco-centric architecture"/>
    <n v="4900"/>
    <n v="6430"/>
    <x v="1"/>
    <x v="83"/>
    <x v="2"/>
    <s v="AUD"/>
    <n v="1315717200"/>
    <n v="1316408400"/>
    <x v="85"/>
    <d v="2011-09-19T05:00:00"/>
    <b v="0"/>
    <b v="0"/>
    <s v="music/indie rock"/>
    <n v="1.3122448979591836"/>
    <n v="90.56"/>
    <x v="1"/>
    <s v="indie rock"/>
  </r>
  <r>
    <n v="86"/>
    <s v="Davis-Smith"/>
    <s v="Organic motivating firmware"/>
    <n v="7400"/>
    <n v="12405"/>
    <x v="1"/>
    <x v="84"/>
    <x v="1"/>
    <s v="USD"/>
    <n v="1430715600"/>
    <n v="1431838800"/>
    <x v="86"/>
    <d v="2015-05-17T05:00:00"/>
    <b v="1"/>
    <b v="0"/>
    <s v="theater/plays"/>
    <n v="1.6763513513513513"/>
    <n v="61.11"/>
    <x v="3"/>
    <s v="plays"/>
  </r>
  <r>
    <n v="87"/>
    <s v="Farrell and Sons"/>
    <s v="Synergized 4thgeneration conglomeration"/>
    <n v="198500"/>
    <n v="123040"/>
    <x v="0"/>
    <x v="85"/>
    <x v="2"/>
    <s v="AUD"/>
    <n v="1299564000"/>
    <n v="1300510800"/>
    <x v="87"/>
    <d v="2011-03-19T05:00:00"/>
    <b v="0"/>
    <b v="1"/>
    <s v="music/rock"/>
    <n v="0.6198488664987406"/>
    <n v="83.02"/>
    <x v="1"/>
    <s v="rock"/>
  </r>
  <r>
    <n v="88"/>
    <s v="Clark Group"/>
    <s v="Grass-roots fault-tolerant policy"/>
    <n v="4800"/>
    <n v="12516"/>
    <x v="1"/>
    <x v="86"/>
    <x v="1"/>
    <s v="USD"/>
    <n v="1429160400"/>
    <n v="1431061200"/>
    <x v="88"/>
    <d v="2015-05-08T05:00:00"/>
    <b v="0"/>
    <b v="0"/>
    <s v="publishing/translations"/>
    <n v="2.6074999999999999"/>
    <n v="110.76"/>
    <x v="5"/>
    <s v="translations"/>
  </r>
  <r>
    <n v="89"/>
    <s v="White, Singleton and Zimmerman"/>
    <s v="Monitored scalable knowledgebase"/>
    <n v="3400"/>
    <n v="8588"/>
    <x v="1"/>
    <x v="87"/>
    <x v="1"/>
    <s v="USD"/>
    <n v="1271307600"/>
    <n v="1271480400"/>
    <x v="89"/>
    <d v="2010-04-17T05:00:00"/>
    <b v="0"/>
    <b v="0"/>
    <s v="theater/plays"/>
    <n v="2.5258823529411765"/>
    <n v="89.46"/>
    <x v="3"/>
    <s v="plays"/>
  </r>
  <r>
    <n v="90"/>
    <s v="Kramer Group"/>
    <s v="Synergistic explicit parallelism"/>
    <n v="7800"/>
    <n v="6132"/>
    <x v="0"/>
    <x v="88"/>
    <x v="1"/>
    <s v="USD"/>
    <n v="1456380000"/>
    <n v="1456380000"/>
    <x v="90"/>
    <d v="2016-02-25T06:00:00"/>
    <b v="0"/>
    <b v="1"/>
    <s v="theater/plays"/>
    <n v="0.7861538461538462"/>
    <n v="57.85"/>
    <x v="3"/>
    <s v="plays"/>
  </r>
  <r>
    <n v="91"/>
    <s v="Frazier, Patrick and Smith"/>
    <s v="Enhanced systemic analyzer"/>
    <n v="154300"/>
    <n v="74688"/>
    <x v="0"/>
    <x v="89"/>
    <x v="6"/>
    <s v="EUR"/>
    <n v="1470459600"/>
    <n v="1472878800"/>
    <x v="91"/>
    <d v="2016-09-03T05:00:00"/>
    <b v="0"/>
    <b v="0"/>
    <s v="publishing/translations"/>
    <n v="0.48404406999351912"/>
    <n v="110"/>
    <x v="5"/>
    <s v="translations"/>
  </r>
  <r>
    <n v="92"/>
    <s v="Santos, Bell and Lloyd"/>
    <s v="Object-based analyzing knowledge user"/>
    <n v="20000"/>
    <n v="51775"/>
    <x v="1"/>
    <x v="90"/>
    <x v="5"/>
    <s v="CHF"/>
    <n v="1277269200"/>
    <n v="1277355600"/>
    <x v="92"/>
    <d v="2010-06-24T05:00:00"/>
    <b v="0"/>
    <b v="1"/>
    <s v="games/video games"/>
    <n v="2.5887500000000001"/>
    <n v="103.97"/>
    <x v="6"/>
    <s v="video games"/>
  </r>
  <r>
    <n v="93"/>
    <s v="Hall and Sons"/>
    <s v="Pre-emptive radical architecture"/>
    <n v="108800"/>
    <n v="65877"/>
    <x v="3"/>
    <x v="91"/>
    <x v="1"/>
    <s v="USD"/>
    <n v="1350709200"/>
    <n v="1351054800"/>
    <x v="93"/>
    <d v="2012-10-24T05:00:00"/>
    <b v="0"/>
    <b v="1"/>
    <s v="theater/plays"/>
    <n v="0.60548713235294116"/>
    <n v="108"/>
    <x v="3"/>
    <s v="plays"/>
  </r>
  <r>
    <n v="94"/>
    <s v="Hanson Inc"/>
    <s v="Grass-roots web-enabled contingency"/>
    <n v="2900"/>
    <n v="8807"/>
    <x v="1"/>
    <x v="80"/>
    <x v="4"/>
    <s v="GBP"/>
    <n v="1554613200"/>
    <n v="1555563600"/>
    <x v="94"/>
    <d v="2019-04-18T05:00:00"/>
    <b v="0"/>
    <b v="0"/>
    <s v="technology/web"/>
    <n v="3.036896551724138"/>
    <n v="48.93"/>
    <x v="2"/>
    <s v="web"/>
  </r>
  <r>
    <n v="95"/>
    <s v="Sanchez LLC"/>
    <s v="Stand-alone system-worthy standardization"/>
    <n v="900"/>
    <n v="1017"/>
    <x v="1"/>
    <x v="11"/>
    <x v="1"/>
    <s v="USD"/>
    <n v="1571029200"/>
    <n v="1571634000"/>
    <x v="95"/>
    <d v="2019-10-21T05:00:00"/>
    <b v="0"/>
    <b v="0"/>
    <s v="film &amp; video/documentary"/>
    <n v="1.1299999999999999"/>
    <n v="37.67"/>
    <x v="4"/>
    <s v="documentary"/>
  </r>
  <r>
    <n v="96"/>
    <s v="Howard Ltd"/>
    <s v="Down-sized systematic policy"/>
    <n v="69700"/>
    <n v="151513"/>
    <x v="1"/>
    <x v="92"/>
    <x v="1"/>
    <s v="USD"/>
    <n v="1299736800"/>
    <n v="1300856400"/>
    <x v="96"/>
    <d v="2011-03-23T05:00:00"/>
    <b v="0"/>
    <b v="0"/>
    <s v="theater/plays"/>
    <n v="2.1737876614060259"/>
    <n v="65"/>
    <x v="3"/>
    <s v="plays"/>
  </r>
  <r>
    <n v="97"/>
    <s v="Stewart LLC"/>
    <s v="Cloned bi-directional architecture"/>
    <n v="1300"/>
    <n v="12047"/>
    <x v="1"/>
    <x v="86"/>
    <x v="1"/>
    <s v="USD"/>
    <n v="1435208400"/>
    <n v="1439874000"/>
    <x v="48"/>
    <d v="2015-08-18T05:00:00"/>
    <b v="0"/>
    <b v="0"/>
    <s v="food/food trucks"/>
    <n v="9.2669230769230762"/>
    <n v="106.61"/>
    <x v="0"/>
    <s v="food trucks"/>
  </r>
  <r>
    <n v="98"/>
    <s v="Arias, Allen and Miller"/>
    <s v="Seamless transitional portal"/>
    <n v="97800"/>
    <n v="32951"/>
    <x v="0"/>
    <x v="93"/>
    <x v="2"/>
    <s v="AUD"/>
    <n v="1437973200"/>
    <n v="1438318800"/>
    <x v="97"/>
    <d v="2015-07-31T05:00:00"/>
    <b v="0"/>
    <b v="0"/>
    <s v="games/video games"/>
    <n v="0.33692229038854804"/>
    <n v="27.01"/>
    <x v="6"/>
    <s v="video games"/>
  </r>
  <r>
    <n v="99"/>
    <s v="Baker-Morris"/>
    <s v="Fully-configurable motivating approach"/>
    <n v="7600"/>
    <n v="14951"/>
    <x v="1"/>
    <x v="55"/>
    <x v="1"/>
    <s v="USD"/>
    <n v="1416895200"/>
    <n v="1419400800"/>
    <x v="98"/>
    <d v="2014-12-24T06:00:00"/>
    <b v="0"/>
    <b v="0"/>
    <s v="theater/plays"/>
    <n v="1.9672368421052631"/>
    <n v="91.16"/>
    <x v="3"/>
    <s v="plays"/>
  </r>
  <r>
    <n v="100"/>
    <s v="Tucker, Fox and Green"/>
    <s v="Upgradable fault-tolerant approach"/>
    <n v="100"/>
    <n v="1"/>
    <x v="0"/>
    <x v="49"/>
    <x v="1"/>
    <s v="USD"/>
    <n v="1319000400"/>
    <n v="1320555600"/>
    <x v="99"/>
    <d v="2011-11-06T05:00:00"/>
    <b v="0"/>
    <b v="0"/>
    <s v="theater/plays"/>
    <n v="0.01"/>
    <n v="1"/>
    <x v="3"/>
    <s v="plays"/>
  </r>
  <r>
    <n v="101"/>
    <s v="Douglas LLC"/>
    <s v="Reduced heuristic moratorium"/>
    <n v="900"/>
    <n v="9193"/>
    <x v="1"/>
    <x v="55"/>
    <x v="1"/>
    <s v="USD"/>
    <n v="1424498400"/>
    <n v="1425103200"/>
    <x v="100"/>
    <d v="2015-02-28T06:00:00"/>
    <b v="0"/>
    <b v="1"/>
    <s v="music/electric music"/>
    <n v="10.214444444444444"/>
    <n v="56.05"/>
    <x v="1"/>
    <s v="electric music"/>
  </r>
  <r>
    <n v="102"/>
    <s v="Garcia Inc"/>
    <s v="Front-line web-enabled model"/>
    <n v="3700"/>
    <n v="10422"/>
    <x v="1"/>
    <x v="94"/>
    <x v="1"/>
    <s v="USD"/>
    <n v="1526274000"/>
    <n v="1526878800"/>
    <x v="101"/>
    <d v="2018-05-21T05:00:00"/>
    <b v="0"/>
    <b v="1"/>
    <s v="technology/wearables"/>
    <n v="2.8167567567567566"/>
    <n v="31.02"/>
    <x v="2"/>
    <s v="wearables"/>
  </r>
  <r>
    <n v="103"/>
    <s v="Frye, Hunt and Powell"/>
    <s v="Polarized incremental emulation"/>
    <n v="10000"/>
    <n v="2461"/>
    <x v="0"/>
    <x v="95"/>
    <x v="6"/>
    <s v="EUR"/>
    <n v="1287896400"/>
    <n v="1288674000"/>
    <x v="102"/>
    <d v="2010-11-02T05:00:00"/>
    <b v="0"/>
    <b v="0"/>
    <s v="music/electric music"/>
    <n v="0.24610000000000001"/>
    <n v="66.510000000000005"/>
    <x v="1"/>
    <s v="electric music"/>
  </r>
  <r>
    <n v="104"/>
    <s v="Smith, Wells and Nguyen"/>
    <s v="Self-enabling grid-enabled initiative"/>
    <n v="119200"/>
    <n v="170623"/>
    <x v="1"/>
    <x v="96"/>
    <x v="1"/>
    <s v="USD"/>
    <n v="1495515600"/>
    <n v="1495602000"/>
    <x v="103"/>
    <d v="2017-05-24T05:00:00"/>
    <b v="0"/>
    <b v="0"/>
    <s v="music/indie rock"/>
    <n v="1.4314010067114094"/>
    <n v="89.01"/>
    <x v="1"/>
    <s v="indie rock"/>
  </r>
  <r>
    <n v="105"/>
    <s v="Charles-Johnson"/>
    <s v="Total fresh-thinking system engine"/>
    <n v="6800"/>
    <n v="9829"/>
    <x v="1"/>
    <x v="97"/>
    <x v="1"/>
    <s v="USD"/>
    <n v="1364878800"/>
    <n v="1366434000"/>
    <x v="104"/>
    <d v="2013-04-20T05:00:00"/>
    <b v="0"/>
    <b v="0"/>
    <s v="technology/web"/>
    <n v="1.4454411764705883"/>
    <n v="103.46"/>
    <x v="2"/>
    <s v="web"/>
  </r>
  <r>
    <n v="106"/>
    <s v="Brandt, Carter and Wood"/>
    <s v="Ameliorated clear-thinking circuit"/>
    <n v="3900"/>
    <n v="14006"/>
    <x v="1"/>
    <x v="98"/>
    <x v="1"/>
    <s v="USD"/>
    <n v="1567918800"/>
    <n v="1568350800"/>
    <x v="105"/>
    <d v="2019-09-13T05:00:00"/>
    <b v="0"/>
    <b v="0"/>
    <s v="theater/plays"/>
    <n v="3.5912820512820511"/>
    <n v="95.28"/>
    <x v="3"/>
    <s v="plays"/>
  </r>
  <r>
    <n v="107"/>
    <s v="Tucker, Schmidt and Reid"/>
    <s v="Multi-layered encompassing installation"/>
    <n v="3500"/>
    <n v="6527"/>
    <x v="1"/>
    <x v="99"/>
    <x v="1"/>
    <s v="USD"/>
    <n v="1524459600"/>
    <n v="1525928400"/>
    <x v="106"/>
    <d v="2018-05-10T05:00:00"/>
    <b v="0"/>
    <b v="1"/>
    <s v="theater/plays"/>
    <n v="1.8648571428571428"/>
    <n v="75.900000000000006"/>
    <x v="3"/>
    <s v="plays"/>
  </r>
  <r>
    <n v="108"/>
    <s v="Decker Inc"/>
    <s v="Universal encompassing implementation"/>
    <n v="1500"/>
    <n v="8929"/>
    <x v="1"/>
    <x v="100"/>
    <x v="1"/>
    <s v="USD"/>
    <n v="1333688400"/>
    <n v="1336885200"/>
    <x v="107"/>
    <d v="2012-05-13T05:00:00"/>
    <b v="0"/>
    <b v="0"/>
    <s v="film &amp; video/documentary"/>
    <n v="5.9526666666666666"/>
    <n v="107.58"/>
    <x v="4"/>
    <s v="documentary"/>
  </r>
  <r>
    <n v="109"/>
    <s v="Romero and Sons"/>
    <s v="Object-based client-server application"/>
    <n v="5200"/>
    <n v="3079"/>
    <x v="0"/>
    <x v="101"/>
    <x v="1"/>
    <s v="USD"/>
    <n v="1389506400"/>
    <n v="1389679200"/>
    <x v="108"/>
    <d v="2014-01-14T06:00:00"/>
    <b v="0"/>
    <b v="0"/>
    <s v="film &amp; video/television"/>
    <n v="0.5921153846153846"/>
    <n v="51.32"/>
    <x v="4"/>
    <s v="television"/>
  </r>
  <r>
    <n v="110"/>
    <s v="Castillo-Carey"/>
    <s v="Cross-platform solution-oriented process improvement"/>
    <n v="142400"/>
    <n v="21307"/>
    <x v="0"/>
    <x v="102"/>
    <x v="1"/>
    <s v="USD"/>
    <n v="1536642000"/>
    <n v="1538283600"/>
    <x v="109"/>
    <d v="2018-09-30T05:00:00"/>
    <b v="0"/>
    <b v="0"/>
    <s v="food/food trucks"/>
    <n v="0.14962780898876404"/>
    <n v="71.98"/>
    <x v="0"/>
    <s v="food trucks"/>
  </r>
  <r>
    <n v="111"/>
    <s v="Hart-Briggs"/>
    <s v="Re-engineered user-facing approach"/>
    <n v="61400"/>
    <n v="73653"/>
    <x v="1"/>
    <x v="103"/>
    <x v="1"/>
    <s v="USD"/>
    <n v="1348290000"/>
    <n v="1348808400"/>
    <x v="110"/>
    <d v="2012-09-28T05:00:00"/>
    <b v="0"/>
    <b v="0"/>
    <s v="publishing/radio &amp; podcasts"/>
    <n v="1.1995602605863191"/>
    <n v="108.95"/>
    <x v="5"/>
    <s v="radio &amp; podcasts"/>
  </r>
  <r>
    <n v="112"/>
    <s v="Jones-Meyer"/>
    <s v="Re-engineered client-driven hub"/>
    <n v="4700"/>
    <n v="12635"/>
    <x v="1"/>
    <x v="104"/>
    <x v="2"/>
    <s v="AUD"/>
    <n v="1408856400"/>
    <n v="1410152400"/>
    <x v="111"/>
    <d v="2014-09-08T05:00:00"/>
    <b v="0"/>
    <b v="0"/>
    <s v="technology/web"/>
    <n v="2.6882978723404256"/>
    <n v="35"/>
    <x v="2"/>
    <s v="web"/>
  </r>
  <r>
    <n v="113"/>
    <s v="Wright, Hartman and Yu"/>
    <s v="User-friendly tertiary array"/>
    <n v="3300"/>
    <n v="12437"/>
    <x v="1"/>
    <x v="54"/>
    <x v="1"/>
    <s v="USD"/>
    <n v="1505192400"/>
    <n v="1505797200"/>
    <x v="112"/>
    <d v="2017-09-19T05:00:00"/>
    <b v="0"/>
    <b v="0"/>
    <s v="food/food trucks"/>
    <n v="3.7687878787878786"/>
    <n v="94.94"/>
    <x v="0"/>
    <s v="food trucks"/>
  </r>
  <r>
    <n v="114"/>
    <s v="Harper-Davis"/>
    <s v="Robust heuristic encoding"/>
    <n v="1900"/>
    <n v="13816"/>
    <x v="1"/>
    <x v="105"/>
    <x v="1"/>
    <s v="USD"/>
    <n v="1554786000"/>
    <n v="1554872400"/>
    <x v="113"/>
    <d v="2019-04-10T05:00:00"/>
    <b v="0"/>
    <b v="1"/>
    <s v="technology/wearables"/>
    <n v="7.2715789473684209"/>
    <n v="109.65"/>
    <x v="2"/>
    <s v="wearables"/>
  </r>
  <r>
    <n v="115"/>
    <s v="Barrett PLC"/>
    <s v="Team-oriented clear-thinking capacity"/>
    <n v="166700"/>
    <n v="145382"/>
    <x v="0"/>
    <x v="106"/>
    <x v="6"/>
    <s v="EUR"/>
    <n v="1510898400"/>
    <n v="1513922400"/>
    <x v="114"/>
    <d v="2017-12-22T06:00:00"/>
    <b v="0"/>
    <b v="0"/>
    <s v="publishing/fiction"/>
    <n v="0.87211757648470301"/>
    <n v="44"/>
    <x v="5"/>
    <s v="fiction"/>
  </r>
  <r>
    <n v="116"/>
    <s v="David-Clark"/>
    <s v="De-engineered motivating standardization"/>
    <n v="7200"/>
    <n v="6336"/>
    <x v="0"/>
    <x v="107"/>
    <x v="1"/>
    <s v="USD"/>
    <n v="1442552400"/>
    <n v="1442638800"/>
    <x v="115"/>
    <d v="2015-09-19T05:00:00"/>
    <b v="0"/>
    <b v="0"/>
    <s v="theater/plays"/>
    <n v="0.88"/>
    <n v="86.79"/>
    <x v="3"/>
    <s v="plays"/>
  </r>
  <r>
    <n v="117"/>
    <s v="Chaney-Dennis"/>
    <s v="Business-focused 24hour groupware"/>
    <n v="4900"/>
    <n v="8523"/>
    <x v="1"/>
    <x v="108"/>
    <x v="1"/>
    <s v="USD"/>
    <n v="1316667600"/>
    <n v="1317186000"/>
    <x v="116"/>
    <d v="2011-09-28T05:00:00"/>
    <b v="0"/>
    <b v="0"/>
    <s v="film &amp; video/television"/>
    <n v="1.7393877551020409"/>
    <n v="30.99"/>
    <x v="4"/>
    <s v="television"/>
  </r>
  <r>
    <n v="118"/>
    <s v="Robinson, Lopez and Christensen"/>
    <s v="Organic next generation protocol"/>
    <n v="5400"/>
    <n v="6351"/>
    <x v="1"/>
    <x v="109"/>
    <x v="1"/>
    <s v="USD"/>
    <n v="1390716000"/>
    <n v="1391234400"/>
    <x v="117"/>
    <d v="2014-02-01T06:00:00"/>
    <b v="0"/>
    <b v="0"/>
    <s v="photography/photography books"/>
    <n v="1.1761111111111111"/>
    <n v="94.79"/>
    <x v="7"/>
    <s v="photography books"/>
  </r>
  <r>
    <n v="119"/>
    <s v="Clark and Sons"/>
    <s v="Reverse-engineered full-range Internet solution"/>
    <n v="5000"/>
    <n v="10748"/>
    <x v="1"/>
    <x v="110"/>
    <x v="1"/>
    <s v="USD"/>
    <n v="1402894800"/>
    <n v="1404363600"/>
    <x v="118"/>
    <d v="2014-07-03T05:00:00"/>
    <b v="0"/>
    <b v="1"/>
    <s v="film &amp; video/documentary"/>
    <n v="2.1496"/>
    <n v="69.790000000000006"/>
    <x v="4"/>
    <s v="documentary"/>
  </r>
  <r>
    <n v="120"/>
    <s v="Vega Group"/>
    <s v="Synchronized regional synergy"/>
    <n v="75100"/>
    <n v="112272"/>
    <x v="1"/>
    <x v="111"/>
    <x v="1"/>
    <s v="USD"/>
    <n v="1429246800"/>
    <n v="1429592400"/>
    <x v="119"/>
    <d v="2015-04-21T05:00:00"/>
    <b v="0"/>
    <b v="1"/>
    <s v="games/mobile games"/>
    <n v="1.4949667110519307"/>
    <n v="63"/>
    <x v="6"/>
    <s v="mobile games"/>
  </r>
  <r>
    <n v="121"/>
    <s v="Brown-Brown"/>
    <s v="Multi-lateral homogeneous success"/>
    <n v="45300"/>
    <n v="99361"/>
    <x v="1"/>
    <x v="112"/>
    <x v="1"/>
    <s v="USD"/>
    <n v="1412485200"/>
    <n v="1413608400"/>
    <x v="33"/>
    <d v="2014-10-18T05:00:00"/>
    <b v="0"/>
    <b v="0"/>
    <s v="games/video games"/>
    <n v="2.1933995584988963"/>
    <n v="110.03"/>
    <x v="6"/>
    <s v="video games"/>
  </r>
  <r>
    <n v="122"/>
    <s v="Taylor PLC"/>
    <s v="Seamless zero-defect solution"/>
    <n v="136800"/>
    <n v="88055"/>
    <x v="0"/>
    <x v="113"/>
    <x v="1"/>
    <s v="USD"/>
    <n v="1417068000"/>
    <n v="1419400800"/>
    <x v="120"/>
    <d v="2014-12-24T06:00:00"/>
    <b v="0"/>
    <b v="0"/>
    <s v="publishing/fiction"/>
    <n v="0.64367690058479532"/>
    <n v="26"/>
    <x v="5"/>
    <s v="fiction"/>
  </r>
  <r>
    <n v="123"/>
    <s v="Edwards-Lewis"/>
    <s v="Enhanced scalable concept"/>
    <n v="177700"/>
    <n v="33092"/>
    <x v="0"/>
    <x v="114"/>
    <x v="0"/>
    <s v="CAD"/>
    <n v="1448344800"/>
    <n v="1448604000"/>
    <x v="121"/>
    <d v="2015-11-27T06:00:00"/>
    <b v="1"/>
    <b v="0"/>
    <s v="theater/plays"/>
    <n v="0.18622397298818233"/>
    <n v="49.99"/>
    <x v="3"/>
    <s v="plays"/>
  </r>
  <r>
    <n v="124"/>
    <s v="Stanton, Neal and Rodriguez"/>
    <s v="Polarized uniform software"/>
    <n v="2600"/>
    <n v="9562"/>
    <x v="1"/>
    <x v="115"/>
    <x v="6"/>
    <s v="EUR"/>
    <n v="1557723600"/>
    <n v="1562302800"/>
    <x v="122"/>
    <d v="2019-07-05T05:00:00"/>
    <b v="0"/>
    <b v="0"/>
    <s v="photography/photography books"/>
    <n v="3.6776923076923076"/>
    <n v="101.72"/>
    <x v="7"/>
    <s v="photography books"/>
  </r>
  <r>
    <n v="125"/>
    <s v="Pratt LLC"/>
    <s v="Stand-alone web-enabled moderator"/>
    <n v="5300"/>
    <n v="8475"/>
    <x v="1"/>
    <x v="80"/>
    <x v="1"/>
    <s v="USD"/>
    <n v="1537333200"/>
    <n v="1537678800"/>
    <x v="123"/>
    <d v="2018-09-23T05:00:00"/>
    <b v="0"/>
    <b v="0"/>
    <s v="theater/plays"/>
    <n v="1.5990566037735849"/>
    <n v="47.08"/>
    <x v="3"/>
    <s v="plays"/>
  </r>
  <r>
    <n v="126"/>
    <s v="Gross PLC"/>
    <s v="Proactive methodical benchmark"/>
    <n v="180200"/>
    <n v="69617"/>
    <x v="0"/>
    <x v="116"/>
    <x v="1"/>
    <s v="USD"/>
    <n v="1471150800"/>
    <n v="1473570000"/>
    <x v="124"/>
    <d v="2016-09-11T05:00:00"/>
    <b v="0"/>
    <b v="1"/>
    <s v="theater/plays"/>
    <n v="0.38633185349611543"/>
    <n v="89.94"/>
    <x v="3"/>
    <s v="plays"/>
  </r>
  <r>
    <n v="127"/>
    <s v="Martinez, Gomez and Dalton"/>
    <s v="Team-oriented 6thgeneration matrix"/>
    <n v="103200"/>
    <n v="53067"/>
    <x v="0"/>
    <x v="117"/>
    <x v="0"/>
    <s v="CAD"/>
    <n v="1273640400"/>
    <n v="1273899600"/>
    <x v="125"/>
    <d v="2010-05-15T05:00:00"/>
    <b v="0"/>
    <b v="0"/>
    <s v="theater/plays"/>
    <n v="0.51421511627906979"/>
    <n v="78.97"/>
    <x v="3"/>
    <s v="plays"/>
  </r>
  <r>
    <n v="128"/>
    <s v="Allen-Curtis"/>
    <s v="Phased human-resource core"/>
    <n v="70600"/>
    <n v="42596"/>
    <x v="3"/>
    <x v="118"/>
    <x v="1"/>
    <s v="USD"/>
    <n v="1282885200"/>
    <n v="1284008400"/>
    <x v="126"/>
    <d v="2010-09-09T05:00:00"/>
    <b v="0"/>
    <b v="0"/>
    <s v="music/rock"/>
    <n v="0.60334277620396604"/>
    <n v="80.069999999999993"/>
    <x v="1"/>
    <s v="rock"/>
  </r>
  <r>
    <n v="129"/>
    <s v="Morgan-Martinez"/>
    <s v="Mandatory tertiary implementation"/>
    <n v="148500"/>
    <n v="4756"/>
    <x v="3"/>
    <x v="12"/>
    <x v="2"/>
    <s v="AUD"/>
    <n v="1422943200"/>
    <n v="1425103200"/>
    <x v="127"/>
    <d v="2015-02-28T06:00:00"/>
    <b v="0"/>
    <b v="0"/>
    <s v="food/food trucks"/>
    <n v="3.2026936026936029E-2"/>
    <n v="86.47"/>
    <x v="0"/>
    <s v="food trucks"/>
  </r>
  <r>
    <n v="130"/>
    <s v="Luna, Anderson and Fox"/>
    <s v="Secured directional encryption"/>
    <n v="9600"/>
    <n v="14925"/>
    <x v="1"/>
    <x v="119"/>
    <x v="3"/>
    <s v="DKK"/>
    <n v="1319605200"/>
    <n v="1320991200"/>
    <x v="128"/>
    <d v="2011-11-11T06:00:00"/>
    <b v="0"/>
    <b v="0"/>
    <s v="film &amp; video/drama"/>
    <n v="1.5546875"/>
    <n v="28"/>
    <x v="4"/>
    <s v="drama"/>
  </r>
  <r>
    <n v="131"/>
    <s v="Fleming, Zhang and Henderson"/>
    <s v="Distributed 5thgeneration implementation"/>
    <n v="164700"/>
    <n v="166116"/>
    <x v="1"/>
    <x v="120"/>
    <x v="4"/>
    <s v="GBP"/>
    <n v="1385704800"/>
    <n v="1386828000"/>
    <x v="129"/>
    <d v="2013-12-12T06:00:00"/>
    <b v="0"/>
    <b v="0"/>
    <s v="technology/web"/>
    <n v="1.0085974499089254"/>
    <n v="68"/>
    <x v="2"/>
    <s v="web"/>
  </r>
  <r>
    <n v="132"/>
    <s v="Flowers and Sons"/>
    <s v="Virtual static core"/>
    <n v="3300"/>
    <n v="3834"/>
    <x v="1"/>
    <x v="121"/>
    <x v="1"/>
    <s v="USD"/>
    <n v="1515736800"/>
    <n v="1517119200"/>
    <x v="130"/>
    <d v="2018-01-28T06:00:00"/>
    <b v="0"/>
    <b v="1"/>
    <s v="theater/plays"/>
    <n v="1.1618181818181819"/>
    <n v="43.08"/>
    <x v="3"/>
    <s v="plays"/>
  </r>
  <r>
    <n v="133"/>
    <s v="Gates PLC"/>
    <s v="Secured content-based product"/>
    <n v="4500"/>
    <n v="13985"/>
    <x v="1"/>
    <x v="122"/>
    <x v="1"/>
    <s v="USD"/>
    <n v="1313125200"/>
    <n v="1315026000"/>
    <x v="131"/>
    <d v="2011-09-03T05:00:00"/>
    <b v="0"/>
    <b v="0"/>
    <s v="music/world music"/>
    <n v="3.1077777777777778"/>
    <n v="87.96"/>
    <x v="1"/>
    <s v="world music"/>
  </r>
  <r>
    <n v="134"/>
    <s v="Caldwell LLC"/>
    <s v="Secured executive concept"/>
    <n v="99500"/>
    <n v="89288"/>
    <x v="0"/>
    <x v="123"/>
    <x v="5"/>
    <s v="CHF"/>
    <n v="1308459600"/>
    <n v="1312693200"/>
    <x v="132"/>
    <d v="2011-08-07T05:00:00"/>
    <b v="0"/>
    <b v="1"/>
    <s v="film &amp; video/documentary"/>
    <n v="0.89736683417085428"/>
    <n v="94.99"/>
    <x v="4"/>
    <s v="documentary"/>
  </r>
  <r>
    <n v="135"/>
    <s v="Le, Burton and Evans"/>
    <s v="Balanced zero-defect software"/>
    <n v="7700"/>
    <n v="5488"/>
    <x v="0"/>
    <x v="124"/>
    <x v="1"/>
    <s v="USD"/>
    <n v="1362636000"/>
    <n v="1363064400"/>
    <x v="133"/>
    <d v="2013-03-12T05:00:00"/>
    <b v="0"/>
    <b v="1"/>
    <s v="theater/plays"/>
    <n v="0.71272727272727276"/>
    <n v="46.91"/>
    <x v="3"/>
    <s v="plays"/>
  </r>
  <r>
    <n v="136"/>
    <s v="Briggs PLC"/>
    <s v="Distributed context-sensitive flexibility"/>
    <n v="82800"/>
    <n v="2721"/>
    <x v="3"/>
    <x v="125"/>
    <x v="1"/>
    <s v="USD"/>
    <n v="1402117200"/>
    <n v="1403154000"/>
    <x v="134"/>
    <d v="2014-06-19T05:00:00"/>
    <b v="0"/>
    <b v="1"/>
    <s v="film &amp; video/drama"/>
    <n v="3.2862318840579711E-2"/>
    <n v="46.91"/>
    <x v="4"/>
    <s v="drama"/>
  </r>
  <r>
    <n v="137"/>
    <s v="Hudson-Nguyen"/>
    <s v="Down-sized disintermediate support"/>
    <n v="1800"/>
    <n v="4712"/>
    <x v="1"/>
    <x v="126"/>
    <x v="1"/>
    <s v="USD"/>
    <n v="1286341200"/>
    <n v="1286859600"/>
    <x v="135"/>
    <d v="2010-10-12T05:00:00"/>
    <b v="0"/>
    <b v="0"/>
    <s v="publishing/nonfiction"/>
    <n v="2.617777777777778"/>
    <n v="94.24"/>
    <x v="5"/>
    <s v="nonfiction"/>
  </r>
  <r>
    <n v="138"/>
    <s v="Hogan Ltd"/>
    <s v="Stand-alone mission-critical moratorium"/>
    <n v="9600"/>
    <n v="9216"/>
    <x v="0"/>
    <x v="127"/>
    <x v="1"/>
    <s v="USD"/>
    <n v="1348808400"/>
    <n v="1349326800"/>
    <x v="136"/>
    <d v="2012-10-04T05:00:00"/>
    <b v="0"/>
    <b v="0"/>
    <s v="games/mobile games"/>
    <n v="0.96"/>
    <n v="80.14"/>
    <x v="6"/>
    <s v="mobile games"/>
  </r>
  <r>
    <n v="139"/>
    <s v="Hamilton, Wright and Chavez"/>
    <s v="Down-sized empowering protocol"/>
    <n v="92100"/>
    <n v="19246"/>
    <x v="0"/>
    <x v="128"/>
    <x v="1"/>
    <s v="USD"/>
    <n v="1429592400"/>
    <n v="1430974800"/>
    <x v="137"/>
    <d v="2015-05-07T05:00:00"/>
    <b v="0"/>
    <b v="1"/>
    <s v="technology/wearables"/>
    <n v="0.20896851248642778"/>
    <n v="59.04"/>
    <x v="2"/>
    <s v="wearables"/>
  </r>
  <r>
    <n v="140"/>
    <s v="Bautista-Cross"/>
    <s v="Fully-configurable coherent Internet solution"/>
    <n v="5500"/>
    <n v="12274"/>
    <x v="1"/>
    <x v="129"/>
    <x v="1"/>
    <s v="USD"/>
    <n v="1519538400"/>
    <n v="1519970400"/>
    <x v="138"/>
    <d v="2018-03-02T06:00:00"/>
    <b v="0"/>
    <b v="0"/>
    <s v="film &amp; video/documentary"/>
    <n v="2.2316363636363636"/>
    <n v="65.989999999999995"/>
    <x v="4"/>
    <s v="documentary"/>
  </r>
  <r>
    <n v="141"/>
    <s v="Jackson LLC"/>
    <s v="Distributed motivating algorithm"/>
    <n v="64300"/>
    <n v="65323"/>
    <x v="1"/>
    <x v="130"/>
    <x v="1"/>
    <s v="USD"/>
    <n v="1434085200"/>
    <n v="1434603600"/>
    <x v="139"/>
    <d v="2015-06-18T05:00:00"/>
    <b v="0"/>
    <b v="0"/>
    <s v="technology/web"/>
    <n v="1.0159097978227061"/>
    <n v="60.99"/>
    <x v="2"/>
    <s v="web"/>
  </r>
  <r>
    <n v="142"/>
    <s v="Figueroa Ltd"/>
    <s v="Expanded solution-oriented benchmark"/>
    <n v="5000"/>
    <n v="11502"/>
    <x v="1"/>
    <x v="124"/>
    <x v="1"/>
    <s v="USD"/>
    <n v="1333688400"/>
    <n v="1337230800"/>
    <x v="107"/>
    <d v="2012-05-17T05:00:00"/>
    <b v="0"/>
    <b v="0"/>
    <s v="technology/web"/>
    <n v="2.3003999999999998"/>
    <n v="98.31"/>
    <x v="2"/>
    <s v="web"/>
  </r>
  <r>
    <n v="143"/>
    <s v="Avila-Jones"/>
    <s v="Implemented discrete secured line"/>
    <n v="5400"/>
    <n v="7322"/>
    <x v="1"/>
    <x v="131"/>
    <x v="1"/>
    <s v="USD"/>
    <n v="1277701200"/>
    <n v="1279429200"/>
    <x v="140"/>
    <d v="2010-07-18T05:00:00"/>
    <b v="0"/>
    <b v="0"/>
    <s v="music/indie rock"/>
    <n v="1.355925925925926"/>
    <n v="104.6"/>
    <x v="1"/>
    <s v="indie rock"/>
  </r>
  <r>
    <n v="144"/>
    <s v="Martin, Lopez and Hunter"/>
    <s v="Multi-lateral actuating installation"/>
    <n v="9000"/>
    <n v="11619"/>
    <x v="1"/>
    <x v="18"/>
    <x v="1"/>
    <s v="USD"/>
    <n v="1560747600"/>
    <n v="1561438800"/>
    <x v="141"/>
    <d v="2019-06-25T05:00:00"/>
    <b v="0"/>
    <b v="0"/>
    <s v="theater/plays"/>
    <n v="1.2909999999999999"/>
    <n v="86.07"/>
    <x v="3"/>
    <s v="plays"/>
  </r>
  <r>
    <n v="145"/>
    <s v="Fields-Moore"/>
    <s v="Secured reciprocal array"/>
    <n v="25000"/>
    <n v="59128"/>
    <x v="1"/>
    <x v="132"/>
    <x v="5"/>
    <s v="CHF"/>
    <n v="1410066000"/>
    <n v="1410498000"/>
    <x v="142"/>
    <d v="2014-09-12T05:00:00"/>
    <b v="0"/>
    <b v="0"/>
    <s v="technology/wearables"/>
    <n v="2.3651200000000001"/>
    <n v="76.989999999999995"/>
    <x v="2"/>
    <s v="wearables"/>
  </r>
  <r>
    <n v="146"/>
    <s v="Harris-Golden"/>
    <s v="Optional bandwidth-monitored middleware"/>
    <n v="8800"/>
    <n v="1518"/>
    <x v="3"/>
    <x v="133"/>
    <x v="1"/>
    <s v="USD"/>
    <n v="1320732000"/>
    <n v="1322460000"/>
    <x v="143"/>
    <d v="2011-11-28T06:00:00"/>
    <b v="0"/>
    <b v="0"/>
    <s v="theater/plays"/>
    <n v="0.17249999999999999"/>
    <n v="29.76"/>
    <x v="3"/>
    <s v="plays"/>
  </r>
  <r>
    <n v="147"/>
    <s v="Moss, Norman and Dunlap"/>
    <s v="Upgradable upward-trending workforce"/>
    <n v="8300"/>
    <n v="9337"/>
    <x v="1"/>
    <x v="134"/>
    <x v="1"/>
    <s v="USD"/>
    <n v="1465794000"/>
    <n v="1466312400"/>
    <x v="144"/>
    <d v="2016-06-19T05:00:00"/>
    <b v="0"/>
    <b v="1"/>
    <s v="theater/plays"/>
    <n v="1.1249397590361445"/>
    <n v="46.92"/>
    <x v="3"/>
    <s v="plays"/>
  </r>
  <r>
    <n v="148"/>
    <s v="White, Larson and Wright"/>
    <s v="Upgradable hybrid capability"/>
    <n v="9300"/>
    <n v="11255"/>
    <x v="1"/>
    <x v="37"/>
    <x v="1"/>
    <s v="USD"/>
    <n v="1500958800"/>
    <n v="1501736400"/>
    <x v="145"/>
    <d v="2017-08-03T05:00:00"/>
    <b v="0"/>
    <b v="0"/>
    <s v="technology/wearables"/>
    <n v="1.2102150537634409"/>
    <n v="105.19"/>
    <x v="2"/>
    <s v="wearables"/>
  </r>
  <r>
    <n v="149"/>
    <s v="Payne, Oliver and Burch"/>
    <s v="Managed fresh-thinking flexibility"/>
    <n v="6200"/>
    <n v="13632"/>
    <x v="1"/>
    <x v="135"/>
    <x v="1"/>
    <s v="USD"/>
    <n v="1357020000"/>
    <n v="1361512800"/>
    <x v="146"/>
    <d v="2013-02-22T06:00:00"/>
    <b v="0"/>
    <b v="0"/>
    <s v="music/indie rock"/>
    <n v="2.1987096774193549"/>
    <n v="69.91"/>
    <x v="1"/>
    <s v="indie rock"/>
  </r>
  <r>
    <n v="150"/>
    <s v="Brown, Palmer and Pace"/>
    <s v="Networked stable workforce"/>
    <n v="100"/>
    <n v="1"/>
    <x v="0"/>
    <x v="49"/>
    <x v="1"/>
    <s v="USD"/>
    <n v="1544940000"/>
    <n v="1545026400"/>
    <x v="147"/>
    <d v="2018-12-17T06:00:00"/>
    <b v="0"/>
    <b v="0"/>
    <s v="music/rock"/>
    <n v="0.01"/>
    <n v="1"/>
    <x v="1"/>
    <s v="rock"/>
  </r>
  <r>
    <n v="151"/>
    <s v="Parker LLC"/>
    <s v="Customizable intermediate extranet"/>
    <n v="137200"/>
    <n v="88037"/>
    <x v="0"/>
    <x v="50"/>
    <x v="1"/>
    <s v="USD"/>
    <n v="1402290000"/>
    <n v="1406696400"/>
    <x v="148"/>
    <d v="2014-07-30T05:00:00"/>
    <b v="0"/>
    <b v="0"/>
    <s v="music/electric music"/>
    <n v="0.64166909620991253"/>
    <n v="60.01"/>
    <x v="1"/>
    <s v="electric music"/>
  </r>
  <r>
    <n v="152"/>
    <s v="Bowen, Mcdonald and Hall"/>
    <s v="User-centric fault-tolerant task-force"/>
    <n v="41500"/>
    <n v="175573"/>
    <x v="1"/>
    <x v="136"/>
    <x v="1"/>
    <s v="USD"/>
    <n v="1487311200"/>
    <n v="1487916000"/>
    <x v="149"/>
    <d v="2017-02-24T06:00:00"/>
    <b v="0"/>
    <b v="0"/>
    <s v="music/indie rock"/>
    <n v="4.2306746987951804"/>
    <n v="52.01"/>
    <x v="1"/>
    <s v="indie rock"/>
  </r>
  <r>
    <n v="153"/>
    <s v="Whitehead, Bell and Hughes"/>
    <s v="Multi-tiered radical definition"/>
    <n v="189400"/>
    <n v="176112"/>
    <x v="0"/>
    <x v="137"/>
    <x v="1"/>
    <s v="USD"/>
    <n v="1350622800"/>
    <n v="1351141200"/>
    <x v="150"/>
    <d v="2012-10-25T05:00:00"/>
    <b v="0"/>
    <b v="0"/>
    <s v="theater/plays"/>
    <n v="0.92984160506863778"/>
    <n v="31"/>
    <x v="3"/>
    <s v="plays"/>
  </r>
  <r>
    <n v="154"/>
    <s v="Rodriguez-Brown"/>
    <s v="Devolved foreground benchmark"/>
    <n v="171300"/>
    <n v="100650"/>
    <x v="0"/>
    <x v="138"/>
    <x v="1"/>
    <s v="USD"/>
    <n v="1463029200"/>
    <n v="1465016400"/>
    <x v="151"/>
    <d v="2016-06-04T05:00:00"/>
    <b v="0"/>
    <b v="1"/>
    <s v="music/indie rock"/>
    <n v="0.58756567425569173"/>
    <n v="95.04"/>
    <x v="1"/>
    <s v="indie rock"/>
  </r>
  <r>
    <n v="155"/>
    <s v="Hall-Schaefer"/>
    <s v="Distributed eco-centric methodology"/>
    <n v="139500"/>
    <n v="90706"/>
    <x v="0"/>
    <x v="139"/>
    <x v="1"/>
    <s v="USD"/>
    <n v="1269493200"/>
    <n v="1270789200"/>
    <x v="152"/>
    <d v="2010-04-09T05:00:00"/>
    <b v="0"/>
    <b v="0"/>
    <s v="theater/plays"/>
    <n v="0.65022222222222226"/>
    <n v="75.97"/>
    <x v="3"/>
    <s v="plays"/>
  </r>
  <r>
    <n v="156"/>
    <s v="Meza-Rogers"/>
    <s v="Streamlined encompassing encryption"/>
    <n v="36400"/>
    <n v="26914"/>
    <x v="3"/>
    <x v="140"/>
    <x v="2"/>
    <s v="AUD"/>
    <n v="1570251600"/>
    <n v="1572325200"/>
    <x v="153"/>
    <d v="2019-10-29T05:00:00"/>
    <b v="0"/>
    <b v="0"/>
    <s v="music/rock"/>
    <n v="0.73939560439560437"/>
    <n v="71.010000000000005"/>
    <x v="1"/>
    <s v="rock"/>
  </r>
  <r>
    <n v="157"/>
    <s v="Curtis-Curtis"/>
    <s v="User-friendly reciprocal initiative"/>
    <n v="4200"/>
    <n v="2212"/>
    <x v="0"/>
    <x v="141"/>
    <x v="2"/>
    <s v="AUD"/>
    <n v="1388383200"/>
    <n v="1389420000"/>
    <x v="154"/>
    <d v="2014-01-11T06:00:00"/>
    <b v="0"/>
    <b v="0"/>
    <s v="photography/photography books"/>
    <n v="0.52666666666666662"/>
    <n v="73.73"/>
    <x v="7"/>
    <s v="photography books"/>
  </r>
  <r>
    <n v="158"/>
    <s v="Carlson Inc"/>
    <s v="Ergonomic fresh-thinking installation"/>
    <n v="2100"/>
    <n v="4640"/>
    <x v="1"/>
    <x v="142"/>
    <x v="1"/>
    <s v="USD"/>
    <n v="1449554400"/>
    <n v="1449640800"/>
    <x v="155"/>
    <d v="2015-12-09T06:00:00"/>
    <b v="0"/>
    <b v="0"/>
    <s v="music/rock"/>
    <n v="2.2095238095238097"/>
    <n v="113.17"/>
    <x v="1"/>
    <s v="rock"/>
  </r>
  <r>
    <n v="159"/>
    <s v="Clarke, Anderson and Lee"/>
    <s v="Robust explicit hardware"/>
    <n v="191200"/>
    <n v="191222"/>
    <x v="1"/>
    <x v="143"/>
    <x v="1"/>
    <s v="USD"/>
    <n v="1553662800"/>
    <n v="1555218000"/>
    <x v="156"/>
    <d v="2019-04-14T05:00:00"/>
    <b v="0"/>
    <b v="1"/>
    <s v="theater/plays"/>
    <n v="1.0001150627615063"/>
    <n v="105.01"/>
    <x v="3"/>
    <s v="plays"/>
  </r>
  <r>
    <n v="160"/>
    <s v="Evans Group"/>
    <s v="Stand-alone actuating support"/>
    <n v="8000"/>
    <n v="12985"/>
    <x v="1"/>
    <x v="55"/>
    <x v="1"/>
    <s v="USD"/>
    <n v="1556341200"/>
    <n v="1557723600"/>
    <x v="157"/>
    <d v="2019-05-13T05:00:00"/>
    <b v="0"/>
    <b v="0"/>
    <s v="technology/wearables"/>
    <n v="1.6231249999999999"/>
    <n v="79.180000000000007"/>
    <x v="2"/>
    <s v="wearables"/>
  </r>
  <r>
    <n v="161"/>
    <s v="Bruce Group"/>
    <s v="Cross-platform methodical process improvement"/>
    <n v="5500"/>
    <n v="4300"/>
    <x v="0"/>
    <x v="51"/>
    <x v="1"/>
    <s v="USD"/>
    <n v="1442984400"/>
    <n v="1443502800"/>
    <x v="158"/>
    <d v="2015-09-29T05:00:00"/>
    <b v="0"/>
    <b v="1"/>
    <s v="technology/web"/>
    <n v="0.78181818181818186"/>
    <n v="57.33"/>
    <x v="2"/>
    <s v="web"/>
  </r>
  <r>
    <n v="162"/>
    <s v="Keith, Alvarez and Potter"/>
    <s v="Extended bottom-line open architecture"/>
    <n v="6100"/>
    <n v="9134"/>
    <x v="1"/>
    <x v="144"/>
    <x v="5"/>
    <s v="CHF"/>
    <n v="1544248800"/>
    <n v="1546840800"/>
    <x v="159"/>
    <d v="2019-01-07T06:00:00"/>
    <b v="0"/>
    <b v="0"/>
    <s v="music/rock"/>
    <n v="1.4973770491803278"/>
    <n v="58.18"/>
    <x v="1"/>
    <s v="rock"/>
  </r>
  <r>
    <n v="163"/>
    <s v="Burton-Watkins"/>
    <s v="Extended reciprocal circuit"/>
    <n v="3500"/>
    <n v="8864"/>
    <x v="1"/>
    <x v="67"/>
    <x v="1"/>
    <s v="USD"/>
    <n v="1508475600"/>
    <n v="1512712800"/>
    <x v="160"/>
    <d v="2017-12-08T06:00:00"/>
    <b v="0"/>
    <b v="1"/>
    <s v="photography/photography books"/>
    <n v="2.5325714285714285"/>
    <n v="36.03"/>
    <x v="7"/>
    <s v="photography books"/>
  </r>
  <r>
    <n v="164"/>
    <s v="Lopez and Sons"/>
    <s v="Polarized human-resource protocol"/>
    <n v="150500"/>
    <n v="150755"/>
    <x v="1"/>
    <x v="20"/>
    <x v="1"/>
    <s v="USD"/>
    <n v="1507438800"/>
    <n v="1507525200"/>
    <x v="161"/>
    <d v="2017-10-09T05:00:00"/>
    <b v="0"/>
    <b v="0"/>
    <s v="theater/plays"/>
    <n v="1.0016943521594683"/>
    <n v="107.99"/>
    <x v="3"/>
    <s v="plays"/>
  </r>
  <r>
    <n v="165"/>
    <s v="Cordova Ltd"/>
    <s v="Synergized radical product"/>
    <n v="90400"/>
    <n v="110279"/>
    <x v="1"/>
    <x v="145"/>
    <x v="1"/>
    <s v="USD"/>
    <n v="1501563600"/>
    <n v="1504328400"/>
    <x v="162"/>
    <d v="2017-09-02T05:00:00"/>
    <b v="0"/>
    <b v="0"/>
    <s v="technology/web"/>
    <n v="1.2199004424778761"/>
    <n v="44.01"/>
    <x v="2"/>
    <s v="web"/>
  </r>
  <r>
    <n v="166"/>
    <s v="Brown-Vang"/>
    <s v="Robust heuristic artificial intelligence"/>
    <n v="9800"/>
    <n v="13439"/>
    <x v="1"/>
    <x v="146"/>
    <x v="1"/>
    <s v="USD"/>
    <n v="1292997600"/>
    <n v="1293343200"/>
    <x v="163"/>
    <d v="2010-12-26T06:00:00"/>
    <b v="0"/>
    <b v="0"/>
    <s v="photography/photography books"/>
    <n v="1.3713265306122449"/>
    <n v="55.08"/>
    <x v="7"/>
    <s v="photography books"/>
  </r>
  <r>
    <n v="167"/>
    <s v="Cruz-Ward"/>
    <s v="Robust content-based emulation"/>
    <n v="2600"/>
    <n v="10804"/>
    <x v="1"/>
    <x v="147"/>
    <x v="2"/>
    <s v="AUD"/>
    <n v="1370840400"/>
    <n v="1371704400"/>
    <x v="164"/>
    <d v="2013-06-20T05:00:00"/>
    <b v="0"/>
    <b v="0"/>
    <s v="theater/plays"/>
    <n v="4.155384615384615"/>
    <n v="74"/>
    <x v="3"/>
    <s v="plays"/>
  </r>
  <r>
    <n v="168"/>
    <s v="Hernandez Group"/>
    <s v="Ergonomic uniform open system"/>
    <n v="128100"/>
    <n v="40107"/>
    <x v="0"/>
    <x v="148"/>
    <x v="3"/>
    <s v="DKK"/>
    <n v="1550815200"/>
    <n v="1552798800"/>
    <x v="165"/>
    <d v="2019-03-17T05:00:00"/>
    <b v="0"/>
    <b v="1"/>
    <s v="music/indie rock"/>
    <n v="0.3130913348946136"/>
    <n v="42"/>
    <x v="1"/>
    <s v="indie rock"/>
  </r>
  <r>
    <n v="169"/>
    <s v="Tran, Steele and Wilson"/>
    <s v="Profit-focused modular product"/>
    <n v="23300"/>
    <n v="98811"/>
    <x v="1"/>
    <x v="149"/>
    <x v="1"/>
    <s v="USD"/>
    <n v="1339909200"/>
    <n v="1342328400"/>
    <x v="166"/>
    <d v="2012-07-15T05:00:00"/>
    <b v="0"/>
    <b v="1"/>
    <s v="film &amp; video/shorts"/>
    <n v="4.240815450643777"/>
    <n v="77.989999999999995"/>
    <x v="4"/>
    <s v="shorts"/>
  </r>
  <r>
    <n v="170"/>
    <s v="Summers, Gallegos and Stein"/>
    <s v="Mandatory mobile product"/>
    <n v="188100"/>
    <n v="5528"/>
    <x v="0"/>
    <x v="109"/>
    <x v="1"/>
    <s v="USD"/>
    <n v="1501736400"/>
    <n v="1502341200"/>
    <x v="167"/>
    <d v="2017-08-10T05:00:00"/>
    <b v="0"/>
    <b v="0"/>
    <s v="music/indie rock"/>
    <n v="2.9388623072833599E-2"/>
    <n v="82.51"/>
    <x v="1"/>
    <s v="indie rock"/>
  </r>
  <r>
    <n v="171"/>
    <s v="Blair Group"/>
    <s v="Public-key 3rdgeneration budgetary management"/>
    <n v="4900"/>
    <n v="521"/>
    <x v="0"/>
    <x v="62"/>
    <x v="1"/>
    <s v="USD"/>
    <n v="1395291600"/>
    <n v="1397192400"/>
    <x v="168"/>
    <d v="2014-04-11T05:00:00"/>
    <b v="0"/>
    <b v="0"/>
    <s v="publishing/translations"/>
    <n v="0.1063265306122449"/>
    <n v="104.2"/>
    <x v="5"/>
    <s v="translations"/>
  </r>
  <r>
    <n v="172"/>
    <s v="Nixon Inc"/>
    <s v="Centralized national firmware"/>
    <n v="800"/>
    <n v="663"/>
    <x v="0"/>
    <x v="150"/>
    <x v="1"/>
    <s v="USD"/>
    <n v="1405746000"/>
    <n v="1407042000"/>
    <x v="169"/>
    <d v="2014-08-03T05:00:00"/>
    <b v="0"/>
    <b v="1"/>
    <s v="film &amp; video/documentary"/>
    <n v="0.82874999999999999"/>
    <n v="25.5"/>
    <x v="4"/>
    <s v="documentary"/>
  </r>
  <r>
    <n v="173"/>
    <s v="White LLC"/>
    <s v="Cross-group 4thgeneration middleware"/>
    <n v="96700"/>
    <n v="157635"/>
    <x v="1"/>
    <x v="151"/>
    <x v="1"/>
    <s v="USD"/>
    <n v="1368853200"/>
    <n v="1369371600"/>
    <x v="170"/>
    <d v="2013-05-24T05:00:00"/>
    <b v="0"/>
    <b v="0"/>
    <s v="theater/plays"/>
    <n v="1.6301447776628748"/>
    <n v="100.98"/>
    <x v="3"/>
    <s v="plays"/>
  </r>
  <r>
    <n v="174"/>
    <s v="Santos, Black and Donovan"/>
    <s v="Pre-emptive scalable access"/>
    <n v="600"/>
    <n v="5368"/>
    <x v="1"/>
    <x v="44"/>
    <x v="1"/>
    <s v="USD"/>
    <n v="1444021200"/>
    <n v="1444107600"/>
    <x v="171"/>
    <d v="2015-10-06T05:00:00"/>
    <b v="0"/>
    <b v="1"/>
    <s v="technology/wearables"/>
    <n v="8.9466666666666672"/>
    <n v="111.83"/>
    <x v="2"/>
    <s v="wearables"/>
  </r>
  <r>
    <n v="175"/>
    <s v="Jones, Contreras and Burnett"/>
    <s v="Sharable intangible migration"/>
    <n v="181200"/>
    <n v="47459"/>
    <x v="0"/>
    <x v="152"/>
    <x v="1"/>
    <s v="USD"/>
    <n v="1472619600"/>
    <n v="1474261200"/>
    <x v="172"/>
    <d v="2016-09-19T05:00:00"/>
    <b v="0"/>
    <b v="0"/>
    <s v="theater/plays"/>
    <n v="0.26191501103752757"/>
    <n v="42"/>
    <x v="3"/>
    <s v="plays"/>
  </r>
  <r>
    <n v="176"/>
    <s v="Stone-Orozco"/>
    <s v="Proactive scalable Graphical User Interface"/>
    <n v="115000"/>
    <n v="86060"/>
    <x v="0"/>
    <x v="153"/>
    <x v="1"/>
    <s v="USD"/>
    <n v="1472878800"/>
    <n v="1473656400"/>
    <x v="173"/>
    <d v="2016-09-12T05:00:00"/>
    <b v="0"/>
    <b v="0"/>
    <s v="theater/plays"/>
    <n v="0.74834782608695649"/>
    <n v="110.05"/>
    <x v="3"/>
    <s v="plays"/>
  </r>
  <r>
    <n v="177"/>
    <s v="Lee, Gibson and Morgan"/>
    <s v="Digitized solution-oriented product"/>
    <n v="38800"/>
    <n v="161593"/>
    <x v="1"/>
    <x v="154"/>
    <x v="1"/>
    <s v="USD"/>
    <n v="1289800800"/>
    <n v="1291960800"/>
    <x v="174"/>
    <d v="2010-12-10T06:00:00"/>
    <b v="0"/>
    <b v="0"/>
    <s v="theater/plays"/>
    <n v="4.1647680412371137"/>
    <n v="59"/>
    <x v="3"/>
    <s v="plays"/>
  </r>
  <r>
    <n v="178"/>
    <s v="Alexander-Williams"/>
    <s v="Triple-buffered cohesive structure"/>
    <n v="7200"/>
    <n v="6927"/>
    <x v="0"/>
    <x v="155"/>
    <x v="1"/>
    <s v="USD"/>
    <n v="1505970000"/>
    <n v="1506747600"/>
    <x v="175"/>
    <d v="2017-09-30T05:00:00"/>
    <b v="0"/>
    <b v="0"/>
    <s v="food/food trucks"/>
    <n v="0.96208333333333329"/>
    <n v="32.99"/>
    <x v="0"/>
    <s v="food trucks"/>
  </r>
  <r>
    <n v="179"/>
    <s v="Marks Ltd"/>
    <s v="Realigned human-resource orchestration"/>
    <n v="44500"/>
    <n v="159185"/>
    <x v="1"/>
    <x v="156"/>
    <x v="0"/>
    <s v="CAD"/>
    <n v="1363496400"/>
    <n v="1363582800"/>
    <x v="176"/>
    <d v="2013-03-18T05:00:00"/>
    <b v="0"/>
    <b v="1"/>
    <s v="theater/plays"/>
    <n v="3.5771910112359548"/>
    <n v="45.01"/>
    <x v="3"/>
    <s v="plays"/>
  </r>
  <r>
    <n v="180"/>
    <s v="Olsen, Edwards and Reid"/>
    <s v="Optional clear-thinking software"/>
    <n v="56000"/>
    <n v="172736"/>
    <x v="1"/>
    <x v="157"/>
    <x v="2"/>
    <s v="AUD"/>
    <n v="1269234000"/>
    <n v="1269666000"/>
    <x v="177"/>
    <d v="2010-03-27T05:00:00"/>
    <b v="0"/>
    <b v="0"/>
    <s v="technology/wearables"/>
    <n v="3.0845714285714285"/>
    <n v="81.98"/>
    <x v="2"/>
    <s v="wearables"/>
  </r>
  <r>
    <n v="181"/>
    <s v="Daniels, Rose and Tyler"/>
    <s v="Centralized global approach"/>
    <n v="8600"/>
    <n v="5315"/>
    <x v="0"/>
    <x v="158"/>
    <x v="1"/>
    <s v="USD"/>
    <n v="1507093200"/>
    <n v="1508648400"/>
    <x v="178"/>
    <d v="2017-10-22T05:00:00"/>
    <b v="0"/>
    <b v="0"/>
    <s v="technology/web"/>
    <n v="0.61802325581395345"/>
    <n v="39.08"/>
    <x v="2"/>
    <s v="web"/>
  </r>
  <r>
    <n v="182"/>
    <s v="Adams Group"/>
    <s v="Reverse-engineered bandwidth-monitored contingency"/>
    <n v="27100"/>
    <n v="195750"/>
    <x v="1"/>
    <x v="159"/>
    <x v="3"/>
    <s v="DKK"/>
    <n v="1560574800"/>
    <n v="1561957200"/>
    <x v="179"/>
    <d v="2019-07-01T05:00:00"/>
    <b v="0"/>
    <b v="0"/>
    <s v="theater/plays"/>
    <n v="7.2232472324723247"/>
    <n v="59"/>
    <x v="3"/>
    <s v="plays"/>
  </r>
  <r>
    <n v="183"/>
    <s v="Rogers, Huerta and Medina"/>
    <s v="Pre-emptive bandwidth-monitored instruction set"/>
    <n v="5100"/>
    <n v="3525"/>
    <x v="0"/>
    <x v="99"/>
    <x v="0"/>
    <s v="CAD"/>
    <n v="1284008400"/>
    <n v="1285131600"/>
    <x v="180"/>
    <d v="2010-09-22T05:00:00"/>
    <b v="0"/>
    <b v="0"/>
    <s v="music/rock"/>
    <n v="0.69117647058823528"/>
    <n v="40.99"/>
    <x v="1"/>
    <s v="rock"/>
  </r>
  <r>
    <n v="184"/>
    <s v="Howard, Carter and Griffith"/>
    <s v="Adaptive asynchronous emulation"/>
    <n v="3600"/>
    <n v="10550"/>
    <x v="1"/>
    <x v="160"/>
    <x v="1"/>
    <s v="USD"/>
    <n v="1556859600"/>
    <n v="1556946000"/>
    <x v="181"/>
    <d v="2019-05-04T05:00:00"/>
    <b v="0"/>
    <b v="0"/>
    <s v="theater/plays"/>
    <n v="2.9305555555555554"/>
    <n v="31.03"/>
    <x v="3"/>
    <s v="plays"/>
  </r>
  <r>
    <n v="185"/>
    <s v="Bailey PLC"/>
    <s v="Innovative actuating conglomeration"/>
    <n v="1000"/>
    <n v="718"/>
    <x v="0"/>
    <x v="161"/>
    <x v="1"/>
    <s v="USD"/>
    <n v="1526187600"/>
    <n v="1527138000"/>
    <x v="182"/>
    <d v="2018-05-24T05:00:00"/>
    <b v="0"/>
    <b v="0"/>
    <s v="film &amp; video/television"/>
    <n v="0.71799999999999997"/>
    <n v="37.79"/>
    <x v="4"/>
    <s v="television"/>
  </r>
  <r>
    <n v="186"/>
    <s v="Parker Group"/>
    <s v="Grass-roots foreground policy"/>
    <n v="88800"/>
    <n v="28358"/>
    <x v="0"/>
    <x v="162"/>
    <x v="1"/>
    <s v="USD"/>
    <n v="1400821200"/>
    <n v="1402117200"/>
    <x v="183"/>
    <d v="2014-06-07T05:00:00"/>
    <b v="0"/>
    <b v="0"/>
    <s v="theater/plays"/>
    <n v="0.31934684684684683"/>
    <n v="32.01"/>
    <x v="3"/>
    <s v="plays"/>
  </r>
  <r>
    <n v="187"/>
    <s v="Fox Group"/>
    <s v="Horizontal transitional paradigm"/>
    <n v="60200"/>
    <n v="138384"/>
    <x v="1"/>
    <x v="163"/>
    <x v="0"/>
    <s v="CAD"/>
    <n v="1361599200"/>
    <n v="1364014800"/>
    <x v="184"/>
    <d v="2013-03-23T05:00:00"/>
    <b v="0"/>
    <b v="1"/>
    <s v="film &amp; video/shorts"/>
    <n v="2.2987375415282392"/>
    <n v="95.97"/>
    <x v="4"/>
    <s v="shorts"/>
  </r>
  <r>
    <n v="188"/>
    <s v="Walker, Jones and Rodriguez"/>
    <s v="Networked didactic info-mediaries"/>
    <n v="8200"/>
    <n v="2625"/>
    <x v="0"/>
    <x v="164"/>
    <x v="6"/>
    <s v="EUR"/>
    <n v="1417500000"/>
    <n v="1417586400"/>
    <x v="185"/>
    <d v="2014-12-03T06:00:00"/>
    <b v="0"/>
    <b v="0"/>
    <s v="theater/plays"/>
    <n v="0.3201219512195122"/>
    <n v="75"/>
    <x v="3"/>
    <s v="plays"/>
  </r>
  <r>
    <n v="189"/>
    <s v="Anthony-Shaw"/>
    <s v="Switchable contextually-based access"/>
    <n v="191300"/>
    <n v="45004"/>
    <x v="3"/>
    <x v="165"/>
    <x v="1"/>
    <s v="USD"/>
    <n v="1457071200"/>
    <n v="1457071200"/>
    <x v="186"/>
    <d v="2016-03-04T06:00:00"/>
    <b v="0"/>
    <b v="0"/>
    <s v="theater/plays"/>
    <n v="0.23525352848928385"/>
    <n v="102.05"/>
    <x v="3"/>
    <s v="plays"/>
  </r>
  <r>
    <n v="190"/>
    <s v="Cook LLC"/>
    <s v="Up-sized dynamic throughput"/>
    <n v="3700"/>
    <n v="2538"/>
    <x v="0"/>
    <x v="3"/>
    <x v="1"/>
    <s v="USD"/>
    <n v="1370322000"/>
    <n v="1370408400"/>
    <x v="187"/>
    <d v="2013-06-05T05:00:00"/>
    <b v="0"/>
    <b v="1"/>
    <s v="theater/plays"/>
    <n v="0.68594594594594593"/>
    <n v="105.75"/>
    <x v="3"/>
    <s v="plays"/>
  </r>
  <r>
    <n v="191"/>
    <s v="Sutton PLC"/>
    <s v="Mandatory reciprocal superstructure"/>
    <n v="8400"/>
    <n v="3188"/>
    <x v="0"/>
    <x v="99"/>
    <x v="6"/>
    <s v="EUR"/>
    <n v="1552366800"/>
    <n v="1552626000"/>
    <x v="188"/>
    <d v="2019-03-15T05:00:00"/>
    <b v="0"/>
    <b v="0"/>
    <s v="theater/plays"/>
    <n v="0.37952380952380954"/>
    <n v="37.07"/>
    <x v="3"/>
    <s v="plays"/>
  </r>
  <r>
    <n v="192"/>
    <s v="Long, Morgan and Mitchell"/>
    <s v="Upgradable 4thgeneration productivity"/>
    <n v="42600"/>
    <n v="8517"/>
    <x v="0"/>
    <x v="166"/>
    <x v="1"/>
    <s v="USD"/>
    <n v="1403845200"/>
    <n v="1404190800"/>
    <x v="189"/>
    <d v="2014-07-01T05:00:00"/>
    <b v="0"/>
    <b v="0"/>
    <s v="music/rock"/>
    <n v="0.19992957746478873"/>
    <n v="35.049999999999997"/>
    <x v="1"/>
    <s v="rock"/>
  </r>
  <r>
    <n v="193"/>
    <s v="Calhoun, Rogers and Long"/>
    <s v="Progressive discrete hub"/>
    <n v="6600"/>
    <n v="3012"/>
    <x v="0"/>
    <x v="167"/>
    <x v="1"/>
    <s v="USD"/>
    <n v="1523163600"/>
    <n v="1523509200"/>
    <x v="190"/>
    <d v="2018-04-12T05:00:00"/>
    <b v="1"/>
    <b v="0"/>
    <s v="music/indie rock"/>
    <n v="0.45636363636363636"/>
    <n v="46.34"/>
    <x v="1"/>
    <s v="indie rock"/>
  </r>
  <r>
    <n v="194"/>
    <s v="Sandoval Group"/>
    <s v="Assimilated multi-tasking archive"/>
    <n v="7100"/>
    <n v="8716"/>
    <x v="1"/>
    <x v="105"/>
    <x v="1"/>
    <s v="USD"/>
    <n v="1442206800"/>
    <n v="1443589200"/>
    <x v="191"/>
    <d v="2015-09-30T05:00:00"/>
    <b v="0"/>
    <b v="0"/>
    <s v="music/metal"/>
    <n v="1.227605633802817"/>
    <n v="69.17"/>
    <x v="1"/>
    <s v="metal"/>
  </r>
  <r>
    <n v="195"/>
    <s v="Smith and Sons"/>
    <s v="Upgradable high-level solution"/>
    <n v="15800"/>
    <n v="57157"/>
    <x v="1"/>
    <x v="168"/>
    <x v="1"/>
    <s v="USD"/>
    <n v="1532840400"/>
    <n v="1533445200"/>
    <x v="192"/>
    <d v="2018-08-05T05:00:00"/>
    <b v="0"/>
    <b v="0"/>
    <s v="music/electric music"/>
    <n v="3.61753164556962"/>
    <n v="109.08"/>
    <x v="1"/>
    <s v="electric music"/>
  </r>
  <r>
    <n v="196"/>
    <s v="King Inc"/>
    <s v="Organic bandwidth-monitored frame"/>
    <n v="8200"/>
    <n v="5178"/>
    <x v="0"/>
    <x v="16"/>
    <x v="3"/>
    <s v="DKK"/>
    <n v="1472878800"/>
    <n v="1474520400"/>
    <x v="173"/>
    <d v="2016-09-22T05:00:00"/>
    <b v="0"/>
    <b v="0"/>
    <s v="technology/wearables"/>
    <n v="0.63146341463414635"/>
    <n v="51.78"/>
    <x v="2"/>
    <s v="wearables"/>
  </r>
  <r>
    <n v="197"/>
    <s v="Perry and Sons"/>
    <s v="Business-focused logistical framework"/>
    <n v="54700"/>
    <n v="163118"/>
    <x v="1"/>
    <x v="169"/>
    <x v="1"/>
    <s v="USD"/>
    <n v="1498194000"/>
    <n v="1499403600"/>
    <x v="193"/>
    <d v="2017-07-07T05:00:00"/>
    <b v="0"/>
    <b v="0"/>
    <s v="film &amp; video/drama"/>
    <n v="2.9820475319926874"/>
    <n v="82.01"/>
    <x v="4"/>
    <s v="drama"/>
  </r>
  <r>
    <n v="198"/>
    <s v="Palmer Inc"/>
    <s v="Universal multi-state capability"/>
    <n v="63200"/>
    <n v="6041"/>
    <x v="0"/>
    <x v="170"/>
    <x v="1"/>
    <s v="USD"/>
    <n v="1281070800"/>
    <n v="1283576400"/>
    <x v="194"/>
    <d v="2010-09-04T05:00:00"/>
    <b v="0"/>
    <b v="0"/>
    <s v="music/electric music"/>
    <n v="9.5585443037974685E-2"/>
    <n v="35.96"/>
    <x v="1"/>
    <s v="electric music"/>
  </r>
  <r>
    <n v="199"/>
    <s v="Hull, Baker and Martinez"/>
    <s v="Digitized reciprocal infrastructure"/>
    <n v="1800"/>
    <n v="968"/>
    <x v="0"/>
    <x v="171"/>
    <x v="1"/>
    <s v="USD"/>
    <n v="1436245200"/>
    <n v="1436590800"/>
    <x v="195"/>
    <d v="2015-07-11T05:00:00"/>
    <b v="0"/>
    <b v="0"/>
    <s v="music/rock"/>
    <n v="0.5377777777777778"/>
    <n v="74.459999999999994"/>
    <x v="1"/>
    <s v="rock"/>
  </r>
  <r>
    <n v="200"/>
    <s v="Becker, Rice and White"/>
    <s v="Reduced dedicated capability"/>
    <n v="100"/>
    <n v="2"/>
    <x v="0"/>
    <x v="49"/>
    <x v="0"/>
    <s v="CAD"/>
    <n v="1269493200"/>
    <n v="1270443600"/>
    <x v="152"/>
    <d v="2010-04-05T05:00:00"/>
    <b v="0"/>
    <b v="0"/>
    <s v="theater/plays"/>
    <n v="0.02"/>
    <n v="2"/>
    <x v="3"/>
    <s v="plays"/>
  </r>
  <r>
    <n v="201"/>
    <s v="Osborne, Perkins and Knox"/>
    <s v="Cross-platform bi-directional workforce"/>
    <n v="2100"/>
    <n v="14305"/>
    <x v="1"/>
    <x v="144"/>
    <x v="1"/>
    <s v="USD"/>
    <n v="1406264400"/>
    <n v="1407819600"/>
    <x v="196"/>
    <d v="2014-08-12T05:00:00"/>
    <b v="0"/>
    <b v="0"/>
    <s v="technology/web"/>
    <n v="6.8119047619047617"/>
    <n v="91.11"/>
    <x v="2"/>
    <s v="web"/>
  </r>
  <r>
    <n v="202"/>
    <s v="Mcknight-Freeman"/>
    <s v="Upgradable scalable methodology"/>
    <n v="8300"/>
    <n v="6543"/>
    <x v="3"/>
    <x v="172"/>
    <x v="1"/>
    <s v="USD"/>
    <n v="1317531600"/>
    <n v="1317877200"/>
    <x v="197"/>
    <d v="2011-10-06T05:00:00"/>
    <b v="0"/>
    <b v="0"/>
    <s v="food/food trucks"/>
    <n v="0.78831325301204824"/>
    <n v="79.790000000000006"/>
    <x v="0"/>
    <s v="food trucks"/>
  </r>
  <r>
    <n v="203"/>
    <s v="Hayden, Shannon and Stein"/>
    <s v="Customer-focused client-server service-desk"/>
    <n v="143900"/>
    <n v="193413"/>
    <x v="1"/>
    <x v="173"/>
    <x v="2"/>
    <s v="AUD"/>
    <n v="1484632800"/>
    <n v="1484805600"/>
    <x v="198"/>
    <d v="2017-01-19T06:00:00"/>
    <b v="0"/>
    <b v="0"/>
    <s v="theater/plays"/>
    <n v="1.3440792216817234"/>
    <n v="43"/>
    <x v="3"/>
    <s v="plays"/>
  </r>
  <r>
    <n v="204"/>
    <s v="Daniel-Luna"/>
    <s v="Mandatory multimedia leverage"/>
    <n v="75000"/>
    <n v="2529"/>
    <x v="0"/>
    <x v="174"/>
    <x v="1"/>
    <s v="USD"/>
    <n v="1301806800"/>
    <n v="1302670800"/>
    <x v="199"/>
    <d v="2011-04-13T05:00:00"/>
    <b v="0"/>
    <b v="0"/>
    <s v="music/jazz"/>
    <n v="3.372E-2"/>
    <n v="63.23"/>
    <x v="1"/>
    <s v="jazz"/>
  </r>
  <r>
    <n v="205"/>
    <s v="Weaver-Marquez"/>
    <s v="Focused analyzing circuit"/>
    <n v="1300"/>
    <n v="5614"/>
    <x v="1"/>
    <x v="175"/>
    <x v="1"/>
    <s v="USD"/>
    <n v="1539752400"/>
    <n v="1540789200"/>
    <x v="200"/>
    <d v="2018-10-29T05:00:00"/>
    <b v="1"/>
    <b v="0"/>
    <s v="theater/plays"/>
    <n v="4.3184615384615386"/>
    <n v="70.180000000000007"/>
    <x v="3"/>
    <s v="plays"/>
  </r>
  <r>
    <n v="206"/>
    <s v="Austin, Baker and Kelley"/>
    <s v="Fundamental grid-enabled strategy"/>
    <n v="9000"/>
    <n v="3496"/>
    <x v="3"/>
    <x v="176"/>
    <x v="1"/>
    <s v="USD"/>
    <n v="1267250400"/>
    <n v="1268028000"/>
    <x v="201"/>
    <d v="2010-03-08T06:00:00"/>
    <b v="0"/>
    <b v="0"/>
    <s v="publishing/fiction"/>
    <n v="0.38844444444444443"/>
    <n v="61.33"/>
    <x v="5"/>
    <s v="fiction"/>
  </r>
  <r>
    <n v="207"/>
    <s v="Carney-Anderson"/>
    <s v="Digitized 5thgeneration knowledgebase"/>
    <n v="1000"/>
    <n v="4257"/>
    <x v="1"/>
    <x v="177"/>
    <x v="1"/>
    <s v="USD"/>
    <n v="1535432400"/>
    <n v="1537160400"/>
    <x v="202"/>
    <d v="2018-09-17T05:00:00"/>
    <b v="0"/>
    <b v="1"/>
    <s v="music/rock"/>
    <n v="4.2569999999999997"/>
    <n v="99"/>
    <x v="1"/>
    <s v="rock"/>
  </r>
  <r>
    <n v="208"/>
    <s v="Jackson Inc"/>
    <s v="Mandatory multi-tasking encryption"/>
    <n v="196900"/>
    <n v="199110"/>
    <x v="1"/>
    <x v="178"/>
    <x v="1"/>
    <s v="USD"/>
    <n v="1510207200"/>
    <n v="1512280800"/>
    <x v="203"/>
    <d v="2017-12-03T06:00:00"/>
    <b v="0"/>
    <b v="0"/>
    <s v="film &amp; video/documentary"/>
    <n v="1.0112239715591671"/>
    <n v="96.98"/>
    <x v="4"/>
    <s v="documentary"/>
  </r>
  <r>
    <n v="209"/>
    <s v="Warren Ltd"/>
    <s v="Distributed system-worthy application"/>
    <n v="194500"/>
    <n v="41212"/>
    <x v="2"/>
    <x v="179"/>
    <x v="2"/>
    <s v="AUD"/>
    <n v="1462510800"/>
    <n v="1463115600"/>
    <x v="204"/>
    <d v="2016-05-13T05:00:00"/>
    <b v="0"/>
    <b v="0"/>
    <s v="film &amp; video/documentary"/>
    <n v="0.21188688946015424"/>
    <n v="51"/>
    <x v="4"/>
    <s v="documentary"/>
  </r>
  <r>
    <n v="210"/>
    <s v="Schultz Inc"/>
    <s v="Synergistic tertiary time-frame"/>
    <n v="9400"/>
    <n v="6338"/>
    <x v="0"/>
    <x v="31"/>
    <x v="3"/>
    <s v="DKK"/>
    <n v="1488520800"/>
    <n v="1490850000"/>
    <x v="205"/>
    <d v="2017-03-30T05:00:00"/>
    <b v="0"/>
    <b v="0"/>
    <s v="film &amp; video/science fiction"/>
    <n v="0.67425531914893622"/>
    <n v="28.04"/>
    <x v="4"/>
    <s v="science fiction"/>
  </r>
  <r>
    <n v="211"/>
    <s v="Thompson LLC"/>
    <s v="Customer-focused impactful benchmark"/>
    <n v="104400"/>
    <n v="99100"/>
    <x v="0"/>
    <x v="180"/>
    <x v="1"/>
    <s v="USD"/>
    <n v="1377579600"/>
    <n v="1379653200"/>
    <x v="206"/>
    <d v="2013-09-20T05:00:00"/>
    <b v="0"/>
    <b v="0"/>
    <s v="theater/plays"/>
    <n v="0.9492337164750958"/>
    <n v="60.98"/>
    <x v="3"/>
    <s v="plays"/>
  </r>
  <r>
    <n v="212"/>
    <s v="Johnson Inc"/>
    <s v="Profound next generation infrastructure"/>
    <n v="8100"/>
    <n v="12300"/>
    <x v="1"/>
    <x v="170"/>
    <x v="1"/>
    <s v="USD"/>
    <n v="1576389600"/>
    <n v="1580364000"/>
    <x v="207"/>
    <d v="2020-01-30T06:00:00"/>
    <b v="0"/>
    <b v="0"/>
    <s v="theater/plays"/>
    <n v="1.5185185185185186"/>
    <n v="73.209999999999994"/>
    <x v="3"/>
    <s v="plays"/>
  </r>
  <r>
    <n v="213"/>
    <s v="Morgan-Warren"/>
    <s v="Face-to-face encompassing info-mediaries"/>
    <n v="87900"/>
    <n v="171549"/>
    <x v="1"/>
    <x v="181"/>
    <x v="1"/>
    <s v="USD"/>
    <n v="1289019600"/>
    <n v="1289714400"/>
    <x v="208"/>
    <d v="2010-11-14T06:00:00"/>
    <b v="0"/>
    <b v="1"/>
    <s v="music/indie rock"/>
    <n v="1.9516382252559727"/>
    <n v="40"/>
    <x v="1"/>
    <s v="indie rock"/>
  </r>
  <r>
    <n v="214"/>
    <s v="Sullivan Group"/>
    <s v="Open-source fresh-thinking policy"/>
    <n v="1400"/>
    <n v="14324"/>
    <x v="1"/>
    <x v="34"/>
    <x v="1"/>
    <s v="USD"/>
    <n v="1282194000"/>
    <n v="1282712400"/>
    <x v="209"/>
    <d v="2010-08-25T05:00:00"/>
    <b v="0"/>
    <b v="0"/>
    <s v="music/rock"/>
    <n v="10.231428571428571"/>
    <n v="86.81"/>
    <x v="1"/>
    <s v="rock"/>
  </r>
  <r>
    <n v="215"/>
    <s v="Vargas, Banks and Palmer"/>
    <s v="Extended 24/7 implementation"/>
    <n v="156800"/>
    <n v="6024"/>
    <x v="0"/>
    <x v="182"/>
    <x v="1"/>
    <s v="USD"/>
    <n v="1550037600"/>
    <n v="1550210400"/>
    <x v="210"/>
    <d v="2019-02-15T06:00:00"/>
    <b v="0"/>
    <b v="0"/>
    <s v="theater/plays"/>
    <n v="3.8418367346938778E-2"/>
    <n v="42.13"/>
    <x v="3"/>
    <s v="plays"/>
  </r>
  <r>
    <n v="216"/>
    <s v="Johnson, Dixon and Zimmerman"/>
    <s v="Organic dynamic algorithm"/>
    <n v="121700"/>
    <n v="188721"/>
    <x v="1"/>
    <x v="183"/>
    <x v="1"/>
    <s v="USD"/>
    <n v="1321941600"/>
    <n v="1322114400"/>
    <x v="211"/>
    <d v="2011-11-24T06:00:00"/>
    <b v="0"/>
    <b v="0"/>
    <s v="theater/plays"/>
    <n v="1.5507066557107643"/>
    <n v="103.98"/>
    <x v="3"/>
    <s v="plays"/>
  </r>
  <r>
    <n v="217"/>
    <s v="Moore, Dudley and Navarro"/>
    <s v="Organic multi-tasking focus group"/>
    <n v="129400"/>
    <n v="57911"/>
    <x v="0"/>
    <x v="184"/>
    <x v="1"/>
    <s v="USD"/>
    <n v="1556427600"/>
    <n v="1557205200"/>
    <x v="212"/>
    <d v="2019-05-07T05:00:00"/>
    <b v="0"/>
    <b v="0"/>
    <s v="film &amp; video/science fiction"/>
    <n v="0.44753477588871715"/>
    <n v="62"/>
    <x v="4"/>
    <s v="science fiction"/>
  </r>
  <r>
    <n v="218"/>
    <s v="Price-Rodriguez"/>
    <s v="Adaptive logistical initiative"/>
    <n v="5700"/>
    <n v="12309"/>
    <x v="1"/>
    <x v="185"/>
    <x v="4"/>
    <s v="GBP"/>
    <n v="1320991200"/>
    <n v="1323928800"/>
    <x v="213"/>
    <d v="2011-12-15T06:00:00"/>
    <b v="0"/>
    <b v="1"/>
    <s v="film &amp; video/shorts"/>
    <n v="2.1594736842105262"/>
    <n v="31.01"/>
    <x v="4"/>
    <s v="shorts"/>
  </r>
  <r>
    <n v="219"/>
    <s v="Huang-Henderson"/>
    <s v="Stand-alone mobile customer loyalty"/>
    <n v="41700"/>
    <n v="138497"/>
    <x v="1"/>
    <x v="186"/>
    <x v="1"/>
    <s v="USD"/>
    <n v="1345093200"/>
    <n v="1346130000"/>
    <x v="214"/>
    <d v="2012-08-28T05:00:00"/>
    <b v="0"/>
    <b v="0"/>
    <s v="film &amp; video/animation"/>
    <n v="3.3212709832134291"/>
    <n v="89.99"/>
    <x v="4"/>
    <s v="animation"/>
  </r>
  <r>
    <n v="220"/>
    <s v="Owens-Le"/>
    <s v="Focused composite approach"/>
    <n v="7900"/>
    <n v="667"/>
    <x v="0"/>
    <x v="68"/>
    <x v="1"/>
    <s v="USD"/>
    <n v="1309496400"/>
    <n v="1311051600"/>
    <x v="215"/>
    <d v="2011-07-19T05:00:00"/>
    <b v="1"/>
    <b v="0"/>
    <s v="theater/plays"/>
    <n v="8.4430379746835441E-2"/>
    <n v="39.24"/>
    <x v="3"/>
    <s v="plays"/>
  </r>
  <r>
    <n v="221"/>
    <s v="Huff LLC"/>
    <s v="Face-to-face clear-thinking Local Area Network"/>
    <n v="121500"/>
    <n v="119830"/>
    <x v="0"/>
    <x v="187"/>
    <x v="1"/>
    <s v="USD"/>
    <n v="1340254800"/>
    <n v="1340427600"/>
    <x v="216"/>
    <d v="2012-06-23T05:00:00"/>
    <b v="1"/>
    <b v="0"/>
    <s v="food/food trucks"/>
    <n v="0.9862551440329218"/>
    <n v="54.99"/>
    <x v="0"/>
    <s v="food trucks"/>
  </r>
  <r>
    <n v="222"/>
    <s v="Johnson LLC"/>
    <s v="Cross-group cohesive circuit"/>
    <n v="4800"/>
    <n v="6623"/>
    <x v="1"/>
    <x v="188"/>
    <x v="1"/>
    <s v="USD"/>
    <n v="1412226000"/>
    <n v="1412312400"/>
    <x v="217"/>
    <d v="2014-10-03T05:00:00"/>
    <b v="0"/>
    <b v="0"/>
    <s v="photography/photography books"/>
    <n v="1.3797916666666667"/>
    <n v="47.99"/>
    <x v="7"/>
    <s v="photography books"/>
  </r>
  <r>
    <n v="223"/>
    <s v="Chavez, Garcia and Cantu"/>
    <s v="Synergistic explicit capability"/>
    <n v="87300"/>
    <n v="81897"/>
    <x v="0"/>
    <x v="189"/>
    <x v="1"/>
    <s v="USD"/>
    <n v="1458104400"/>
    <n v="1459314000"/>
    <x v="218"/>
    <d v="2016-03-30T05:00:00"/>
    <b v="0"/>
    <b v="0"/>
    <s v="theater/plays"/>
    <n v="0.93810996563573879"/>
    <n v="87.97"/>
    <x v="3"/>
    <s v="plays"/>
  </r>
  <r>
    <n v="224"/>
    <s v="Lester-Moore"/>
    <s v="Diverse analyzing definition"/>
    <n v="46300"/>
    <n v="186885"/>
    <x v="1"/>
    <x v="190"/>
    <x v="1"/>
    <s v="USD"/>
    <n v="1411534800"/>
    <n v="1415426400"/>
    <x v="219"/>
    <d v="2014-11-08T06:00:00"/>
    <b v="0"/>
    <b v="0"/>
    <s v="film &amp; video/science fiction"/>
    <n v="4.0363930885529156"/>
    <n v="52"/>
    <x v="4"/>
    <s v="science fiction"/>
  </r>
  <r>
    <n v="225"/>
    <s v="Fox-Quinn"/>
    <s v="Enterprise-wide reciprocal success"/>
    <n v="67800"/>
    <n v="176398"/>
    <x v="1"/>
    <x v="191"/>
    <x v="1"/>
    <s v="USD"/>
    <n v="1399093200"/>
    <n v="1399093200"/>
    <x v="220"/>
    <d v="2014-05-03T05:00:00"/>
    <b v="1"/>
    <b v="0"/>
    <s v="music/rock"/>
    <n v="2.6017404129793511"/>
    <n v="30"/>
    <x v="1"/>
    <s v="rock"/>
  </r>
  <r>
    <n v="226"/>
    <s v="Garcia Inc"/>
    <s v="Progressive neutral middleware"/>
    <n v="3000"/>
    <n v="10999"/>
    <x v="1"/>
    <x v="192"/>
    <x v="1"/>
    <s v="USD"/>
    <n v="1270702800"/>
    <n v="1273899600"/>
    <x v="221"/>
    <d v="2010-05-15T05:00:00"/>
    <b v="0"/>
    <b v="0"/>
    <s v="photography/photography books"/>
    <n v="3.6663333333333332"/>
    <n v="98.21"/>
    <x v="7"/>
    <s v="photography books"/>
  </r>
  <r>
    <n v="227"/>
    <s v="Johnson-Lee"/>
    <s v="Intuitive exuding process improvement"/>
    <n v="60900"/>
    <n v="102751"/>
    <x v="1"/>
    <x v="193"/>
    <x v="1"/>
    <s v="USD"/>
    <n v="1431666000"/>
    <n v="1432184400"/>
    <x v="222"/>
    <d v="2015-05-21T05:00:00"/>
    <b v="0"/>
    <b v="0"/>
    <s v="games/mobile games"/>
    <n v="1.687208538587849"/>
    <n v="108.96"/>
    <x v="6"/>
    <s v="mobile games"/>
  </r>
  <r>
    <n v="228"/>
    <s v="Pineda Group"/>
    <s v="Exclusive real-time protocol"/>
    <n v="137900"/>
    <n v="165352"/>
    <x v="1"/>
    <x v="194"/>
    <x v="1"/>
    <s v="USD"/>
    <n v="1472619600"/>
    <n v="1474779600"/>
    <x v="172"/>
    <d v="2016-09-25T05:00:00"/>
    <b v="0"/>
    <b v="0"/>
    <s v="film &amp; video/animation"/>
    <n v="1.1990717911530093"/>
    <n v="67"/>
    <x v="4"/>
    <s v="animation"/>
  </r>
  <r>
    <n v="229"/>
    <s v="Hoffman-Howard"/>
    <s v="Extended encompassing application"/>
    <n v="85600"/>
    <n v="165798"/>
    <x v="1"/>
    <x v="195"/>
    <x v="1"/>
    <s v="USD"/>
    <n v="1496293200"/>
    <n v="1500440400"/>
    <x v="223"/>
    <d v="2017-07-19T05:00:00"/>
    <b v="0"/>
    <b v="1"/>
    <s v="games/mobile games"/>
    <n v="1.936892523364486"/>
    <n v="64.989999999999995"/>
    <x v="6"/>
    <s v="mobile games"/>
  </r>
  <r>
    <n v="230"/>
    <s v="Miranda, Hall and Mcgrath"/>
    <s v="Progressive value-added ability"/>
    <n v="2400"/>
    <n v="10084"/>
    <x v="1"/>
    <x v="196"/>
    <x v="1"/>
    <s v="USD"/>
    <n v="1575612000"/>
    <n v="1575612000"/>
    <x v="224"/>
    <d v="2019-12-06T06:00:00"/>
    <b v="0"/>
    <b v="0"/>
    <s v="games/video games"/>
    <n v="4.2016666666666671"/>
    <n v="99.84"/>
    <x v="6"/>
    <s v="video games"/>
  </r>
  <r>
    <n v="231"/>
    <s v="Williams, Carter and Gonzalez"/>
    <s v="Cross-platform uniform hardware"/>
    <n v="7200"/>
    <n v="5523"/>
    <x v="3"/>
    <x v="109"/>
    <x v="1"/>
    <s v="USD"/>
    <n v="1369112400"/>
    <n v="1374123600"/>
    <x v="225"/>
    <d v="2013-07-18T05:00:00"/>
    <b v="0"/>
    <b v="0"/>
    <s v="theater/plays"/>
    <n v="0.76708333333333334"/>
    <n v="82.43"/>
    <x v="3"/>
    <s v="plays"/>
  </r>
  <r>
    <n v="232"/>
    <s v="Davis-Rodriguez"/>
    <s v="Progressive secondary portal"/>
    <n v="3400"/>
    <n v="5823"/>
    <x v="1"/>
    <x v="45"/>
    <x v="1"/>
    <s v="USD"/>
    <n v="1469422800"/>
    <n v="1469509200"/>
    <x v="226"/>
    <d v="2016-07-26T05:00:00"/>
    <b v="0"/>
    <b v="0"/>
    <s v="theater/plays"/>
    <n v="1.7126470588235294"/>
    <n v="63.29"/>
    <x v="3"/>
    <s v="plays"/>
  </r>
  <r>
    <n v="233"/>
    <s v="Reid, Rivera and Perry"/>
    <s v="Multi-lateral national adapter"/>
    <n v="3800"/>
    <n v="6000"/>
    <x v="1"/>
    <x v="197"/>
    <x v="1"/>
    <s v="USD"/>
    <n v="1307854800"/>
    <n v="1309237200"/>
    <x v="227"/>
    <d v="2011-06-28T05:00:00"/>
    <b v="0"/>
    <b v="0"/>
    <s v="film &amp; video/animation"/>
    <n v="1.5789473684210527"/>
    <n v="96.77"/>
    <x v="4"/>
    <s v="animation"/>
  </r>
  <r>
    <n v="234"/>
    <s v="Mendoza-Parker"/>
    <s v="Enterprise-wide motivating matrices"/>
    <n v="7500"/>
    <n v="8181"/>
    <x v="1"/>
    <x v="46"/>
    <x v="6"/>
    <s v="EUR"/>
    <n v="1503378000"/>
    <n v="1503982800"/>
    <x v="228"/>
    <d v="2017-08-29T05:00:00"/>
    <b v="0"/>
    <b v="1"/>
    <s v="games/video games"/>
    <n v="1.0908"/>
    <n v="54.91"/>
    <x v="6"/>
    <s v="video games"/>
  </r>
  <r>
    <n v="235"/>
    <s v="Lee, Ali and Guzman"/>
    <s v="Polarized upward-trending Local Area Network"/>
    <n v="8600"/>
    <n v="3589"/>
    <x v="0"/>
    <x v="45"/>
    <x v="1"/>
    <s v="USD"/>
    <n v="1486965600"/>
    <n v="1487397600"/>
    <x v="229"/>
    <d v="2017-02-18T06:00:00"/>
    <b v="0"/>
    <b v="0"/>
    <s v="film &amp; video/animation"/>
    <n v="0.41732558139534881"/>
    <n v="39.01"/>
    <x v="4"/>
    <s v="animation"/>
  </r>
  <r>
    <n v="236"/>
    <s v="Gallegos-Cobb"/>
    <s v="Object-based directional function"/>
    <n v="39500"/>
    <n v="4323"/>
    <x v="0"/>
    <x v="176"/>
    <x v="2"/>
    <s v="AUD"/>
    <n v="1561438800"/>
    <n v="1562043600"/>
    <x v="230"/>
    <d v="2019-07-02T05:00:00"/>
    <b v="0"/>
    <b v="1"/>
    <s v="music/rock"/>
    <n v="0.10944303797468355"/>
    <n v="75.84"/>
    <x v="1"/>
    <s v="rock"/>
  </r>
  <r>
    <n v="237"/>
    <s v="Ellison PLC"/>
    <s v="Re-contextualized tangible open architecture"/>
    <n v="9300"/>
    <n v="14822"/>
    <x v="1"/>
    <x v="198"/>
    <x v="1"/>
    <s v="USD"/>
    <n v="1398402000"/>
    <n v="1398574800"/>
    <x v="231"/>
    <d v="2014-04-27T05:00:00"/>
    <b v="0"/>
    <b v="0"/>
    <s v="film &amp; video/animation"/>
    <n v="1.593763440860215"/>
    <n v="45.05"/>
    <x v="4"/>
    <s v="animation"/>
  </r>
  <r>
    <n v="238"/>
    <s v="Bolton, Sanchez and Carrillo"/>
    <s v="Distributed systemic adapter"/>
    <n v="2400"/>
    <n v="10138"/>
    <x v="1"/>
    <x v="199"/>
    <x v="3"/>
    <s v="DKK"/>
    <n v="1513231200"/>
    <n v="1515391200"/>
    <x v="232"/>
    <d v="2018-01-08T06:00:00"/>
    <b v="0"/>
    <b v="1"/>
    <s v="theater/plays"/>
    <n v="4.2241666666666671"/>
    <n v="104.52"/>
    <x v="3"/>
    <s v="plays"/>
  </r>
  <r>
    <n v="239"/>
    <s v="Mason-Sanders"/>
    <s v="Networked web-enabled instruction set"/>
    <n v="3200"/>
    <n v="3127"/>
    <x v="0"/>
    <x v="142"/>
    <x v="1"/>
    <s v="USD"/>
    <n v="1440824400"/>
    <n v="1441170000"/>
    <x v="233"/>
    <d v="2015-09-02T05:00:00"/>
    <b v="0"/>
    <b v="0"/>
    <s v="technology/wearables"/>
    <n v="0.97718749999999999"/>
    <n v="76.27"/>
    <x v="2"/>
    <s v="wearables"/>
  </r>
  <r>
    <n v="240"/>
    <s v="Pitts-Reed"/>
    <s v="Vision-oriented dynamic service-desk"/>
    <n v="29400"/>
    <n v="123124"/>
    <x v="1"/>
    <x v="200"/>
    <x v="1"/>
    <s v="USD"/>
    <n v="1281070800"/>
    <n v="1281157200"/>
    <x v="194"/>
    <d v="2010-08-07T05:00:00"/>
    <b v="0"/>
    <b v="0"/>
    <s v="theater/plays"/>
    <n v="4.1878911564625847"/>
    <n v="69.02"/>
    <x v="3"/>
    <s v="plays"/>
  </r>
  <r>
    <n v="241"/>
    <s v="Gonzalez-Martinez"/>
    <s v="Vision-oriented actuating open system"/>
    <n v="168500"/>
    <n v="171729"/>
    <x v="1"/>
    <x v="74"/>
    <x v="2"/>
    <s v="AUD"/>
    <n v="1397365200"/>
    <n v="1398229200"/>
    <x v="234"/>
    <d v="2014-04-23T05:00:00"/>
    <b v="0"/>
    <b v="1"/>
    <s v="publishing/nonfiction"/>
    <n v="1.0191632047477746"/>
    <n v="101.98"/>
    <x v="5"/>
    <s v="nonfiction"/>
  </r>
  <r>
    <n v="242"/>
    <s v="Hill, Martin and Garcia"/>
    <s v="Sharable scalable core"/>
    <n v="8400"/>
    <n v="10729"/>
    <x v="1"/>
    <x v="201"/>
    <x v="1"/>
    <s v="USD"/>
    <n v="1494392400"/>
    <n v="1495256400"/>
    <x v="235"/>
    <d v="2017-05-20T05:00:00"/>
    <b v="0"/>
    <b v="1"/>
    <s v="music/rock"/>
    <n v="1.2772619047619047"/>
    <n v="42.92"/>
    <x v="1"/>
    <s v="rock"/>
  </r>
  <r>
    <n v="243"/>
    <s v="Garcia PLC"/>
    <s v="Customer-focused attitude-oriented function"/>
    <n v="2300"/>
    <n v="10240"/>
    <x v="1"/>
    <x v="202"/>
    <x v="1"/>
    <s v="USD"/>
    <n v="1520143200"/>
    <n v="1520402400"/>
    <x v="236"/>
    <d v="2018-03-07T06:00:00"/>
    <b v="0"/>
    <b v="0"/>
    <s v="theater/plays"/>
    <n v="4.4521739130434783"/>
    <n v="43.03"/>
    <x v="3"/>
    <s v="plays"/>
  </r>
  <r>
    <n v="244"/>
    <s v="Herring-Bailey"/>
    <s v="Reverse-engineered system-worthy extranet"/>
    <n v="700"/>
    <n v="3988"/>
    <x v="1"/>
    <x v="4"/>
    <x v="1"/>
    <s v="USD"/>
    <n v="1405314000"/>
    <n v="1409806800"/>
    <x v="237"/>
    <d v="2014-09-04T05:00:00"/>
    <b v="0"/>
    <b v="0"/>
    <s v="theater/plays"/>
    <n v="5.6971428571428575"/>
    <n v="75.25"/>
    <x v="3"/>
    <s v="plays"/>
  </r>
  <r>
    <n v="245"/>
    <s v="Russell-Gardner"/>
    <s v="Re-engineered systematic monitoring"/>
    <n v="2900"/>
    <n v="14771"/>
    <x v="1"/>
    <x v="203"/>
    <x v="1"/>
    <s v="USD"/>
    <n v="1396846800"/>
    <n v="1396933200"/>
    <x v="238"/>
    <d v="2014-04-08T05:00:00"/>
    <b v="0"/>
    <b v="0"/>
    <s v="theater/plays"/>
    <n v="5.0934482758620687"/>
    <n v="69.02"/>
    <x v="3"/>
    <s v="plays"/>
  </r>
  <r>
    <n v="246"/>
    <s v="Walters-Carter"/>
    <s v="Seamless value-added standardization"/>
    <n v="4500"/>
    <n v="14649"/>
    <x v="1"/>
    <x v="42"/>
    <x v="1"/>
    <s v="USD"/>
    <n v="1375678800"/>
    <n v="1376024400"/>
    <x v="239"/>
    <d v="2013-08-09T05:00:00"/>
    <b v="0"/>
    <b v="0"/>
    <s v="technology/web"/>
    <n v="3.2553333333333332"/>
    <n v="65.989999999999995"/>
    <x v="2"/>
    <s v="web"/>
  </r>
  <r>
    <n v="247"/>
    <s v="Johnson, Patterson and Montoya"/>
    <s v="Triple-buffered fresh-thinking frame"/>
    <n v="19800"/>
    <n v="184658"/>
    <x v="1"/>
    <x v="204"/>
    <x v="1"/>
    <s v="USD"/>
    <n v="1482386400"/>
    <n v="1483682400"/>
    <x v="240"/>
    <d v="2017-01-06T06:00:00"/>
    <b v="0"/>
    <b v="1"/>
    <s v="publishing/fiction"/>
    <n v="9.3261616161616168"/>
    <n v="98.01"/>
    <x v="5"/>
    <s v="fiction"/>
  </r>
  <r>
    <n v="248"/>
    <s v="Roberts and Sons"/>
    <s v="Streamlined holistic knowledgebase"/>
    <n v="6200"/>
    <n v="13103"/>
    <x v="1"/>
    <x v="205"/>
    <x v="2"/>
    <s v="AUD"/>
    <n v="1420005600"/>
    <n v="1420437600"/>
    <x v="241"/>
    <d v="2015-01-05T06:00:00"/>
    <b v="0"/>
    <b v="0"/>
    <s v="games/mobile games"/>
    <n v="2.1133870967741935"/>
    <n v="60.11"/>
    <x v="6"/>
    <s v="mobile games"/>
  </r>
  <r>
    <n v="249"/>
    <s v="Avila-Nelson"/>
    <s v="Up-sized intermediate website"/>
    <n v="61500"/>
    <n v="168095"/>
    <x v="1"/>
    <x v="206"/>
    <x v="1"/>
    <s v="USD"/>
    <n v="1420178400"/>
    <n v="1420783200"/>
    <x v="242"/>
    <d v="2015-01-09T06:00:00"/>
    <b v="0"/>
    <b v="0"/>
    <s v="publishing/translations"/>
    <n v="2.7332520325203253"/>
    <n v="26"/>
    <x v="5"/>
    <s v="translations"/>
  </r>
  <r>
    <n v="250"/>
    <s v="Robbins and Sons"/>
    <s v="Future-proofed directional synergy"/>
    <n v="100"/>
    <n v="3"/>
    <x v="0"/>
    <x v="49"/>
    <x v="1"/>
    <s v="USD"/>
    <n v="1264399200"/>
    <n v="1267423200"/>
    <x v="67"/>
    <d v="2010-03-01T06:00:00"/>
    <b v="0"/>
    <b v="0"/>
    <s v="music/rock"/>
    <n v="0.03"/>
    <n v="3"/>
    <x v="1"/>
    <s v="rock"/>
  </r>
  <r>
    <n v="251"/>
    <s v="Singleton Ltd"/>
    <s v="Enhanced user-facing function"/>
    <n v="7100"/>
    <n v="3840"/>
    <x v="0"/>
    <x v="196"/>
    <x v="1"/>
    <s v="USD"/>
    <n v="1355032800"/>
    <n v="1355205600"/>
    <x v="243"/>
    <d v="2012-12-11T06:00:00"/>
    <b v="0"/>
    <b v="0"/>
    <s v="theater/plays"/>
    <n v="0.54084507042253516"/>
    <n v="38.020000000000003"/>
    <x v="3"/>
    <s v="plays"/>
  </r>
  <r>
    <n v="252"/>
    <s v="Perez PLC"/>
    <s v="Operative bandwidth-monitored interface"/>
    <n v="1000"/>
    <n v="6263"/>
    <x v="1"/>
    <x v="207"/>
    <x v="1"/>
    <s v="USD"/>
    <n v="1382677200"/>
    <n v="1383109200"/>
    <x v="244"/>
    <d v="2013-10-30T05:00:00"/>
    <b v="0"/>
    <b v="0"/>
    <s v="theater/plays"/>
    <n v="6.2629999999999999"/>
    <n v="106.15"/>
    <x v="3"/>
    <s v="plays"/>
  </r>
  <r>
    <n v="253"/>
    <s v="Rogers, Jacobs and Jackson"/>
    <s v="Upgradable multi-state instruction set"/>
    <n v="121500"/>
    <n v="108161"/>
    <x v="0"/>
    <x v="208"/>
    <x v="0"/>
    <s v="CAD"/>
    <n v="1302238800"/>
    <n v="1303275600"/>
    <x v="245"/>
    <d v="2011-04-20T05:00:00"/>
    <b v="0"/>
    <b v="0"/>
    <s v="film &amp; video/drama"/>
    <n v="0.8902139917695473"/>
    <n v="81.02"/>
    <x v="4"/>
    <s v="drama"/>
  </r>
  <r>
    <n v="254"/>
    <s v="Barry Group"/>
    <s v="De-engineered static Local Area Network"/>
    <n v="4600"/>
    <n v="8505"/>
    <x v="1"/>
    <x v="39"/>
    <x v="1"/>
    <s v="USD"/>
    <n v="1487656800"/>
    <n v="1487829600"/>
    <x v="246"/>
    <d v="2017-02-23T06:00:00"/>
    <b v="0"/>
    <b v="0"/>
    <s v="publishing/nonfiction"/>
    <n v="1.8489130434782608"/>
    <n v="96.65"/>
    <x v="5"/>
    <s v="nonfiction"/>
  </r>
  <r>
    <n v="255"/>
    <s v="Rosales, Branch and Harmon"/>
    <s v="Upgradable grid-enabled superstructure"/>
    <n v="80500"/>
    <n v="96735"/>
    <x v="1"/>
    <x v="209"/>
    <x v="1"/>
    <s v="USD"/>
    <n v="1297836000"/>
    <n v="1298268000"/>
    <x v="247"/>
    <d v="2011-02-21T06:00:00"/>
    <b v="0"/>
    <b v="1"/>
    <s v="music/rock"/>
    <n v="1.2016770186335404"/>
    <n v="57"/>
    <x v="1"/>
    <s v="rock"/>
  </r>
  <r>
    <n v="256"/>
    <s v="Smith-Reid"/>
    <s v="Optimized actuating toolset"/>
    <n v="4100"/>
    <n v="959"/>
    <x v="0"/>
    <x v="27"/>
    <x v="4"/>
    <s v="GBP"/>
    <n v="1453615200"/>
    <n v="1456812000"/>
    <x v="248"/>
    <d v="2016-03-01T06:00:00"/>
    <b v="0"/>
    <b v="0"/>
    <s v="music/rock"/>
    <n v="0.23390243902439026"/>
    <n v="63.93"/>
    <x v="1"/>
    <s v="rock"/>
  </r>
  <r>
    <n v="257"/>
    <s v="Williams Inc"/>
    <s v="Decentralized exuding strategy"/>
    <n v="5700"/>
    <n v="8322"/>
    <x v="1"/>
    <x v="45"/>
    <x v="1"/>
    <s v="USD"/>
    <n v="1362463200"/>
    <n v="1363669200"/>
    <x v="249"/>
    <d v="2013-03-19T05:00:00"/>
    <b v="0"/>
    <b v="0"/>
    <s v="theater/plays"/>
    <n v="1.46"/>
    <n v="90.46"/>
    <x v="3"/>
    <s v="plays"/>
  </r>
  <r>
    <n v="258"/>
    <s v="Duncan, Mcdonald and Miller"/>
    <s v="Assimilated coherent hardware"/>
    <n v="5000"/>
    <n v="13424"/>
    <x v="1"/>
    <x v="129"/>
    <x v="1"/>
    <s v="USD"/>
    <n v="1481176800"/>
    <n v="1482904800"/>
    <x v="250"/>
    <d v="2016-12-28T06:00:00"/>
    <b v="0"/>
    <b v="1"/>
    <s v="theater/plays"/>
    <n v="2.6848000000000001"/>
    <n v="72.17"/>
    <x v="3"/>
    <s v="plays"/>
  </r>
  <r>
    <n v="259"/>
    <s v="Watkins Ltd"/>
    <s v="Multi-channeled responsive implementation"/>
    <n v="1800"/>
    <n v="10755"/>
    <x v="1"/>
    <x v="188"/>
    <x v="1"/>
    <s v="USD"/>
    <n v="1354946400"/>
    <n v="1356588000"/>
    <x v="251"/>
    <d v="2012-12-27T06:00:00"/>
    <b v="1"/>
    <b v="0"/>
    <s v="photography/photography books"/>
    <n v="5.9749999999999996"/>
    <n v="77.930000000000007"/>
    <x v="7"/>
    <s v="photography books"/>
  </r>
  <r>
    <n v="260"/>
    <s v="Allen-Jones"/>
    <s v="Centralized modular initiative"/>
    <n v="6300"/>
    <n v="9935"/>
    <x v="1"/>
    <x v="210"/>
    <x v="1"/>
    <s v="USD"/>
    <n v="1348808400"/>
    <n v="1349845200"/>
    <x v="136"/>
    <d v="2012-10-10T05:00:00"/>
    <b v="0"/>
    <b v="0"/>
    <s v="music/rock"/>
    <n v="1.5769841269841269"/>
    <n v="38.07"/>
    <x v="1"/>
    <s v="rock"/>
  </r>
  <r>
    <n v="261"/>
    <s v="Mason-Smith"/>
    <s v="Reverse-engineered cohesive migration"/>
    <n v="84300"/>
    <n v="26303"/>
    <x v="0"/>
    <x v="211"/>
    <x v="1"/>
    <s v="USD"/>
    <n v="1282712400"/>
    <n v="1283058000"/>
    <x v="252"/>
    <d v="2010-08-29T05:00:00"/>
    <b v="0"/>
    <b v="1"/>
    <s v="music/rock"/>
    <n v="0.31201660735468567"/>
    <n v="57.94"/>
    <x v="1"/>
    <s v="rock"/>
  </r>
  <r>
    <n v="262"/>
    <s v="Lloyd, Kennedy and Davis"/>
    <s v="Compatible multimedia hub"/>
    <n v="1700"/>
    <n v="5328"/>
    <x v="1"/>
    <x v="37"/>
    <x v="1"/>
    <s v="USD"/>
    <n v="1301979600"/>
    <n v="1304226000"/>
    <x v="253"/>
    <d v="2011-05-01T05:00:00"/>
    <b v="0"/>
    <b v="1"/>
    <s v="music/indie rock"/>
    <n v="3.1341176470588237"/>
    <n v="49.79"/>
    <x v="1"/>
    <s v="indie rock"/>
  </r>
  <r>
    <n v="263"/>
    <s v="Walker Ltd"/>
    <s v="Organic eco-centric success"/>
    <n v="2900"/>
    <n v="10756"/>
    <x v="1"/>
    <x v="134"/>
    <x v="1"/>
    <s v="USD"/>
    <n v="1263016800"/>
    <n v="1263016800"/>
    <x v="254"/>
    <d v="2010-01-09T06:00:00"/>
    <b v="0"/>
    <b v="0"/>
    <s v="photography/photography books"/>
    <n v="3.7089655172413791"/>
    <n v="54.05"/>
    <x v="7"/>
    <s v="photography books"/>
  </r>
  <r>
    <n v="264"/>
    <s v="Gordon PLC"/>
    <s v="Virtual reciprocal policy"/>
    <n v="45600"/>
    <n v="165375"/>
    <x v="1"/>
    <x v="212"/>
    <x v="1"/>
    <s v="USD"/>
    <n v="1360648800"/>
    <n v="1362031200"/>
    <x v="255"/>
    <d v="2013-02-28T06:00:00"/>
    <b v="0"/>
    <b v="0"/>
    <s v="theater/plays"/>
    <n v="3.6266447368421053"/>
    <n v="30"/>
    <x v="3"/>
    <s v="plays"/>
  </r>
  <r>
    <n v="265"/>
    <s v="Lee and Sons"/>
    <s v="Persevering interactive emulation"/>
    <n v="4900"/>
    <n v="6031"/>
    <x v="1"/>
    <x v="99"/>
    <x v="1"/>
    <s v="USD"/>
    <n v="1451800800"/>
    <n v="1455602400"/>
    <x v="256"/>
    <d v="2016-02-16T06:00:00"/>
    <b v="0"/>
    <b v="0"/>
    <s v="theater/plays"/>
    <n v="1.2308163265306122"/>
    <n v="70.13"/>
    <x v="3"/>
    <s v="plays"/>
  </r>
  <r>
    <n v="266"/>
    <s v="Cole LLC"/>
    <s v="Proactive responsive emulation"/>
    <n v="111900"/>
    <n v="85902"/>
    <x v="0"/>
    <x v="213"/>
    <x v="6"/>
    <s v="EUR"/>
    <n v="1415340000"/>
    <n v="1418191200"/>
    <x v="257"/>
    <d v="2014-12-10T06:00:00"/>
    <b v="0"/>
    <b v="1"/>
    <s v="music/jazz"/>
    <n v="0.76766756032171579"/>
    <n v="27"/>
    <x v="1"/>
    <s v="jazz"/>
  </r>
  <r>
    <n v="267"/>
    <s v="Acosta PLC"/>
    <s v="Extended eco-centric function"/>
    <n v="61600"/>
    <n v="143910"/>
    <x v="1"/>
    <x v="214"/>
    <x v="2"/>
    <s v="AUD"/>
    <n v="1351054800"/>
    <n v="1352440800"/>
    <x v="258"/>
    <d v="2012-11-09T06:00:00"/>
    <b v="0"/>
    <b v="0"/>
    <s v="theater/plays"/>
    <n v="2.3362012987012988"/>
    <n v="51.99"/>
    <x v="3"/>
    <s v="plays"/>
  </r>
  <r>
    <n v="268"/>
    <s v="Brown-Mckee"/>
    <s v="Networked optimal productivity"/>
    <n v="1500"/>
    <n v="2708"/>
    <x v="1"/>
    <x v="44"/>
    <x v="1"/>
    <s v="USD"/>
    <n v="1349326800"/>
    <n v="1353304800"/>
    <x v="259"/>
    <d v="2012-11-19T06:00:00"/>
    <b v="0"/>
    <b v="0"/>
    <s v="film &amp; video/documentary"/>
    <n v="1.8053333333333332"/>
    <n v="56.42"/>
    <x v="4"/>
    <s v="documentary"/>
  </r>
  <r>
    <n v="269"/>
    <s v="Miles and Sons"/>
    <s v="Persistent attitude-oriented approach"/>
    <n v="3500"/>
    <n v="8842"/>
    <x v="1"/>
    <x v="215"/>
    <x v="1"/>
    <s v="USD"/>
    <n v="1548914400"/>
    <n v="1550728800"/>
    <x v="260"/>
    <d v="2019-02-21T06:00:00"/>
    <b v="0"/>
    <b v="0"/>
    <s v="film &amp; video/television"/>
    <n v="2.5262857142857142"/>
    <n v="101.63"/>
    <x v="4"/>
    <s v="television"/>
  </r>
  <r>
    <n v="270"/>
    <s v="Sawyer, Horton and Williams"/>
    <s v="Triple-buffered 4thgeneration toolset"/>
    <n v="173900"/>
    <n v="47260"/>
    <x v="3"/>
    <x v="216"/>
    <x v="1"/>
    <s v="USD"/>
    <n v="1291269600"/>
    <n v="1291442400"/>
    <x v="261"/>
    <d v="2010-12-04T06:00:00"/>
    <b v="0"/>
    <b v="0"/>
    <s v="games/video games"/>
    <n v="0.27176538240368026"/>
    <n v="25.01"/>
    <x v="6"/>
    <s v="video games"/>
  </r>
  <r>
    <n v="271"/>
    <s v="Foley-Cox"/>
    <s v="Progressive zero administration leverage"/>
    <n v="153700"/>
    <n v="1953"/>
    <x v="2"/>
    <x v="217"/>
    <x v="1"/>
    <s v="USD"/>
    <n v="1449468000"/>
    <n v="1452146400"/>
    <x v="262"/>
    <d v="2016-01-07T06:00:00"/>
    <b v="0"/>
    <b v="0"/>
    <s v="photography/photography books"/>
    <n v="1.2706571242680547E-2"/>
    <n v="32.020000000000003"/>
    <x v="7"/>
    <s v="photography books"/>
  </r>
  <r>
    <n v="272"/>
    <s v="Horton, Morrison and Clark"/>
    <s v="Networked radical neural-net"/>
    <n v="51100"/>
    <n v="155349"/>
    <x v="1"/>
    <x v="218"/>
    <x v="1"/>
    <s v="USD"/>
    <n v="1562734800"/>
    <n v="1564894800"/>
    <x v="263"/>
    <d v="2019-08-04T05:00:00"/>
    <b v="0"/>
    <b v="1"/>
    <s v="theater/plays"/>
    <n v="3.0400978473581213"/>
    <n v="82.02"/>
    <x v="3"/>
    <s v="plays"/>
  </r>
  <r>
    <n v="273"/>
    <s v="Thomas and Sons"/>
    <s v="Re-engineered heuristic forecast"/>
    <n v="7800"/>
    <n v="10704"/>
    <x v="1"/>
    <x v="219"/>
    <x v="0"/>
    <s v="CAD"/>
    <n v="1505624400"/>
    <n v="1505883600"/>
    <x v="264"/>
    <d v="2017-09-20T05:00:00"/>
    <b v="0"/>
    <b v="0"/>
    <s v="theater/plays"/>
    <n v="1.3723076923076922"/>
    <n v="37.96"/>
    <x v="3"/>
    <s v="plays"/>
  </r>
  <r>
    <n v="274"/>
    <s v="Morgan-Jenkins"/>
    <s v="Fully-configurable background algorithm"/>
    <n v="2400"/>
    <n v="773"/>
    <x v="0"/>
    <x v="27"/>
    <x v="1"/>
    <s v="USD"/>
    <n v="1509948000"/>
    <n v="1510380000"/>
    <x v="265"/>
    <d v="2017-11-11T06:00:00"/>
    <b v="0"/>
    <b v="0"/>
    <s v="theater/plays"/>
    <n v="0.32208333333333333"/>
    <n v="51.53"/>
    <x v="3"/>
    <s v="plays"/>
  </r>
  <r>
    <n v="275"/>
    <s v="Ward, Sanchez and Kemp"/>
    <s v="Stand-alone discrete Graphical User Interface"/>
    <n v="3900"/>
    <n v="9419"/>
    <x v="1"/>
    <x v="220"/>
    <x v="1"/>
    <s v="USD"/>
    <n v="1554526800"/>
    <n v="1555218000"/>
    <x v="266"/>
    <d v="2019-04-14T05:00:00"/>
    <b v="0"/>
    <b v="0"/>
    <s v="publishing/translations"/>
    <n v="2.4151282051282053"/>
    <n v="81.2"/>
    <x v="5"/>
    <s v="translations"/>
  </r>
  <r>
    <n v="276"/>
    <s v="Fields Ltd"/>
    <s v="Front-line foreground project"/>
    <n v="5500"/>
    <n v="5324"/>
    <x v="0"/>
    <x v="221"/>
    <x v="1"/>
    <s v="USD"/>
    <n v="1334811600"/>
    <n v="1335243600"/>
    <x v="267"/>
    <d v="2012-04-24T05:00:00"/>
    <b v="0"/>
    <b v="1"/>
    <s v="games/video games"/>
    <n v="0.96799999999999997"/>
    <n v="40.03"/>
    <x v="6"/>
    <s v="video games"/>
  </r>
  <r>
    <n v="277"/>
    <s v="Ramos-Mitchell"/>
    <s v="Persevering system-worthy info-mediaries"/>
    <n v="700"/>
    <n v="7465"/>
    <x v="1"/>
    <x v="100"/>
    <x v="1"/>
    <s v="USD"/>
    <n v="1279515600"/>
    <n v="1279688400"/>
    <x v="268"/>
    <d v="2010-07-21T05:00:00"/>
    <b v="0"/>
    <b v="0"/>
    <s v="theater/plays"/>
    <n v="10.664285714285715"/>
    <n v="89.94"/>
    <x v="3"/>
    <s v="plays"/>
  </r>
  <r>
    <n v="278"/>
    <s v="Higgins, Davis and Salazar"/>
    <s v="Distributed multi-tasking strategy"/>
    <n v="2700"/>
    <n v="8799"/>
    <x v="1"/>
    <x v="222"/>
    <x v="1"/>
    <s v="USD"/>
    <n v="1353909600"/>
    <n v="1356069600"/>
    <x v="269"/>
    <d v="2012-12-21T06:00:00"/>
    <b v="0"/>
    <b v="0"/>
    <s v="technology/web"/>
    <n v="3.2588888888888889"/>
    <n v="96.69"/>
    <x v="2"/>
    <s v="web"/>
  </r>
  <r>
    <n v="279"/>
    <s v="Smith-Jenkins"/>
    <s v="Vision-oriented methodical application"/>
    <n v="8000"/>
    <n v="13656"/>
    <x v="1"/>
    <x v="223"/>
    <x v="1"/>
    <s v="USD"/>
    <n v="1535950800"/>
    <n v="1536210000"/>
    <x v="270"/>
    <d v="2018-09-06T05:00:00"/>
    <b v="0"/>
    <b v="0"/>
    <s v="theater/plays"/>
    <n v="1.7070000000000001"/>
    <n v="25.01"/>
    <x v="3"/>
    <s v="plays"/>
  </r>
  <r>
    <n v="280"/>
    <s v="Braun PLC"/>
    <s v="Function-based high-level infrastructure"/>
    <n v="2500"/>
    <n v="14536"/>
    <x v="1"/>
    <x v="224"/>
    <x v="1"/>
    <s v="USD"/>
    <n v="1511244000"/>
    <n v="1511762400"/>
    <x v="271"/>
    <d v="2017-11-27T06:00:00"/>
    <b v="0"/>
    <b v="0"/>
    <s v="film &amp; video/animation"/>
    <n v="5.8144"/>
    <n v="36.99"/>
    <x v="4"/>
    <s v="animation"/>
  </r>
  <r>
    <n v="281"/>
    <s v="Drake PLC"/>
    <s v="Profound object-oriented paradigm"/>
    <n v="164500"/>
    <n v="150552"/>
    <x v="0"/>
    <x v="225"/>
    <x v="1"/>
    <s v="USD"/>
    <n v="1331445600"/>
    <n v="1333256400"/>
    <x v="272"/>
    <d v="2012-04-01T05:00:00"/>
    <b v="0"/>
    <b v="1"/>
    <s v="theater/plays"/>
    <n v="0.91520972644376897"/>
    <n v="73.010000000000005"/>
    <x v="3"/>
    <s v="plays"/>
  </r>
  <r>
    <n v="282"/>
    <s v="Ross, Kelly and Brown"/>
    <s v="Virtual contextually-based circuit"/>
    <n v="8400"/>
    <n v="9076"/>
    <x v="1"/>
    <x v="221"/>
    <x v="1"/>
    <s v="USD"/>
    <n v="1480226400"/>
    <n v="1480744800"/>
    <x v="73"/>
    <d v="2016-12-03T06:00:00"/>
    <b v="0"/>
    <b v="1"/>
    <s v="film &amp; video/television"/>
    <n v="1.0804761904761904"/>
    <n v="68.239999999999995"/>
    <x v="4"/>
    <s v="television"/>
  </r>
  <r>
    <n v="283"/>
    <s v="Lucas-Mullins"/>
    <s v="Business-focused dynamic instruction set"/>
    <n v="8100"/>
    <n v="1517"/>
    <x v="0"/>
    <x v="226"/>
    <x v="3"/>
    <s v="DKK"/>
    <n v="1464584400"/>
    <n v="1465016400"/>
    <x v="273"/>
    <d v="2016-06-04T05:00:00"/>
    <b v="0"/>
    <b v="0"/>
    <s v="music/rock"/>
    <n v="0.18728395061728395"/>
    <n v="52.31"/>
    <x v="1"/>
    <s v="rock"/>
  </r>
  <r>
    <n v="284"/>
    <s v="Tran LLC"/>
    <s v="Ameliorated fresh-thinking protocol"/>
    <n v="9800"/>
    <n v="8153"/>
    <x v="0"/>
    <x v="227"/>
    <x v="1"/>
    <s v="USD"/>
    <n v="1335848400"/>
    <n v="1336280400"/>
    <x v="274"/>
    <d v="2012-05-06T05:00:00"/>
    <b v="0"/>
    <b v="0"/>
    <s v="technology/web"/>
    <n v="0.83193877551020412"/>
    <n v="61.77"/>
    <x v="2"/>
    <s v="web"/>
  </r>
  <r>
    <n v="285"/>
    <s v="Dawson, Brady and Gilbert"/>
    <s v="Front-line optimizing emulation"/>
    <n v="900"/>
    <n v="6357"/>
    <x v="1"/>
    <x v="228"/>
    <x v="1"/>
    <s v="USD"/>
    <n v="1473483600"/>
    <n v="1476766800"/>
    <x v="275"/>
    <d v="2016-10-18T05:00:00"/>
    <b v="0"/>
    <b v="0"/>
    <s v="theater/plays"/>
    <n v="7.0633333333333335"/>
    <n v="25.03"/>
    <x v="3"/>
    <s v="plays"/>
  </r>
  <r>
    <n v="286"/>
    <s v="Obrien-Aguirre"/>
    <s v="Devolved uniform complexity"/>
    <n v="112100"/>
    <n v="19557"/>
    <x v="3"/>
    <x v="229"/>
    <x v="1"/>
    <s v="USD"/>
    <n v="1479880800"/>
    <n v="1480485600"/>
    <x v="276"/>
    <d v="2016-11-30T06:00:00"/>
    <b v="0"/>
    <b v="0"/>
    <s v="theater/plays"/>
    <n v="0.17446030330062445"/>
    <n v="106.29"/>
    <x v="3"/>
    <s v="plays"/>
  </r>
  <r>
    <n v="287"/>
    <s v="Ferguson PLC"/>
    <s v="Public-key intangible superstructure"/>
    <n v="6300"/>
    <n v="13213"/>
    <x v="1"/>
    <x v="230"/>
    <x v="1"/>
    <s v="USD"/>
    <n v="1430197200"/>
    <n v="1430197200"/>
    <x v="277"/>
    <d v="2015-04-28T05:00:00"/>
    <b v="0"/>
    <b v="0"/>
    <s v="music/electric music"/>
    <n v="2.0973015873015872"/>
    <n v="75.069999999999993"/>
    <x v="1"/>
    <s v="electric music"/>
  </r>
  <r>
    <n v="288"/>
    <s v="Garcia Ltd"/>
    <s v="Secured global success"/>
    <n v="5600"/>
    <n v="5476"/>
    <x v="0"/>
    <x v="231"/>
    <x v="3"/>
    <s v="DKK"/>
    <n v="1331701200"/>
    <n v="1331787600"/>
    <x v="278"/>
    <d v="2012-03-15T05:00:00"/>
    <b v="0"/>
    <b v="1"/>
    <s v="music/metal"/>
    <n v="0.97785714285714287"/>
    <n v="39.97"/>
    <x v="1"/>
    <s v="metal"/>
  </r>
  <r>
    <n v="289"/>
    <s v="Smith, Love and Smith"/>
    <s v="Grass-roots mission-critical capability"/>
    <n v="800"/>
    <n v="13474"/>
    <x v="1"/>
    <x v="232"/>
    <x v="0"/>
    <s v="CAD"/>
    <n v="1438578000"/>
    <n v="1438837200"/>
    <x v="279"/>
    <d v="2015-08-06T05:00:00"/>
    <b v="0"/>
    <b v="0"/>
    <s v="theater/plays"/>
    <n v="16.842500000000001"/>
    <n v="39.979999999999997"/>
    <x v="3"/>
    <s v="plays"/>
  </r>
  <r>
    <n v="290"/>
    <s v="Wilson, Hall and Osborne"/>
    <s v="Advanced global data-warehouse"/>
    <n v="168600"/>
    <n v="91722"/>
    <x v="0"/>
    <x v="233"/>
    <x v="1"/>
    <s v="USD"/>
    <n v="1368162000"/>
    <n v="1370926800"/>
    <x v="280"/>
    <d v="2013-06-11T05:00:00"/>
    <b v="0"/>
    <b v="1"/>
    <s v="film &amp; video/documentary"/>
    <n v="0.54402135231316728"/>
    <n v="101.02"/>
    <x v="4"/>
    <s v="documentary"/>
  </r>
  <r>
    <n v="291"/>
    <s v="Bell, Grimes and Kerr"/>
    <s v="Self-enabling uniform complexity"/>
    <n v="1800"/>
    <n v="8219"/>
    <x v="1"/>
    <x v="37"/>
    <x v="1"/>
    <s v="USD"/>
    <n v="1318654800"/>
    <n v="1319000400"/>
    <x v="281"/>
    <d v="2011-10-19T05:00:00"/>
    <b v="1"/>
    <b v="0"/>
    <s v="technology/web"/>
    <n v="4.5661111111111108"/>
    <n v="76.81"/>
    <x v="2"/>
    <s v="web"/>
  </r>
  <r>
    <n v="292"/>
    <s v="Ho-Harris"/>
    <s v="Versatile cohesive encoding"/>
    <n v="7300"/>
    <n v="717"/>
    <x v="0"/>
    <x v="234"/>
    <x v="1"/>
    <s v="USD"/>
    <n v="1331874000"/>
    <n v="1333429200"/>
    <x v="282"/>
    <d v="2012-04-03T05:00:00"/>
    <b v="0"/>
    <b v="0"/>
    <s v="food/food trucks"/>
    <n v="9.8219178082191785E-2"/>
    <n v="71.7"/>
    <x v="0"/>
    <s v="food trucks"/>
  </r>
  <r>
    <n v="293"/>
    <s v="Ross Group"/>
    <s v="Organized executive solution"/>
    <n v="6500"/>
    <n v="1065"/>
    <x v="3"/>
    <x v="235"/>
    <x v="6"/>
    <s v="EUR"/>
    <n v="1286254800"/>
    <n v="1287032400"/>
    <x v="283"/>
    <d v="2010-10-14T05:00:00"/>
    <b v="0"/>
    <b v="0"/>
    <s v="theater/plays"/>
    <n v="0.16384615384615384"/>
    <n v="33.28"/>
    <x v="3"/>
    <s v="plays"/>
  </r>
  <r>
    <n v="294"/>
    <s v="Turner-Davis"/>
    <s v="Automated local emulation"/>
    <n v="600"/>
    <n v="8038"/>
    <x v="1"/>
    <x v="236"/>
    <x v="1"/>
    <s v="USD"/>
    <n v="1540530000"/>
    <n v="1541570400"/>
    <x v="284"/>
    <d v="2018-11-07T06:00:00"/>
    <b v="0"/>
    <b v="0"/>
    <s v="theater/plays"/>
    <n v="13.396666666666667"/>
    <n v="43.92"/>
    <x v="3"/>
    <s v="plays"/>
  </r>
  <r>
    <n v="295"/>
    <s v="Smith, Jackson and Herrera"/>
    <s v="Enterprise-wide intermediate middleware"/>
    <n v="192900"/>
    <n v="68769"/>
    <x v="0"/>
    <x v="237"/>
    <x v="5"/>
    <s v="CHF"/>
    <n v="1381813200"/>
    <n v="1383976800"/>
    <x v="285"/>
    <d v="2013-11-09T06:00:00"/>
    <b v="0"/>
    <b v="0"/>
    <s v="theater/plays"/>
    <n v="0.35650077760497667"/>
    <n v="36"/>
    <x v="3"/>
    <s v="plays"/>
  </r>
  <r>
    <n v="296"/>
    <s v="Smith-Hess"/>
    <s v="Grass-roots real-time Local Area Network"/>
    <n v="6100"/>
    <n v="3352"/>
    <x v="0"/>
    <x v="63"/>
    <x v="2"/>
    <s v="AUD"/>
    <n v="1548655200"/>
    <n v="1550556000"/>
    <x v="286"/>
    <d v="2019-02-19T06:00:00"/>
    <b v="0"/>
    <b v="0"/>
    <s v="theater/plays"/>
    <n v="0.54950819672131146"/>
    <n v="88.21"/>
    <x v="3"/>
    <s v="plays"/>
  </r>
  <r>
    <n v="297"/>
    <s v="Brown, Herring and Bass"/>
    <s v="Organized client-driven capacity"/>
    <n v="7200"/>
    <n v="6785"/>
    <x v="0"/>
    <x v="238"/>
    <x v="2"/>
    <s v="AUD"/>
    <n v="1389679200"/>
    <n v="1390456800"/>
    <x v="287"/>
    <d v="2014-01-23T06:00:00"/>
    <b v="0"/>
    <b v="1"/>
    <s v="theater/plays"/>
    <n v="0.94236111111111109"/>
    <n v="65.239999999999995"/>
    <x v="3"/>
    <s v="plays"/>
  </r>
  <r>
    <n v="298"/>
    <s v="Chase, Garcia and Johnson"/>
    <s v="Adaptive intangible database"/>
    <n v="3500"/>
    <n v="5037"/>
    <x v="1"/>
    <x v="239"/>
    <x v="1"/>
    <s v="USD"/>
    <n v="1456466400"/>
    <n v="1458018000"/>
    <x v="288"/>
    <d v="2016-03-15T05:00:00"/>
    <b v="0"/>
    <b v="1"/>
    <s v="music/rock"/>
    <n v="1.4391428571428571"/>
    <n v="69.959999999999994"/>
    <x v="1"/>
    <s v="rock"/>
  </r>
  <r>
    <n v="299"/>
    <s v="Ramsey and Sons"/>
    <s v="Grass-roots contextually-based algorithm"/>
    <n v="3800"/>
    <n v="1954"/>
    <x v="0"/>
    <x v="240"/>
    <x v="1"/>
    <s v="USD"/>
    <n v="1456984800"/>
    <n v="1461819600"/>
    <x v="289"/>
    <d v="2016-04-28T05:00:00"/>
    <b v="0"/>
    <b v="0"/>
    <s v="food/food trucks"/>
    <n v="0.51421052631578945"/>
    <n v="39.880000000000003"/>
    <x v="0"/>
    <s v="food trucks"/>
  </r>
  <r>
    <n v="300"/>
    <s v="Cooke PLC"/>
    <s v="Focused executive core"/>
    <n v="100"/>
    <n v="5"/>
    <x v="0"/>
    <x v="49"/>
    <x v="3"/>
    <s v="DKK"/>
    <n v="1504069200"/>
    <n v="1504155600"/>
    <x v="290"/>
    <d v="2017-08-31T05:00:00"/>
    <b v="0"/>
    <b v="1"/>
    <s v="publishing/nonfiction"/>
    <n v="0.05"/>
    <n v="5"/>
    <x v="5"/>
    <s v="nonfiction"/>
  </r>
  <r>
    <n v="301"/>
    <s v="Wong-Walker"/>
    <s v="Multi-channeled disintermediate policy"/>
    <n v="900"/>
    <n v="12102"/>
    <x v="1"/>
    <x v="241"/>
    <x v="1"/>
    <s v="USD"/>
    <n v="1424930400"/>
    <n v="1426395600"/>
    <x v="291"/>
    <d v="2015-03-15T05:00:00"/>
    <b v="0"/>
    <b v="0"/>
    <s v="film &amp; video/documentary"/>
    <n v="13.446666666666667"/>
    <n v="41.02"/>
    <x v="4"/>
    <s v="documentary"/>
  </r>
  <r>
    <n v="302"/>
    <s v="Ferguson, Collins and Mata"/>
    <s v="Customizable bi-directional hardware"/>
    <n v="76100"/>
    <n v="24234"/>
    <x v="0"/>
    <x v="242"/>
    <x v="1"/>
    <s v="USD"/>
    <n v="1535864400"/>
    <n v="1537074000"/>
    <x v="292"/>
    <d v="2018-09-16T05:00:00"/>
    <b v="0"/>
    <b v="0"/>
    <s v="theater/plays"/>
    <n v="0.31844940867279897"/>
    <n v="98.91"/>
    <x v="3"/>
    <s v="plays"/>
  </r>
  <r>
    <n v="303"/>
    <s v="Guerrero, Flores and Jenkins"/>
    <s v="Networked optimal architecture"/>
    <n v="3400"/>
    <n v="2809"/>
    <x v="0"/>
    <x v="235"/>
    <x v="1"/>
    <s v="USD"/>
    <n v="1452146400"/>
    <n v="1452578400"/>
    <x v="293"/>
    <d v="2016-01-12T06:00:00"/>
    <b v="0"/>
    <b v="0"/>
    <s v="music/indie rock"/>
    <n v="0.82617647058823529"/>
    <n v="87.78"/>
    <x v="1"/>
    <s v="indie rock"/>
  </r>
  <r>
    <n v="304"/>
    <s v="Peterson PLC"/>
    <s v="User-friendly discrete benchmark"/>
    <n v="2100"/>
    <n v="11469"/>
    <x v="1"/>
    <x v="23"/>
    <x v="1"/>
    <s v="USD"/>
    <n v="1470546000"/>
    <n v="1474088400"/>
    <x v="294"/>
    <d v="2016-09-17T05:00:00"/>
    <b v="0"/>
    <b v="0"/>
    <s v="film &amp; video/documentary"/>
    <n v="5.4614285714285717"/>
    <n v="80.77"/>
    <x v="4"/>
    <s v="documentary"/>
  </r>
  <r>
    <n v="305"/>
    <s v="Townsend Ltd"/>
    <s v="Grass-roots actuating policy"/>
    <n v="2800"/>
    <n v="8014"/>
    <x v="1"/>
    <x v="72"/>
    <x v="1"/>
    <s v="USD"/>
    <n v="1458363600"/>
    <n v="1461906000"/>
    <x v="295"/>
    <d v="2016-04-29T05:00:00"/>
    <b v="0"/>
    <b v="0"/>
    <s v="theater/plays"/>
    <n v="2.8621428571428571"/>
    <n v="94.28"/>
    <x v="3"/>
    <s v="plays"/>
  </r>
  <r>
    <n v="306"/>
    <s v="Rush, Reed and Hall"/>
    <s v="Enterprise-wide 3rdgeneration knowledge user"/>
    <n v="6500"/>
    <n v="514"/>
    <x v="0"/>
    <x v="243"/>
    <x v="1"/>
    <s v="USD"/>
    <n v="1500008400"/>
    <n v="1500267600"/>
    <x v="296"/>
    <d v="2017-07-17T05:00:00"/>
    <b v="0"/>
    <b v="1"/>
    <s v="theater/plays"/>
    <n v="7.9076923076923072E-2"/>
    <n v="73.430000000000007"/>
    <x v="3"/>
    <s v="plays"/>
  </r>
  <r>
    <n v="307"/>
    <s v="Salazar-Dodson"/>
    <s v="Face-to-face zero tolerance moderator"/>
    <n v="32900"/>
    <n v="43473"/>
    <x v="1"/>
    <x v="244"/>
    <x v="3"/>
    <s v="DKK"/>
    <n v="1338958800"/>
    <n v="1340686800"/>
    <x v="297"/>
    <d v="2012-06-26T05:00:00"/>
    <b v="0"/>
    <b v="1"/>
    <s v="publishing/fiction"/>
    <n v="1.3213677811550153"/>
    <n v="65.97"/>
    <x v="5"/>
    <s v="fiction"/>
  </r>
  <r>
    <n v="308"/>
    <s v="Davis Ltd"/>
    <s v="Grass-roots optimizing projection"/>
    <n v="118200"/>
    <n v="87560"/>
    <x v="0"/>
    <x v="245"/>
    <x v="1"/>
    <s v="USD"/>
    <n v="1303102800"/>
    <n v="1303189200"/>
    <x v="298"/>
    <d v="2011-04-19T05:00:00"/>
    <b v="0"/>
    <b v="0"/>
    <s v="theater/plays"/>
    <n v="0.74077834179357027"/>
    <n v="109.04"/>
    <x v="3"/>
    <s v="plays"/>
  </r>
  <r>
    <n v="309"/>
    <s v="Harris-Perry"/>
    <s v="User-centric 6thgeneration attitude"/>
    <n v="4100"/>
    <n v="3087"/>
    <x v="3"/>
    <x v="51"/>
    <x v="1"/>
    <s v="USD"/>
    <n v="1316581200"/>
    <n v="1318309200"/>
    <x v="299"/>
    <d v="2011-10-11T05:00:00"/>
    <b v="0"/>
    <b v="1"/>
    <s v="music/indie rock"/>
    <n v="0.75292682926829269"/>
    <n v="41.16"/>
    <x v="1"/>
    <s v="indie rock"/>
  </r>
  <r>
    <n v="310"/>
    <s v="Velazquez, Hunt and Ortiz"/>
    <s v="Switchable zero tolerance website"/>
    <n v="7800"/>
    <n v="1586"/>
    <x v="0"/>
    <x v="36"/>
    <x v="1"/>
    <s v="USD"/>
    <n v="1270789200"/>
    <n v="1272171600"/>
    <x v="300"/>
    <d v="2010-04-25T05:00:00"/>
    <b v="0"/>
    <b v="0"/>
    <s v="games/video games"/>
    <n v="0.20333333333333334"/>
    <n v="99.13"/>
    <x v="6"/>
    <s v="video games"/>
  </r>
  <r>
    <n v="311"/>
    <s v="Flores PLC"/>
    <s v="Focused real-time help-desk"/>
    <n v="6300"/>
    <n v="12812"/>
    <x v="1"/>
    <x v="246"/>
    <x v="1"/>
    <s v="USD"/>
    <n v="1297836000"/>
    <n v="1298872800"/>
    <x v="247"/>
    <d v="2011-02-28T06:00:00"/>
    <b v="0"/>
    <b v="0"/>
    <s v="theater/plays"/>
    <n v="2.0336507936507937"/>
    <n v="105.88"/>
    <x v="3"/>
    <s v="plays"/>
  </r>
  <r>
    <n v="312"/>
    <s v="Martinez LLC"/>
    <s v="Robust impactful approach"/>
    <n v="59100"/>
    <n v="183345"/>
    <x v="1"/>
    <x v="247"/>
    <x v="1"/>
    <s v="USD"/>
    <n v="1382677200"/>
    <n v="1383282000"/>
    <x v="244"/>
    <d v="2013-11-01T05:00:00"/>
    <b v="0"/>
    <b v="0"/>
    <s v="theater/plays"/>
    <n v="3.1022842639593908"/>
    <n v="49"/>
    <x v="3"/>
    <s v="plays"/>
  </r>
  <r>
    <n v="313"/>
    <s v="Miller-Irwin"/>
    <s v="Secured maximized policy"/>
    <n v="2200"/>
    <n v="8697"/>
    <x v="1"/>
    <x v="248"/>
    <x v="1"/>
    <s v="USD"/>
    <n v="1330322400"/>
    <n v="1330495200"/>
    <x v="301"/>
    <d v="2012-02-29T06:00:00"/>
    <b v="0"/>
    <b v="0"/>
    <s v="music/rock"/>
    <n v="3.9531818181818181"/>
    <n v="39"/>
    <x v="1"/>
    <s v="rock"/>
  </r>
  <r>
    <n v="314"/>
    <s v="Sanchez-Morgan"/>
    <s v="Realigned upward-trending strategy"/>
    <n v="1400"/>
    <n v="4126"/>
    <x v="1"/>
    <x v="221"/>
    <x v="1"/>
    <s v="USD"/>
    <n v="1552366800"/>
    <n v="1552798800"/>
    <x v="188"/>
    <d v="2019-03-17T05:00:00"/>
    <b v="0"/>
    <b v="1"/>
    <s v="film &amp; video/documentary"/>
    <n v="2.9471428571428571"/>
    <n v="31.02"/>
    <x v="4"/>
    <s v="documentary"/>
  </r>
  <r>
    <n v="315"/>
    <s v="Lopez, Adams and Johnson"/>
    <s v="Open-source interactive knowledge user"/>
    <n v="9500"/>
    <n v="3220"/>
    <x v="0"/>
    <x v="249"/>
    <x v="1"/>
    <s v="USD"/>
    <n v="1400907600"/>
    <n v="1403413200"/>
    <x v="302"/>
    <d v="2014-06-22T05:00:00"/>
    <b v="0"/>
    <b v="0"/>
    <s v="theater/plays"/>
    <n v="0.33894736842105261"/>
    <n v="103.87"/>
    <x v="3"/>
    <s v="plays"/>
  </r>
  <r>
    <n v="316"/>
    <s v="Martin-Marshall"/>
    <s v="Configurable demand-driven matrix"/>
    <n v="9600"/>
    <n v="6401"/>
    <x v="0"/>
    <x v="250"/>
    <x v="6"/>
    <s v="EUR"/>
    <n v="1574143200"/>
    <n v="1574229600"/>
    <x v="303"/>
    <d v="2019-11-20T06:00:00"/>
    <b v="0"/>
    <b v="1"/>
    <s v="food/food trucks"/>
    <n v="0.66677083333333331"/>
    <n v="59.27"/>
    <x v="0"/>
    <s v="food trucks"/>
  </r>
  <r>
    <n v="317"/>
    <s v="Summers PLC"/>
    <s v="Cross-group coherent hierarchy"/>
    <n v="6600"/>
    <n v="1269"/>
    <x v="0"/>
    <x v="141"/>
    <x v="1"/>
    <s v="USD"/>
    <n v="1494738000"/>
    <n v="1495861200"/>
    <x v="304"/>
    <d v="2017-05-27T05:00:00"/>
    <b v="0"/>
    <b v="0"/>
    <s v="theater/plays"/>
    <n v="0.19227272727272726"/>
    <n v="42.3"/>
    <x v="3"/>
    <s v="plays"/>
  </r>
  <r>
    <n v="318"/>
    <s v="Young, Hart and Ryan"/>
    <s v="Decentralized demand-driven open system"/>
    <n v="5700"/>
    <n v="903"/>
    <x v="0"/>
    <x v="68"/>
    <x v="1"/>
    <s v="USD"/>
    <n v="1392357600"/>
    <n v="1392530400"/>
    <x v="305"/>
    <d v="2014-02-16T06:00:00"/>
    <b v="0"/>
    <b v="0"/>
    <s v="music/rock"/>
    <n v="0.15842105263157893"/>
    <n v="53.12"/>
    <x v="1"/>
    <s v="rock"/>
  </r>
  <r>
    <n v="319"/>
    <s v="Mills Group"/>
    <s v="Advanced empowering matrix"/>
    <n v="8400"/>
    <n v="3251"/>
    <x v="3"/>
    <x v="251"/>
    <x v="1"/>
    <s v="USD"/>
    <n v="1281589200"/>
    <n v="1283662800"/>
    <x v="306"/>
    <d v="2010-09-05T05:00:00"/>
    <b v="0"/>
    <b v="0"/>
    <s v="technology/web"/>
    <n v="0.38702380952380955"/>
    <n v="50.8"/>
    <x v="2"/>
    <s v="web"/>
  </r>
  <r>
    <n v="320"/>
    <s v="Sandoval-Powell"/>
    <s v="Phased holistic implementation"/>
    <n v="84400"/>
    <n v="8092"/>
    <x v="0"/>
    <x v="175"/>
    <x v="1"/>
    <s v="USD"/>
    <n v="1305003600"/>
    <n v="1305781200"/>
    <x v="307"/>
    <d v="2011-05-19T05:00:00"/>
    <b v="0"/>
    <b v="0"/>
    <s v="publishing/fiction"/>
    <n v="9.5876777251184833E-2"/>
    <n v="101.15"/>
    <x v="5"/>
    <s v="fiction"/>
  </r>
  <r>
    <n v="321"/>
    <s v="Mills, Frazier and Perez"/>
    <s v="Proactive attitude-oriented knowledge user"/>
    <n v="170400"/>
    <n v="160422"/>
    <x v="0"/>
    <x v="194"/>
    <x v="1"/>
    <s v="USD"/>
    <n v="1301634000"/>
    <n v="1302325200"/>
    <x v="308"/>
    <d v="2011-04-09T05:00:00"/>
    <b v="0"/>
    <b v="0"/>
    <s v="film &amp; video/shorts"/>
    <n v="0.94144366197183094"/>
    <n v="65"/>
    <x v="4"/>
    <s v="shorts"/>
  </r>
  <r>
    <n v="322"/>
    <s v="Hebert Group"/>
    <s v="Visionary asymmetric Graphical User Interface"/>
    <n v="117900"/>
    <n v="196377"/>
    <x v="1"/>
    <x v="252"/>
    <x v="1"/>
    <s v="USD"/>
    <n v="1290664800"/>
    <n v="1291788000"/>
    <x v="309"/>
    <d v="2010-12-08T06:00:00"/>
    <b v="0"/>
    <b v="0"/>
    <s v="theater/plays"/>
    <n v="1.6656234096692113"/>
    <n v="38"/>
    <x v="3"/>
    <s v="plays"/>
  </r>
  <r>
    <n v="323"/>
    <s v="Cole, Smith and Wood"/>
    <s v="Integrated zero-defect help-desk"/>
    <n v="8900"/>
    <n v="2148"/>
    <x v="0"/>
    <x v="150"/>
    <x v="4"/>
    <s v="GBP"/>
    <n v="1395896400"/>
    <n v="1396069200"/>
    <x v="310"/>
    <d v="2014-03-29T05:00:00"/>
    <b v="0"/>
    <b v="0"/>
    <s v="film &amp; video/documentary"/>
    <n v="0.24134831460674158"/>
    <n v="82.62"/>
    <x v="4"/>
    <s v="documentary"/>
  </r>
  <r>
    <n v="324"/>
    <s v="Harris, Hall and Harris"/>
    <s v="Inverse analyzing matrices"/>
    <n v="7100"/>
    <n v="11648"/>
    <x v="1"/>
    <x v="253"/>
    <x v="1"/>
    <s v="USD"/>
    <n v="1434862800"/>
    <n v="1435899600"/>
    <x v="311"/>
    <d v="2015-07-03T05:00:00"/>
    <b v="0"/>
    <b v="1"/>
    <s v="theater/plays"/>
    <n v="1.6405633802816901"/>
    <n v="37.94"/>
    <x v="3"/>
    <s v="plays"/>
  </r>
  <r>
    <n v="325"/>
    <s v="Saunders Group"/>
    <s v="Programmable systemic implementation"/>
    <n v="6500"/>
    <n v="5897"/>
    <x v="0"/>
    <x v="107"/>
    <x v="1"/>
    <s v="USD"/>
    <n v="1529125200"/>
    <n v="1531112400"/>
    <x v="79"/>
    <d v="2018-07-09T05:00:00"/>
    <b v="0"/>
    <b v="1"/>
    <s v="theater/plays"/>
    <n v="0.90723076923076929"/>
    <n v="80.78"/>
    <x v="3"/>
    <s v="plays"/>
  </r>
  <r>
    <n v="326"/>
    <s v="Pham, Avila and Nash"/>
    <s v="Multi-channeled next generation architecture"/>
    <n v="7200"/>
    <n v="3326"/>
    <x v="0"/>
    <x v="58"/>
    <x v="1"/>
    <s v="USD"/>
    <n v="1451109600"/>
    <n v="1451628000"/>
    <x v="312"/>
    <d v="2016-01-01T06:00:00"/>
    <b v="0"/>
    <b v="0"/>
    <s v="film &amp; video/animation"/>
    <n v="0.46194444444444444"/>
    <n v="25.98"/>
    <x v="4"/>
    <s v="animation"/>
  </r>
  <r>
    <n v="327"/>
    <s v="Patterson, Salinas and Lucas"/>
    <s v="Digitized 3rdgeneration encoding"/>
    <n v="2600"/>
    <n v="1002"/>
    <x v="0"/>
    <x v="254"/>
    <x v="1"/>
    <s v="USD"/>
    <n v="1566968400"/>
    <n v="1567314000"/>
    <x v="313"/>
    <d v="2019-09-01T05:00:00"/>
    <b v="0"/>
    <b v="1"/>
    <s v="theater/plays"/>
    <n v="0.38538461538461538"/>
    <n v="30.36"/>
    <x v="3"/>
    <s v="plays"/>
  </r>
  <r>
    <n v="328"/>
    <s v="Young PLC"/>
    <s v="Innovative well-modulated functionalities"/>
    <n v="98700"/>
    <n v="131826"/>
    <x v="1"/>
    <x v="255"/>
    <x v="1"/>
    <s v="USD"/>
    <n v="1543557600"/>
    <n v="1544508000"/>
    <x v="314"/>
    <d v="2018-12-11T06:00:00"/>
    <b v="0"/>
    <b v="0"/>
    <s v="music/rock"/>
    <n v="1.3356231003039514"/>
    <n v="54"/>
    <x v="1"/>
    <s v="rock"/>
  </r>
  <r>
    <n v="329"/>
    <s v="Willis and Sons"/>
    <s v="Fundamental incremental database"/>
    <n v="93800"/>
    <n v="21477"/>
    <x v="2"/>
    <x v="57"/>
    <x v="1"/>
    <s v="USD"/>
    <n v="1481522400"/>
    <n v="1482472800"/>
    <x v="315"/>
    <d v="2016-12-23T06:00:00"/>
    <b v="0"/>
    <b v="0"/>
    <s v="games/video games"/>
    <n v="0.22896588486140726"/>
    <n v="101.79"/>
    <x v="6"/>
    <s v="video games"/>
  </r>
  <r>
    <n v="330"/>
    <s v="Thompson-Bates"/>
    <s v="Expanded encompassing open architecture"/>
    <n v="33700"/>
    <n v="62330"/>
    <x v="1"/>
    <x v="256"/>
    <x v="4"/>
    <s v="GBP"/>
    <n v="1512712800"/>
    <n v="1512799200"/>
    <x v="316"/>
    <d v="2017-12-09T06:00:00"/>
    <b v="0"/>
    <b v="0"/>
    <s v="film &amp; video/documentary"/>
    <n v="1.8495548961424333"/>
    <n v="45"/>
    <x v="4"/>
    <s v="documentary"/>
  </r>
  <r>
    <n v="331"/>
    <s v="Rose-Silva"/>
    <s v="Intuitive static portal"/>
    <n v="3300"/>
    <n v="14643"/>
    <x v="1"/>
    <x v="257"/>
    <x v="1"/>
    <s v="USD"/>
    <n v="1324274400"/>
    <n v="1324360800"/>
    <x v="317"/>
    <d v="2011-12-20T06:00:00"/>
    <b v="0"/>
    <b v="0"/>
    <s v="food/food trucks"/>
    <n v="4.4372727272727275"/>
    <n v="77.069999999999993"/>
    <x v="0"/>
    <s v="food trucks"/>
  </r>
  <r>
    <n v="332"/>
    <s v="Pacheco, Johnson and Torres"/>
    <s v="Optional bandwidth-monitored definition"/>
    <n v="20700"/>
    <n v="41396"/>
    <x v="1"/>
    <x v="258"/>
    <x v="1"/>
    <s v="USD"/>
    <n v="1364446800"/>
    <n v="1364533200"/>
    <x v="318"/>
    <d v="2013-03-29T05:00:00"/>
    <b v="0"/>
    <b v="0"/>
    <s v="technology/wearables"/>
    <n v="1.999806763285024"/>
    <n v="88.08"/>
    <x v="2"/>
    <s v="wearables"/>
  </r>
  <r>
    <n v="333"/>
    <s v="Carlson, Dixon and Jones"/>
    <s v="Persistent well-modulated synergy"/>
    <n v="9600"/>
    <n v="11900"/>
    <x v="1"/>
    <x v="259"/>
    <x v="1"/>
    <s v="USD"/>
    <n v="1542693600"/>
    <n v="1545112800"/>
    <x v="319"/>
    <d v="2018-12-18T06:00:00"/>
    <b v="0"/>
    <b v="0"/>
    <s v="theater/plays"/>
    <n v="1.2395833333333333"/>
    <n v="47.04"/>
    <x v="3"/>
    <s v="plays"/>
  </r>
  <r>
    <n v="334"/>
    <s v="Mcgee Group"/>
    <s v="Assimilated discrete algorithm"/>
    <n v="66200"/>
    <n v="123538"/>
    <x v="1"/>
    <x v="260"/>
    <x v="1"/>
    <s v="USD"/>
    <n v="1515564000"/>
    <n v="1516168800"/>
    <x v="32"/>
    <d v="2018-01-17T06:00:00"/>
    <b v="0"/>
    <b v="0"/>
    <s v="music/rock"/>
    <n v="1.8661329305135952"/>
    <n v="111"/>
    <x v="1"/>
    <s v="rock"/>
  </r>
  <r>
    <n v="335"/>
    <s v="Jordan-Acosta"/>
    <s v="Operative uniform hub"/>
    <n v="173800"/>
    <n v="198628"/>
    <x v="1"/>
    <x v="261"/>
    <x v="1"/>
    <s v="USD"/>
    <n v="1573797600"/>
    <n v="1574920800"/>
    <x v="320"/>
    <d v="2019-11-28T06:00:00"/>
    <b v="0"/>
    <b v="0"/>
    <s v="music/rock"/>
    <n v="1.1428538550057536"/>
    <n v="87"/>
    <x v="1"/>
    <s v="rock"/>
  </r>
  <r>
    <n v="336"/>
    <s v="Nunez Inc"/>
    <s v="Customizable intangible capability"/>
    <n v="70700"/>
    <n v="68602"/>
    <x v="0"/>
    <x v="262"/>
    <x v="1"/>
    <s v="USD"/>
    <n v="1292392800"/>
    <n v="1292479200"/>
    <x v="321"/>
    <d v="2010-12-16T06:00:00"/>
    <b v="0"/>
    <b v="1"/>
    <s v="music/rock"/>
    <n v="0.97032531824611035"/>
    <n v="63.99"/>
    <x v="1"/>
    <s v="rock"/>
  </r>
  <r>
    <n v="337"/>
    <s v="Hayden Ltd"/>
    <s v="Innovative didactic analyzer"/>
    <n v="94500"/>
    <n v="116064"/>
    <x v="1"/>
    <x v="263"/>
    <x v="1"/>
    <s v="USD"/>
    <n v="1573452000"/>
    <n v="1573538400"/>
    <x v="322"/>
    <d v="2019-11-12T06:00:00"/>
    <b v="0"/>
    <b v="0"/>
    <s v="theater/plays"/>
    <n v="1.2281904761904763"/>
    <n v="105.99"/>
    <x v="3"/>
    <s v="plays"/>
  </r>
  <r>
    <n v="338"/>
    <s v="Gonzalez-Burton"/>
    <s v="Decentralized intangible encoding"/>
    <n v="69800"/>
    <n v="125042"/>
    <x v="1"/>
    <x v="264"/>
    <x v="1"/>
    <s v="USD"/>
    <n v="1317790800"/>
    <n v="1320382800"/>
    <x v="323"/>
    <d v="2011-11-04T05:00:00"/>
    <b v="0"/>
    <b v="0"/>
    <s v="theater/plays"/>
    <n v="1.7914326647564469"/>
    <n v="73.989999999999995"/>
    <x v="3"/>
    <s v="plays"/>
  </r>
  <r>
    <n v="339"/>
    <s v="Lewis, Taylor and Rivers"/>
    <s v="Front-line transitional algorithm"/>
    <n v="136300"/>
    <n v="108974"/>
    <x v="3"/>
    <x v="265"/>
    <x v="0"/>
    <s v="CAD"/>
    <n v="1501650000"/>
    <n v="1502859600"/>
    <x v="324"/>
    <d v="2017-08-16T05:00:00"/>
    <b v="0"/>
    <b v="0"/>
    <s v="theater/plays"/>
    <n v="0.79951577402787966"/>
    <n v="84.02"/>
    <x v="3"/>
    <s v="plays"/>
  </r>
  <r>
    <n v="340"/>
    <s v="Butler, Henry and Espinoza"/>
    <s v="Switchable didactic matrices"/>
    <n v="37100"/>
    <n v="34964"/>
    <x v="0"/>
    <x v="224"/>
    <x v="1"/>
    <s v="USD"/>
    <n v="1323669600"/>
    <n v="1323756000"/>
    <x v="325"/>
    <d v="2011-12-13T06:00:00"/>
    <b v="0"/>
    <b v="0"/>
    <s v="photography/photography books"/>
    <n v="0.94242587601078165"/>
    <n v="88.97"/>
    <x v="7"/>
    <s v="photography books"/>
  </r>
  <r>
    <n v="341"/>
    <s v="Guzman Group"/>
    <s v="Ameliorated disintermediate utilization"/>
    <n v="114300"/>
    <n v="96777"/>
    <x v="0"/>
    <x v="266"/>
    <x v="1"/>
    <s v="USD"/>
    <n v="1440738000"/>
    <n v="1441342800"/>
    <x v="326"/>
    <d v="2015-09-04T05:00:00"/>
    <b v="0"/>
    <b v="0"/>
    <s v="music/indie rock"/>
    <n v="0.84669291338582675"/>
    <n v="76.989999999999995"/>
    <x v="1"/>
    <s v="indie rock"/>
  </r>
  <r>
    <n v="342"/>
    <s v="Gibson-Hernandez"/>
    <s v="Visionary foreground middleware"/>
    <n v="47900"/>
    <n v="31864"/>
    <x v="0"/>
    <x v="267"/>
    <x v="1"/>
    <s v="USD"/>
    <n v="1374296400"/>
    <n v="1375333200"/>
    <x v="327"/>
    <d v="2013-08-01T05:00:00"/>
    <b v="0"/>
    <b v="0"/>
    <s v="theater/plays"/>
    <n v="0.66521920668058454"/>
    <n v="97.15"/>
    <x v="3"/>
    <s v="plays"/>
  </r>
  <r>
    <n v="343"/>
    <s v="Spencer-Weber"/>
    <s v="Optional zero-defect task-force"/>
    <n v="9000"/>
    <n v="4853"/>
    <x v="0"/>
    <x v="98"/>
    <x v="1"/>
    <s v="USD"/>
    <n v="1384840800"/>
    <n v="1389420000"/>
    <x v="328"/>
    <d v="2014-01-11T06:00:00"/>
    <b v="0"/>
    <b v="0"/>
    <s v="theater/plays"/>
    <n v="0.53922222222222227"/>
    <n v="33.01"/>
    <x v="3"/>
    <s v="plays"/>
  </r>
  <r>
    <n v="344"/>
    <s v="Berger, Johnson and Marshall"/>
    <s v="Devolved exuding emulation"/>
    <n v="197600"/>
    <n v="82959"/>
    <x v="0"/>
    <x v="268"/>
    <x v="1"/>
    <s v="USD"/>
    <n v="1516600800"/>
    <n v="1520056800"/>
    <x v="329"/>
    <d v="2018-03-03T06:00:00"/>
    <b v="0"/>
    <b v="0"/>
    <s v="games/video games"/>
    <n v="0.41983299595141699"/>
    <n v="99.95"/>
    <x v="6"/>
    <s v="video games"/>
  </r>
  <r>
    <n v="345"/>
    <s v="Taylor, Cisneros and Romero"/>
    <s v="Open-source neutral task-force"/>
    <n v="157600"/>
    <n v="23159"/>
    <x v="0"/>
    <x v="269"/>
    <x v="4"/>
    <s v="GBP"/>
    <n v="1436418000"/>
    <n v="1436504400"/>
    <x v="330"/>
    <d v="2015-07-10T05:00:00"/>
    <b v="0"/>
    <b v="0"/>
    <s v="film &amp; video/drama"/>
    <n v="0.14694796954314721"/>
    <n v="69.97"/>
    <x v="4"/>
    <s v="drama"/>
  </r>
  <r>
    <n v="346"/>
    <s v="Little-Marsh"/>
    <s v="Virtual attitude-oriented migration"/>
    <n v="8000"/>
    <n v="2758"/>
    <x v="0"/>
    <x v="270"/>
    <x v="1"/>
    <s v="USD"/>
    <n v="1503550800"/>
    <n v="1508302800"/>
    <x v="331"/>
    <d v="2017-10-18T05:00:00"/>
    <b v="0"/>
    <b v="1"/>
    <s v="music/indie rock"/>
    <n v="0.34475"/>
    <n v="110.32"/>
    <x v="1"/>
    <s v="indie rock"/>
  </r>
  <r>
    <n v="347"/>
    <s v="Petersen and Sons"/>
    <s v="Open-source full-range portal"/>
    <n v="900"/>
    <n v="12607"/>
    <x v="1"/>
    <x v="271"/>
    <x v="1"/>
    <s v="USD"/>
    <n v="1423634400"/>
    <n v="1425708000"/>
    <x v="332"/>
    <d v="2015-03-07T06:00:00"/>
    <b v="0"/>
    <b v="0"/>
    <s v="technology/web"/>
    <n v="14.007777777777777"/>
    <n v="66.010000000000005"/>
    <x v="2"/>
    <s v="web"/>
  </r>
  <r>
    <n v="348"/>
    <s v="Hensley Ltd"/>
    <s v="Versatile cohesive open system"/>
    <n v="199000"/>
    <n v="142823"/>
    <x v="0"/>
    <x v="272"/>
    <x v="1"/>
    <s v="USD"/>
    <n v="1487224800"/>
    <n v="1488348000"/>
    <x v="333"/>
    <d v="2017-03-01T06:00:00"/>
    <b v="0"/>
    <b v="0"/>
    <s v="food/food trucks"/>
    <n v="0.71770351758793971"/>
    <n v="41.01"/>
    <x v="0"/>
    <s v="food trucks"/>
  </r>
  <r>
    <n v="349"/>
    <s v="Navarro and Sons"/>
    <s v="Multi-layered bottom-line frame"/>
    <n v="180800"/>
    <n v="95958"/>
    <x v="0"/>
    <x v="273"/>
    <x v="1"/>
    <s v="USD"/>
    <n v="1500008400"/>
    <n v="1502600400"/>
    <x v="296"/>
    <d v="2017-08-13T05:00:00"/>
    <b v="0"/>
    <b v="0"/>
    <s v="theater/plays"/>
    <n v="0.53074115044247783"/>
    <n v="103.96"/>
    <x v="3"/>
    <s v="plays"/>
  </r>
  <r>
    <n v="350"/>
    <s v="Shannon Ltd"/>
    <s v="Pre-emptive neutral capacity"/>
    <n v="100"/>
    <n v="5"/>
    <x v="0"/>
    <x v="49"/>
    <x v="1"/>
    <s v="USD"/>
    <n v="1432098000"/>
    <n v="1433653200"/>
    <x v="334"/>
    <d v="2015-06-07T05:00:00"/>
    <b v="0"/>
    <b v="1"/>
    <s v="music/jazz"/>
    <n v="0.05"/>
    <n v="5"/>
    <x v="1"/>
    <s v="jazz"/>
  </r>
  <r>
    <n v="351"/>
    <s v="Young LLC"/>
    <s v="Universal maximized methodology"/>
    <n v="74100"/>
    <n v="94631"/>
    <x v="1"/>
    <x v="274"/>
    <x v="1"/>
    <s v="USD"/>
    <n v="1440392400"/>
    <n v="1441602000"/>
    <x v="335"/>
    <d v="2015-09-07T05:00:00"/>
    <b v="0"/>
    <b v="0"/>
    <s v="music/rock"/>
    <n v="1.2770715249662619"/>
    <n v="47.01"/>
    <x v="1"/>
    <s v="rock"/>
  </r>
  <r>
    <n v="352"/>
    <s v="Adams, Willis and Sanchez"/>
    <s v="Expanded hybrid hardware"/>
    <n v="2800"/>
    <n v="977"/>
    <x v="0"/>
    <x v="254"/>
    <x v="0"/>
    <s v="CAD"/>
    <n v="1446876000"/>
    <n v="1447567200"/>
    <x v="336"/>
    <d v="2015-11-15T06:00:00"/>
    <b v="0"/>
    <b v="0"/>
    <s v="theater/plays"/>
    <n v="0.34892857142857142"/>
    <n v="29.61"/>
    <x v="3"/>
    <s v="plays"/>
  </r>
  <r>
    <n v="353"/>
    <s v="Mills-Roy"/>
    <s v="Profit-focused multi-tasking access"/>
    <n v="33600"/>
    <n v="137961"/>
    <x v="1"/>
    <x v="275"/>
    <x v="1"/>
    <s v="USD"/>
    <n v="1562302800"/>
    <n v="1562389200"/>
    <x v="337"/>
    <d v="2019-07-06T05:00:00"/>
    <b v="0"/>
    <b v="0"/>
    <s v="theater/plays"/>
    <n v="4.105982142857143"/>
    <n v="81.010000000000005"/>
    <x v="3"/>
    <s v="plays"/>
  </r>
  <r>
    <n v="354"/>
    <s v="Brown Group"/>
    <s v="Profit-focused transitional capability"/>
    <n v="6100"/>
    <n v="7548"/>
    <x v="1"/>
    <x v="175"/>
    <x v="3"/>
    <s v="DKK"/>
    <n v="1378184400"/>
    <n v="1378789200"/>
    <x v="338"/>
    <d v="2013-09-10T05:00:00"/>
    <b v="0"/>
    <b v="0"/>
    <s v="film &amp; video/documentary"/>
    <n v="1.2373770491803278"/>
    <n v="94.35"/>
    <x v="4"/>
    <s v="documentary"/>
  </r>
  <r>
    <n v="355"/>
    <s v="Burns-Burnett"/>
    <s v="Front-line scalable definition"/>
    <n v="3800"/>
    <n v="2241"/>
    <x v="2"/>
    <x v="99"/>
    <x v="1"/>
    <s v="USD"/>
    <n v="1485064800"/>
    <n v="1488520800"/>
    <x v="339"/>
    <d v="2017-03-03T06:00:00"/>
    <b v="0"/>
    <b v="0"/>
    <s v="technology/wearables"/>
    <n v="0.58973684210526311"/>
    <n v="26.06"/>
    <x v="2"/>
    <s v="wearables"/>
  </r>
  <r>
    <n v="356"/>
    <s v="Glass, Nunez and Mcdonald"/>
    <s v="Open-source systematic protocol"/>
    <n v="9300"/>
    <n v="3431"/>
    <x v="0"/>
    <x v="174"/>
    <x v="6"/>
    <s v="EUR"/>
    <n v="1326520800"/>
    <n v="1327298400"/>
    <x v="340"/>
    <d v="2012-01-23T06:00:00"/>
    <b v="0"/>
    <b v="0"/>
    <s v="theater/plays"/>
    <n v="0.36892473118279567"/>
    <n v="85.78"/>
    <x v="3"/>
    <s v="plays"/>
  </r>
  <r>
    <n v="357"/>
    <s v="Perez, Davis and Wilson"/>
    <s v="Implemented tangible algorithm"/>
    <n v="2300"/>
    <n v="4253"/>
    <x v="1"/>
    <x v="142"/>
    <x v="1"/>
    <s v="USD"/>
    <n v="1441256400"/>
    <n v="1443416400"/>
    <x v="341"/>
    <d v="2015-09-28T05:00:00"/>
    <b v="0"/>
    <b v="0"/>
    <s v="games/video games"/>
    <n v="1.8491304347826087"/>
    <n v="103.73"/>
    <x v="6"/>
    <s v="video games"/>
  </r>
  <r>
    <n v="358"/>
    <s v="Diaz-Garcia"/>
    <s v="Profit-focused 3rdgeneration circuit"/>
    <n v="9700"/>
    <n v="1146"/>
    <x v="0"/>
    <x v="276"/>
    <x v="0"/>
    <s v="CAD"/>
    <n v="1533877200"/>
    <n v="1534136400"/>
    <x v="342"/>
    <d v="2018-08-13T05:00:00"/>
    <b v="1"/>
    <b v="0"/>
    <s v="photography/photography books"/>
    <n v="0.11814432989690722"/>
    <n v="49.83"/>
    <x v="7"/>
    <s v="photography books"/>
  </r>
  <r>
    <n v="359"/>
    <s v="Salazar-Moon"/>
    <s v="Compatible needs-based architecture"/>
    <n v="4000"/>
    <n v="11948"/>
    <x v="1"/>
    <x v="277"/>
    <x v="1"/>
    <s v="USD"/>
    <n v="1314421200"/>
    <n v="1315026000"/>
    <x v="343"/>
    <d v="2011-09-03T05:00:00"/>
    <b v="0"/>
    <b v="0"/>
    <s v="film &amp; video/animation"/>
    <n v="2.9870000000000001"/>
    <n v="63.89"/>
    <x v="4"/>
    <s v="animation"/>
  </r>
  <r>
    <n v="360"/>
    <s v="Larsen-Chung"/>
    <s v="Right-sized zero tolerance migration"/>
    <n v="59700"/>
    <n v="135132"/>
    <x v="1"/>
    <x v="278"/>
    <x v="4"/>
    <s v="GBP"/>
    <n v="1293861600"/>
    <n v="1295071200"/>
    <x v="344"/>
    <d v="2011-01-15T06:00:00"/>
    <b v="0"/>
    <b v="1"/>
    <s v="theater/plays"/>
    <n v="2.2635175879396985"/>
    <n v="47"/>
    <x v="3"/>
    <s v="plays"/>
  </r>
  <r>
    <n v="361"/>
    <s v="Anderson and Sons"/>
    <s v="Quality-focused reciprocal structure"/>
    <n v="5500"/>
    <n v="9546"/>
    <x v="1"/>
    <x v="39"/>
    <x v="1"/>
    <s v="USD"/>
    <n v="1507352400"/>
    <n v="1509426000"/>
    <x v="345"/>
    <d v="2017-10-31T05:00:00"/>
    <b v="0"/>
    <b v="0"/>
    <s v="theater/plays"/>
    <n v="1.7356363636363636"/>
    <n v="108.48"/>
    <x v="3"/>
    <s v="plays"/>
  </r>
  <r>
    <n v="362"/>
    <s v="Lawrence Group"/>
    <s v="Automated actuating conglomeration"/>
    <n v="3700"/>
    <n v="13755"/>
    <x v="1"/>
    <x v="271"/>
    <x v="1"/>
    <s v="USD"/>
    <n v="1296108000"/>
    <n v="1299391200"/>
    <x v="65"/>
    <d v="2011-03-06T06:00:00"/>
    <b v="0"/>
    <b v="0"/>
    <s v="music/rock"/>
    <n v="3.7175675675675675"/>
    <n v="72.02"/>
    <x v="1"/>
    <s v="rock"/>
  </r>
  <r>
    <n v="363"/>
    <s v="Gray-Davis"/>
    <s v="Re-contextualized local initiative"/>
    <n v="5200"/>
    <n v="8330"/>
    <x v="1"/>
    <x v="279"/>
    <x v="1"/>
    <s v="USD"/>
    <n v="1324965600"/>
    <n v="1325052000"/>
    <x v="346"/>
    <d v="2011-12-28T06:00:00"/>
    <b v="0"/>
    <b v="0"/>
    <s v="music/rock"/>
    <n v="1.601923076923077"/>
    <n v="59.93"/>
    <x v="1"/>
    <s v="rock"/>
  </r>
  <r>
    <n v="364"/>
    <s v="Ramirez-Myers"/>
    <s v="Switchable intangible definition"/>
    <n v="900"/>
    <n v="14547"/>
    <x v="1"/>
    <x v="129"/>
    <x v="1"/>
    <s v="USD"/>
    <n v="1520229600"/>
    <n v="1522818000"/>
    <x v="347"/>
    <d v="2018-04-04T05:00:00"/>
    <b v="0"/>
    <b v="0"/>
    <s v="music/indie rock"/>
    <n v="16.163333333333334"/>
    <n v="78.209999999999994"/>
    <x v="1"/>
    <s v="indie rock"/>
  </r>
  <r>
    <n v="365"/>
    <s v="Lucas, Hall and Bonilla"/>
    <s v="Networked bottom-line initiative"/>
    <n v="1600"/>
    <n v="11735"/>
    <x v="1"/>
    <x v="192"/>
    <x v="2"/>
    <s v="AUD"/>
    <n v="1482991200"/>
    <n v="1485324000"/>
    <x v="348"/>
    <d v="2017-01-25T06:00:00"/>
    <b v="0"/>
    <b v="0"/>
    <s v="theater/plays"/>
    <n v="7.3343749999999996"/>
    <n v="104.78"/>
    <x v="3"/>
    <s v="plays"/>
  </r>
  <r>
    <n v="366"/>
    <s v="Williams, Perez and Villegas"/>
    <s v="Robust directional system engine"/>
    <n v="1800"/>
    <n v="10658"/>
    <x v="1"/>
    <x v="196"/>
    <x v="1"/>
    <s v="USD"/>
    <n v="1294034400"/>
    <n v="1294120800"/>
    <x v="349"/>
    <d v="2011-01-04T06:00:00"/>
    <b v="0"/>
    <b v="1"/>
    <s v="theater/plays"/>
    <n v="5.9211111111111112"/>
    <n v="105.52"/>
    <x v="3"/>
    <s v="plays"/>
  </r>
  <r>
    <n v="367"/>
    <s v="Brooks, Jones and Ingram"/>
    <s v="Triple-buffered explicit methodology"/>
    <n v="9900"/>
    <n v="1870"/>
    <x v="0"/>
    <x v="51"/>
    <x v="1"/>
    <s v="USD"/>
    <n v="1413608400"/>
    <n v="1415685600"/>
    <x v="350"/>
    <d v="2014-11-11T06:00:00"/>
    <b v="0"/>
    <b v="1"/>
    <s v="theater/plays"/>
    <n v="0.18888888888888888"/>
    <n v="24.93"/>
    <x v="3"/>
    <s v="plays"/>
  </r>
  <r>
    <n v="368"/>
    <s v="Whitaker, Wallace and Daniels"/>
    <s v="Reactive directional capacity"/>
    <n v="5200"/>
    <n v="14394"/>
    <x v="1"/>
    <x v="280"/>
    <x v="4"/>
    <s v="GBP"/>
    <n v="1286946000"/>
    <n v="1288933200"/>
    <x v="351"/>
    <d v="2010-11-05T05:00:00"/>
    <b v="0"/>
    <b v="1"/>
    <s v="film &amp; video/documentary"/>
    <n v="2.7680769230769231"/>
    <n v="69.87"/>
    <x v="4"/>
    <s v="documentary"/>
  </r>
  <r>
    <n v="369"/>
    <s v="Smith-Gonzalez"/>
    <s v="Polarized needs-based approach"/>
    <n v="5400"/>
    <n v="14743"/>
    <x v="1"/>
    <x v="110"/>
    <x v="1"/>
    <s v="USD"/>
    <n v="1359871200"/>
    <n v="1363237200"/>
    <x v="352"/>
    <d v="2013-03-14T05:00:00"/>
    <b v="0"/>
    <b v="1"/>
    <s v="film &amp; video/television"/>
    <n v="2.730185185185185"/>
    <n v="95.73"/>
    <x v="4"/>
    <s v="television"/>
  </r>
  <r>
    <n v="370"/>
    <s v="Skinner PLC"/>
    <s v="Intuitive well-modulated middleware"/>
    <n v="112300"/>
    <n v="178965"/>
    <x v="1"/>
    <x v="281"/>
    <x v="1"/>
    <s v="USD"/>
    <n v="1555304400"/>
    <n v="1555822800"/>
    <x v="353"/>
    <d v="2019-04-21T05:00:00"/>
    <b v="0"/>
    <b v="0"/>
    <s v="theater/plays"/>
    <n v="1.593633125556545"/>
    <n v="30"/>
    <x v="3"/>
    <s v="plays"/>
  </r>
  <r>
    <n v="371"/>
    <s v="Nolan, Smith and Sanchez"/>
    <s v="Multi-channeled logistical matrices"/>
    <n v="189200"/>
    <n v="128410"/>
    <x v="0"/>
    <x v="282"/>
    <x v="1"/>
    <s v="USD"/>
    <n v="1423375200"/>
    <n v="1427778000"/>
    <x v="354"/>
    <d v="2015-03-31T05:00:00"/>
    <b v="0"/>
    <b v="0"/>
    <s v="theater/plays"/>
    <n v="0.67869978858350954"/>
    <n v="59.01"/>
    <x v="3"/>
    <s v="plays"/>
  </r>
  <r>
    <n v="372"/>
    <s v="Green-Carr"/>
    <s v="Pre-emptive bifurcated artificial intelligence"/>
    <n v="900"/>
    <n v="14324"/>
    <x v="1"/>
    <x v="283"/>
    <x v="1"/>
    <s v="USD"/>
    <n v="1420696800"/>
    <n v="1422424800"/>
    <x v="355"/>
    <d v="2015-01-28T06:00:00"/>
    <b v="0"/>
    <b v="1"/>
    <s v="film &amp; video/documentary"/>
    <n v="15.915555555555555"/>
    <n v="84.76"/>
    <x v="4"/>
    <s v="documentary"/>
  </r>
  <r>
    <n v="373"/>
    <s v="Brown-Parker"/>
    <s v="Down-sized coherent toolset"/>
    <n v="22500"/>
    <n v="164291"/>
    <x v="1"/>
    <x v="284"/>
    <x v="1"/>
    <s v="USD"/>
    <n v="1502946000"/>
    <n v="1503637200"/>
    <x v="356"/>
    <d v="2017-08-25T05:00:00"/>
    <b v="0"/>
    <b v="0"/>
    <s v="theater/plays"/>
    <n v="7.3018222222222224"/>
    <n v="78.010000000000005"/>
    <x v="3"/>
    <s v="plays"/>
  </r>
  <r>
    <n v="374"/>
    <s v="Marshall Inc"/>
    <s v="Open-source multi-tasking data-warehouse"/>
    <n v="167400"/>
    <n v="22073"/>
    <x v="0"/>
    <x v="165"/>
    <x v="1"/>
    <s v="USD"/>
    <n v="1547186400"/>
    <n v="1547618400"/>
    <x v="357"/>
    <d v="2019-01-16T06:00:00"/>
    <b v="0"/>
    <b v="1"/>
    <s v="film &amp; video/documentary"/>
    <n v="0.13185782556750297"/>
    <n v="50.05"/>
    <x v="4"/>
    <s v="documentary"/>
  </r>
  <r>
    <n v="375"/>
    <s v="Leblanc-Pineda"/>
    <s v="Future-proofed upward-trending contingency"/>
    <n v="2700"/>
    <n v="1479"/>
    <x v="0"/>
    <x v="270"/>
    <x v="1"/>
    <s v="USD"/>
    <n v="1444971600"/>
    <n v="1449900000"/>
    <x v="358"/>
    <d v="2015-12-12T06:00:00"/>
    <b v="0"/>
    <b v="0"/>
    <s v="music/indie rock"/>
    <n v="0.54777777777777781"/>
    <n v="59.16"/>
    <x v="1"/>
    <s v="indie rock"/>
  </r>
  <r>
    <n v="376"/>
    <s v="Perry PLC"/>
    <s v="Mandatory uniform matrix"/>
    <n v="3400"/>
    <n v="12275"/>
    <x v="1"/>
    <x v="54"/>
    <x v="1"/>
    <s v="USD"/>
    <n v="1404622800"/>
    <n v="1405141200"/>
    <x v="359"/>
    <d v="2014-07-12T05:00:00"/>
    <b v="0"/>
    <b v="0"/>
    <s v="music/rock"/>
    <n v="3.6102941176470589"/>
    <n v="93.7"/>
    <x v="1"/>
    <s v="rock"/>
  </r>
  <r>
    <n v="377"/>
    <s v="Klein, Stark and Livingston"/>
    <s v="Phased methodical initiative"/>
    <n v="49700"/>
    <n v="5098"/>
    <x v="0"/>
    <x v="78"/>
    <x v="1"/>
    <s v="USD"/>
    <n v="1571720400"/>
    <n v="1572933600"/>
    <x v="12"/>
    <d v="2019-11-05T06:00:00"/>
    <b v="0"/>
    <b v="0"/>
    <s v="theater/plays"/>
    <n v="0.10257545271629778"/>
    <n v="40.14"/>
    <x v="3"/>
    <s v="plays"/>
  </r>
  <r>
    <n v="378"/>
    <s v="Fleming-Oliver"/>
    <s v="Managed stable function"/>
    <n v="178200"/>
    <n v="24882"/>
    <x v="0"/>
    <x v="285"/>
    <x v="1"/>
    <s v="USD"/>
    <n v="1526878800"/>
    <n v="1530162000"/>
    <x v="360"/>
    <d v="2018-06-28T05:00:00"/>
    <b v="0"/>
    <b v="0"/>
    <s v="film &amp; video/documentary"/>
    <n v="0.13962962962962963"/>
    <n v="70.09"/>
    <x v="4"/>
    <s v="documentary"/>
  </r>
  <r>
    <n v="379"/>
    <s v="Reilly, Aguirre and Johnson"/>
    <s v="Realigned clear-thinking migration"/>
    <n v="7200"/>
    <n v="2912"/>
    <x v="0"/>
    <x v="9"/>
    <x v="4"/>
    <s v="GBP"/>
    <n v="1319691600"/>
    <n v="1320904800"/>
    <x v="361"/>
    <d v="2011-11-10T06:00:00"/>
    <b v="0"/>
    <b v="0"/>
    <s v="theater/plays"/>
    <n v="0.40444444444444444"/>
    <n v="66.180000000000007"/>
    <x v="3"/>
    <s v="plays"/>
  </r>
  <r>
    <n v="380"/>
    <s v="Davidson, Wilcox and Lewis"/>
    <s v="Optional clear-thinking process improvement"/>
    <n v="2500"/>
    <n v="4008"/>
    <x v="1"/>
    <x v="286"/>
    <x v="1"/>
    <s v="USD"/>
    <n v="1371963600"/>
    <n v="1372395600"/>
    <x v="362"/>
    <d v="2013-06-28T05:00:00"/>
    <b v="0"/>
    <b v="0"/>
    <s v="theater/plays"/>
    <n v="1.6032"/>
    <n v="47.71"/>
    <x v="3"/>
    <s v="plays"/>
  </r>
  <r>
    <n v="381"/>
    <s v="Michael, Anderson and Vincent"/>
    <s v="Cross-group global moratorium"/>
    <n v="5300"/>
    <n v="9749"/>
    <x v="1"/>
    <x v="287"/>
    <x v="1"/>
    <s v="USD"/>
    <n v="1433739600"/>
    <n v="1437714000"/>
    <x v="363"/>
    <d v="2015-07-24T05:00:00"/>
    <b v="0"/>
    <b v="0"/>
    <s v="theater/plays"/>
    <n v="1.8394339622641509"/>
    <n v="62.9"/>
    <x v="3"/>
    <s v="plays"/>
  </r>
  <r>
    <n v="382"/>
    <s v="King Ltd"/>
    <s v="Visionary systemic process improvement"/>
    <n v="9100"/>
    <n v="5803"/>
    <x v="0"/>
    <x v="109"/>
    <x v="1"/>
    <s v="USD"/>
    <n v="1508130000"/>
    <n v="1509771600"/>
    <x v="364"/>
    <d v="2017-11-04T05:00:00"/>
    <b v="0"/>
    <b v="0"/>
    <s v="photography/photography books"/>
    <n v="0.63769230769230767"/>
    <n v="86.61"/>
    <x v="7"/>
    <s v="photography books"/>
  </r>
  <r>
    <n v="383"/>
    <s v="Baker Ltd"/>
    <s v="Progressive intangible flexibility"/>
    <n v="6300"/>
    <n v="14199"/>
    <x v="1"/>
    <x v="288"/>
    <x v="1"/>
    <s v="USD"/>
    <n v="1550037600"/>
    <n v="1550556000"/>
    <x v="210"/>
    <d v="2019-02-19T06:00:00"/>
    <b v="0"/>
    <b v="1"/>
    <s v="food/food trucks"/>
    <n v="2.2538095238095237"/>
    <n v="75.13"/>
    <x v="0"/>
    <s v="food trucks"/>
  </r>
  <r>
    <n v="384"/>
    <s v="Baker, Collins and Smith"/>
    <s v="Reactive real-time software"/>
    <n v="114400"/>
    <n v="196779"/>
    <x v="1"/>
    <x v="289"/>
    <x v="1"/>
    <s v="USD"/>
    <n v="1486706400"/>
    <n v="1489039200"/>
    <x v="365"/>
    <d v="2017-03-09T06:00:00"/>
    <b v="1"/>
    <b v="1"/>
    <s v="film &amp; video/documentary"/>
    <n v="1.7200961538461539"/>
    <n v="41"/>
    <x v="4"/>
    <s v="documentary"/>
  </r>
  <r>
    <n v="385"/>
    <s v="Warren-Harrison"/>
    <s v="Programmable incremental knowledge user"/>
    <n v="38900"/>
    <n v="56859"/>
    <x v="1"/>
    <x v="290"/>
    <x v="1"/>
    <s v="USD"/>
    <n v="1553835600"/>
    <n v="1556600400"/>
    <x v="366"/>
    <d v="2019-04-30T05:00:00"/>
    <b v="0"/>
    <b v="0"/>
    <s v="publishing/nonfiction"/>
    <n v="1.4616709511568124"/>
    <n v="50.01"/>
    <x v="5"/>
    <s v="nonfiction"/>
  </r>
  <r>
    <n v="386"/>
    <s v="Gardner Group"/>
    <s v="Progressive 5thgeneration customer loyalty"/>
    <n v="135500"/>
    <n v="103554"/>
    <x v="0"/>
    <x v="291"/>
    <x v="1"/>
    <s v="USD"/>
    <n v="1277528400"/>
    <n v="1278565200"/>
    <x v="367"/>
    <d v="2010-07-08T05:00:00"/>
    <b v="0"/>
    <b v="0"/>
    <s v="theater/plays"/>
    <n v="0.76423616236162362"/>
    <n v="96.96"/>
    <x v="3"/>
    <s v="plays"/>
  </r>
  <r>
    <n v="387"/>
    <s v="Flores-Lambert"/>
    <s v="Triple-buffered logistical frame"/>
    <n v="109000"/>
    <n v="42795"/>
    <x v="0"/>
    <x v="292"/>
    <x v="1"/>
    <s v="USD"/>
    <n v="1339477200"/>
    <n v="1339909200"/>
    <x v="368"/>
    <d v="2012-06-17T05:00:00"/>
    <b v="0"/>
    <b v="0"/>
    <s v="technology/wearables"/>
    <n v="0.39261467889908258"/>
    <n v="100.93"/>
    <x v="2"/>
    <s v="wearables"/>
  </r>
  <r>
    <n v="388"/>
    <s v="Cruz Ltd"/>
    <s v="Exclusive dynamic adapter"/>
    <n v="114800"/>
    <n v="12938"/>
    <x v="3"/>
    <x v="293"/>
    <x v="5"/>
    <s v="CHF"/>
    <n v="1325656800"/>
    <n v="1325829600"/>
    <x v="369"/>
    <d v="2012-01-06T06:00:00"/>
    <b v="0"/>
    <b v="0"/>
    <s v="music/indie rock"/>
    <n v="0.11270034843205574"/>
    <n v="89.23"/>
    <x v="1"/>
    <s v="indie rock"/>
  </r>
  <r>
    <n v="389"/>
    <s v="Knox-Garner"/>
    <s v="Automated systemic hierarchy"/>
    <n v="83000"/>
    <n v="101352"/>
    <x v="1"/>
    <x v="294"/>
    <x v="1"/>
    <s v="USD"/>
    <n v="1288242000"/>
    <n v="1290578400"/>
    <x v="370"/>
    <d v="2010-11-24T06:00:00"/>
    <b v="0"/>
    <b v="0"/>
    <s v="theater/plays"/>
    <n v="1.2211084337349398"/>
    <n v="87.98"/>
    <x v="3"/>
    <s v="plays"/>
  </r>
  <r>
    <n v="390"/>
    <s v="Davis-Allen"/>
    <s v="Digitized eco-centric core"/>
    <n v="2400"/>
    <n v="4477"/>
    <x v="1"/>
    <x v="126"/>
    <x v="1"/>
    <s v="USD"/>
    <n v="1379048400"/>
    <n v="1380344400"/>
    <x v="371"/>
    <d v="2013-09-28T05:00:00"/>
    <b v="0"/>
    <b v="0"/>
    <s v="photography/photography books"/>
    <n v="1.8654166666666667"/>
    <n v="89.54"/>
    <x v="7"/>
    <s v="photography books"/>
  </r>
  <r>
    <n v="391"/>
    <s v="Miller-Patel"/>
    <s v="Mandatory uniform strategy"/>
    <n v="60400"/>
    <n v="4393"/>
    <x v="0"/>
    <x v="295"/>
    <x v="1"/>
    <s v="USD"/>
    <n v="1389679200"/>
    <n v="1389852000"/>
    <x v="287"/>
    <d v="2014-01-16T06:00:00"/>
    <b v="0"/>
    <b v="0"/>
    <s v="publishing/nonfiction"/>
    <n v="7.27317880794702E-2"/>
    <n v="29.09"/>
    <x v="5"/>
    <s v="nonfiction"/>
  </r>
  <r>
    <n v="392"/>
    <s v="Hernandez-Grimes"/>
    <s v="Profit-focused zero administration forecast"/>
    <n v="102900"/>
    <n v="67546"/>
    <x v="0"/>
    <x v="296"/>
    <x v="1"/>
    <s v="USD"/>
    <n v="1294293600"/>
    <n v="1294466400"/>
    <x v="372"/>
    <d v="2011-01-08T06:00:00"/>
    <b v="0"/>
    <b v="0"/>
    <s v="technology/wearables"/>
    <n v="0.65642371234207963"/>
    <n v="42.01"/>
    <x v="2"/>
    <s v="wearables"/>
  </r>
  <r>
    <n v="393"/>
    <s v="Owens, Hall and Gonzalez"/>
    <s v="De-engineered static orchestration"/>
    <n v="62800"/>
    <n v="143788"/>
    <x v="1"/>
    <x v="297"/>
    <x v="0"/>
    <s v="CAD"/>
    <n v="1500267600"/>
    <n v="1500354000"/>
    <x v="373"/>
    <d v="2017-07-18T05:00:00"/>
    <b v="0"/>
    <b v="0"/>
    <s v="music/jazz"/>
    <n v="2.2896178343949045"/>
    <n v="47"/>
    <x v="1"/>
    <s v="jazz"/>
  </r>
  <r>
    <n v="394"/>
    <s v="Noble-Bailey"/>
    <s v="Customizable dynamic info-mediaries"/>
    <n v="800"/>
    <n v="3755"/>
    <x v="1"/>
    <x v="298"/>
    <x v="1"/>
    <s v="USD"/>
    <n v="1375074000"/>
    <n v="1375938000"/>
    <x v="374"/>
    <d v="2013-08-08T05:00:00"/>
    <b v="0"/>
    <b v="1"/>
    <s v="film &amp; video/documentary"/>
    <n v="4.6937499999999996"/>
    <n v="110.44"/>
    <x v="4"/>
    <s v="documentary"/>
  </r>
  <r>
    <n v="395"/>
    <s v="Taylor PLC"/>
    <s v="Enhanced incremental budgetary management"/>
    <n v="7100"/>
    <n v="9238"/>
    <x v="1"/>
    <x v="10"/>
    <x v="1"/>
    <s v="USD"/>
    <n v="1323324000"/>
    <n v="1323410400"/>
    <x v="375"/>
    <d v="2011-12-09T06:00:00"/>
    <b v="1"/>
    <b v="0"/>
    <s v="theater/plays"/>
    <n v="1.3011267605633803"/>
    <n v="41.99"/>
    <x v="3"/>
    <s v="plays"/>
  </r>
  <r>
    <n v="396"/>
    <s v="Holmes PLC"/>
    <s v="Digitized local info-mediaries"/>
    <n v="46100"/>
    <n v="77012"/>
    <x v="1"/>
    <x v="299"/>
    <x v="2"/>
    <s v="AUD"/>
    <n v="1538715600"/>
    <n v="1539406800"/>
    <x v="376"/>
    <d v="2018-10-13T05:00:00"/>
    <b v="0"/>
    <b v="0"/>
    <s v="film &amp; video/drama"/>
    <n v="1.6705422993492407"/>
    <n v="48.01"/>
    <x v="4"/>
    <s v="drama"/>
  </r>
  <r>
    <n v="397"/>
    <s v="Jones-Martin"/>
    <s v="Virtual systematic monitoring"/>
    <n v="8100"/>
    <n v="14083"/>
    <x v="1"/>
    <x v="211"/>
    <x v="1"/>
    <s v="USD"/>
    <n v="1369285200"/>
    <n v="1369803600"/>
    <x v="377"/>
    <d v="2013-05-29T05:00:00"/>
    <b v="0"/>
    <b v="0"/>
    <s v="music/rock"/>
    <n v="1.738641975308642"/>
    <n v="31.02"/>
    <x v="1"/>
    <s v="rock"/>
  </r>
  <r>
    <n v="398"/>
    <s v="Myers LLC"/>
    <s v="Reactive bottom-line open architecture"/>
    <n v="1700"/>
    <n v="12202"/>
    <x v="1"/>
    <x v="300"/>
    <x v="6"/>
    <s v="EUR"/>
    <n v="1525755600"/>
    <n v="1525928400"/>
    <x v="378"/>
    <d v="2018-05-10T05:00:00"/>
    <b v="0"/>
    <b v="1"/>
    <s v="film &amp; video/animation"/>
    <n v="7.1776470588235295"/>
    <n v="99.2"/>
    <x v="4"/>
    <s v="animation"/>
  </r>
  <r>
    <n v="399"/>
    <s v="Acosta, Mullins and Morris"/>
    <s v="Pre-emptive interactive model"/>
    <n v="97300"/>
    <n v="62127"/>
    <x v="0"/>
    <x v="301"/>
    <x v="1"/>
    <s v="USD"/>
    <n v="1296626400"/>
    <n v="1297231200"/>
    <x v="379"/>
    <d v="2011-02-09T06:00:00"/>
    <b v="0"/>
    <b v="0"/>
    <s v="music/indie rock"/>
    <n v="0.63850976361767731"/>
    <n v="66.02"/>
    <x v="1"/>
    <s v="indie rock"/>
  </r>
  <r>
    <n v="400"/>
    <s v="Bell PLC"/>
    <s v="Ergonomic eco-centric open architecture"/>
    <n v="100"/>
    <n v="2"/>
    <x v="0"/>
    <x v="49"/>
    <x v="1"/>
    <s v="USD"/>
    <n v="1376629200"/>
    <n v="1378530000"/>
    <x v="380"/>
    <d v="2013-09-07T05:00:00"/>
    <b v="0"/>
    <b v="1"/>
    <s v="photography/photography books"/>
    <n v="0.02"/>
    <n v="2"/>
    <x v="7"/>
    <s v="photography books"/>
  </r>
  <r>
    <n v="401"/>
    <s v="Smith-Schmidt"/>
    <s v="Inverse radical hierarchy"/>
    <n v="900"/>
    <n v="13772"/>
    <x v="1"/>
    <x v="302"/>
    <x v="1"/>
    <s v="USD"/>
    <n v="1572152400"/>
    <n v="1572152400"/>
    <x v="381"/>
    <d v="2019-10-27T05:00:00"/>
    <b v="0"/>
    <b v="0"/>
    <s v="theater/plays"/>
    <n v="15.302222222222222"/>
    <n v="46.06"/>
    <x v="3"/>
    <s v="plays"/>
  </r>
  <r>
    <n v="402"/>
    <s v="Ruiz, Richardson and Cole"/>
    <s v="Team-oriented static interface"/>
    <n v="7300"/>
    <n v="2946"/>
    <x v="0"/>
    <x v="174"/>
    <x v="1"/>
    <s v="USD"/>
    <n v="1325829600"/>
    <n v="1329890400"/>
    <x v="382"/>
    <d v="2012-02-22T06:00:00"/>
    <b v="0"/>
    <b v="1"/>
    <s v="film &amp; video/shorts"/>
    <n v="0.40356164383561643"/>
    <n v="73.650000000000006"/>
    <x v="4"/>
    <s v="shorts"/>
  </r>
  <r>
    <n v="403"/>
    <s v="Leonard-Mcclain"/>
    <s v="Virtual foreground throughput"/>
    <n v="195800"/>
    <n v="168820"/>
    <x v="0"/>
    <x v="303"/>
    <x v="0"/>
    <s v="CAD"/>
    <n v="1273640400"/>
    <n v="1276750800"/>
    <x v="125"/>
    <d v="2010-06-17T05:00:00"/>
    <b v="0"/>
    <b v="1"/>
    <s v="theater/plays"/>
    <n v="0.86220633299284988"/>
    <n v="55.99"/>
    <x v="3"/>
    <s v="plays"/>
  </r>
  <r>
    <n v="404"/>
    <s v="Bailey-Boyer"/>
    <s v="Visionary exuding Internet solution"/>
    <n v="48900"/>
    <n v="154321"/>
    <x v="1"/>
    <x v="304"/>
    <x v="1"/>
    <s v="USD"/>
    <n v="1510639200"/>
    <n v="1510898400"/>
    <x v="383"/>
    <d v="2017-11-17T06:00:00"/>
    <b v="0"/>
    <b v="0"/>
    <s v="theater/plays"/>
    <n v="3.1558486707566464"/>
    <n v="68.989999999999995"/>
    <x v="3"/>
    <s v="plays"/>
  </r>
  <r>
    <n v="405"/>
    <s v="Lee LLC"/>
    <s v="Synchronized secondary analyzer"/>
    <n v="29600"/>
    <n v="26527"/>
    <x v="0"/>
    <x v="305"/>
    <x v="1"/>
    <s v="USD"/>
    <n v="1528088400"/>
    <n v="1532408400"/>
    <x v="384"/>
    <d v="2018-07-24T05:00:00"/>
    <b v="0"/>
    <b v="0"/>
    <s v="theater/plays"/>
    <n v="0.89618243243243245"/>
    <n v="60.98"/>
    <x v="3"/>
    <s v="plays"/>
  </r>
  <r>
    <n v="406"/>
    <s v="Lyons Inc"/>
    <s v="Balanced attitude-oriented parallelism"/>
    <n v="39300"/>
    <n v="71583"/>
    <x v="1"/>
    <x v="306"/>
    <x v="1"/>
    <s v="USD"/>
    <n v="1359525600"/>
    <n v="1360562400"/>
    <x v="385"/>
    <d v="2013-02-11T06:00:00"/>
    <b v="1"/>
    <b v="0"/>
    <s v="film &amp; video/documentary"/>
    <n v="1.8214503816793892"/>
    <n v="110.98"/>
    <x v="4"/>
    <s v="documentary"/>
  </r>
  <r>
    <n v="407"/>
    <s v="Herrera-Wilson"/>
    <s v="Organized bandwidth-monitored core"/>
    <n v="3400"/>
    <n v="12100"/>
    <x v="1"/>
    <x v="307"/>
    <x v="3"/>
    <s v="DKK"/>
    <n v="1570942800"/>
    <n v="1571547600"/>
    <x v="386"/>
    <d v="2019-10-20T05:00:00"/>
    <b v="0"/>
    <b v="0"/>
    <s v="theater/plays"/>
    <n v="3.5588235294117645"/>
    <n v="25"/>
    <x v="3"/>
    <s v="plays"/>
  </r>
  <r>
    <n v="408"/>
    <s v="Mahoney, Adams and Lucas"/>
    <s v="Cloned leadingedge utilization"/>
    <n v="9200"/>
    <n v="12129"/>
    <x v="1"/>
    <x v="110"/>
    <x v="0"/>
    <s v="CAD"/>
    <n v="1466398800"/>
    <n v="1468126800"/>
    <x v="387"/>
    <d v="2016-07-10T05:00:00"/>
    <b v="0"/>
    <b v="0"/>
    <s v="film &amp; video/documentary"/>
    <n v="1.3183695652173912"/>
    <n v="78.760000000000005"/>
    <x v="4"/>
    <s v="documentary"/>
  </r>
  <r>
    <n v="409"/>
    <s v="Stewart LLC"/>
    <s v="Secured asymmetric projection"/>
    <n v="135600"/>
    <n v="62804"/>
    <x v="0"/>
    <x v="308"/>
    <x v="1"/>
    <s v="USD"/>
    <n v="1492491600"/>
    <n v="1492837200"/>
    <x v="388"/>
    <d v="2017-04-22T05:00:00"/>
    <b v="0"/>
    <b v="0"/>
    <s v="music/rock"/>
    <n v="0.46315634218289087"/>
    <n v="87.96"/>
    <x v="1"/>
    <s v="rock"/>
  </r>
  <r>
    <n v="410"/>
    <s v="Mcmillan Group"/>
    <s v="Advanced cohesive Graphic Interface"/>
    <n v="153700"/>
    <n v="55536"/>
    <x v="2"/>
    <x v="309"/>
    <x v="1"/>
    <s v="USD"/>
    <n v="1430197200"/>
    <n v="1430197200"/>
    <x v="277"/>
    <d v="2015-04-28T05:00:00"/>
    <b v="0"/>
    <b v="0"/>
    <s v="games/mobile games"/>
    <n v="0.36132726089785294"/>
    <n v="49.99"/>
    <x v="6"/>
    <s v="mobile games"/>
  </r>
  <r>
    <n v="411"/>
    <s v="Beck, Thompson and Martinez"/>
    <s v="Down-sized maximized function"/>
    <n v="7800"/>
    <n v="8161"/>
    <x v="1"/>
    <x v="172"/>
    <x v="1"/>
    <s v="USD"/>
    <n v="1496034000"/>
    <n v="1496206800"/>
    <x v="389"/>
    <d v="2017-05-31T05:00:00"/>
    <b v="0"/>
    <b v="0"/>
    <s v="theater/plays"/>
    <n v="1.0462820512820512"/>
    <n v="99.52"/>
    <x v="3"/>
    <s v="plays"/>
  </r>
  <r>
    <n v="412"/>
    <s v="Rodriguez-Scott"/>
    <s v="Realigned zero tolerance software"/>
    <n v="2100"/>
    <n v="14046"/>
    <x v="1"/>
    <x v="38"/>
    <x v="1"/>
    <s v="USD"/>
    <n v="1388728800"/>
    <n v="1389592800"/>
    <x v="390"/>
    <d v="2014-01-13T06:00:00"/>
    <b v="0"/>
    <b v="0"/>
    <s v="publishing/fiction"/>
    <n v="6.6885714285714286"/>
    <n v="104.82"/>
    <x v="5"/>
    <s v="fiction"/>
  </r>
  <r>
    <n v="413"/>
    <s v="Rush-Bowers"/>
    <s v="Persevering analyzing extranet"/>
    <n v="189500"/>
    <n v="117628"/>
    <x v="2"/>
    <x v="310"/>
    <x v="1"/>
    <s v="USD"/>
    <n v="1543298400"/>
    <n v="1545631200"/>
    <x v="391"/>
    <d v="2018-12-24T06:00:00"/>
    <b v="0"/>
    <b v="0"/>
    <s v="film &amp; video/animation"/>
    <n v="0.62072823218997364"/>
    <n v="108.01"/>
    <x v="4"/>
    <s v="animation"/>
  </r>
  <r>
    <n v="414"/>
    <s v="Davis and Sons"/>
    <s v="Innovative human-resource migration"/>
    <n v="188200"/>
    <n v="159405"/>
    <x v="0"/>
    <x v="311"/>
    <x v="1"/>
    <s v="USD"/>
    <n v="1271739600"/>
    <n v="1272430800"/>
    <x v="392"/>
    <d v="2010-04-28T05:00:00"/>
    <b v="0"/>
    <b v="1"/>
    <s v="food/food trucks"/>
    <n v="0.84699787460148779"/>
    <n v="29"/>
    <x v="0"/>
    <s v="food trucks"/>
  </r>
  <r>
    <n v="415"/>
    <s v="Anderson-Pham"/>
    <s v="Intuitive needs-based monitoring"/>
    <n v="113500"/>
    <n v="12552"/>
    <x v="0"/>
    <x v="312"/>
    <x v="1"/>
    <s v="USD"/>
    <n v="1326434400"/>
    <n v="1327903200"/>
    <x v="393"/>
    <d v="2012-01-30T06:00:00"/>
    <b v="0"/>
    <b v="0"/>
    <s v="theater/plays"/>
    <n v="0.11059030837004405"/>
    <n v="30.03"/>
    <x v="3"/>
    <s v="plays"/>
  </r>
  <r>
    <n v="416"/>
    <s v="Stewart-Coleman"/>
    <s v="Customer-focused disintermediate toolset"/>
    <n v="134600"/>
    <n v="59007"/>
    <x v="0"/>
    <x v="313"/>
    <x v="1"/>
    <s v="USD"/>
    <n v="1295244000"/>
    <n v="1296021600"/>
    <x v="394"/>
    <d v="2011-01-26T06:00:00"/>
    <b v="0"/>
    <b v="1"/>
    <s v="film &amp; video/documentary"/>
    <n v="0.43838781575037145"/>
    <n v="41.01"/>
    <x v="4"/>
    <s v="documentary"/>
  </r>
  <r>
    <n v="417"/>
    <s v="Bradshaw, Smith and Ryan"/>
    <s v="Upgradable 24/7 emulation"/>
    <n v="1700"/>
    <n v="943"/>
    <x v="0"/>
    <x v="27"/>
    <x v="1"/>
    <s v="USD"/>
    <n v="1541221200"/>
    <n v="1543298400"/>
    <x v="395"/>
    <d v="2018-11-27T06:00:00"/>
    <b v="0"/>
    <b v="0"/>
    <s v="theater/plays"/>
    <n v="0.55470588235294116"/>
    <n v="62.87"/>
    <x v="3"/>
    <s v="plays"/>
  </r>
  <r>
    <n v="418"/>
    <s v="Jackson PLC"/>
    <s v="Quality-focused client-server core"/>
    <n v="163700"/>
    <n v="93963"/>
    <x v="0"/>
    <x v="314"/>
    <x v="0"/>
    <s v="CAD"/>
    <n v="1336280400"/>
    <n v="1336366800"/>
    <x v="396"/>
    <d v="2012-05-07T05:00:00"/>
    <b v="0"/>
    <b v="0"/>
    <s v="film &amp; video/documentary"/>
    <n v="0.57399511301160655"/>
    <n v="47.01"/>
    <x v="4"/>
    <s v="documentary"/>
  </r>
  <r>
    <n v="419"/>
    <s v="Ware-Arias"/>
    <s v="Upgradable maximized protocol"/>
    <n v="113800"/>
    <n v="140469"/>
    <x v="1"/>
    <x v="315"/>
    <x v="1"/>
    <s v="USD"/>
    <n v="1324533600"/>
    <n v="1325052000"/>
    <x v="397"/>
    <d v="2011-12-28T06:00:00"/>
    <b v="0"/>
    <b v="0"/>
    <s v="technology/web"/>
    <n v="1.2343497363796134"/>
    <n v="27"/>
    <x v="2"/>
    <s v="web"/>
  </r>
  <r>
    <n v="420"/>
    <s v="Blair, Reyes and Woods"/>
    <s v="Cross-platform interactive synergy"/>
    <n v="5000"/>
    <n v="6423"/>
    <x v="1"/>
    <x v="115"/>
    <x v="1"/>
    <s v="USD"/>
    <n v="1498366800"/>
    <n v="1499576400"/>
    <x v="398"/>
    <d v="2017-07-09T05:00:00"/>
    <b v="0"/>
    <b v="0"/>
    <s v="theater/plays"/>
    <n v="1.2846"/>
    <n v="68.33"/>
    <x v="3"/>
    <s v="plays"/>
  </r>
  <r>
    <n v="421"/>
    <s v="Thomas-Lopez"/>
    <s v="User-centric fault-tolerant archive"/>
    <n v="9400"/>
    <n v="6015"/>
    <x v="0"/>
    <x v="316"/>
    <x v="1"/>
    <s v="USD"/>
    <n v="1498712400"/>
    <n v="1501304400"/>
    <x v="399"/>
    <d v="2017-07-29T05:00:00"/>
    <b v="0"/>
    <b v="1"/>
    <s v="technology/wearables"/>
    <n v="0.63989361702127656"/>
    <n v="50.97"/>
    <x v="2"/>
    <s v="wearables"/>
  </r>
  <r>
    <n v="422"/>
    <s v="Brown, Davies and Pacheco"/>
    <s v="Reverse-engineered regional knowledge user"/>
    <n v="8700"/>
    <n v="11075"/>
    <x v="1"/>
    <x v="317"/>
    <x v="1"/>
    <s v="USD"/>
    <n v="1271480400"/>
    <n v="1273208400"/>
    <x v="400"/>
    <d v="2010-05-07T05:00:00"/>
    <b v="0"/>
    <b v="1"/>
    <s v="theater/plays"/>
    <n v="1.2729885057471264"/>
    <n v="54.02"/>
    <x v="3"/>
    <s v="plays"/>
  </r>
  <r>
    <n v="423"/>
    <s v="Jones-Riddle"/>
    <s v="Self-enabling real-time definition"/>
    <n v="147800"/>
    <n v="15723"/>
    <x v="0"/>
    <x v="318"/>
    <x v="1"/>
    <s v="USD"/>
    <n v="1316667600"/>
    <n v="1316840400"/>
    <x v="116"/>
    <d v="2011-09-24T05:00:00"/>
    <b v="0"/>
    <b v="1"/>
    <s v="food/food trucks"/>
    <n v="0.10638024357239513"/>
    <n v="97.06"/>
    <x v="0"/>
    <s v="food trucks"/>
  </r>
  <r>
    <n v="424"/>
    <s v="Schmidt-Gomez"/>
    <s v="User-centric impactful projection"/>
    <n v="5100"/>
    <n v="2064"/>
    <x v="0"/>
    <x v="100"/>
    <x v="1"/>
    <s v="USD"/>
    <n v="1524027600"/>
    <n v="1524546000"/>
    <x v="401"/>
    <d v="2018-04-24T05:00:00"/>
    <b v="0"/>
    <b v="0"/>
    <s v="music/indie rock"/>
    <n v="0.40470588235294119"/>
    <n v="24.87"/>
    <x v="1"/>
    <s v="indie rock"/>
  </r>
  <r>
    <n v="425"/>
    <s v="Sullivan, Davis and Booth"/>
    <s v="Vision-oriented actuating hardware"/>
    <n v="2700"/>
    <n v="7767"/>
    <x v="1"/>
    <x v="45"/>
    <x v="1"/>
    <s v="USD"/>
    <n v="1438059600"/>
    <n v="1438578000"/>
    <x v="402"/>
    <d v="2015-08-03T05:00:00"/>
    <b v="0"/>
    <b v="0"/>
    <s v="photography/photography books"/>
    <n v="2.8766666666666665"/>
    <n v="84.42"/>
    <x v="7"/>
    <s v="photography books"/>
  </r>
  <r>
    <n v="426"/>
    <s v="Edwards-Kane"/>
    <s v="Virtual leadingedge framework"/>
    <n v="1800"/>
    <n v="10313"/>
    <x v="1"/>
    <x v="319"/>
    <x v="1"/>
    <s v="USD"/>
    <n v="1361944800"/>
    <n v="1362549600"/>
    <x v="403"/>
    <d v="2013-03-06T06:00:00"/>
    <b v="0"/>
    <b v="0"/>
    <s v="theater/plays"/>
    <n v="5.7294444444444448"/>
    <n v="47.09"/>
    <x v="3"/>
    <s v="plays"/>
  </r>
  <r>
    <n v="427"/>
    <s v="Hicks, Wall and Webb"/>
    <s v="Managed discrete framework"/>
    <n v="174500"/>
    <n v="197018"/>
    <x v="1"/>
    <x v="320"/>
    <x v="1"/>
    <s v="USD"/>
    <n v="1410584400"/>
    <n v="1413349200"/>
    <x v="404"/>
    <d v="2014-10-15T05:00:00"/>
    <b v="0"/>
    <b v="1"/>
    <s v="theater/plays"/>
    <n v="1.1290429799426933"/>
    <n v="78"/>
    <x v="3"/>
    <s v="plays"/>
  </r>
  <r>
    <n v="428"/>
    <s v="Mayer-Richmond"/>
    <s v="Progressive zero-defect capability"/>
    <n v="101400"/>
    <n v="47037"/>
    <x v="0"/>
    <x v="321"/>
    <x v="1"/>
    <s v="USD"/>
    <n v="1297404000"/>
    <n v="1298008800"/>
    <x v="405"/>
    <d v="2011-02-18T06:00:00"/>
    <b v="0"/>
    <b v="0"/>
    <s v="film &amp; video/animation"/>
    <n v="0.46387573964497042"/>
    <n v="62.97"/>
    <x v="4"/>
    <s v="animation"/>
  </r>
  <r>
    <n v="429"/>
    <s v="Robles Ltd"/>
    <s v="Right-sized demand-driven adapter"/>
    <n v="191000"/>
    <n v="173191"/>
    <x v="3"/>
    <x v="322"/>
    <x v="1"/>
    <s v="USD"/>
    <n v="1392012000"/>
    <n v="1394427600"/>
    <x v="406"/>
    <d v="2014-03-10T05:00:00"/>
    <b v="0"/>
    <b v="1"/>
    <s v="photography/photography books"/>
    <n v="0.90675916230366493"/>
    <n v="81.010000000000005"/>
    <x v="7"/>
    <s v="photography books"/>
  </r>
  <r>
    <n v="430"/>
    <s v="Cochran Ltd"/>
    <s v="Re-engineered attitude-oriented frame"/>
    <n v="8100"/>
    <n v="5487"/>
    <x v="0"/>
    <x v="286"/>
    <x v="1"/>
    <s v="USD"/>
    <n v="1569733200"/>
    <n v="1572670800"/>
    <x v="407"/>
    <d v="2019-11-02T05:00:00"/>
    <b v="0"/>
    <b v="0"/>
    <s v="theater/plays"/>
    <n v="0.67740740740740746"/>
    <n v="65.319999999999993"/>
    <x v="3"/>
    <s v="plays"/>
  </r>
  <r>
    <n v="431"/>
    <s v="Rosales LLC"/>
    <s v="Compatible multimedia utilization"/>
    <n v="5100"/>
    <n v="9817"/>
    <x v="1"/>
    <x v="115"/>
    <x v="1"/>
    <s v="USD"/>
    <n v="1529643600"/>
    <n v="1531112400"/>
    <x v="408"/>
    <d v="2018-07-09T05:00:00"/>
    <b v="1"/>
    <b v="0"/>
    <s v="theater/plays"/>
    <n v="1.9249019607843136"/>
    <n v="104.44"/>
    <x v="3"/>
    <s v="plays"/>
  </r>
  <r>
    <n v="432"/>
    <s v="Harper-Bryan"/>
    <s v="Re-contextualized dedicated hardware"/>
    <n v="7700"/>
    <n v="6369"/>
    <x v="0"/>
    <x v="222"/>
    <x v="1"/>
    <s v="USD"/>
    <n v="1399006800"/>
    <n v="1400734800"/>
    <x v="409"/>
    <d v="2014-05-22T05:00:00"/>
    <b v="0"/>
    <b v="0"/>
    <s v="theater/plays"/>
    <n v="0.82714285714285718"/>
    <n v="69.989999999999995"/>
    <x v="3"/>
    <s v="plays"/>
  </r>
  <r>
    <n v="433"/>
    <s v="Potter, Harper and Everett"/>
    <s v="Decentralized composite paradigm"/>
    <n v="121400"/>
    <n v="65755"/>
    <x v="0"/>
    <x v="323"/>
    <x v="1"/>
    <s v="USD"/>
    <n v="1385359200"/>
    <n v="1386741600"/>
    <x v="410"/>
    <d v="2013-12-11T06:00:00"/>
    <b v="0"/>
    <b v="1"/>
    <s v="film &amp; video/documentary"/>
    <n v="0.54163920922570019"/>
    <n v="83.02"/>
    <x v="4"/>
    <s v="documentary"/>
  </r>
  <r>
    <n v="434"/>
    <s v="Floyd-Sims"/>
    <s v="Cloned transitional hierarchy"/>
    <n v="5400"/>
    <n v="903"/>
    <x v="3"/>
    <x v="234"/>
    <x v="0"/>
    <s v="CAD"/>
    <n v="1480572000"/>
    <n v="1481781600"/>
    <x v="411"/>
    <d v="2016-12-15T06:00:00"/>
    <b v="1"/>
    <b v="0"/>
    <s v="theater/plays"/>
    <n v="0.16722222222222222"/>
    <n v="90.3"/>
    <x v="3"/>
    <s v="plays"/>
  </r>
  <r>
    <n v="435"/>
    <s v="Spence, Jackson and Kelly"/>
    <s v="Advanced discrete leverage"/>
    <n v="152400"/>
    <n v="178120"/>
    <x v="1"/>
    <x v="324"/>
    <x v="6"/>
    <s v="EUR"/>
    <n v="1418623200"/>
    <n v="1419660000"/>
    <x v="412"/>
    <d v="2014-12-27T06:00:00"/>
    <b v="0"/>
    <b v="1"/>
    <s v="theater/plays"/>
    <n v="1.168766404199475"/>
    <n v="103.98"/>
    <x v="3"/>
    <s v="plays"/>
  </r>
  <r>
    <n v="436"/>
    <s v="King-Nguyen"/>
    <s v="Open-source incremental throughput"/>
    <n v="1300"/>
    <n v="13678"/>
    <x v="1"/>
    <x v="61"/>
    <x v="1"/>
    <s v="USD"/>
    <n v="1555736400"/>
    <n v="1555822800"/>
    <x v="413"/>
    <d v="2019-04-21T05:00:00"/>
    <b v="0"/>
    <b v="0"/>
    <s v="music/jazz"/>
    <n v="10.521538461538462"/>
    <n v="54.93"/>
    <x v="1"/>
    <s v="jazz"/>
  </r>
  <r>
    <n v="437"/>
    <s v="Hansen Group"/>
    <s v="Centralized regional interface"/>
    <n v="8100"/>
    <n v="9969"/>
    <x v="1"/>
    <x v="325"/>
    <x v="1"/>
    <s v="USD"/>
    <n v="1442120400"/>
    <n v="1442379600"/>
    <x v="414"/>
    <d v="2015-09-16T05:00:00"/>
    <b v="0"/>
    <b v="1"/>
    <s v="film &amp; video/animation"/>
    <n v="1.2307407407407407"/>
    <n v="51.92"/>
    <x v="4"/>
    <s v="animation"/>
  </r>
  <r>
    <n v="438"/>
    <s v="Mathis, Hall and Hansen"/>
    <s v="Streamlined web-enabled knowledgebase"/>
    <n v="8300"/>
    <n v="14827"/>
    <x v="1"/>
    <x v="326"/>
    <x v="1"/>
    <s v="USD"/>
    <n v="1362376800"/>
    <n v="1364965200"/>
    <x v="415"/>
    <d v="2013-04-03T05:00:00"/>
    <b v="0"/>
    <b v="0"/>
    <s v="theater/plays"/>
    <n v="1.7863855421686747"/>
    <n v="60.03"/>
    <x v="3"/>
    <s v="plays"/>
  </r>
  <r>
    <n v="439"/>
    <s v="Cummings Inc"/>
    <s v="Digitized transitional monitoring"/>
    <n v="28400"/>
    <n v="100900"/>
    <x v="1"/>
    <x v="327"/>
    <x v="1"/>
    <s v="USD"/>
    <n v="1478408400"/>
    <n v="1479016800"/>
    <x v="416"/>
    <d v="2016-11-13T06:00:00"/>
    <b v="0"/>
    <b v="0"/>
    <s v="film &amp; video/science fiction"/>
    <n v="3.5528169014084505"/>
    <n v="44"/>
    <x v="4"/>
    <s v="science fiction"/>
  </r>
  <r>
    <n v="440"/>
    <s v="Miller-Poole"/>
    <s v="Networked optimal adapter"/>
    <n v="102500"/>
    <n v="165954"/>
    <x v="1"/>
    <x v="328"/>
    <x v="1"/>
    <s v="USD"/>
    <n v="1498798800"/>
    <n v="1499662800"/>
    <x v="417"/>
    <d v="2017-07-10T05:00:00"/>
    <b v="0"/>
    <b v="0"/>
    <s v="film &amp; video/television"/>
    <n v="1.6190634146341463"/>
    <n v="53"/>
    <x v="4"/>
    <s v="television"/>
  </r>
  <r>
    <n v="441"/>
    <s v="Rodriguez-West"/>
    <s v="Automated optimal function"/>
    <n v="7000"/>
    <n v="1744"/>
    <x v="0"/>
    <x v="235"/>
    <x v="1"/>
    <s v="USD"/>
    <n v="1335416400"/>
    <n v="1337835600"/>
    <x v="418"/>
    <d v="2012-05-24T05:00:00"/>
    <b v="0"/>
    <b v="0"/>
    <s v="technology/wearables"/>
    <n v="0.24914285714285714"/>
    <n v="54.5"/>
    <x v="2"/>
    <s v="wearables"/>
  </r>
  <r>
    <n v="442"/>
    <s v="Calderon, Bradford and Dean"/>
    <s v="Devolved system-worthy framework"/>
    <n v="5400"/>
    <n v="10731"/>
    <x v="1"/>
    <x v="182"/>
    <x v="6"/>
    <s v="EUR"/>
    <n v="1504328400"/>
    <n v="1505710800"/>
    <x v="419"/>
    <d v="2017-09-18T05:00:00"/>
    <b v="0"/>
    <b v="0"/>
    <s v="theater/plays"/>
    <n v="1.9872222222222222"/>
    <n v="75.040000000000006"/>
    <x v="3"/>
    <s v="plays"/>
  </r>
  <r>
    <n v="443"/>
    <s v="Clark-Bowman"/>
    <s v="Stand-alone user-facing service-desk"/>
    <n v="9300"/>
    <n v="3232"/>
    <x v="3"/>
    <x v="329"/>
    <x v="1"/>
    <s v="USD"/>
    <n v="1285822800"/>
    <n v="1287464400"/>
    <x v="420"/>
    <d v="2010-10-19T05:00:00"/>
    <b v="0"/>
    <b v="0"/>
    <s v="theater/plays"/>
    <n v="0.34752688172043011"/>
    <n v="35.909999999999997"/>
    <x v="3"/>
    <s v="plays"/>
  </r>
  <r>
    <n v="444"/>
    <s v="Hensley Ltd"/>
    <s v="Versatile global attitude"/>
    <n v="6200"/>
    <n v="10938"/>
    <x v="1"/>
    <x v="102"/>
    <x v="1"/>
    <s v="USD"/>
    <n v="1311483600"/>
    <n v="1311656400"/>
    <x v="421"/>
    <d v="2011-07-26T05:00:00"/>
    <b v="0"/>
    <b v="1"/>
    <s v="music/indie rock"/>
    <n v="1.7641935483870967"/>
    <n v="36.950000000000003"/>
    <x v="1"/>
    <s v="indie rock"/>
  </r>
  <r>
    <n v="445"/>
    <s v="Anderson-Pearson"/>
    <s v="Intuitive demand-driven Local Area Network"/>
    <n v="2100"/>
    <n v="10739"/>
    <x v="1"/>
    <x v="73"/>
    <x v="1"/>
    <s v="USD"/>
    <n v="1291356000"/>
    <n v="1293170400"/>
    <x v="422"/>
    <d v="2010-12-24T06:00:00"/>
    <b v="0"/>
    <b v="1"/>
    <s v="theater/plays"/>
    <n v="5.1138095238095236"/>
    <n v="63.17"/>
    <x v="3"/>
    <s v="plays"/>
  </r>
  <r>
    <n v="446"/>
    <s v="Martin, Martin and Solis"/>
    <s v="Assimilated uniform methodology"/>
    <n v="6800"/>
    <n v="5579"/>
    <x v="0"/>
    <x v="129"/>
    <x v="1"/>
    <s v="USD"/>
    <n v="1355810400"/>
    <n v="1355983200"/>
    <x v="423"/>
    <d v="2012-12-20T06:00:00"/>
    <b v="0"/>
    <b v="0"/>
    <s v="technology/wearables"/>
    <n v="0.82044117647058823"/>
    <n v="29.99"/>
    <x v="2"/>
    <s v="wearables"/>
  </r>
  <r>
    <n v="447"/>
    <s v="Harrington-Harper"/>
    <s v="Self-enabling next generation algorithm"/>
    <n v="155200"/>
    <n v="37754"/>
    <x v="3"/>
    <x v="330"/>
    <x v="4"/>
    <s v="GBP"/>
    <n v="1513663200"/>
    <n v="1515045600"/>
    <x v="424"/>
    <d v="2018-01-04T06:00:00"/>
    <b v="0"/>
    <b v="0"/>
    <s v="film &amp; video/television"/>
    <n v="0.24326030927835052"/>
    <n v="86"/>
    <x v="4"/>
    <s v="television"/>
  </r>
  <r>
    <n v="448"/>
    <s v="Price and Sons"/>
    <s v="Object-based demand-driven strategy"/>
    <n v="89900"/>
    <n v="45384"/>
    <x v="0"/>
    <x v="331"/>
    <x v="1"/>
    <s v="USD"/>
    <n v="1365915600"/>
    <n v="1366088400"/>
    <x v="425"/>
    <d v="2013-04-16T05:00:00"/>
    <b v="0"/>
    <b v="1"/>
    <s v="games/video games"/>
    <n v="0.50482758620689661"/>
    <n v="75.010000000000005"/>
    <x v="6"/>
    <s v="video games"/>
  </r>
  <r>
    <n v="449"/>
    <s v="Cuevas-Morales"/>
    <s v="Public-key coherent ability"/>
    <n v="900"/>
    <n v="8703"/>
    <x v="1"/>
    <x v="99"/>
    <x v="3"/>
    <s v="DKK"/>
    <n v="1551852000"/>
    <n v="1553317200"/>
    <x v="426"/>
    <d v="2019-03-23T05:00:00"/>
    <b v="0"/>
    <b v="0"/>
    <s v="games/video games"/>
    <n v="9.67"/>
    <n v="101.2"/>
    <x v="6"/>
    <s v="video games"/>
  </r>
  <r>
    <n v="450"/>
    <s v="Delgado-Hatfield"/>
    <s v="Up-sized composite success"/>
    <n v="100"/>
    <n v="4"/>
    <x v="0"/>
    <x v="49"/>
    <x v="0"/>
    <s v="CAD"/>
    <n v="1540098000"/>
    <n v="1542088800"/>
    <x v="427"/>
    <d v="2018-11-13T06:00:00"/>
    <b v="0"/>
    <b v="0"/>
    <s v="film &amp; video/animation"/>
    <n v="0.04"/>
    <n v="4"/>
    <x v="4"/>
    <s v="animation"/>
  </r>
  <r>
    <n v="451"/>
    <s v="Padilla-Porter"/>
    <s v="Innovative exuding matrix"/>
    <n v="148400"/>
    <n v="182302"/>
    <x v="1"/>
    <x v="332"/>
    <x v="1"/>
    <s v="USD"/>
    <n v="1500440400"/>
    <n v="1503118800"/>
    <x v="428"/>
    <d v="2017-08-19T05:00:00"/>
    <b v="0"/>
    <b v="0"/>
    <s v="music/rock"/>
    <n v="1.2284501347708894"/>
    <n v="29"/>
    <x v="1"/>
    <s v="rock"/>
  </r>
  <r>
    <n v="452"/>
    <s v="Morris Group"/>
    <s v="Realigned impactful artificial intelligence"/>
    <n v="4800"/>
    <n v="3045"/>
    <x v="0"/>
    <x v="249"/>
    <x v="1"/>
    <s v="USD"/>
    <n v="1278392400"/>
    <n v="1278478800"/>
    <x v="429"/>
    <d v="2010-07-07T05:00:00"/>
    <b v="0"/>
    <b v="0"/>
    <s v="film &amp; video/drama"/>
    <n v="0.63437500000000002"/>
    <n v="98.23"/>
    <x v="4"/>
    <s v="drama"/>
  </r>
  <r>
    <n v="453"/>
    <s v="Saunders Ltd"/>
    <s v="Multi-layered multi-tasking secured line"/>
    <n v="182400"/>
    <n v="102749"/>
    <x v="0"/>
    <x v="333"/>
    <x v="1"/>
    <s v="USD"/>
    <n v="1480572000"/>
    <n v="1484114400"/>
    <x v="411"/>
    <d v="2017-01-11T06:00:00"/>
    <b v="0"/>
    <b v="0"/>
    <s v="film &amp; video/science fiction"/>
    <n v="0.56331688596491225"/>
    <n v="87"/>
    <x v="4"/>
    <s v="science fiction"/>
  </r>
  <r>
    <n v="454"/>
    <s v="Woods Inc"/>
    <s v="Upgradable upward-trending portal"/>
    <n v="4000"/>
    <n v="1763"/>
    <x v="0"/>
    <x v="334"/>
    <x v="1"/>
    <s v="USD"/>
    <n v="1382331600"/>
    <n v="1385445600"/>
    <x v="430"/>
    <d v="2013-11-26T06:00:00"/>
    <b v="0"/>
    <b v="1"/>
    <s v="film &amp; video/drama"/>
    <n v="0.44074999999999998"/>
    <n v="45.21"/>
    <x v="4"/>
    <s v="drama"/>
  </r>
  <r>
    <n v="455"/>
    <s v="Villanueva, Wright and Richardson"/>
    <s v="Profit-focused global product"/>
    <n v="116500"/>
    <n v="137904"/>
    <x v="1"/>
    <x v="335"/>
    <x v="1"/>
    <s v="USD"/>
    <n v="1316754000"/>
    <n v="1318741200"/>
    <x v="431"/>
    <d v="2011-10-16T05:00:00"/>
    <b v="0"/>
    <b v="0"/>
    <s v="theater/plays"/>
    <n v="1.1837253218884121"/>
    <n v="37"/>
    <x v="3"/>
    <s v="plays"/>
  </r>
  <r>
    <n v="456"/>
    <s v="Wilson, Brooks and Clark"/>
    <s v="Operative well-modulated data-warehouse"/>
    <n v="146400"/>
    <n v="152438"/>
    <x v="1"/>
    <x v="336"/>
    <x v="1"/>
    <s v="USD"/>
    <n v="1518242400"/>
    <n v="1518242400"/>
    <x v="432"/>
    <d v="2018-02-10T06:00:00"/>
    <b v="0"/>
    <b v="1"/>
    <s v="music/indie rock"/>
    <n v="1.041243169398907"/>
    <n v="94.98"/>
    <x v="1"/>
    <s v="indie rock"/>
  </r>
  <r>
    <n v="457"/>
    <s v="Sheppard, Smith and Spence"/>
    <s v="Cloned asymmetric functionalities"/>
    <n v="5000"/>
    <n v="1332"/>
    <x v="0"/>
    <x v="337"/>
    <x v="1"/>
    <s v="USD"/>
    <n v="1476421200"/>
    <n v="1476594000"/>
    <x v="433"/>
    <d v="2016-10-16T05:00:00"/>
    <b v="0"/>
    <b v="0"/>
    <s v="theater/plays"/>
    <n v="0.26640000000000003"/>
    <n v="28.96"/>
    <x v="3"/>
    <s v="plays"/>
  </r>
  <r>
    <n v="458"/>
    <s v="Wise, Thompson and Allen"/>
    <s v="Pre-emptive neutral portal"/>
    <n v="33800"/>
    <n v="118706"/>
    <x v="1"/>
    <x v="338"/>
    <x v="1"/>
    <s v="USD"/>
    <n v="1269752400"/>
    <n v="1273554000"/>
    <x v="434"/>
    <d v="2010-05-11T05:00:00"/>
    <b v="0"/>
    <b v="0"/>
    <s v="theater/plays"/>
    <n v="3.5120118343195266"/>
    <n v="55.99"/>
    <x v="3"/>
    <s v="plays"/>
  </r>
  <r>
    <n v="459"/>
    <s v="Lane, Ryan and Chapman"/>
    <s v="Switchable demand-driven help-desk"/>
    <n v="6300"/>
    <n v="5674"/>
    <x v="0"/>
    <x v="339"/>
    <x v="1"/>
    <s v="USD"/>
    <n v="1419746400"/>
    <n v="1421906400"/>
    <x v="435"/>
    <d v="2015-01-22T06:00:00"/>
    <b v="0"/>
    <b v="0"/>
    <s v="film &amp; video/documentary"/>
    <n v="0.90063492063492068"/>
    <n v="54.04"/>
    <x v="4"/>
    <s v="documentary"/>
  </r>
  <r>
    <n v="460"/>
    <s v="Rich, Alvarez and King"/>
    <s v="Business-focused static ability"/>
    <n v="2400"/>
    <n v="4119"/>
    <x v="1"/>
    <x v="126"/>
    <x v="1"/>
    <s v="USD"/>
    <n v="1281330000"/>
    <n v="1281589200"/>
    <x v="8"/>
    <d v="2010-08-12T05:00:00"/>
    <b v="0"/>
    <b v="0"/>
    <s v="theater/plays"/>
    <n v="1.7162500000000001"/>
    <n v="82.38"/>
    <x v="3"/>
    <s v="plays"/>
  </r>
  <r>
    <n v="461"/>
    <s v="Terry-Salinas"/>
    <s v="Networked secondary structure"/>
    <n v="98800"/>
    <n v="139354"/>
    <x v="1"/>
    <x v="340"/>
    <x v="1"/>
    <s v="USD"/>
    <n v="1398661200"/>
    <n v="1400389200"/>
    <x v="436"/>
    <d v="2014-05-18T05:00:00"/>
    <b v="0"/>
    <b v="0"/>
    <s v="film &amp; video/drama"/>
    <n v="1.4104655870445344"/>
    <n v="67"/>
    <x v="4"/>
    <s v="drama"/>
  </r>
  <r>
    <n v="462"/>
    <s v="Wang-Rodriguez"/>
    <s v="Total multimedia website"/>
    <n v="188800"/>
    <n v="57734"/>
    <x v="0"/>
    <x v="341"/>
    <x v="1"/>
    <s v="USD"/>
    <n v="1359525600"/>
    <n v="1362808800"/>
    <x v="385"/>
    <d v="2013-03-09T06:00:00"/>
    <b v="0"/>
    <b v="0"/>
    <s v="games/mobile games"/>
    <n v="0.30579449152542371"/>
    <n v="107.91"/>
    <x v="6"/>
    <s v="mobile games"/>
  </r>
  <r>
    <n v="463"/>
    <s v="Mckee-Hill"/>
    <s v="Cross-platform upward-trending parallelism"/>
    <n v="134300"/>
    <n v="145265"/>
    <x v="1"/>
    <x v="342"/>
    <x v="1"/>
    <s v="USD"/>
    <n v="1388469600"/>
    <n v="1388815200"/>
    <x v="437"/>
    <d v="2014-01-04T06:00:00"/>
    <b v="0"/>
    <b v="0"/>
    <s v="film &amp; video/animation"/>
    <n v="1.0816455696202532"/>
    <n v="69.010000000000005"/>
    <x v="4"/>
    <s v="animation"/>
  </r>
  <r>
    <n v="464"/>
    <s v="Gomez LLC"/>
    <s v="Pre-emptive mission-critical hardware"/>
    <n v="71200"/>
    <n v="95020"/>
    <x v="1"/>
    <x v="343"/>
    <x v="1"/>
    <s v="USD"/>
    <n v="1518328800"/>
    <n v="1519538400"/>
    <x v="438"/>
    <d v="2018-02-25T06:00:00"/>
    <b v="0"/>
    <b v="0"/>
    <s v="theater/plays"/>
    <n v="1.3345505617977529"/>
    <n v="39.01"/>
    <x v="3"/>
    <s v="plays"/>
  </r>
  <r>
    <n v="465"/>
    <s v="Gonzalez-Robbins"/>
    <s v="Up-sized responsive protocol"/>
    <n v="4700"/>
    <n v="8829"/>
    <x v="1"/>
    <x v="175"/>
    <x v="1"/>
    <s v="USD"/>
    <n v="1517032800"/>
    <n v="1517810400"/>
    <x v="439"/>
    <d v="2018-02-05T06:00:00"/>
    <b v="0"/>
    <b v="0"/>
    <s v="publishing/translations"/>
    <n v="1.8785106382978722"/>
    <n v="110.36"/>
    <x v="5"/>
    <s v="translations"/>
  </r>
  <r>
    <n v="466"/>
    <s v="Obrien and Sons"/>
    <s v="Pre-emptive transitional frame"/>
    <n v="1200"/>
    <n v="3984"/>
    <x v="1"/>
    <x v="344"/>
    <x v="1"/>
    <s v="USD"/>
    <n v="1368594000"/>
    <n v="1370581200"/>
    <x v="440"/>
    <d v="2013-06-07T05:00:00"/>
    <b v="0"/>
    <b v="1"/>
    <s v="technology/wearables"/>
    <n v="3.32"/>
    <n v="94.86"/>
    <x v="2"/>
    <s v="wearables"/>
  </r>
  <r>
    <n v="467"/>
    <s v="Shaw Ltd"/>
    <s v="Profit-focused content-based application"/>
    <n v="1400"/>
    <n v="8053"/>
    <x v="1"/>
    <x v="279"/>
    <x v="0"/>
    <s v="CAD"/>
    <n v="1448258400"/>
    <n v="1448863200"/>
    <x v="441"/>
    <d v="2015-11-30T06:00:00"/>
    <b v="0"/>
    <b v="1"/>
    <s v="technology/web"/>
    <n v="5.7521428571428572"/>
    <n v="57.94"/>
    <x v="2"/>
    <s v="web"/>
  </r>
  <r>
    <n v="468"/>
    <s v="Hughes Inc"/>
    <s v="Streamlined neutral analyzer"/>
    <n v="4000"/>
    <n v="1620"/>
    <x v="0"/>
    <x v="36"/>
    <x v="1"/>
    <s v="USD"/>
    <n v="1555218000"/>
    <n v="1556600400"/>
    <x v="442"/>
    <d v="2019-04-30T05:00:00"/>
    <b v="0"/>
    <b v="0"/>
    <s v="theater/plays"/>
    <n v="0.40500000000000003"/>
    <n v="101.25"/>
    <x v="3"/>
    <s v="plays"/>
  </r>
  <r>
    <n v="469"/>
    <s v="Olsen-Ryan"/>
    <s v="Assimilated neutral utilization"/>
    <n v="5600"/>
    <n v="10328"/>
    <x v="1"/>
    <x v="122"/>
    <x v="1"/>
    <s v="USD"/>
    <n v="1431925200"/>
    <n v="1432098000"/>
    <x v="443"/>
    <d v="2015-05-20T05:00:00"/>
    <b v="0"/>
    <b v="0"/>
    <s v="film &amp; video/drama"/>
    <n v="1.8442857142857143"/>
    <n v="64.959999999999994"/>
    <x v="4"/>
    <s v="drama"/>
  </r>
  <r>
    <n v="470"/>
    <s v="Grimes, Holland and Sloan"/>
    <s v="Extended dedicated archive"/>
    <n v="3600"/>
    <n v="10289"/>
    <x v="1"/>
    <x v="345"/>
    <x v="1"/>
    <s v="USD"/>
    <n v="1481522400"/>
    <n v="1482127200"/>
    <x v="315"/>
    <d v="2016-12-19T06:00:00"/>
    <b v="0"/>
    <b v="0"/>
    <s v="technology/wearables"/>
    <n v="2.8580555555555556"/>
    <n v="27.01"/>
    <x v="2"/>
    <s v="wearables"/>
  </r>
  <r>
    <n v="471"/>
    <s v="Perry and Sons"/>
    <s v="Configurable static help-desk"/>
    <n v="3100"/>
    <n v="9889"/>
    <x v="1"/>
    <x v="346"/>
    <x v="4"/>
    <s v="GBP"/>
    <n v="1335934800"/>
    <n v="1335934800"/>
    <x v="444"/>
    <d v="2012-05-02T05:00:00"/>
    <b v="0"/>
    <b v="1"/>
    <s v="food/food trucks"/>
    <n v="3.19"/>
    <n v="50.97"/>
    <x v="0"/>
    <s v="food trucks"/>
  </r>
  <r>
    <n v="472"/>
    <s v="Turner, Young and Collins"/>
    <s v="Self-enabling clear-thinking framework"/>
    <n v="153800"/>
    <n v="60342"/>
    <x v="0"/>
    <x v="347"/>
    <x v="1"/>
    <s v="USD"/>
    <n v="1552280400"/>
    <n v="1556946000"/>
    <x v="445"/>
    <d v="2019-05-04T05:00:00"/>
    <b v="0"/>
    <b v="0"/>
    <s v="music/rock"/>
    <n v="0.39234070221066319"/>
    <n v="104.94"/>
    <x v="1"/>
    <s v="rock"/>
  </r>
  <r>
    <n v="473"/>
    <s v="Richardson Inc"/>
    <s v="Assimilated fault-tolerant capacity"/>
    <n v="5000"/>
    <n v="8907"/>
    <x v="1"/>
    <x v="88"/>
    <x v="1"/>
    <s v="USD"/>
    <n v="1529989200"/>
    <n v="1530075600"/>
    <x v="446"/>
    <d v="2018-06-27T05:00:00"/>
    <b v="0"/>
    <b v="0"/>
    <s v="music/electric music"/>
    <n v="1.7814000000000001"/>
    <n v="84.03"/>
    <x v="1"/>
    <s v="electric music"/>
  </r>
  <r>
    <n v="474"/>
    <s v="Santos-Young"/>
    <s v="Enhanced neutral ability"/>
    <n v="4000"/>
    <n v="14606"/>
    <x v="1"/>
    <x v="23"/>
    <x v="1"/>
    <s v="USD"/>
    <n v="1418709600"/>
    <n v="1418796000"/>
    <x v="447"/>
    <d v="2014-12-17T06:00:00"/>
    <b v="0"/>
    <b v="0"/>
    <s v="film &amp; video/television"/>
    <n v="3.6515"/>
    <n v="102.86"/>
    <x v="4"/>
    <s v="television"/>
  </r>
  <r>
    <n v="475"/>
    <s v="Nichols Ltd"/>
    <s v="Function-based attitude-oriented groupware"/>
    <n v="7400"/>
    <n v="8432"/>
    <x v="1"/>
    <x v="57"/>
    <x v="1"/>
    <s v="USD"/>
    <n v="1372136400"/>
    <n v="1372482000"/>
    <x v="448"/>
    <d v="2013-06-29T05:00:00"/>
    <b v="0"/>
    <b v="1"/>
    <s v="publishing/translations"/>
    <n v="1.1394594594594594"/>
    <n v="39.96"/>
    <x v="5"/>
    <s v="translations"/>
  </r>
  <r>
    <n v="476"/>
    <s v="Murphy PLC"/>
    <s v="Optional solution-oriented instruction set"/>
    <n v="191500"/>
    <n v="57122"/>
    <x v="0"/>
    <x v="348"/>
    <x v="1"/>
    <s v="USD"/>
    <n v="1533877200"/>
    <n v="1534395600"/>
    <x v="342"/>
    <d v="2018-08-16T05:00:00"/>
    <b v="0"/>
    <b v="0"/>
    <s v="publishing/fiction"/>
    <n v="0.29828720626631855"/>
    <n v="51"/>
    <x v="5"/>
    <s v="fiction"/>
  </r>
  <r>
    <n v="477"/>
    <s v="Hogan, Porter and Rivera"/>
    <s v="Organic object-oriented core"/>
    <n v="8500"/>
    <n v="4613"/>
    <x v="0"/>
    <x v="86"/>
    <x v="1"/>
    <s v="USD"/>
    <n v="1309064400"/>
    <n v="1311397200"/>
    <x v="449"/>
    <d v="2011-07-23T05:00:00"/>
    <b v="0"/>
    <b v="0"/>
    <s v="film &amp; video/science fiction"/>
    <n v="0.54270588235294115"/>
    <n v="40.82"/>
    <x v="4"/>
    <s v="science fiction"/>
  </r>
  <r>
    <n v="478"/>
    <s v="Lyons LLC"/>
    <s v="Balanced impactful circuit"/>
    <n v="68800"/>
    <n v="162603"/>
    <x v="1"/>
    <x v="349"/>
    <x v="1"/>
    <s v="USD"/>
    <n v="1425877200"/>
    <n v="1426914000"/>
    <x v="450"/>
    <d v="2015-03-21T05:00:00"/>
    <b v="0"/>
    <b v="0"/>
    <s v="technology/wearables"/>
    <n v="2.3634156976744185"/>
    <n v="59"/>
    <x v="2"/>
    <s v="wearables"/>
  </r>
  <r>
    <n v="479"/>
    <s v="Long-Greene"/>
    <s v="Future-proofed heuristic encryption"/>
    <n v="2400"/>
    <n v="12310"/>
    <x v="1"/>
    <x v="350"/>
    <x v="4"/>
    <s v="GBP"/>
    <n v="1501304400"/>
    <n v="1501477200"/>
    <x v="451"/>
    <d v="2017-07-31T05:00:00"/>
    <b v="0"/>
    <b v="0"/>
    <s v="food/food trucks"/>
    <n v="5.1291666666666664"/>
    <n v="71.16"/>
    <x v="0"/>
    <s v="food trucks"/>
  </r>
  <r>
    <n v="480"/>
    <s v="Robles-Hudson"/>
    <s v="Balanced bifurcated leverage"/>
    <n v="8600"/>
    <n v="8656"/>
    <x v="1"/>
    <x v="215"/>
    <x v="1"/>
    <s v="USD"/>
    <n v="1268287200"/>
    <n v="1269061200"/>
    <x v="452"/>
    <d v="2010-03-20T05:00:00"/>
    <b v="0"/>
    <b v="1"/>
    <s v="photography/photography books"/>
    <n v="1.0065116279069768"/>
    <n v="99.49"/>
    <x v="7"/>
    <s v="photography books"/>
  </r>
  <r>
    <n v="481"/>
    <s v="Mcclure LLC"/>
    <s v="Sharable discrete budgetary management"/>
    <n v="196600"/>
    <n v="159931"/>
    <x v="0"/>
    <x v="351"/>
    <x v="1"/>
    <s v="USD"/>
    <n v="1412139600"/>
    <n v="1415772000"/>
    <x v="453"/>
    <d v="2014-11-12T06:00:00"/>
    <b v="0"/>
    <b v="1"/>
    <s v="theater/plays"/>
    <n v="0.81348423194303154"/>
    <n v="103.99"/>
    <x v="3"/>
    <s v="plays"/>
  </r>
  <r>
    <n v="482"/>
    <s v="Martin, Russell and Baker"/>
    <s v="Focused solution-oriented instruction set"/>
    <n v="4200"/>
    <n v="689"/>
    <x v="0"/>
    <x v="352"/>
    <x v="1"/>
    <s v="USD"/>
    <n v="1330063200"/>
    <n v="1331013600"/>
    <x v="454"/>
    <d v="2012-03-06T06:00:00"/>
    <b v="0"/>
    <b v="1"/>
    <s v="publishing/fiction"/>
    <n v="0.16404761904761905"/>
    <n v="76.56"/>
    <x v="5"/>
    <s v="fiction"/>
  </r>
  <r>
    <n v="483"/>
    <s v="Rice-Parker"/>
    <s v="Down-sized actuating infrastructure"/>
    <n v="91400"/>
    <n v="48236"/>
    <x v="0"/>
    <x v="353"/>
    <x v="1"/>
    <s v="USD"/>
    <n v="1576130400"/>
    <n v="1576735200"/>
    <x v="455"/>
    <d v="2019-12-19T06:00:00"/>
    <b v="0"/>
    <b v="0"/>
    <s v="theater/plays"/>
    <n v="0.52774617067833696"/>
    <n v="87.07"/>
    <x v="3"/>
    <s v="plays"/>
  </r>
  <r>
    <n v="484"/>
    <s v="Landry Inc"/>
    <s v="Synergistic cohesive adapter"/>
    <n v="29600"/>
    <n v="77021"/>
    <x v="1"/>
    <x v="354"/>
    <x v="4"/>
    <s v="GBP"/>
    <n v="1407128400"/>
    <n v="1411362000"/>
    <x v="456"/>
    <d v="2014-09-22T05:00:00"/>
    <b v="0"/>
    <b v="1"/>
    <s v="food/food trucks"/>
    <n v="2.6020608108108108"/>
    <n v="49"/>
    <x v="0"/>
    <s v="food trucks"/>
  </r>
  <r>
    <n v="485"/>
    <s v="Richards-Davis"/>
    <s v="Quality-focused mission-critical structure"/>
    <n v="90600"/>
    <n v="27844"/>
    <x v="0"/>
    <x v="355"/>
    <x v="4"/>
    <s v="GBP"/>
    <n v="1560142800"/>
    <n v="1563685200"/>
    <x v="457"/>
    <d v="2019-07-21T05:00:00"/>
    <b v="0"/>
    <b v="0"/>
    <s v="theater/plays"/>
    <n v="0.30732891832229581"/>
    <n v="42.97"/>
    <x v="3"/>
    <s v="plays"/>
  </r>
  <r>
    <n v="486"/>
    <s v="Davis, Cox and Fox"/>
    <s v="Compatible exuding Graphical User Interface"/>
    <n v="5200"/>
    <n v="702"/>
    <x v="0"/>
    <x v="356"/>
    <x v="4"/>
    <s v="GBP"/>
    <n v="1520575200"/>
    <n v="1521867600"/>
    <x v="458"/>
    <d v="2018-03-24T05:00:00"/>
    <b v="0"/>
    <b v="1"/>
    <s v="publishing/translations"/>
    <n v="0.13500000000000001"/>
    <n v="33.43"/>
    <x v="5"/>
    <s v="translations"/>
  </r>
  <r>
    <n v="487"/>
    <s v="Smith-Wallace"/>
    <s v="Monitored 24/7 time-frame"/>
    <n v="110300"/>
    <n v="197024"/>
    <x v="1"/>
    <x v="357"/>
    <x v="1"/>
    <s v="USD"/>
    <n v="1492664400"/>
    <n v="1495515600"/>
    <x v="459"/>
    <d v="2017-05-23T05:00:00"/>
    <b v="0"/>
    <b v="0"/>
    <s v="theater/plays"/>
    <n v="1.7862556663644606"/>
    <n v="83.98"/>
    <x v="3"/>
    <s v="plays"/>
  </r>
  <r>
    <n v="488"/>
    <s v="Cordova, Shaw and Wang"/>
    <s v="Virtual secondary open architecture"/>
    <n v="5300"/>
    <n v="11663"/>
    <x v="1"/>
    <x v="127"/>
    <x v="1"/>
    <s v="USD"/>
    <n v="1454479200"/>
    <n v="1455948000"/>
    <x v="460"/>
    <d v="2016-02-20T06:00:00"/>
    <b v="0"/>
    <b v="0"/>
    <s v="theater/plays"/>
    <n v="2.2005660377358489"/>
    <n v="101.42"/>
    <x v="3"/>
    <s v="plays"/>
  </r>
  <r>
    <n v="489"/>
    <s v="Clark Inc"/>
    <s v="Down-sized mobile time-frame"/>
    <n v="9200"/>
    <n v="9339"/>
    <x v="1"/>
    <x v="72"/>
    <x v="6"/>
    <s v="EUR"/>
    <n v="1281934800"/>
    <n v="1282366800"/>
    <x v="461"/>
    <d v="2010-08-21T05:00:00"/>
    <b v="0"/>
    <b v="0"/>
    <s v="technology/wearables"/>
    <n v="1.015108695652174"/>
    <n v="109.87"/>
    <x v="2"/>
    <s v="wearables"/>
  </r>
  <r>
    <n v="490"/>
    <s v="Young and Sons"/>
    <s v="Innovative disintermediate encryption"/>
    <n v="2400"/>
    <n v="4596"/>
    <x v="1"/>
    <x v="358"/>
    <x v="1"/>
    <s v="USD"/>
    <n v="1573970400"/>
    <n v="1574575200"/>
    <x v="462"/>
    <d v="2019-11-24T06:00:00"/>
    <b v="0"/>
    <b v="0"/>
    <s v="journalism/audio"/>
    <n v="1.915"/>
    <n v="31.92"/>
    <x v="8"/>
    <s v="audio"/>
  </r>
  <r>
    <n v="491"/>
    <s v="Henson PLC"/>
    <s v="Universal contextually-based knowledgebase"/>
    <n v="56800"/>
    <n v="173437"/>
    <x v="1"/>
    <x v="120"/>
    <x v="1"/>
    <s v="USD"/>
    <n v="1372654800"/>
    <n v="1374901200"/>
    <x v="463"/>
    <d v="2013-07-27T05:00:00"/>
    <b v="0"/>
    <b v="1"/>
    <s v="food/food trucks"/>
    <n v="3.0534683098591549"/>
    <n v="70.989999999999995"/>
    <x v="0"/>
    <s v="food trucks"/>
  </r>
  <r>
    <n v="492"/>
    <s v="Garcia Group"/>
    <s v="Persevering interactive matrix"/>
    <n v="191000"/>
    <n v="45831"/>
    <x v="3"/>
    <x v="359"/>
    <x v="1"/>
    <s v="USD"/>
    <n v="1275886800"/>
    <n v="1278910800"/>
    <x v="464"/>
    <d v="2010-07-12T05:00:00"/>
    <b v="1"/>
    <b v="1"/>
    <s v="film &amp; video/shorts"/>
    <n v="0.23995287958115183"/>
    <n v="77.03"/>
    <x v="4"/>
    <s v="shorts"/>
  </r>
  <r>
    <n v="493"/>
    <s v="Adams, Walker and Wong"/>
    <s v="Seamless background framework"/>
    <n v="900"/>
    <n v="6514"/>
    <x v="1"/>
    <x v="251"/>
    <x v="1"/>
    <s v="USD"/>
    <n v="1561784400"/>
    <n v="1562907600"/>
    <x v="465"/>
    <d v="2019-07-12T05:00:00"/>
    <b v="0"/>
    <b v="0"/>
    <s v="photography/photography books"/>
    <n v="7.2377777777777776"/>
    <n v="101.78"/>
    <x v="7"/>
    <s v="photography books"/>
  </r>
  <r>
    <n v="494"/>
    <s v="Hopkins-Browning"/>
    <s v="Balanced upward-trending productivity"/>
    <n v="2500"/>
    <n v="13684"/>
    <x v="1"/>
    <x v="360"/>
    <x v="1"/>
    <s v="USD"/>
    <n v="1332392400"/>
    <n v="1332478800"/>
    <x v="466"/>
    <d v="2012-03-23T05:00:00"/>
    <b v="0"/>
    <b v="0"/>
    <s v="technology/wearables"/>
    <n v="5.4736000000000002"/>
    <n v="51.06"/>
    <x v="2"/>
    <s v="wearables"/>
  </r>
  <r>
    <n v="495"/>
    <s v="Bell, Edwards and Andersen"/>
    <s v="Centralized clear-thinking solution"/>
    <n v="3200"/>
    <n v="13264"/>
    <x v="1"/>
    <x v="135"/>
    <x v="3"/>
    <s v="DKK"/>
    <n v="1402376400"/>
    <n v="1402722000"/>
    <x v="467"/>
    <d v="2014-06-14T05:00:00"/>
    <b v="0"/>
    <b v="0"/>
    <s v="theater/plays"/>
    <n v="4.1449999999999996"/>
    <n v="68.02"/>
    <x v="3"/>
    <s v="plays"/>
  </r>
  <r>
    <n v="496"/>
    <s v="Morales Group"/>
    <s v="Optimized bi-directional extranet"/>
    <n v="183800"/>
    <n v="1667"/>
    <x v="0"/>
    <x v="71"/>
    <x v="1"/>
    <s v="USD"/>
    <n v="1495342800"/>
    <n v="1496811600"/>
    <x v="468"/>
    <d v="2017-06-07T05:00:00"/>
    <b v="0"/>
    <b v="0"/>
    <s v="film &amp; video/animation"/>
    <n v="9.0696409140369975E-3"/>
    <n v="30.87"/>
    <x v="4"/>
    <s v="animation"/>
  </r>
  <r>
    <n v="497"/>
    <s v="Lucero Group"/>
    <s v="Intuitive actuating benchmark"/>
    <n v="9800"/>
    <n v="3349"/>
    <x v="0"/>
    <x v="53"/>
    <x v="1"/>
    <s v="USD"/>
    <n v="1482213600"/>
    <n v="1482213600"/>
    <x v="469"/>
    <d v="2016-12-20T06:00:00"/>
    <b v="0"/>
    <b v="1"/>
    <s v="technology/wearables"/>
    <n v="0.34173469387755101"/>
    <n v="27.91"/>
    <x v="2"/>
    <s v="wearables"/>
  </r>
  <r>
    <n v="498"/>
    <s v="Smith, Brown and Davis"/>
    <s v="Devolved background project"/>
    <n v="193400"/>
    <n v="46317"/>
    <x v="0"/>
    <x v="361"/>
    <x v="3"/>
    <s v="DKK"/>
    <n v="1420092000"/>
    <n v="1420264800"/>
    <x v="470"/>
    <d v="2015-01-03T06:00:00"/>
    <b v="0"/>
    <b v="0"/>
    <s v="technology/web"/>
    <n v="0.239488107549121"/>
    <n v="79.989999999999995"/>
    <x v="2"/>
    <s v="web"/>
  </r>
  <r>
    <n v="499"/>
    <s v="Hunt Group"/>
    <s v="Reverse-engineered executive emulation"/>
    <n v="163800"/>
    <n v="78743"/>
    <x v="0"/>
    <x v="362"/>
    <x v="1"/>
    <s v="USD"/>
    <n v="1458018000"/>
    <n v="1458450000"/>
    <x v="471"/>
    <d v="2016-03-20T05:00:00"/>
    <b v="0"/>
    <b v="1"/>
    <s v="film &amp; video/documentary"/>
    <n v="0.48072649572649573"/>
    <n v="38"/>
    <x v="4"/>
    <s v="documentary"/>
  </r>
  <r>
    <n v="500"/>
    <s v="Valdez Ltd"/>
    <s v="Team-oriented clear-thinking matrix"/>
    <n v="100"/>
    <n v="0"/>
    <x v="0"/>
    <x v="0"/>
    <x v="1"/>
    <s v="USD"/>
    <n v="1367384400"/>
    <n v="1369803600"/>
    <x v="472"/>
    <d v="2013-05-29T05:00:00"/>
    <b v="0"/>
    <b v="1"/>
    <s v="theater/plays"/>
    <n v="0"/>
    <n v="0"/>
    <x v="3"/>
    <s v="plays"/>
  </r>
  <r>
    <n v="501"/>
    <s v="Mccann-Le"/>
    <s v="Focused coherent methodology"/>
    <n v="153600"/>
    <n v="107743"/>
    <x v="0"/>
    <x v="363"/>
    <x v="1"/>
    <s v="USD"/>
    <n v="1363064400"/>
    <n v="1363237200"/>
    <x v="473"/>
    <d v="2013-03-14T05:00:00"/>
    <b v="0"/>
    <b v="0"/>
    <s v="film &amp; video/documentary"/>
    <n v="0.70145182291666663"/>
    <n v="59.99"/>
    <x v="4"/>
    <s v="documentary"/>
  </r>
  <r>
    <n v="502"/>
    <s v="Johnson Inc"/>
    <s v="Reduced context-sensitive complexity"/>
    <n v="1300"/>
    <n v="6889"/>
    <x v="1"/>
    <x v="129"/>
    <x v="2"/>
    <s v="AUD"/>
    <n v="1343365200"/>
    <n v="1345870800"/>
    <x v="474"/>
    <d v="2012-08-25T05:00:00"/>
    <b v="0"/>
    <b v="1"/>
    <s v="games/video games"/>
    <n v="5.2992307692307694"/>
    <n v="37.04"/>
    <x v="9"/>
    <s v="video games"/>
  </r>
  <r>
    <n v="503"/>
    <s v="Collins LLC"/>
    <s v="Decentralized 4thgeneration time-frame"/>
    <n v="25500"/>
    <n v="45983"/>
    <x v="1"/>
    <x v="364"/>
    <x v="1"/>
    <s v="USD"/>
    <n v="1435726800"/>
    <n v="1437454800"/>
    <x v="72"/>
    <d v="2015-07-21T05:00:00"/>
    <b v="0"/>
    <b v="0"/>
    <s v="film &amp; video/drama"/>
    <n v="1.8032549019607844"/>
    <n v="99.96"/>
    <x v="4"/>
    <s v="drama"/>
  </r>
  <r>
    <n v="504"/>
    <s v="Smith-Miller"/>
    <s v="De-engineered cohesive moderator"/>
    <n v="7500"/>
    <n v="6924"/>
    <x v="0"/>
    <x v="197"/>
    <x v="6"/>
    <s v="EUR"/>
    <n v="1431925200"/>
    <n v="1432011600"/>
    <x v="443"/>
    <d v="2015-05-19T05:00:00"/>
    <b v="0"/>
    <b v="0"/>
    <s v="music/rock"/>
    <n v="0.92320000000000002"/>
    <n v="111.68"/>
    <x v="1"/>
    <s v="rock"/>
  </r>
  <r>
    <n v="505"/>
    <s v="Jensen-Vargas"/>
    <s v="Ameliorated explicit parallelism"/>
    <n v="89900"/>
    <n v="12497"/>
    <x v="0"/>
    <x v="365"/>
    <x v="1"/>
    <s v="USD"/>
    <n v="1362722400"/>
    <n v="1366347600"/>
    <x v="475"/>
    <d v="2013-04-19T05:00:00"/>
    <b v="0"/>
    <b v="1"/>
    <s v="publishing/radio &amp; podcasts"/>
    <n v="0.13901001112347053"/>
    <n v="36.01"/>
    <x v="5"/>
    <s v="radio &amp; podcasts"/>
  </r>
  <r>
    <n v="506"/>
    <s v="Robles, Bell and Gonzalez"/>
    <s v="Customizable background monitoring"/>
    <n v="18000"/>
    <n v="166874"/>
    <x v="1"/>
    <x v="366"/>
    <x v="1"/>
    <s v="USD"/>
    <n v="1511416800"/>
    <n v="1512885600"/>
    <x v="81"/>
    <d v="2017-12-10T06:00:00"/>
    <b v="0"/>
    <b v="1"/>
    <s v="theater/plays"/>
    <n v="9.2707777777777771"/>
    <n v="66.010000000000005"/>
    <x v="3"/>
    <s v="plays"/>
  </r>
  <r>
    <n v="507"/>
    <s v="Turner, Miller and Francis"/>
    <s v="Compatible well-modulated budgetary management"/>
    <n v="2100"/>
    <n v="837"/>
    <x v="0"/>
    <x v="161"/>
    <x v="1"/>
    <s v="USD"/>
    <n v="1365483600"/>
    <n v="1369717200"/>
    <x v="476"/>
    <d v="2013-05-28T05:00:00"/>
    <b v="0"/>
    <b v="1"/>
    <s v="technology/web"/>
    <n v="0.39857142857142858"/>
    <n v="44.05"/>
    <x v="2"/>
    <s v="web"/>
  </r>
  <r>
    <n v="508"/>
    <s v="Roberts Group"/>
    <s v="Up-sized radical pricing structure"/>
    <n v="172700"/>
    <n v="193820"/>
    <x v="1"/>
    <x v="367"/>
    <x v="1"/>
    <s v="USD"/>
    <n v="1532840400"/>
    <n v="1534654800"/>
    <x v="192"/>
    <d v="2018-08-19T05:00:00"/>
    <b v="0"/>
    <b v="0"/>
    <s v="theater/plays"/>
    <n v="1.1222929936305732"/>
    <n v="53"/>
    <x v="3"/>
    <s v="plays"/>
  </r>
  <r>
    <n v="509"/>
    <s v="White LLC"/>
    <s v="Robust zero-defect project"/>
    <n v="168500"/>
    <n v="119510"/>
    <x v="0"/>
    <x v="368"/>
    <x v="1"/>
    <s v="USD"/>
    <n v="1336194000"/>
    <n v="1337058000"/>
    <x v="477"/>
    <d v="2012-05-15T05:00:00"/>
    <b v="0"/>
    <b v="0"/>
    <s v="theater/plays"/>
    <n v="0.70925816023738875"/>
    <n v="95"/>
    <x v="3"/>
    <s v="plays"/>
  </r>
  <r>
    <n v="510"/>
    <s v="Best, Miller and Thomas"/>
    <s v="Re-engineered mobile task-force"/>
    <n v="7800"/>
    <n v="9289"/>
    <x v="1"/>
    <x v="54"/>
    <x v="2"/>
    <s v="AUD"/>
    <n v="1527742800"/>
    <n v="1529816400"/>
    <x v="478"/>
    <d v="2018-06-24T05:00:00"/>
    <b v="0"/>
    <b v="0"/>
    <s v="film &amp; video/drama"/>
    <n v="1.1908974358974358"/>
    <n v="70.91"/>
    <x v="4"/>
    <s v="drama"/>
  </r>
  <r>
    <n v="511"/>
    <s v="Smith-Mullins"/>
    <s v="User-centric intangible neural-net"/>
    <n v="147800"/>
    <n v="35498"/>
    <x v="0"/>
    <x v="369"/>
    <x v="1"/>
    <s v="USD"/>
    <n v="1564030800"/>
    <n v="1564894800"/>
    <x v="479"/>
    <d v="2019-08-04T05:00:00"/>
    <b v="0"/>
    <b v="0"/>
    <s v="theater/plays"/>
    <n v="0.24017591339648173"/>
    <n v="98.06"/>
    <x v="3"/>
    <s v="plays"/>
  </r>
  <r>
    <n v="512"/>
    <s v="Williams-Walsh"/>
    <s v="Organized explicit core"/>
    <n v="9100"/>
    <n v="12678"/>
    <x v="1"/>
    <x v="370"/>
    <x v="1"/>
    <s v="USD"/>
    <n v="1404536400"/>
    <n v="1404622800"/>
    <x v="480"/>
    <d v="2014-07-06T05:00:00"/>
    <b v="0"/>
    <b v="1"/>
    <s v="games/video games"/>
    <n v="1.3931868131868133"/>
    <n v="53.05"/>
    <x v="6"/>
    <s v="video games"/>
  </r>
  <r>
    <n v="513"/>
    <s v="Harrison, Blackwell and Mendez"/>
    <s v="Synchronized 6thgeneration adapter"/>
    <n v="8300"/>
    <n v="3260"/>
    <x v="3"/>
    <x v="164"/>
    <x v="1"/>
    <s v="USD"/>
    <n v="1284008400"/>
    <n v="1284181200"/>
    <x v="180"/>
    <d v="2010-09-11T05:00:00"/>
    <b v="0"/>
    <b v="0"/>
    <s v="film &amp; video/television"/>
    <n v="0.39277108433734942"/>
    <n v="93.14"/>
    <x v="4"/>
    <s v="television"/>
  </r>
  <r>
    <n v="514"/>
    <s v="Sanchez, Bradley and Flores"/>
    <s v="Centralized motivating capacity"/>
    <n v="138700"/>
    <n v="31123"/>
    <x v="3"/>
    <x v="371"/>
    <x v="5"/>
    <s v="CHF"/>
    <n v="1386309600"/>
    <n v="1386741600"/>
    <x v="481"/>
    <d v="2013-12-11T06:00:00"/>
    <b v="0"/>
    <b v="1"/>
    <s v="music/rock"/>
    <n v="0.22439077144917088"/>
    <n v="58.95"/>
    <x v="1"/>
    <s v="rock"/>
  </r>
  <r>
    <n v="515"/>
    <s v="Cox LLC"/>
    <s v="Phased 24hour flexibility"/>
    <n v="8600"/>
    <n v="4797"/>
    <x v="0"/>
    <x v="221"/>
    <x v="0"/>
    <s v="CAD"/>
    <n v="1324620000"/>
    <n v="1324792800"/>
    <x v="482"/>
    <d v="2011-12-25T06:00:00"/>
    <b v="0"/>
    <b v="1"/>
    <s v="theater/plays"/>
    <n v="0.55779069767441858"/>
    <n v="36.07"/>
    <x v="3"/>
    <s v="plays"/>
  </r>
  <r>
    <n v="516"/>
    <s v="Morales-Odonnell"/>
    <s v="Exclusive 5thgeneration structure"/>
    <n v="125400"/>
    <n v="53324"/>
    <x v="0"/>
    <x v="372"/>
    <x v="1"/>
    <s v="USD"/>
    <n v="1281070800"/>
    <n v="1284354000"/>
    <x v="194"/>
    <d v="2010-09-13T05:00:00"/>
    <b v="0"/>
    <b v="0"/>
    <s v="publishing/nonfiction"/>
    <n v="0.42523125996810207"/>
    <n v="63.03"/>
    <x v="5"/>
    <s v="nonfiction"/>
  </r>
  <r>
    <n v="517"/>
    <s v="Ramirez LLC"/>
    <s v="Multi-tiered maximized orchestration"/>
    <n v="5900"/>
    <n v="6608"/>
    <x v="1"/>
    <x v="373"/>
    <x v="1"/>
    <s v="USD"/>
    <n v="1493960400"/>
    <n v="1494392400"/>
    <x v="483"/>
    <d v="2017-05-10T05:00:00"/>
    <b v="0"/>
    <b v="0"/>
    <s v="food/food trucks"/>
    <n v="1.1200000000000001"/>
    <n v="84.72"/>
    <x v="0"/>
    <s v="food trucks"/>
  </r>
  <r>
    <n v="518"/>
    <s v="Ramirez Group"/>
    <s v="Open-architected uniform instruction set"/>
    <n v="8800"/>
    <n v="622"/>
    <x v="0"/>
    <x v="234"/>
    <x v="1"/>
    <s v="USD"/>
    <n v="1519365600"/>
    <n v="1519538400"/>
    <x v="484"/>
    <d v="2018-02-25T06:00:00"/>
    <b v="0"/>
    <b v="1"/>
    <s v="film &amp; video/animation"/>
    <n v="7.0681818181818179E-2"/>
    <n v="62.2"/>
    <x v="4"/>
    <s v="animation"/>
  </r>
  <r>
    <n v="519"/>
    <s v="Marsh-Coleman"/>
    <s v="Exclusive asymmetric analyzer"/>
    <n v="177700"/>
    <n v="180802"/>
    <x v="1"/>
    <x v="374"/>
    <x v="1"/>
    <s v="USD"/>
    <n v="1420696800"/>
    <n v="1421906400"/>
    <x v="355"/>
    <d v="2015-01-22T06:00:00"/>
    <b v="0"/>
    <b v="1"/>
    <s v="music/rock"/>
    <n v="1.0174563871693867"/>
    <n v="101.98"/>
    <x v="1"/>
    <s v="rock"/>
  </r>
  <r>
    <n v="520"/>
    <s v="Frederick, Jenkins and Collins"/>
    <s v="Organic radical collaboration"/>
    <n v="800"/>
    <n v="3406"/>
    <x v="1"/>
    <x v="235"/>
    <x v="1"/>
    <s v="USD"/>
    <n v="1555650000"/>
    <n v="1555909200"/>
    <x v="485"/>
    <d v="2019-04-22T05:00:00"/>
    <b v="0"/>
    <b v="0"/>
    <s v="theater/plays"/>
    <n v="4.2575000000000003"/>
    <n v="106.44"/>
    <x v="3"/>
    <s v="plays"/>
  </r>
  <r>
    <n v="521"/>
    <s v="Wilson Ltd"/>
    <s v="Function-based multi-state software"/>
    <n v="7600"/>
    <n v="11061"/>
    <x v="1"/>
    <x v="375"/>
    <x v="1"/>
    <s v="USD"/>
    <n v="1471928400"/>
    <n v="1472446800"/>
    <x v="486"/>
    <d v="2016-08-29T05:00:00"/>
    <b v="0"/>
    <b v="1"/>
    <s v="film &amp; video/drama"/>
    <n v="1.4553947368421052"/>
    <n v="29.98"/>
    <x v="4"/>
    <s v="drama"/>
  </r>
  <r>
    <n v="522"/>
    <s v="Cline, Peterson and Lowery"/>
    <s v="Innovative static budgetary management"/>
    <n v="50500"/>
    <n v="16389"/>
    <x v="0"/>
    <x v="271"/>
    <x v="1"/>
    <s v="USD"/>
    <n v="1341291600"/>
    <n v="1342328400"/>
    <x v="487"/>
    <d v="2012-07-15T05:00:00"/>
    <b v="0"/>
    <b v="0"/>
    <s v="film &amp; video/shorts"/>
    <n v="0.32453465346534655"/>
    <n v="85.81"/>
    <x v="4"/>
    <s v="shorts"/>
  </r>
  <r>
    <n v="523"/>
    <s v="Underwood, James and Jones"/>
    <s v="Triple-buffered holistic ability"/>
    <n v="900"/>
    <n v="6303"/>
    <x v="1"/>
    <x v="121"/>
    <x v="1"/>
    <s v="USD"/>
    <n v="1267682400"/>
    <n v="1268114400"/>
    <x v="488"/>
    <d v="2010-03-09T06:00:00"/>
    <b v="0"/>
    <b v="0"/>
    <s v="film &amp; video/shorts"/>
    <n v="7.003333333333333"/>
    <n v="70.819999999999993"/>
    <x v="4"/>
    <s v="shorts"/>
  </r>
  <r>
    <n v="524"/>
    <s v="Johnson-Contreras"/>
    <s v="Diverse scalable superstructure"/>
    <n v="96700"/>
    <n v="81136"/>
    <x v="0"/>
    <x v="376"/>
    <x v="1"/>
    <s v="USD"/>
    <n v="1272258000"/>
    <n v="1273381200"/>
    <x v="489"/>
    <d v="2010-05-09T05:00:00"/>
    <b v="0"/>
    <b v="0"/>
    <s v="theater/plays"/>
    <n v="0.83904860392967939"/>
    <n v="41"/>
    <x v="3"/>
    <s v="plays"/>
  </r>
  <r>
    <n v="525"/>
    <s v="Greene, Lloyd and Sims"/>
    <s v="Balanced leadingedge data-warehouse"/>
    <n v="2100"/>
    <n v="1768"/>
    <x v="0"/>
    <x v="377"/>
    <x v="1"/>
    <s v="USD"/>
    <n v="1290492000"/>
    <n v="1290837600"/>
    <x v="490"/>
    <d v="2010-11-27T06:00:00"/>
    <b v="0"/>
    <b v="0"/>
    <s v="technology/wearables"/>
    <n v="0.84190476190476193"/>
    <n v="28.06"/>
    <x v="2"/>
    <s v="wearables"/>
  </r>
  <r>
    <n v="526"/>
    <s v="Smith-Sparks"/>
    <s v="Digitized bandwidth-monitored open architecture"/>
    <n v="8300"/>
    <n v="12944"/>
    <x v="1"/>
    <x v="98"/>
    <x v="1"/>
    <s v="USD"/>
    <n v="1451109600"/>
    <n v="1454306400"/>
    <x v="312"/>
    <d v="2016-02-01T06:00:00"/>
    <b v="0"/>
    <b v="1"/>
    <s v="theater/plays"/>
    <n v="1.5595180722891566"/>
    <n v="88.05"/>
    <x v="3"/>
    <s v="plays"/>
  </r>
  <r>
    <n v="527"/>
    <s v="Rosario-Smith"/>
    <s v="Enterprise-wide intermediate portal"/>
    <n v="189200"/>
    <n v="188480"/>
    <x v="0"/>
    <x v="378"/>
    <x v="0"/>
    <s v="CAD"/>
    <n v="1454652000"/>
    <n v="1457762400"/>
    <x v="491"/>
    <d v="2016-03-12T06:00:00"/>
    <b v="0"/>
    <b v="0"/>
    <s v="film &amp; video/animation"/>
    <n v="0.99619450317124736"/>
    <n v="31"/>
    <x v="4"/>
    <s v="animation"/>
  </r>
  <r>
    <n v="528"/>
    <s v="Avila, Ford and Welch"/>
    <s v="Focused leadingedge matrix"/>
    <n v="9000"/>
    <n v="7227"/>
    <x v="0"/>
    <x v="175"/>
    <x v="4"/>
    <s v="GBP"/>
    <n v="1385186400"/>
    <n v="1389074400"/>
    <x v="492"/>
    <d v="2014-01-07T06:00:00"/>
    <b v="0"/>
    <b v="0"/>
    <s v="music/indie rock"/>
    <n v="0.80300000000000005"/>
    <n v="90.34"/>
    <x v="1"/>
    <s v="indie rock"/>
  </r>
  <r>
    <n v="529"/>
    <s v="Gallegos Inc"/>
    <s v="Seamless logistical encryption"/>
    <n v="5100"/>
    <n v="574"/>
    <x v="0"/>
    <x v="352"/>
    <x v="1"/>
    <s v="USD"/>
    <n v="1399698000"/>
    <n v="1402117200"/>
    <x v="493"/>
    <d v="2014-06-07T05:00:00"/>
    <b v="0"/>
    <b v="0"/>
    <s v="games/video games"/>
    <n v="0.11254901960784314"/>
    <n v="63.78"/>
    <x v="6"/>
    <s v="video games"/>
  </r>
  <r>
    <n v="530"/>
    <s v="Morrow, Santiago and Soto"/>
    <s v="Stand-alone human-resource workforce"/>
    <n v="105000"/>
    <n v="96328"/>
    <x v="0"/>
    <x v="200"/>
    <x v="1"/>
    <s v="USD"/>
    <n v="1283230800"/>
    <n v="1284440400"/>
    <x v="494"/>
    <d v="2010-09-14T05:00:00"/>
    <b v="0"/>
    <b v="1"/>
    <s v="publishing/fiction"/>
    <n v="0.91740952380952379"/>
    <n v="54"/>
    <x v="5"/>
    <s v="fiction"/>
  </r>
  <r>
    <n v="531"/>
    <s v="Berry-Richardson"/>
    <s v="Automated zero tolerance implementation"/>
    <n v="186700"/>
    <n v="178338"/>
    <x v="2"/>
    <x v="379"/>
    <x v="5"/>
    <s v="CHF"/>
    <n v="1384149600"/>
    <n v="1388988000"/>
    <x v="495"/>
    <d v="2014-01-06T06:00:00"/>
    <b v="0"/>
    <b v="0"/>
    <s v="games/video games"/>
    <n v="0.95521156936261387"/>
    <n v="48.99"/>
    <x v="6"/>
    <s v="video games"/>
  </r>
  <r>
    <n v="532"/>
    <s v="Cordova-Torres"/>
    <s v="Pre-emptive grid-enabled contingency"/>
    <n v="1600"/>
    <n v="8046"/>
    <x v="1"/>
    <x v="105"/>
    <x v="0"/>
    <s v="CAD"/>
    <n v="1516860000"/>
    <n v="1516946400"/>
    <x v="496"/>
    <d v="2018-01-26T06:00:00"/>
    <b v="0"/>
    <b v="0"/>
    <s v="theater/plays"/>
    <n v="5.0287499999999996"/>
    <n v="63.86"/>
    <x v="3"/>
    <s v="plays"/>
  </r>
  <r>
    <n v="533"/>
    <s v="Holt, Bernard and Johnson"/>
    <s v="Multi-lateral didactic encoding"/>
    <n v="115600"/>
    <n v="184086"/>
    <x v="1"/>
    <x v="380"/>
    <x v="4"/>
    <s v="GBP"/>
    <n v="1374642000"/>
    <n v="1377752400"/>
    <x v="497"/>
    <d v="2013-08-29T05:00:00"/>
    <b v="0"/>
    <b v="0"/>
    <s v="music/indie rock"/>
    <n v="1.5924394463667819"/>
    <n v="83"/>
    <x v="1"/>
    <s v="indie rock"/>
  </r>
  <r>
    <n v="534"/>
    <s v="Clark, Mccormick and Mendoza"/>
    <s v="Self-enabling didactic orchestration"/>
    <n v="89100"/>
    <n v="13385"/>
    <x v="0"/>
    <x v="166"/>
    <x v="1"/>
    <s v="USD"/>
    <n v="1534482000"/>
    <n v="1534568400"/>
    <x v="498"/>
    <d v="2018-08-18T05:00:00"/>
    <b v="0"/>
    <b v="1"/>
    <s v="film &amp; video/drama"/>
    <n v="0.15022446689113356"/>
    <n v="55.08"/>
    <x v="4"/>
    <s v="drama"/>
  </r>
  <r>
    <n v="535"/>
    <s v="Garrison LLC"/>
    <s v="Profit-focused 24/7 data-warehouse"/>
    <n v="2600"/>
    <n v="12533"/>
    <x v="1"/>
    <x v="381"/>
    <x v="6"/>
    <s v="EUR"/>
    <n v="1528434000"/>
    <n v="1528606800"/>
    <x v="499"/>
    <d v="2018-06-10T05:00:00"/>
    <b v="0"/>
    <b v="1"/>
    <s v="theater/plays"/>
    <n v="4.820384615384615"/>
    <n v="62.04"/>
    <x v="3"/>
    <s v="plays"/>
  </r>
  <r>
    <n v="536"/>
    <s v="Shannon-Olson"/>
    <s v="Enhanced methodical middleware"/>
    <n v="9800"/>
    <n v="14697"/>
    <x v="1"/>
    <x v="382"/>
    <x v="6"/>
    <s v="EUR"/>
    <n v="1282626000"/>
    <n v="1284872400"/>
    <x v="500"/>
    <d v="2010-09-19T05:00:00"/>
    <b v="0"/>
    <b v="0"/>
    <s v="publishing/fiction"/>
    <n v="1.4996938775510205"/>
    <n v="104.98"/>
    <x v="5"/>
    <s v="fiction"/>
  </r>
  <r>
    <n v="537"/>
    <s v="Murillo-Mcfarland"/>
    <s v="Synchronized client-driven projection"/>
    <n v="84400"/>
    <n v="98935"/>
    <x v="1"/>
    <x v="383"/>
    <x v="3"/>
    <s v="DKK"/>
    <n v="1535605200"/>
    <n v="1537592400"/>
    <x v="501"/>
    <d v="2018-09-22T05:00:00"/>
    <b v="1"/>
    <b v="1"/>
    <s v="film &amp; video/documentary"/>
    <n v="1.1722156398104266"/>
    <n v="94.04"/>
    <x v="4"/>
    <s v="documentary"/>
  </r>
  <r>
    <n v="538"/>
    <s v="Young, Gilbert and Escobar"/>
    <s v="Networked didactic time-frame"/>
    <n v="151300"/>
    <n v="57034"/>
    <x v="0"/>
    <x v="384"/>
    <x v="1"/>
    <s v="USD"/>
    <n v="1379826000"/>
    <n v="1381208400"/>
    <x v="502"/>
    <d v="2013-10-08T05:00:00"/>
    <b v="0"/>
    <b v="0"/>
    <s v="games/mobile games"/>
    <n v="0.37695968274950431"/>
    <n v="44.01"/>
    <x v="6"/>
    <s v="mobile games"/>
  </r>
  <r>
    <n v="539"/>
    <s v="Thomas, Welch and Santana"/>
    <s v="Assimilated exuding toolset"/>
    <n v="9800"/>
    <n v="7120"/>
    <x v="0"/>
    <x v="385"/>
    <x v="1"/>
    <s v="USD"/>
    <n v="1561957200"/>
    <n v="1562475600"/>
    <x v="503"/>
    <d v="2019-07-07T05:00:00"/>
    <b v="0"/>
    <b v="1"/>
    <s v="food/food trucks"/>
    <n v="0.72653061224489801"/>
    <n v="92.47"/>
    <x v="0"/>
    <s v="food trucks"/>
  </r>
  <r>
    <n v="540"/>
    <s v="Brown-Pena"/>
    <s v="Front-line client-server secured line"/>
    <n v="5300"/>
    <n v="14097"/>
    <x v="1"/>
    <x v="326"/>
    <x v="1"/>
    <s v="USD"/>
    <n v="1525496400"/>
    <n v="1527397200"/>
    <x v="504"/>
    <d v="2018-05-27T05:00:00"/>
    <b v="0"/>
    <b v="0"/>
    <s v="photography/photography books"/>
    <n v="2.6598113207547169"/>
    <n v="57.07"/>
    <x v="7"/>
    <s v="photography books"/>
  </r>
  <r>
    <n v="541"/>
    <s v="Holder, Caldwell and Vance"/>
    <s v="Polarized systemic Internet solution"/>
    <n v="178000"/>
    <n v="43086"/>
    <x v="0"/>
    <x v="386"/>
    <x v="6"/>
    <s v="EUR"/>
    <n v="1433912400"/>
    <n v="1436158800"/>
    <x v="505"/>
    <d v="2015-07-06T05:00:00"/>
    <b v="0"/>
    <b v="0"/>
    <s v="games/mobile games"/>
    <n v="0.24205617977528091"/>
    <n v="109.08"/>
    <x v="6"/>
    <s v="mobile games"/>
  </r>
  <r>
    <n v="542"/>
    <s v="Harrison-Bridges"/>
    <s v="Profit-focused exuding moderator"/>
    <n v="77000"/>
    <n v="1930"/>
    <x v="0"/>
    <x v="240"/>
    <x v="4"/>
    <s v="GBP"/>
    <n v="1453442400"/>
    <n v="1456034400"/>
    <x v="506"/>
    <d v="2016-02-21T06:00:00"/>
    <b v="0"/>
    <b v="0"/>
    <s v="music/indie rock"/>
    <n v="2.5064935064935064E-2"/>
    <n v="39.39"/>
    <x v="1"/>
    <s v="indie rock"/>
  </r>
  <r>
    <n v="543"/>
    <s v="Johnson, Murphy and Peterson"/>
    <s v="Cross-group high-level moderator"/>
    <n v="84900"/>
    <n v="13864"/>
    <x v="0"/>
    <x v="80"/>
    <x v="1"/>
    <s v="USD"/>
    <n v="1378875600"/>
    <n v="1380171600"/>
    <x v="507"/>
    <d v="2013-09-26T05:00:00"/>
    <b v="0"/>
    <b v="0"/>
    <s v="games/video games"/>
    <n v="0.1632979976442874"/>
    <n v="77.02"/>
    <x v="6"/>
    <s v="video games"/>
  </r>
  <r>
    <n v="544"/>
    <s v="Taylor Inc"/>
    <s v="Public-key 3rdgeneration system engine"/>
    <n v="2800"/>
    <n v="7742"/>
    <x v="1"/>
    <x v="286"/>
    <x v="1"/>
    <s v="USD"/>
    <n v="1452232800"/>
    <n v="1453356000"/>
    <x v="508"/>
    <d v="2016-01-21T06:00:00"/>
    <b v="0"/>
    <b v="0"/>
    <s v="music/rock"/>
    <n v="2.7650000000000001"/>
    <n v="92.17"/>
    <x v="1"/>
    <s v="rock"/>
  </r>
  <r>
    <n v="545"/>
    <s v="Deleon and Sons"/>
    <s v="Organized value-added access"/>
    <n v="184800"/>
    <n v="164109"/>
    <x v="0"/>
    <x v="387"/>
    <x v="1"/>
    <s v="USD"/>
    <n v="1577253600"/>
    <n v="1578981600"/>
    <x v="509"/>
    <d v="2020-01-14T06:00:00"/>
    <b v="0"/>
    <b v="0"/>
    <s v="theater/plays"/>
    <n v="0.88803571428571426"/>
    <n v="61.01"/>
    <x v="3"/>
    <s v="plays"/>
  </r>
  <r>
    <n v="546"/>
    <s v="Benjamin, Paul and Ferguson"/>
    <s v="Cloned global Graphical User Interface"/>
    <n v="4200"/>
    <n v="6870"/>
    <x v="1"/>
    <x v="39"/>
    <x v="1"/>
    <s v="USD"/>
    <n v="1537160400"/>
    <n v="1537419600"/>
    <x v="510"/>
    <d v="2018-09-20T05:00:00"/>
    <b v="0"/>
    <b v="1"/>
    <s v="theater/plays"/>
    <n v="1.6357142857142857"/>
    <n v="78.069999999999993"/>
    <x v="3"/>
    <s v="plays"/>
  </r>
  <r>
    <n v="547"/>
    <s v="Hardin-Dixon"/>
    <s v="Focused solution-oriented matrix"/>
    <n v="1300"/>
    <n v="12597"/>
    <x v="1"/>
    <x v="388"/>
    <x v="1"/>
    <s v="USD"/>
    <n v="1422165600"/>
    <n v="1423202400"/>
    <x v="511"/>
    <d v="2015-02-06T06:00:00"/>
    <b v="0"/>
    <b v="0"/>
    <s v="film &amp; video/drama"/>
    <n v="9.69"/>
    <n v="80.75"/>
    <x v="4"/>
    <s v="drama"/>
  </r>
  <r>
    <n v="548"/>
    <s v="York-Pitts"/>
    <s v="Monitored discrete toolset"/>
    <n v="66100"/>
    <n v="179074"/>
    <x v="1"/>
    <x v="389"/>
    <x v="1"/>
    <s v="USD"/>
    <n v="1459486800"/>
    <n v="1460610000"/>
    <x v="512"/>
    <d v="2016-04-14T05:00:00"/>
    <b v="0"/>
    <b v="0"/>
    <s v="theater/plays"/>
    <n v="2.7091376701966716"/>
    <n v="59.99"/>
    <x v="3"/>
    <s v="plays"/>
  </r>
  <r>
    <n v="549"/>
    <s v="Jarvis and Sons"/>
    <s v="Business-focused intermediate system engine"/>
    <n v="29500"/>
    <n v="83843"/>
    <x v="1"/>
    <x v="390"/>
    <x v="1"/>
    <s v="USD"/>
    <n v="1369717200"/>
    <n v="1370494800"/>
    <x v="513"/>
    <d v="2013-06-06T05:00:00"/>
    <b v="0"/>
    <b v="0"/>
    <s v="technology/wearables"/>
    <n v="2.8421355932203389"/>
    <n v="110.03"/>
    <x v="2"/>
    <s v="wearables"/>
  </r>
  <r>
    <n v="550"/>
    <s v="Morrison-Henderson"/>
    <s v="De-engineered disintermediate encoding"/>
    <n v="100"/>
    <n v="4"/>
    <x v="3"/>
    <x v="49"/>
    <x v="5"/>
    <s v="CHF"/>
    <n v="1330495200"/>
    <n v="1332306000"/>
    <x v="514"/>
    <d v="2012-03-21T05:00:00"/>
    <b v="0"/>
    <b v="0"/>
    <s v="music/indie rock"/>
    <n v="0.04"/>
    <n v="4"/>
    <x v="1"/>
    <s v="indie rock"/>
  </r>
  <r>
    <n v="551"/>
    <s v="Martin-James"/>
    <s v="Streamlined upward-trending analyzer"/>
    <n v="180100"/>
    <n v="105598"/>
    <x v="0"/>
    <x v="391"/>
    <x v="2"/>
    <s v="AUD"/>
    <n v="1419055200"/>
    <n v="1422511200"/>
    <x v="515"/>
    <d v="2015-01-29T06:00:00"/>
    <b v="0"/>
    <b v="1"/>
    <s v="technology/web"/>
    <n v="0.58632981676846196"/>
    <n v="38"/>
    <x v="2"/>
    <s v="web"/>
  </r>
  <r>
    <n v="552"/>
    <s v="Mercer, Solomon and Singleton"/>
    <s v="Distributed human-resource policy"/>
    <n v="9000"/>
    <n v="8866"/>
    <x v="0"/>
    <x v="45"/>
    <x v="1"/>
    <s v="USD"/>
    <n v="1480140000"/>
    <n v="1480312800"/>
    <x v="516"/>
    <d v="2016-11-28T06:00:00"/>
    <b v="0"/>
    <b v="0"/>
    <s v="theater/plays"/>
    <n v="0.98511111111111116"/>
    <n v="96.37"/>
    <x v="3"/>
    <s v="plays"/>
  </r>
  <r>
    <n v="553"/>
    <s v="Dougherty, Austin and Mills"/>
    <s v="De-engineered 5thgeneration contingency"/>
    <n v="170600"/>
    <n v="75022"/>
    <x v="0"/>
    <x v="392"/>
    <x v="1"/>
    <s v="USD"/>
    <n v="1293948000"/>
    <n v="1294034400"/>
    <x v="517"/>
    <d v="2011-01-03T06:00:00"/>
    <b v="0"/>
    <b v="0"/>
    <s v="music/rock"/>
    <n v="0.43975381008206332"/>
    <n v="72.98"/>
    <x v="1"/>
    <s v="rock"/>
  </r>
  <r>
    <n v="554"/>
    <s v="Ritter PLC"/>
    <s v="Multi-channeled upward-trending application"/>
    <n v="9500"/>
    <n v="14408"/>
    <x v="1"/>
    <x v="353"/>
    <x v="0"/>
    <s v="CAD"/>
    <n v="1482127200"/>
    <n v="1482645600"/>
    <x v="518"/>
    <d v="2016-12-25T06:00:00"/>
    <b v="0"/>
    <b v="0"/>
    <s v="music/indie rock"/>
    <n v="1.5166315789473683"/>
    <n v="26.01"/>
    <x v="1"/>
    <s v="indie rock"/>
  </r>
  <r>
    <n v="555"/>
    <s v="Anderson Group"/>
    <s v="Organic maximized database"/>
    <n v="6300"/>
    <n v="14089"/>
    <x v="1"/>
    <x v="18"/>
    <x v="3"/>
    <s v="DKK"/>
    <n v="1396414800"/>
    <n v="1399093200"/>
    <x v="519"/>
    <d v="2014-05-03T05:00:00"/>
    <b v="0"/>
    <b v="0"/>
    <s v="music/rock"/>
    <n v="2.2363492063492063"/>
    <n v="104.36"/>
    <x v="1"/>
    <s v="rock"/>
  </r>
  <r>
    <n v="556"/>
    <s v="Smith and Sons"/>
    <s v="Grass-roots 24/7 attitude"/>
    <n v="5200"/>
    <n v="12467"/>
    <x v="1"/>
    <x v="393"/>
    <x v="1"/>
    <s v="USD"/>
    <n v="1315285200"/>
    <n v="1315890000"/>
    <x v="520"/>
    <d v="2011-09-13T05:00:00"/>
    <b v="0"/>
    <b v="1"/>
    <s v="publishing/translations"/>
    <n v="2.3975"/>
    <n v="102.19"/>
    <x v="5"/>
    <s v="translations"/>
  </r>
  <r>
    <n v="557"/>
    <s v="Lam-Hamilton"/>
    <s v="Team-oriented global strategy"/>
    <n v="6000"/>
    <n v="11960"/>
    <x v="1"/>
    <x v="394"/>
    <x v="1"/>
    <s v="USD"/>
    <n v="1443762000"/>
    <n v="1444021200"/>
    <x v="521"/>
    <d v="2015-10-05T05:00:00"/>
    <b v="0"/>
    <b v="1"/>
    <s v="film &amp; video/science fiction"/>
    <n v="1.9933333333333334"/>
    <n v="54.12"/>
    <x v="4"/>
    <s v="science fiction"/>
  </r>
  <r>
    <n v="558"/>
    <s v="Ho Ltd"/>
    <s v="Enhanced client-driven capacity"/>
    <n v="5800"/>
    <n v="7966"/>
    <x v="1"/>
    <x v="105"/>
    <x v="1"/>
    <s v="USD"/>
    <n v="1456293600"/>
    <n v="1460005200"/>
    <x v="522"/>
    <d v="2016-04-07T05:00:00"/>
    <b v="0"/>
    <b v="0"/>
    <s v="theater/plays"/>
    <n v="1.373448275862069"/>
    <n v="63.22"/>
    <x v="3"/>
    <s v="plays"/>
  </r>
  <r>
    <n v="559"/>
    <s v="Brown, Estrada and Jensen"/>
    <s v="Exclusive systematic productivity"/>
    <n v="105300"/>
    <n v="106321"/>
    <x v="1"/>
    <x v="395"/>
    <x v="1"/>
    <s v="USD"/>
    <n v="1470114000"/>
    <n v="1470718800"/>
    <x v="523"/>
    <d v="2016-08-09T05:00:00"/>
    <b v="0"/>
    <b v="0"/>
    <s v="theater/plays"/>
    <n v="1.009696106362773"/>
    <n v="104.03"/>
    <x v="3"/>
    <s v="plays"/>
  </r>
  <r>
    <n v="560"/>
    <s v="Hunt LLC"/>
    <s v="Re-engineered radical policy"/>
    <n v="20000"/>
    <n v="158832"/>
    <x v="1"/>
    <x v="396"/>
    <x v="1"/>
    <s v="USD"/>
    <n v="1321596000"/>
    <n v="1325052000"/>
    <x v="524"/>
    <d v="2011-12-28T06:00:00"/>
    <b v="0"/>
    <b v="0"/>
    <s v="film &amp; video/animation"/>
    <n v="7.9416000000000002"/>
    <n v="49.99"/>
    <x v="4"/>
    <s v="animation"/>
  </r>
  <r>
    <n v="561"/>
    <s v="Fowler-Smith"/>
    <s v="Down-sized logistical adapter"/>
    <n v="3000"/>
    <n v="11091"/>
    <x v="1"/>
    <x v="40"/>
    <x v="5"/>
    <s v="CHF"/>
    <n v="1318827600"/>
    <n v="1319000400"/>
    <x v="525"/>
    <d v="2011-10-19T05:00:00"/>
    <b v="0"/>
    <b v="0"/>
    <s v="theater/plays"/>
    <n v="3.6970000000000001"/>
    <n v="56.02"/>
    <x v="3"/>
    <s v="plays"/>
  </r>
  <r>
    <n v="562"/>
    <s v="Blair Inc"/>
    <s v="Configurable bandwidth-monitored throughput"/>
    <n v="9900"/>
    <n v="1269"/>
    <x v="0"/>
    <x v="150"/>
    <x v="5"/>
    <s v="CHF"/>
    <n v="1552366800"/>
    <n v="1552539600"/>
    <x v="188"/>
    <d v="2019-03-14T05:00:00"/>
    <b v="0"/>
    <b v="0"/>
    <s v="music/rock"/>
    <n v="0.12818181818181817"/>
    <n v="48.81"/>
    <x v="1"/>
    <s v="rock"/>
  </r>
  <r>
    <n v="563"/>
    <s v="Kelley, Stanton and Sanchez"/>
    <s v="Optional tangible pricing structure"/>
    <n v="3700"/>
    <n v="5107"/>
    <x v="1"/>
    <x v="72"/>
    <x v="2"/>
    <s v="AUD"/>
    <n v="1542088800"/>
    <n v="1543816800"/>
    <x v="526"/>
    <d v="2018-12-03T06:00:00"/>
    <b v="0"/>
    <b v="0"/>
    <s v="film &amp; video/documentary"/>
    <n v="1.3802702702702703"/>
    <n v="60.08"/>
    <x v="4"/>
    <s v="documentary"/>
  </r>
  <r>
    <n v="564"/>
    <s v="Hernandez-Macdonald"/>
    <s v="Organic high-level implementation"/>
    <n v="168700"/>
    <n v="141393"/>
    <x v="0"/>
    <x v="397"/>
    <x v="1"/>
    <s v="USD"/>
    <n v="1426395600"/>
    <n v="1427086800"/>
    <x v="527"/>
    <d v="2015-03-23T05:00:00"/>
    <b v="0"/>
    <b v="0"/>
    <s v="theater/plays"/>
    <n v="0.83813278008298753"/>
    <n v="78.989999999999995"/>
    <x v="3"/>
    <s v="plays"/>
  </r>
  <r>
    <n v="565"/>
    <s v="Joseph LLC"/>
    <s v="Decentralized logistical collaboration"/>
    <n v="94900"/>
    <n v="194166"/>
    <x v="1"/>
    <x v="398"/>
    <x v="1"/>
    <s v="USD"/>
    <n v="1321336800"/>
    <n v="1323064800"/>
    <x v="528"/>
    <d v="2011-12-05T06:00:00"/>
    <b v="0"/>
    <b v="0"/>
    <s v="theater/plays"/>
    <n v="2.0460063224446787"/>
    <n v="53.99"/>
    <x v="3"/>
    <s v="plays"/>
  </r>
  <r>
    <n v="566"/>
    <s v="Webb-Smith"/>
    <s v="Advanced content-based installation"/>
    <n v="9300"/>
    <n v="4124"/>
    <x v="0"/>
    <x v="95"/>
    <x v="1"/>
    <s v="USD"/>
    <n v="1456293600"/>
    <n v="1458277200"/>
    <x v="522"/>
    <d v="2016-03-18T05:00:00"/>
    <b v="0"/>
    <b v="1"/>
    <s v="music/electric music"/>
    <n v="0.44344086021505374"/>
    <n v="111.46"/>
    <x v="1"/>
    <s v="electric music"/>
  </r>
  <r>
    <n v="567"/>
    <s v="Johns PLC"/>
    <s v="Distributed high-level open architecture"/>
    <n v="6800"/>
    <n v="14865"/>
    <x v="1"/>
    <x v="146"/>
    <x v="1"/>
    <s v="USD"/>
    <n v="1404968400"/>
    <n v="1405141200"/>
    <x v="529"/>
    <d v="2014-07-12T05:00:00"/>
    <b v="0"/>
    <b v="0"/>
    <s v="music/rock"/>
    <n v="2.1860294117647059"/>
    <n v="60.92"/>
    <x v="1"/>
    <s v="rock"/>
  </r>
  <r>
    <n v="568"/>
    <s v="Hardin-Foley"/>
    <s v="Synergized zero tolerance help-desk"/>
    <n v="72400"/>
    <n v="134688"/>
    <x v="1"/>
    <x v="399"/>
    <x v="1"/>
    <s v="USD"/>
    <n v="1279170000"/>
    <n v="1283058000"/>
    <x v="530"/>
    <d v="2010-08-29T05:00:00"/>
    <b v="0"/>
    <b v="0"/>
    <s v="theater/plays"/>
    <n v="1.8603314917127072"/>
    <n v="26"/>
    <x v="3"/>
    <s v="plays"/>
  </r>
  <r>
    <n v="569"/>
    <s v="Fischer, Fowler and Arnold"/>
    <s v="Extended multi-tasking definition"/>
    <n v="20100"/>
    <n v="47705"/>
    <x v="1"/>
    <x v="400"/>
    <x v="6"/>
    <s v="EUR"/>
    <n v="1294725600"/>
    <n v="1295762400"/>
    <x v="531"/>
    <d v="2011-01-23T06:00:00"/>
    <b v="0"/>
    <b v="0"/>
    <s v="film &amp; video/animation"/>
    <n v="2.3733830845771142"/>
    <n v="80.989999999999995"/>
    <x v="4"/>
    <s v="animation"/>
  </r>
  <r>
    <n v="570"/>
    <s v="Martinez-Juarez"/>
    <s v="Realigned uniform knowledge user"/>
    <n v="31200"/>
    <n v="95364"/>
    <x v="1"/>
    <x v="401"/>
    <x v="1"/>
    <s v="USD"/>
    <n v="1419055200"/>
    <n v="1419573600"/>
    <x v="515"/>
    <d v="2014-12-26T06:00:00"/>
    <b v="0"/>
    <b v="1"/>
    <s v="music/rock"/>
    <n v="3.0565384615384614"/>
    <n v="35"/>
    <x v="1"/>
    <s v="rock"/>
  </r>
  <r>
    <n v="571"/>
    <s v="Wilson and Sons"/>
    <s v="Monitored grid-enabled model"/>
    <n v="3500"/>
    <n v="3295"/>
    <x v="0"/>
    <x v="164"/>
    <x v="6"/>
    <s v="EUR"/>
    <n v="1434690000"/>
    <n v="1438750800"/>
    <x v="532"/>
    <d v="2015-08-05T05:00:00"/>
    <b v="0"/>
    <b v="0"/>
    <s v="film &amp; video/shorts"/>
    <n v="0.94142857142857139"/>
    <n v="94.14"/>
    <x v="4"/>
    <s v="shorts"/>
  </r>
  <r>
    <n v="572"/>
    <s v="Clements Group"/>
    <s v="Assimilated actuating policy"/>
    <n v="9000"/>
    <n v="4896"/>
    <x v="3"/>
    <x v="115"/>
    <x v="1"/>
    <s v="USD"/>
    <n v="1443416400"/>
    <n v="1444798800"/>
    <x v="533"/>
    <d v="2015-10-14T05:00:00"/>
    <b v="0"/>
    <b v="1"/>
    <s v="music/rock"/>
    <n v="0.54400000000000004"/>
    <n v="52.09"/>
    <x v="1"/>
    <s v="rock"/>
  </r>
  <r>
    <n v="573"/>
    <s v="Valenzuela-Cook"/>
    <s v="Total incremental productivity"/>
    <n v="6700"/>
    <n v="7496"/>
    <x v="1"/>
    <x v="402"/>
    <x v="1"/>
    <s v="USD"/>
    <n v="1399006800"/>
    <n v="1399179600"/>
    <x v="409"/>
    <d v="2014-05-04T05:00:00"/>
    <b v="0"/>
    <b v="0"/>
    <s v="journalism/audio"/>
    <n v="1.1188059701492536"/>
    <n v="24.99"/>
    <x v="8"/>
    <s v="audio"/>
  </r>
  <r>
    <n v="574"/>
    <s v="Parker, Haley and Foster"/>
    <s v="Adaptive local task-force"/>
    <n v="2700"/>
    <n v="9967"/>
    <x v="1"/>
    <x v="358"/>
    <x v="1"/>
    <s v="USD"/>
    <n v="1575698400"/>
    <n v="1576562400"/>
    <x v="534"/>
    <d v="2019-12-17T06:00:00"/>
    <b v="0"/>
    <b v="1"/>
    <s v="food/food trucks"/>
    <n v="3.6914814814814814"/>
    <n v="69.22"/>
    <x v="0"/>
    <s v="food trucks"/>
  </r>
  <r>
    <n v="575"/>
    <s v="Fuentes LLC"/>
    <s v="Universal zero-defect concept"/>
    <n v="83300"/>
    <n v="52421"/>
    <x v="0"/>
    <x v="21"/>
    <x v="1"/>
    <s v="USD"/>
    <n v="1400562000"/>
    <n v="1400821200"/>
    <x v="53"/>
    <d v="2014-05-23T05:00:00"/>
    <b v="0"/>
    <b v="1"/>
    <s v="theater/plays"/>
    <n v="0.62930372148859548"/>
    <n v="93.94"/>
    <x v="3"/>
    <s v="plays"/>
  </r>
  <r>
    <n v="576"/>
    <s v="Moran and Sons"/>
    <s v="Object-based bottom-line superstructure"/>
    <n v="9700"/>
    <n v="6298"/>
    <x v="0"/>
    <x v="251"/>
    <x v="1"/>
    <s v="USD"/>
    <n v="1509512400"/>
    <n v="1510984800"/>
    <x v="535"/>
    <d v="2017-11-18T06:00:00"/>
    <b v="0"/>
    <b v="0"/>
    <s v="theater/plays"/>
    <n v="0.6492783505154639"/>
    <n v="98.41"/>
    <x v="3"/>
    <s v="plays"/>
  </r>
  <r>
    <n v="577"/>
    <s v="Stevens Inc"/>
    <s v="Adaptive 24hour projection"/>
    <n v="8200"/>
    <n v="1546"/>
    <x v="3"/>
    <x v="95"/>
    <x v="1"/>
    <s v="USD"/>
    <n v="1299823200"/>
    <n v="1302066000"/>
    <x v="536"/>
    <d v="2011-04-06T05:00:00"/>
    <b v="0"/>
    <b v="0"/>
    <s v="music/jazz"/>
    <n v="0.18853658536585366"/>
    <n v="41.78"/>
    <x v="1"/>
    <s v="jazz"/>
  </r>
  <r>
    <n v="578"/>
    <s v="Martinez-Johnson"/>
    <s v="Sharable radical toolset"/>
    <n v="96500"/>
    <n v="16168"/>
    <x v="0"/>
    <x v="242"/>
    <x v="1"/>
    <s v="USD"/>
    <n v="1322719200"/>
    <n v="1322978400"/>
    <x v="537"/>
    <d v="2011-12-04T06:00:00"/>
    <b v="0"/>
    <b v="0"/>
    <s v="film &amp; video/science fiction"/>
    <n v="0.1675440414507772"/>
    <n v="65.989999999999995"/>
    <x v="4"/>
    <s v="science fiction"/>
  </r>
  <r>
    <n v="579"/>
    <s v="Franklin Inc"/>
    <s v="Focused multimedia knowledgebase"/>
    <n v="6200"/>
    <n v="6269"/>
    <x v="1"/>
    <x v="215"/>
    <x v="1"/>
    <s v="USD"/>
    <n v="1312693200"/>
    <n v="1313730000"/>
    <x v="538"/>
    <d v="2011-08-19T05:00:00"/>
    <b v="0"/>
    <b v="0"/>
    <s v="music/jazz"/>
    <n v="1.0111290322580646"/>
    <n v="72.06"/>
    <x v="1"/>
    <s v="jazz"/>
  </r>
  <r>
    <n v="580"/>
    <s v="Perez PLC"/>
    <s v="Seamless 6thgeneration extranet"/>
    <n v="43800"/>
    <n v="149578"/>
    <x v="1"/>
    <x v="403"/>
    <x v="1"/>
    <s v="USD"/>
    <n v="1393394400"/>
    <n v="1394085600"/>
    <x v="539"/>
    <d v="2014-03-06T06:00:00"/>
    <b v="0"/>
    <b v="0"/>
    <s v="theater/plays"/>
    <n v="3.4150228310502282"/>
    <n v="48"/>
    <x v="3"/>
    <s v="plays"/>
  </r>
  <r>
    <n v="581"/>
    <s v="Sanchez, Cross and Savage"/>
    <s v="Sharable mobile knowledgebase"/>
    <n v="6000"/>
    <n v="3841"/>
    <x v="0"/>
    <x v="83"/>
    <x v="1"/>
    <s v="USD"/>
    <n v="1304053200"/>
    <n v="1305349200"/>
    <x v="540"/>
    <d v="2011-05-14T05:00:00"/>
    <b v="0"/>
    <b v="0"/>
    <s v="technology/web"/>
    <n v="0.64016666666666666"/>
    <n v="54.1"/>
    <x v="2"/>
    <s v="web"/>
  </r>
  <r>
    <n v="582"/>
    <s v="Pineda Ltd"/>
    <s v="Cross-group global system engine"/>
    <n v="8700"/>
    <n v="4531"/>
    <x v="0"/>
    <x v="344"/>
    <x v="1"/>
    <s v="USD"/>
    <n v="1433912400"/>
    <n v="1434344400"/>
    <x v="505"/>
    <d v="2015-06-15T05:00:00"/>
    <b v="0"/>
    <b v="1"/>
    <s v="games/video games"/>
    <n v="0.5208045977011494"/>
    <n v="107.88"/>
    <x v="6"/>
    <s v="video games"/>
  </r>
  <r>
    <n v="583"/>
    <s v="Powell and Sons"/>
    <s v="Centralized clear-thinking conglomeration"/>
    <n v="18900"/>
    <n v="60934"/>
    <x v="1"/>
    <x v="404"/>
    <x v="1"/>
    <s v="USD"/>
    <n v="1329717600"/>
    <n v="1331186400"/>
    <x v="541"/>
    <d v="2012-03-08T06:00:00"/>
    <b v="0"/>
    <b v="0"/>
    <s v="film &amp; video/documentary"/>
    <n v="3.2240211640211642"/>
    <n v="67.03"/>
    <x v="4"/>
    <s v="documentary"/>
  </r>
  <r>
    <n v="584"/>
    <s v="Nunez-Richards"/>
    <s v="De-engineered cohesive system engine"/>
    <n v="86400"/>
    <n v="103255"/>
    <x v="1"/>
    <x v="405"/>
    <x v="1"/>
    <s v="USD"/>
    <n v="1335330000"/>
    <n v="1336539600"/>
    <x v="542"/>
    <d v="2012-05-09T05:00:00"/>
    <b v="0"/>
    <b v="0"/>
    <s v="technology/web"/>
    <n v="1.1950810185185186"/>
    <n v="64.010000000000005"/>
    <x v="2"/>
    <s v="web"/>
  </r>
  <r>
    <n v="585"/>
    <s v="Pugh LLC"/>
    <s v="Reactive analyzing function"/>
    <n v="8900"/>
    <n v="13065"/>
    <x v="1"/>
    <x v="158"/>
    <x v="1"/>
    <s v="USD"/>
    <n v="1268888400"/>
    <n v="1269752400"/>
    <x v="543"/>
    <d v="2010-03-28T05:00:00"/>
    <b v="0"/>
    <b v="0"/>
    <s v="publishing/translations"/>
    <n v="1.4679775280898877"/>
    <n v="96.07"/>
    <x v="5"/>
    <s v="translations"/>
  </r>
  <r>
    <n v="586"/>
    <s v="Rowe-Wong"/>
    <s v="Robust hybrid budgetary management"/>
    <n v="700"/>
    <n v="6654"/>
    <x v="1"/>
    <x v="406"/>
    <x v="1"/>
    <s v="USD"/>
    <n v="1289973600"/>
    <n v="1291615200"/>
    <x v="544"/>
    <d v="2010-12-06T06:00:00"/>
    <b v="0"/>
    <b v="0"/>
    <s v="music/rock"/>
    <n v="9.5057142857142853"/>
    <n v="51.18"/>
    <x v="1"/>
    <s v="rock"/>
  </r>
  <r>
    <n v="587"/>
    <s v="Williams-Santos"/>
    <s v="Open-source analyzing monitoring"/>
    <n v="9400"/>
    <n v="6852"/>
    <x v="0"/>
    <x v="388"/>
    <x v="0"/>
    <s v="CAD"/>
    <n v="1547877600"/>
    <n v="1552366800"/>
    <x v="35"/>
    <d v="2019-03-12T05:00:00"/>
    <b v="0"/>
    <b v="1"/>
    <s v="food/food trucks"/>
    <n v="0.72893617021276591"/>
    <n v="43.92"/>
    <x v="0"/>
    <s v="food trucks"/>
  </r>
  <r>
    <n v="588"/>
    <s v="Weber Inc"/>
    <s v="Up-sized discrete firmware"/>
    <n v="157600"/>
    <n v="124517"/>
    <x v="0"/>
    <x v="407"/>
    <x v="4"/>
    <s v="GBP"/>
    <n v="1269493200"/>
    <n v="1272171600"/>
    <x v="152"/>
    <d v="2010-04-25T05:00:00"/>
    <b v="0"/>
    <b v="0"/>
    <s v="theater/plays"/>
    <n v="0.7900824873096447"/>
    <n v="91.02"/>
    <x v="3"/>
    <s v="plays"/>
  </r>
  <r>
    <n v="589"/>
    <s v="Avery, Brown and Parker"/>
    <s v="Exclusive intangible extranet"/>
    <n v="7900"/>
    <n v="5113"/>
    <x v="0"/>
    <x v="408"/>
    <x v="1"/>
    <s v="USD"/>
    <n v="1436072400"/>
    <n v="1436677200"/>
    <x v="545"/>
    <d v="2015-07-12T05:00:00"/>
    <b v="0"/>
    <b v="0"/>
    <s v="film &amp; video/documentary"/>
    <n v="0.64721518987341775"/>
    <n v="50.13"/>
    <x v="4"/>
    <s v="documentary"/>
  </r>
  <r>
    <n v="590"/>
    <s v="Cox Group"/>
    <s v="Synergized analyzing process improvement"/>
    <n v="7100"/>
    <n v="5824"/>
    <x v="0"/>
    <x v="99"/>
    <x v="2"/>
    <s v="AUD"/>
    <n v="1419141600"/>
    <n v="1420092000"/>
    <x v="546"/>
    <d v="2015-01-01T06:00:00"/>
    <b v="0"/>
    <b v="0"/>
    <s v="publishing/radio &amp; podcasts"/>
    <n v="0.82028169014084507"/>
    <n v="67.72"/>
    <x v="5"/>
    <s v="radio &amp; podcasts"/>
  </r>
  <r>
    <n v="591"/>
    <s v="Jensen LLC"/>
    <s v="Realigned dedicated system engine"/>
    <n v="600"/>
    <n v="6226"/>
    <x v="1"/>
    <x v="408"/>
    <x v="1"/>
    <s v="USD"/>
    <n v="1279083600"/>
    <n v="1279947600"/>
    <x v="547"/>
    <d v="2010-07-24T05:00:00"/>
    <b v="0"/>
    <b v="0"/>
    <s v="games/video games"/>
    <n v="10.376666666666667"/>
    <n v="61.04"/>
    <x v="6"/>
    <s v="video games"/>
  </r>
  <r>
    <n v="592"/>
    <s v="Brown Inc"/>
    <s v="Object-based bandwidth-monitored concept"/>
    <n v="156800"/>
    <n v="20243"/>
    <x v="0"/>
    <x v="259"/>
    <x v="1"/>
    <s v="USD"/>
    <n v="1401426000"/>
    <n v="1402203600"/>
    <x v="548"/>
    <d v="2014-06-08T05:00:00"/>
    <b v="0"/>
    <b v="0"/>
    <s v="theater/plays"/>
    <n v="0.12910076530612244"/>
    <n v="80.010000000000005"/>
    <x v="3"/>
    <s v="plays"/>
  </r>
  <r>
    <n v="593"/>
    <s v="Hale-Hayes"/>
    <s v="Ameliorated client-driven open system"/>
    <n v="121600"/>
    <n v="188288"/>
    <x v="1"/>
    <x v="409"/>
    <x v="1"/>
    <s v="USD"/>
    <n v="1395810000"/>
    <n v="1396933200"/>
    <x v="549"/>
    <d v="2014-04-08T05:00:00"/>
    <b v="0"/>
    <b v="0"/>
    <s v="film &amp; video/animation"/>
    <n v="1.5484210526315789"/>
    <n v="47"/>
    <x v="4"/>
    <s v="animation"/>
  </r>
  <r>
    <n v="594"/>
    <s v="Mcbride PLC"/>
    <s v="Upgradable leadingedge Local Area Network"/>
    <n v="157300"/>
    <n v="11167"/>
    <x v="0"/>
    <x v="144"/>
    <x v="1"/>
    <s v="USD"/>
    <n v="1467003600"/>
    <n v="1467262800"/>
    <x v="550"/>
    <d v="2016-06-30T05:00:00"/>
    <b v="0"/>
    <b v="1"/>
    <s v="theater/plays"/>
    <n v="7.0991735537190084E-2"/>
    <n v="71.13"/>
    <x v="3"/>
    <s v="plays"/>
  </r>
  <r>
    <n v="595"/>
    <s v="Harris-Jennings"/>
    <s v="Customizable intermediate data-warehouse"/>
    <n v="70300"/>
    <n v="146595"/>
    <x v="1"/>
    <x v="410"/>
    <x v="1"/>
    <s v="USD"/>
    <n v="1268715600"/>
    <n v="1270530000"/>
    <x v="551"/>
    <d v="2010-04-06T05:00:00"/>
    <b v="0"/>
    <b v="1"/>
    <s v="theater/plays"/>
    <n v="2.0852773826458035"/>
    <n v="89.99"/>
    <x v="3"/>
    <s v="plays"/>
  </r>
  <r>
    <n v="596"/>
    <s v="Becker-Scott"/>
    <s v="Managed optimizing archive"/>
    <n v="7900"/>
    <n v="7875"/>
    <x v="0"/>
    <x v="236"/>
    <x v="1"/>
    <s v="USD"/>
    <n v="1457157600"/>
    <n v="1457762400"/>
    <x v="552"/>
    <d v="2016-03-12T06:00:00"/>
    <b v="0"/>
    <b v="1"/>
    <s v="film &amp; video/drama"/>
    <n v="0.99683544303797467"/>
    <n v="43.03"/>
    <x v="4"/>
    <s v="drama"/>
  </r>
  <r>
    <n v="597"/>
    <s v="Todd, Freeman and Henry"/>
    <s v="Diverse systematic projection"/>
    <n v="73800"/>
    <n v="148779"/>
    <x v="1"/>
    <x v="411"/>
    <x v="1"/>
    <s v="USD"/>
    <n v="1573970400"/>
    <n v="1575525600"/>
    <x v="462"/>
    <d v="2019-12-05T06:00:00"/>
    <b v="0"/>
    <b v="0"/>
    <s v="theater/plays"/>
    <n v="2.0159756097560977"/>
    <n v="68"/>
    <x v="3"/>
    <s v="plays"/>
  </r>
  <r>
    <n v="598"/>
    <s v="Martinez, Garza and Young"/>
    <s v="Up-sized web-enabled info-mediaries"/>
    <n v="108500"/>
    <n v="175868"/>
    <x v="1"/>
    <x v="412"/>
    <x v="6"/>
    <s v="EUR"/>
    <n v="1276578000"/>
    <n v="1279083600"/>
    <x v="553"/>
    <d v="2010-07-14T05:00:00"/>
    <b v="0"/>
    <b v="0"/>
    <s v="music/rock"/>
    <n v="1.6209032258064515"/>
    <n v="73"/>
    <x v="1"/>
    <s v="rock"/>
  </r>
  <r>
    <n v="599"/>
    <s v="Smith-Ramos"/>
    <s v="Persevering optimizing Graphical User Interface"/>
    <n v="140300"/>
    <n v="5112"/>
    <x v="0"/>
    <x v="172"/>
    <x v="3"/>
    <s v="DKK"/>
    <n v="1423720800"/>
    <n v="1424412000"/>
    <x v="554"/>
    <d v="2015-02-20T06:00:00"/>
    <b v="0"/>
    <b v="0"/>
    <s v="film &amp; video/documentary"/>
    <n v="3.6436208125445471E-2"/>
    <n v="62.34"/>
    <x v="4"/>
    <s v="documentary"/>
  </r>
  <r>
    <n v="600"/>
    <s v="Brown-George"/>
    <s v="Cross-platform tertiary array"/>
    <n v="100"/>
    <n v="5"/>
    <x v="0"/>
    <x v="49"/>
    <x v="4"/>
    <s v="GBP"/>
    <n v="1375160400"/>
    <n v="1376197200"/>
    <x v="555"/>
    <d v="2013-08-11T05:00:00"/>
    <b v="0"/>
    <b v="0"/>
    <s v="food/food trucks"/>
    <n v="0.05"/>
    <n v="5"/>
    <x v="0"/>
    <s v="food trucks"/>
  </r>
  <r>
    <n v="601"/>
    <s v="Waters and Sons"/>
    <s v="Inverse neutral structure"/>
    <n v="6300"/>
    <n v="13018"/>
    <x v="1"/>
    <x v="346"/>
    <x v="1"/>
    <s v="USD"/>
    <n v="1401426000"/>
    <n v="1402894800"/>
    <x v="548"/>
    <d v="2014-06-16T05:00:00"/>
    <b v="1"/>
    <b v="0"/>
    <s v="technology/wearables"/>
    <n v="2.0663492063492064"/>
    <n v="67.099999999999994"/>
    <x v="2"/>
    <s v="wearables"/>
  </r>
  <r>
    <n v="602"/>
    <s v="Brown Ltd"/>
    <s v="Quality-focused system-worthy support"/>
    <n v="71100"/>
    <n v="91176"/>
    <x v="1"/>
    <x v="413"/>
    <x v="1"/>
    <s v="USD"/>
    <n v="1433480400"/>
    <n v="1434430800"/>
    <x v="62"/>
    <d v="2015-06-16T05:00:00"/>
    <b v="0"/>
    <b v="0"/>
    <s v="theater/plays"/>
    <n v="1.2823628691983122"/>
    <n v="79.98"/>
    <x v="3"/>
    <s v="plays"/>
  </r>
  <r>
    <n v="603"/>
    <s v="Christian, Yates and Greer"/>
    <s v="Vision-oriented 5thgeneration array"/>
    <n v="5300"/>
    <n v="6342"/>
    <x v="1"/>
    <x v="408"/>
    <x v="1"/>
    <s v="USD"/>
    <n v="1555563600"/>
    <n v="1557896400"/>
    <x v="556"/>
    <d v="2019-05-15T05:00:00"/>
    <b v="0"/>
    <b v="0"/>
    <s v="theater/plays"/>
    <n v="1.1966037735849056"/>
    <n v="62.18"/>
    <x v="3"/>
    <s v="plays"/>
  </r>
  <r>
    <n v="604"/>
    <s v="Cole, Hernandez and Rodriguez"/>
    <s v="Cross-platform logistical circuit"/>
    <n v="88700"/>
    <n v="151438"/>
    <x v="1"/>
    <x v="414"/>
    <x v="1"/>
    <s v="USD"/>
    <n v="1295676000"/>
    <n v="1297490400"/>
    <x v="557"/>
    <d v="2011-02-12T06:00:00"/>
    <b v="0"/>
    <b v="0"/>
    <s v="theater/plays"/>
    <n v="1.7073055242390078"/>
    <n v="53.01"/>
    <x v="3"/>
    <s v="plays"/>
  </r>
  <r>
    <n v="605"/>
    <s v="Ortiz, Valenzuela and Collins"/>
    <s v="Profound solution-oriented matrix"/>
    <n v="3300"/>
    <n v="6178"/>
    <x v="1"/>
    <x v="37"/>
    <x v="1"/>
    <s v="USD"/>
    <n v="1443848400"/>
    <n v="1447394400"/>
    <x v="27"/>
    <d v="2015-11-13T06:00:00"/>
    <b v="0"/>
    <b v="0"/>
    <s v="publishing/nonfiction"/>
    <n v="1.8721212121212121"/>
    <n v="57.74"/>
    <x v="5"/>
    <s v="nonfiction"/>
  </r>
  <r>
    <n v="606"/>
    <s v="Valencia PLC"/>
    <s v="Extended asynchronous initiative"/>
    <n v="3400"/>
    <n v="6405"/>
    <x v="1"/>
    <x v="415"/>
    <x v="4"/>
    <s v="GBP"/>
    <n v="1457330400"/>
    <n v="1458277200"/>
    <x v="558"/>
    <d v="2016-03-18T05:00:00"/>
    <b v="0"/>
    <b v="0"/>
    <s v="music/rock"/>
    <n v="1.8838235294117647"/>
    <n v="40.03"/>
    <x v="1"/>
    <s v="rock"/>
  </r>
  <r>
    <n v="607"/>
    <s v="Gordon, Mendez and Johnson"/>
    <s v="Fundamental needs-based frame"/>
    <n v="137600"/>
    <n v="180667"/>
    <x v="1"/>
    <x v="416"/>
    <x v="1"/>
    <s v="USD"/>
    <n v="1395550800"/>
    <n v="1395723600"/>
    <x v="559"/>
    <d v="2014-03-25T05:00:00"/>
    <b v="0"/>
    <b v="0"/>
    <s v="food/food trucks"/>
    <n v="1.3129869186046512"/>
    <n v="81.02"/>
    <x v="0"/>
    <s v="food trucks"/>
  </r>
  <r>
    <n v="608"/>
    <s v="Johnson Group"/>
    <s v="Compatible full-range leverage"/>
    <n v="3900"/>
    <n v="11075"/>
    <x v="1"/>
    <x v="417"/>
    <x v="1"/>
    <s v="USD"/>
    <n v="1551852000"/>
    <n v="1552197600"/>
    <x v="426"/>
    <d v="2019-03-10T06:00:00"/>
    <b v="0"/>
    <b v="1"/>
    <s v="music/jazz"/>
    <n v="2.8397435897435899"/>
    <n v="35.049999999999997"/>
    <x v="1"/>
    <s v="jazz"/>
  </r>
  <r>
    <n v="609"/>
    <s v="Rose-Fuller"/>
    <s v="Upgradable holistic system engine"/>
    <n v="10000"/>
    <n v="12042"/>
    <x v="1"/>
    <x v="124"/>
    <x v="1"/>
    <s v="USD"/>
    <n v="1547618400"/>
    <n v="1549087200"/>
    <x v="560"/>
    <d v="2019-02-02T06:00:00"/>
    <b v="0"/>
    <b v="0"/>
    <s v="film &amp; video/science fiction"/>
    <n v="1.2041999999999999"/>
    <n v="102.92"/>
    <x v="4"/>
    <s v="science fiction"/>
  </r>
  <r>
    <n v="610"/>
    <s v="Hughes, Mendez and Patterson"/>
    <s v="Stand-alone multi-state data-warehouse"/>
    <n v="42800"/>
    <n v="179356"/>
    <x v="1"/>
    <x v="418"/>
    <x v="1"/>
    <s v="USD"/>
    <n v="1355637600"/>
    <n v="1356847200"/>
    <x v="561"/>
    <d v="2012-12-30T06:00:00"/>
    <b v="0"/>
    <b v="0"/>
    <s v="theater/plays"/>
    <n v="4.1905607476635511"/>
    <n v="28"/>
    <x v="3"/>
    <s v="plays"/>
  </r>
  <r>
    <n v="611"/>
    <s v="Brady, Cortez and Rodriguez"/>
    <s v="Multi-lateral maximized core"/>
    <n v="8200"/>
    <n v="1136"/>
    <x v="3"/>
    <x v="27"/>
    <x v="1"/>
    <s v="USD"/>
    <n v="1374728400"/>
    <n v="1375765200"/>
    <x v="562"/>
    <d v="2013-08-06T05:00:00"/>
    <b v="0"/>
    <b v="0"/>
    <s v="theater/plays"/>
    <n v="0.13853658536585367"/>
    <n v="75.73"/>
    <x v="3"/>
    <s v="plays"/>
  </r>
  <r>
    <n v="612"/>
    <s v="Wang, Nguyen and Horton"/>
    <s v="Innovative holistic hub"/>
    <n v="6200"/>
    <n v="8645"/>
    <x v="1"/>
    <x v="325"/>
    <x v="1"/>
    <s v="USD"/>
    <n v="1287810000"/>
    <n v="1289800800"/>
    <x v="563"/>
    <d v="2010-11-15T06:00:00"/>
    <b v="0"/>
    <b v="0"/>
    <s v="music/electric music"/>
    <n v="1.3943548387096774"/>
    <n v="45.03"/>
    <x v="1"/>
    <s v="electric music"/>
  </r>
  <r>
    <n v="613"/>
    <s v="Santos, Williams and Brown"/>
    <s v="Reverse-engineered 24/7 methodology"/>
    <n v="1100"/>
    <n v="1914"/>
    <x v="1"/>
    <x v="150"/>
    <x v="0"/>
    <s v="CAD"/>
    <n v="1503723600"/>
    <n v="1504501200"/>
    <x v="564"/>
    <d v="2017-09-04T05:00:00"/>
    <b v="0"/>
    <b v="0"/>
    <s v="theater/plays"/>
    <n v="1.74"/>
    <n v="73.62"/>
    <x v="3"/>
    <s v="plays"/>
  </r>
  <r>
    <n v="614"/>
    <s v="Barnett and Sons"/>
    <s v="Business-focused dynamic info-mediaries"/>
    <n v="26500"/>
    <n v="41205"/>
    <x v="1"/>
    <x v="419"/>
    <x v="1"/>
    <s v="USD"/>
    <n v="1484114400"/>
    <n v="1485669600"/>
    <x v="565"/>
    <d v="2017-01-29T06:00:00"/>
    <b v="0"/>
    <b v="0"/>
    <s v="theater/plays"/>
    <n v="1.5549056603773586"/>
    <n v="56.99"/>
    <x v="3"/>
    <s v="plays"/>
  </r>
  <r>
    <n v="615"/>
    <s v="Petersen-Rodriguez"/>
    <s v="Digitized clear-thinking installation"/>
    <n v="8500"/>
    <n v="14488"/>
    <x v="1"/>
    <x v="73"/>
    <x v="6"/>
    <s v="EUR"/>
    <n v="1461906000"/>
    <n v="1462770000"/>
    <x v="566"/>
    <d v="2016-05-09T05:00:00"/>
    <b v="0"/>
    <b v="0"/>
    <s v="theater/plays"/>
    <n v="1.7044705882352942"/>
    <n v="85.22"/>
    <x v="3"/>
    <s v="plays"/>
  </r>
  <r>
    <n v="616"/>
    <s v="Burnett-Mora"/>
    <s v="Quality-focused 24/7 superstructure"/>
    <n v="6400"/>
    <n v="12129"/>
    <x v="1"/>
    <x v="202"/>
    <x v="4"/>
    <s v="GBP"/>
    <n v="1379653200"/>
    <n v="1379739600"/>
    <x v="567"/>
    <d v="2013-09-21T05:00:00"/>
    <b v="0"/>
    <b v="1"/>
    <s v="music/indie rock"/>
    <n v="1.8951562500000001"/>
    <n v="50.96"/>
    <x v="1"/>
    <s v="indie rock"/>
  </r>
  <r>
    <n v="617"/>
    <s v="King LLC"/>
    <s v="Multi-channeled local intranet"/>
    <n v="1400"/>
    <n v="3496"/>
    <x v="1"/>
    <x v="12"/>
    <x v="1"/>
    <s v="USD"/>
    <n v="1401858000"/>
    <n v="1402722000"/>
    <x v="568"/>
    <d v="2014-06-14T05:00:00"/>
    <b v="0"/>
    <b v="0"/>
    <s v="theater/plays"/>
    <n v="2.4971428571428573"/>
    <n v="63.56"/>
    <x v="3"/>
    <s v="plays"/>
  </r>
  <r>
    <n v="618"/>
    <s v="Miller Ltd"/>
    <s v="Open-architected mobile emulation"/>
    <n v="198600"/>
    <n v="97037"/>
    <x v="0"/>
    <x v="420"/>
    <x v="1"/>
    <s v="USD"/>
    <n v="1367470800"/>
    <n v="1369285200"/>
    <x v="569"/>
    <d v="2013-05-23T05:00:00"/>
    <b v="0"/>
    <b v="0"/>
    <s v="publishing/nonfiction"/>
    <n v="0.48860523665659616"/>
    <n v="81"/>
    <x v="5"/>
    <s v="nonfiction"/>
  </r>
  <r>
    <n v="619"/>
    <s v="Case LLC"/>
    <s v="Ameliorated foreground methodology"/>
    <n v="195900"/>
    <n v="55757"/>
    <x v="0"/>
    <x v="355"/>
    <x v="1"/>
    <s v="USD"/>
    <n v="1304658000"/>
    <n v="1304744400"/>
    <x v="570"/>
    <d v="2011-05-07T05:00:00"/>
    <b v="1"/>
    <b v="1"/>
    <s v="theater/plays"/>
    <n v="0.28461970393057684"/>
    <n v="86.04"/>
    <x v="3"/>
    <s v="plays"/>
  </r>
  <r>
    <n v="620"/>
    <s v="Swanson, Wilson and Baker"/>
    <s v="Synergized well-modulated project"/>
    <n v="4300"/>
    <n v="11525"/>
    <x v="1"/>
    <x v="58"/>
    <x v="2"/>
    <s v="AUD"/>
    <n v="1467954000"/>
    <n v="1468299600"/>
    <x v="571"/>
    <d v="2016-07-12T05:00:00"/>
    <b v="0"/>
    <b v="0"/>
    <s v="photography/photography books"/>
    <n v="2.6802325581395348"/>
    <n v="90.04"/>
    <x v="7"/>
    <s v="photography books"/>
  </r>
  <r>
    <n v="621"/>
    <s v="Dean, Fox and Phillips"/>
    <s v="Extended context-sensitive forecast"/>
    <n v="25600"/>
    <n v="158669"/>
    <x v="1"/>
    <x v="421"/>
    <x v="1"/>
    <s v="USD"/>
    <n v="1473742800"/>
    <n v="1474174800"/>
    <x v="572"/>
    <d v="2016-09-18T05:00:00"/>
    <b v="0"/>
    <b v="0"/>
    <s v="theater/plays"/>
    <n v="6.1980078125000002"/>
    <n v="74.010000000000005"/>
    <x v="3"/>
    <s v="plays"/>
  </r>
  <r>
    <n v="622"/>
    <s v="Smith-Smith"/>
    <s v="Total leadingedge neural-net"/>
    <n v="189000"/>
    <n v="5916"/>
    <x v="0"/>
    <x v="251"/>
    <x v="1"/>
    <s v="USD"/>
    <n v="1523768400"/>
    <n v="1526014800"/>
    <x v="573"/>
    <d v="2018-05-11T05:00:00"/>
    <b v="0"/>
    <b v="0"/>
    <s v="music/indie rock"/>
    <n v="3.1301587301587303E-2"/>
    <n v="92.44"/>
    <x v="1"/>
    <s v="indie rock"/>
  </r>
  <r>
    <n v="623"/>
    <s v="Smith, Scott and Rodriguez"/>
    <s v="Organic actuating protocol"/>
    <n v="94300"/>
    <n v="150806"/>
    <x v="1"/>
    <x v="422"/>
    <x v="4"/>
    <s v="GBP"/>
    <n v="1437022800"/>
    <n v="1437454800"/>
    <x v="574"/>
    <d v="2015-07-21T05:00:00"/>
    <b v="0"/>
    <b v="0"/>
    <s v="theater/plays"/>
    <n v="1.5992152704135738"/>
    <n v="56"/>
    <x v="3"/>
    <s v="plays"/>
  </r>
  <r>
    <n v="624"/>
    <s v="White, Robertson and Roberts"/>
    <s v="Down-sized national software"/>
    <n v="5100"/>
    <n v="14249"/>
    <x v="1"/>
    <x v="423"/>
    <x v="1"/>
    <s v="USD"/>
    <n v="1422165600"/>
    <n v="1422684000"/>
    <x v="511"/>
    <d v="2015-01-31T06:00:00"/>
    <b v="0"/>
    <b v="0"/>
    <s v="photography/photography books"/>
    <n v="2.793921568627451"/>
    <n v="32.979999999999997"/>
    <x v="7"/>
    <s v="photography books"/>
  </r>
  <r>
    <n v="625"/>
    <s v="Martinez Inc"/>
    <s v="Organic upward-trending Graphical User Interface"/>
    <n v="7500"/>
    <n v="5803"/>
    <x v="0"/>
    <x v="197"/>
    <x v="1"/>
    <s v="USD"/>
    <n v="1580104800"/>
    <n v="1581314400"/>
    <x v="575"/>
    <d v="2020-02-10T06:00:00"/>
    <b v="0"/>
    <b v="0"/>
    <s v="theater/plays"/>
    <n v="0.77373333333333338"/>
    <n v="93.6"/>
    <x v="3"/>
    <s v="plays"/>
  </r>
  <r>
    <n v="626"/>
    <s v="Tucker, Mccoy and Marquez"/>
    <s v="Synergistic tertiary budgetary management"/>
    <n v="6400"/>
    <n v="13205"/>
    <x v="1"/>
    <x v="288"/>
    <x v="1"/>
    <s v="USD"/>
    <n v="1285650000"/>
    <n v="1286427600"/>
    <x v="576"/>
    <d v="2010-10-07T05:00:00"/>
    <b v="0"/>
    <b v="1"/>
    <s v="theater/plays"/>
    <n v="2.0632812500000002"/>
    <n v="69.87"/>
    <x v="3"/>
    <s v="plays"/>
  </r>
  <r>
    <n v="627"/>
    <s v="Martin, Lee and Armstrong"/>
    <s v="Open-architected incremental ability"/>
    <n v="1600"/>
    <n v="11108"/>
    <x v="1"/>
    <x v="110"/>
    <x v="4"/>
    <s v="GBP"/>
    <n v="1276664400"/>
    <n v="1278738000"/>
    <x v="577"/>
    <d v="2010-07-10T05:00:00"/>
    <b v="1"/>
    <b v="0"/>
    <s v="food/food trucks"/>
    <n v="6.9424999999999999"/>
    <n v="72.13"/>
    <x v="0"/>
    <s v="food trucks"/>
  </r>
  <r>
    <n v="628"/>
    <s v="Dunn, Moreno and Green"/>
    <s v="Intuitive object-oriented task-force"/>
    <n v="1900"/>
    <n v="2884"/>
    <x v="1"/>
    <x v="87"/>
    <x v="1"/>
    <s v="USD"/>
    <n v="1286168400"/>
    <n v="1286427600"/>
    <x v="578"/>
    <d v="2010-10-07T05:00:00"/>
    <b v="0"/>
    <b v="0"/>
    <s v="music/indie rock"/>
    <n v="1.5178947368421052"/>
    <n v="30.04"/>
    <x v="1"/>
    <s v="indie rock"/>
  </r>
  <r>
    <n v="629"/>
    <s v="Jackson, Martinez and Ray"/>
    <s v="Multi-tiered executive toolset"/>
    <n v="85900"/>
    <n v="55476"/>
    <x v="0"/>
    <x v="424"/>
    <x v="1"/>
    <s v="USD"/>
    <n v="1467781200"/>
    <n v="1467954000"/>
    <x v="579"/>
    <d v="2016-07-08T05:00:00"/>
    <b v="0"/>
    <b v="1"/>
    <s v="theater/plays"/>
    <n v="0.64582072176949945"/>
    <n v="73.97"/>
    <x v="3"/>
    <s v="plays"/>
  </r>
  <r>
    <n v="630"/>
    <s v="Patterson-Johnson"/>
    <s v="Grass-roots directional workforce"/>
    <n v="9500"/>
    <n v="5973"/>
    <x v="3"/>
    <x v="215"/>
    <x v="1"/>
    <s v="USD"/>
    <n v="1556686800"/>
    <n v="1557637200"/>
    <x v="580"/>
    <d v="2019-05-12T05:00:00"/>
    <b v="0"/>
    <b v="1"/>
    <s v="theater/plays"/>
    <n v="0.62873684210526315"/>
    <n v="68.66"/>
    <x v="3"/>
    <s v="plays"/>
  </r>
  <r>
    <n v="631"/>
    <s v="Carlson-Hernandez"/>
    <s v="Quality-focused real-time solution"/>
    <n v="59200"/>
    <n v="183756"/>
    <x v="1"/>
    <x v="425"/>
    <x v="1"/>
    <s v="USD"/>
    <n v="1553576400"/>
    <n v="1553922000"/>
    <x v="581"/>
    <d v="2019-03-30T05:00:00"/>
    <b v="0"/>
    <b v="0"/>
    <s v="theater/plays"/>
    <n v="3.1039864864864866"/>
    <n v="59.99"/>
    <x v="3"/>
    <s v="plays"/>
  </r>
  <r>
    <n v="632"/>
    <s v="Parker PLC"/>
    <s v="Reduced interactive matrix"/>
    <n v="72100"/>
    <n v="30902"/>
    <x v="2"/>
    <x v="426"/>
    <x v="1"/>
    <s v="USD"/>
    <n v="1414904400"/>
    <n v="1416463200"/>
    <x v="582"/>
    <d v="2014-11-20T06:00:00"/>
    <b v="0"/>
    <b v="0"/>
    <s v="theater/plays"/>
    <n v="0.42859916782246882"/>
    <n v="111.16"/>
    <x v="3"/>
    <s v="plays"/>
  </r>
  <r>
    <n v="633"/>
    <s v="Yu and Sons"/>
    <s v="Adaptive context-sensitive architecture"/>
    <n v="6700"/>
    <n v="5569"/>
    <x v="0"/>
    <x v="339"/>
    <x v="1"/>
    <s v="USD"/>
    <n v="1446876000"/>
    <n v="1447221600"/>
    <x v="336"/>
    <d v="2015-11-11T06:00:00"/>
    <b v="0"/>
    <b v="0"/>
    <s v="film &amp; video/animation"/>
    <n v="0.83119402985074631"/>
    <n v="53.04"/>
    <x v="4"/>
    <s v="animation"/>
  </r>
  <r>
    <n v="634"/>
    <s v="Taylor, Johnson and Hernandez"/>
    <s v="Polarized incremental portal"/>
    <n v="118200"/>
    <n v="92824"/>
    <x v="3"/>
    <x v="427"/>
    <x v="1"/>
    <s v="USD"/>
    <n v="1490418000"/>
    <n v="1491627600"/>
    <x v="583"/>
    <d v="2017-04-08T05:00:00"/>
    <b v="0"/>
    <b v="0"/>
    <s v="film &amp; video/television"/>
    <n v="0.78531302876480547"/>
    <n v="55.99"/>
    <x v="4"/>
    <s v="television"/>
  </r>
  <r>
    <n v="635"/>
    <s v="Mack Ltd"/>
    <s v="Reactive regional access"/>
    <n v="139000"/>
    <n v="158590"/>
    <x v="1"/>
    <x v="428"/>
    <x v="1"/>
    <s v="USD"/>
    <n v="1360389600"/>
    <n v="1363150800"/>
    <x v="584"/>
    <d v="2013-03-13T05:00:00"/>
    <b v="0"/>
    <b v="0"/>
    <s v="film &amp; video/television"/>
    <n v="1.1409352517985611"/>
    <n v="69.989999999999995"/>
    <x v="4"/>
    <s v="television"/>
  </r>
  <r>
    <n v="636"/>
    <s v="Lamb-Sanders"/>
    <s v="Stand-alone reciprocal frame"/>
    <n v="197700"/>
    <n v="127591"/>
    <x v="0"/>
    <x v="429"/>
    <x v="3"/>
    <s v="DKK"/>
    <n v="1326866400"/>
    <n v="1330754400"/>
    <x v="585"/>
    <d v="2012-03-03T06:00:00"/>
    <b v="0"/>
    <b v="1"/>
    <s v="film &amp; video/animation"/>
    <n v="0.64537683358624176"/>
    <n v="49"/>
    <x v="4"/>
    <s v="animation"/>
  </r>
  <r>
    <n v="637"/>
    <s v="Williams-Ramirez"/>
    <s v="Open-architected 24/7 throughput"/>
    <n v="8500"/>
    <n v="6750"/>
    <x v="0"/>
    <x v="167"/>
    <x v="1"/>
    <s v="USD"/>
    <n v="1479103200"/>
    <n v="1479794400"/>
    <x v="586"/>
    <d v="2016-11-22T06:00:00"/>
    <b v="0"/>
    <b v="0"/>
    <s v="theater/plays"/>
    <n v="0.79411764705882348"/>
    <n v="103.85"/>
    <x v="3"/>
    <s v="plays"/>
  </r>
  <r>
    <n v="638"/>
    <s v="Weaver Ltd"/>
    <s v="Monitored 24/7 approach"/>
    <n v="81600"/>
    <n v="9318"/>
    <x v="0"/>
    <x v="115"/>
    <x v="1"/>
    <s v="USD"/>
    <n v="1280206800"/>
    <n v="1281243600"/>
    <x v="587"/>
    <d v="2010-08-08T05:00:00"/>
    <b v="0"/>
    <b v="1"/>
    <s v="theater/plays"/>
    <n v="0.11419117647058824"/>
    <n v="99.13"/>
    <x v="3"/>
    <s v="plays"/>
  </r>
  <r>
    <n v="639"/>
    <s v="Barnes-Williams"/>
    <s v="Upgradable explicit forecast"/>
    <n v="8600"/>
    <n v="4832"/>
    <x v="2"/>
    <x v="430"/>
    <x v="1"/>
    <s v="USD"/>
    <n v="1532754000"/>
    <n v="1532754000"/>
    <x v="588"/>
    <d v="2018-07-28T05:00:00"/>
    <b v="0"/>
    <b v="1"/>
    <s v="film &amp; video/drama"/>
    <n v="0.56186046511627907"/>
    <n v="107.38"/>
    <x v="4"/>
    <s v="drama"/>
  </r>
  <r>
    <n v="640"/>
    <s v="Richardson, Woodward and Hansen"/>
    <s v="Pre-emptive context-sensitive support"/>
    <n v="119800"/>
    <n v="19769"/>
    <x v="0"/>
    <x v="431"/>
    <x v="1"/>
    <s v="USD"/>
    <n v="1453096800"/>
    <n v="1453356000"/>
    <x v="589"/>
    <d v="2016-01-21T06:00:00"/>
    <b v="0"/>
    <b v="0"/>
    <s v="theater/plays"/>
    <n v="0.16501669449081802"/>
    <n v="76.92"/>
    <x v="3"/>
    <s v="plays"/>
  </r>
  <r>
    <n v="641"/>
    <s v="Hunt, Barker and Baker"/>
    <s v="Business-focused leadingedge instruction set"/>
    <n v="9400"/>
    <n v="11277"/>
    <x v="1"/>
    <x v="346"/>
    <x v="5"/>
    <s v="CHF"/>
    <n v="1487570400"/>
    <n v="1489986000"/>
    <x v="590"/>
    <d v="2017-03-20T05:00:00"/>
    <b v="0"/>
    <b v="0"/>
    <s v="theater/plays"/>
    <n v="1.1996808510638297"/>
    <n v="58.13"/>
    <x v="3"/>
    <s v="plays"/>
  </r>
  <r>
    <n v="642"/>
    <s v="Ramos, Moreno and Lewis"/>
    <s v="Extended multi-state knowledge user"/>
    <n v="9200"/>
    <n v="13382"/>
    <x v="1"/>
    <x v="30"/>
    <x v="0"/>
    <s v="CAD"/>
    <n v="1545026400"/>
    <n v="1545804000"/>
    <x v="591"/>
    <d v="2018-12-26T06:00:00"/>
    <b v="0"/>
    <b v="0"/>
    <s v="technology/wearables"/>
    <n v="1.4545652173913044"/>
    <n v="103.74"/>
    <x v="2"/>
    <s v="wearables"/>
  </r>
  <r>
    <n v="643"/>
    <s v="Harris Inc"/>
    <s v="Future-proofed modular groupware"/>
    <n v="14900"/>
    <n v="32986"/>
    <x v="1"/>
    <x v="432"/>
    <x v="1"/>
    <s v="USD"/>
    <n v="1488348000"/>
    <n v="1489899600"/>
    <x v="592"/>
    <d v="2017-03-19T05:00:00"/>
    <b v="0"/>
    <b v="0"/>
    <s v="theater/plays"/>
    <n v="2.2138255033557046"/>
    <n v="87.96"/>
    <x v="3"/>
    <s v="plays"/>
  </r>
  <r>
    <n v="644"/>
    <s v="Peters-Nelson"/>
    <s v="Distributed real-time algorithm"/>
    <n v="169400"/>
    <n v="81984"/>
    <x v="0"/>
    <x v="433"/>
    <x v="0"/>
    <s v="CAD"/>
    <n v="1545112800"/>
    <n v="1546495200"/>
    <x v="593"/>
    <d v="2019-01-03T06:00:00"/>
    <b v="0"/>
    <b v="0"/>
    <s v="theater/plays"/>
    <n v="0.48396694214876035"/>
    <n v="28"/>
    <x v="3"/>
    <s v="plays"/>
  </r>
  <r>
    <n v="645"/>
    <s v="Ferguson, Murphy and Bright"/>
    <s v="Multi-lateral heuristic throughput"/>
    <n v="192100"/>
    <n v="178483"/>
    <x v="0"/>
    <x v="434"/>
    <x v="1"/>
    <s v="USD"/>
    <n v="1537938000"/>
    <n v="1539752400"/>
    <x v="594"/>
    <d v="2018-10-17T05:00:00"/>
    <b v="0"/>
    <b v="1"/>
    <s v="music/rock"/>
    <n v="0.92911504424778757"/>
    <n v="38"/>
    <x v="1"/>
    <s v="rock"/>
  </r>
  <r>
    <n v="646"/>
    <s v="Robinson Group"/>
    <s v="Switchable reciprocal middleware"/>
    <n v="98700"/>
    <n v="87448"/>
    <x v="0"/>
    <x v="435"/>
    <x v="1"/>
    <s v="USD"/>
    <n v="1363150800"/>
    <n v="1364101200"/>
    <x v="595"/>
    <d v="2013-03-24T05:00:00"/>
    <b v="0"/>
    <b v="0"/>
    <s v="games/video games"/>
    <n v="0.88599797365754818"/>
    <n v="30"/>
    <x v="6"/>
    <s v="video games"/>
  </r>
  <r>
    <n v="647"/>
    <s v="Jordan-Wolfe"/>
    <s v="Inverse multimedia Graphic Interface"/>
    <n v="4500"/>
    <n v="1863"/>
    <x v="0"/>
    <x v="6"/>
    <x v="1"/>
    <s v="USD"/>
    <n v="1523250000"/>
    <n v="1525323600"/>
    <x v="596"/>
    <d v="2018-05-03T05:00:00"/>
    <b v="0"/>
    <b v="0"/>
    <s v="publishing/translations"/>
    <n v="0.41399999999999998"/>
    <n v="103.5"/>
    <x v="5"/>
    <s v="translations"/>
  </r>
  <r>
    <n v="648"/>
    <s v="Vargas-Cox"/>
    <s v="Vision-oriented local contingency"/>
    <n v="98600"/>
    <n v="62174"/>
    <x v="3"/>
    <x v="419"/>
    <x v="1"/>
    <s v="USD"/>
    <n v="1499317200"/>
    <n v="1500872400"/>
    <x v="597"/>
    <d v="2017-07-24T05:00:00"/>
    <b v="1"/>
    <b v="0"/>
    <s v="food/food trucks"/>
    <n v="0.63056795131845844"/>
    <n v="85.99"/>
    <x v="0"/>
    <s v="food trucks"/>
  </r>
  <r>
    <n v="649"/>
    <s v="Yang and Sons"/>
    <s v="Reactive 6thgeneration hub"/>
    <n v="121700"/>
    <n v="59003"/>
    <x v="0"/>
    <x v="436"/>
    <x v="5"/>
    <s v="CHF"/>
    <n v="1287550800"/>
    <n v="1288501200"/>
    <x v="598"/>
    <d v="2010-10-31T05:00:00"/>
    <b v="1"/>
    <b v="1"/>
    <s v="theater/plays"/>
    <n v="0.48482333607230893"/>
    <n v="98.01"/>
    <x v="3"/>
    <s v="plays"/>
  </r>
  <r>
    <n v="650"/>
    <s v="Wilson, Wilson and Mathis"/>
    <s v="Optional asymmetric success"/>
    <n v="100"/>
    <n v="2"/>
    <x v="0"/>
    <x v="49"/>
    <x v="1"/>
    <s v="USD"/>
    <n v="1404795600"/>
    <n v="1407128400"/>
    <x v="599"/>
    <d v="2014-08-04T05:00:00"/>
    <b v="0"/>
    <b v="0"/>
    <s v="music/jazz"/>
    <n v="0.02"/>
    <n v="2"/>
    <x v="1"/>
    <s v="jazz"/>
  </r>
  <r>
    <n v="651"/>
    <s v="Wang, Koch and Weaver"/>
    <s v="Digitized analyzing capacity"/>
    <n v="196700"/>
    <n v="174039"/>
    <x v="0"/>
    <x v="437"/>
    <x v="6"/>
    <s v="EUR"/>
    <n v="1393048800"/>
    <n v="1394344800"/>
    <x v="600"/>
    <d v="2014-03-09T06:00:00"/>
    <b v="0"/>
    <b v="0"/>
    <s v="film &amp; video/shorts"/>
    <n v="0.88479410269445857"/>
    <n v="44.99"/>
    <x v="4"/>
    <s v="shorts"/>
  </r>
  <r>
    <n v="652"/>
    <s v="Cisneros Ltd"/>
    <s v="Vision-oriented regional hub"/>
    <n v="10000"/>
    <n v="12684"/>
    <x v="1"/>
    <x v="438"/>
    <x v="1"/>
    <s v="USD"/>
    <n v="1470373200"/>
    <n v="1474088400"/>
    <x v="601"/>
    <d v="2016-09-17T05:00:00"/>
    <b v="0"/>
    <b v="0"/>
    <s v="technology/web"/>
    <n v="1.2684"/>
    <n v="31.01"/>
    <x v="2"/>
    <s v="web"/>
  </r>
  <r>
    <n v="653"/>
    <s v="Williams-Jones"/>
    <s v="Monitored incremental info-mediaries"/>
    <n v="600"/>
    <n v="14033"/>
    <x v="1"/>
    <x v="439"/>
    <x v="1"/>
    <s v="USD"/>
    <n v="1460091600"/>
    <n v="1460264400"/>
    <x v="602"/>
    <d v="2016-04-10T05:00:00"/>
    <b v="0"/>
    <b v="0"/>
    <s v="technology/web"/>
    <n v="23.388333333333332"/>
    <n v="59.97"/>
    <x v="2"/>
    <s v="web"/>
  </r>
  <r>
    <n v="654"/>
    <s v="Roberts, Hinton and Williams"/>
    <s v="Programmable static middleware"/>
    <n v="35000"/>
    <n v="177936"/>
    <x v="1"/>
    <x v="440"/>
    <x v="1"/>
    <s v="USD"/>
    <n v="1440392400"/>
    <n v="1440824400"/>
    <x v="335"/>
    <d v="2015-08-29T05:00:00"/>
    <b v="0"/>
    <b v="0"/>
    <s v="music/metal"/>
    <n v="5.0838857142857146"/>
    <n v="59"/>
    <x v="1"/>
    <s v="metal"/>
  </r>
  <r>
    <n v="655"/>
    <s v="Gonzalez, Williams and Benson"/>
    <s v="Multi-layered bottom-line encryption"/>
    <n v="6900"/>
    <n v="13212"/>
    <x v="1"/>
    <x v="441"/>
    <x v="1"/>
    <s v="USD"/>
    <n v="1488434400"/>
    <n v="1489554000"/>
    <x v="603"/>
    <d v="2017-03-15T05:00:00"/>
    <b v="1"/>
    <b v="0"/>
    <s v="photography/photography books"/>
    <n v="1.9147826086956521"/>
    <n v="50.05"/>
    <x v="7"/>
    <s v="photography books"/>
  </r>
  <r>
    <n v="656"/>
    <s v="Hobbs, Brown and Lee"/>
    <s v="Vision-oriented systematic Graphical User Interface"/>
    <n v="118400"/>
    <n v="49879"/>
    <x v="0"/>
    <x v="442"/>
    <x v="2"/>
    <s v="AUD"/>
    <n v="1514440800"/>
    <n v="1514872800"/>
    <x v="604"/>
    <d v="2018-01-02T06:00:00"/>
    <b v="0"/>
    <b v="0"/>
    <s v="food/food trucks"/>
    <n v="0.42127533783783783"/>
    <n v="98.97"/>
    <x v="0"/>
    <s v="food trucks"/>
  </r>
  <r>
    <n v="657"/>
    <s v="Russo, Kim and Mccoy"/>
    <s v="Balanced optimal hardware"/>
    <n v="10000"/>
    <n v="824"/>
    <x v="0"/>
    <x v="443"/>
    <x v="1"/>
    <s v="USD"/>
    <n v="1514354400"/>
    <n v="1515736800"/>
    <x v="605"/>
    <d v="2018-01-12T06:00:00"/>
    <b v="0"/>
    <b v="0"/>
    <s v="film &amp; video/science fiction"/>
    <n v="8.2400000000000001E-2"/>
    <n v="58.86"/>
    <x v="4"/>
    <s v="science fiction"/>
  </r>
  <r>
    <n v="658"/>
    <s v="Howell, Myers and Olson"/>
    <s v="Self-enabling mission-critical success"/>
    <n v="52600"/>
    <n v="31594"/>
    <x v="3"/>
    <x v="444"/>
    <x v="1"/>
    <s v="USD"/>
    <n v="1440910800"/>
    <n v="1442898000"/>
    <x v="606"/>
    <d v="2015-09-22T05:00:00"/>
    <b v="0"/>
    <b v="0"/>
    <s v="music/rock"/>
    <n v="0.60064638783269964"/>
    <n v="81.010000000000005"/>
    <x v="1"/>
    <s v="rock"/>
  </r>
  <r>
    <n v="659"/>
    <s v="Bailey and Sons"/>
    <s v="Grass-roots dynamic emulation"/>
    <n v="120700"/>
    <n v="57010"/>
    <x v="0"/>
    <x v="424"/>
    <x v="4"/>
    <s v="GBP"/>
    <n v="1296108000"/>
    <n v="1296194400"/>
    <x v="65"/>
    <d v="2011-01-28T06:00:00"/>
    <b v="0"/>
    <b v="0"/>
    <s v="film &amp; video/documentary"/>
    <n v="0.47232808616404309"/>
    <n v="76.010000000000005"/>
    <x v="4"/>
    <s v="documentary"/>
  </r>
  <r>
    <n v="660"/>
    <s v="Jensen-Brown"/>
    <s v="Fundamental disintermediate matrix"/>
    <n v="9100"/>
    <n v="7438"/>
    <x v="0"/>
    <x v="385"/>
    <x v="1"/>
    <s v="USD"/>
    <n v="1440133200"/>
    <n v="1440910800"/>
    <x v="607"/>
    <d v="2015-08-30T05:00:00"/>
    <b v="1"/>
    <b v="0"/>
    <s v="theater/plays"/>
    <n v="0.81736263736263737"/>
    <n v="96.6"/>
    <x v="3"/>
    <s v="plays"/>
  </r>
  <r>
    <n v="661"/>
    <s v="Smith Group"/>
    <s v="Right-sized secondary challenge"/>
    <n v="106800"/>
    <n v="57872"/>
    <x v="0"/>
    <x v="445"/>
    <x v="3"/>
    <s v="DKK"/>
    <n v="1332910800"/>
    <n v="1335502800"/>
    <x v="608"/>
    <d v="2012-04-27T05:00:00"/>
    <b v="0"/>
    <b v="0"/>
    <s v="music/jazz"/>
    <n v="0.54187265917603"/>
    <n v="76.959999999999994"/>
    <x v="1"/>
    <s v="jazz"/>
  </r>
  <r>
    <n v="662"/>
    <s v="Murphy-Farrell"/>
    <s v="Implemented exuding software"/>
    <n v="9100"/>
    <n v="8906"/>
    <x v="0"/>
    <x v="54"/>
    <x v="1"/>
    <s v="USD"/>
    <n v="1544335200"/>
    <n v="1544680800"/>
    <x v="609"/>
    <d v="2018-12-13T06:00:00"/>
    <b v="0"/>
    <b v="0"/>
    <s v="theater/plays"/>
    <n v="0.97868131868131869"/>
    <n v="67.98"/>
    <x v="3"/>
    <s v="plays"/>
  </r>
  <r>
    <n v="663"/>
    <s v="Everett-Wolfe"/>
    <s v="Total optimizing software"/>
    <n v="10000"/>
    <n v="7724"/>
    <x v="0"/>
    <x v="215"/>
    <x v="1"/>
    <s v="USD"/>
    <n v="1286427600"/>
    <n v="1288414800"/>
    <x v="610"/>
    <d v="2010-10-30T05:00:00"/>
    <b v="0"/>
    <b v="0"/>
    <s v="theater/plays"/>
    <n v="0.77239999999999998"/>
    <n v="88.78"/>
    <x v="3"/>
    <s v="plays"/>
  </r>
  <r>
    <n v="664"/>
    <s v="Young PLC"/>
    <s v="Optional maximized attitude"/>
    <n v="79400"/>
    <n v="26571"/>
    <x v="0"/>
    <x v="446"/>
    <x v="1"/>
    <s v="USD"/>
    <n v="1329717600"/>
    <n v="1330581600"/>
    <x v="541"/>
    <d v="2012-03-01T06:00:00"/>
    <b v="0"/>
    <b v="0"/>
    <s v="music/jazz"/>
    <n v="0.33464735516372796"/>
    <n v="25"/>
    <x v="1"/>
    <s v="jazz"/>
  </r>
  <r>
    <n v="665"/>
    <s v="Park-Goodman"/>
    <s v="Customer-focused impactful extranet"/>
    <n v="5100"/>
    <n v="12219"/>
    <x v="1"/>
    <x v="447"/>
    <x v="1"/>
    <s v="USD"/>
    <n v="1310187600"/>
    <n v="1311397200"/>
    <x v="611"/>
    <d v="2011-07-23T05:00:00"/>
    <b v="0"/>
    <b v="1"/>
    <s v="film &amp; video/documentary"/>
    <n v="2.3958823529411766"/>
    <n v="44.92"/>
    <x v="4"/>
    <s v="documentary"/>
  </r>
  <r>
    <n v="666"/>
    <s v="York, Barr and Grant"/>
    <s v="Cloned bottom-line success"/>
    <n v="3100"/>
    <n v="1985"/>
    <x v="3"/>
    <x v="270"/>
    <x v="1"/>
    <s v="USD"/>
    <n v="1377838800"/>
    <n v="1378357200"/>
    <x v="612"/>
    <d v="2013-09-05T05:00:00"/>
    <b v="0"/>
    <b v="1"/>
    <s v="theater/plays"/>
    <n v="0.64032258064516134"/>
    <n v="79.400000000000006"/>
    <x v="3"/>
    <s v="plays"/>
  </r>
  <r>
    <n v="667"/>
    <s v="Little Ltd"/>
    <s v="Decentralized bandwidth-monitored ability"/>
    <n v="6900"/>
    <n v="12155"/>
    <x v="1"/>
    <x v="448"/>
    <x v="1"/>
    <s v="USD"/>
    <n v="1410325200"/>
    <n v="1411102800"/>
    <x v="613"/>
    <d v="2014-09-19T05:00:00"/>
    <b v="0"/>
    <b v="0"/>
    <s v="journalism/audio"/>
    <n v="1.7615942028985507"/>
    <n v="29.01"/>
    <x v="8"/>
    <s v="audio"/>
  </r>
  <r>
    <n v="668"/>
    <s v="Brown and Sons"/>
    <s v="Programmable leadingedge budgetary management"/>
    <n v="27500"/>
    <n v="5593"/>
    <x v="0"/>
    <x v="70"/>
    <x v="1"/>
    <s v="USD"/>
    <n v="1343797200"/>
    <n v="1344834000"/>
    <x v="614"/>
    <d v="2012-08-13T05:00:00"/>
    <b v="0"/>
    <b v="0"/>
    <s v="theater/plays"/>
    <n v="0.20338181818181819"/>
    <n v="73.59"/>
    <x v="3"/>
    <s v="plays"/>
  </r>
  <r>
    <n v="669"/>
    <s v="Payne, Garrett and Thomas"/>
    <s v="Upgradable bi-directional concept"/>
    <n v="48800"/>
    <n v="175020"/>
    <x v="1"/>
    <x v="449"/>
    <x v="6"/>
    <s v="EUR"/>
    <n v="1498453200"/>
    <n v="1499230800"/>
    <x v="615"/>
    <d v="2017-07-05T05:00:00"/>
    <b v="0"/>
    <b v="0"/>
    <s v="theater/plays"/>
    <n v="3.5864754098360656"/>
    <n v="107.97"/>
    <x v="3"/>
    <s v="plays"/>
  </r>
  <r>
    <n v="670"/>
    <s v="Robinson Group"/>
    <s v="Re-contextualized homogeneous flexibility"/>
    <n v="16200"/>
    <n v="75955"/>
    <x v="1"/>
    <x v="450"/>
    <x v="1"/>
    <s v="USD"/>
    <n v="1456380000"/>
    <n v="1457416800"/>
    <x v="90"/>
    <d v="2016-03-08T06:00:00"/>
    <b v="0"/>
    <b v="0"/>
    <s v="music/indie rock"/>
    <n v="4.6885802469135802"/>
    <n v="68.989999999999995"/>
    <x v="1"/>
    <s v="indie rock"/>
  </r>
  <r>
    <n v="671"/>
    <s v="Robinson-Kelly"/>
    <s v="Monitored bi-directional standardization"/>
    <n v="97600"/>
    <n v="119127"/>
    <x v="1"/>
    <x v="451"/>
    <x v="1"/>
    <s v="USD"/>
    <n v="1280552400"/>
    <n v="1280898000"/>
    <x v="616"/>
    <d v="2010-08-04T05:00:00"/>
    <b v="0"/>
    <b v="1"/>
    <s v="theater/plays"/>
    <n v="1.220563524590164"/>
    <n v="111.02"/>
    <x v="3"/>
    <s v="plays"/>
  </r>
  <r>
    <n v="672"/>
    <s v="Kelly-Colon"/>
    <s v="Stand-alone grid-enabled leverage"/>
    <n v="197900"/>
    <n v="110689"/>
    <x v="0"/>
    <x v="452"/>
    <x v="2"/>
    <s v="AUD"/>
    <n v="1521608400"/>
    <n v="1522472400"/>
    <x v="617"/>
    <d v="2018-03-31T05:00:00"/>
    <b v="0"/>
    <b v="0"/>
    <s v="theater/plays"/>
    <n v="0.55931783729156137"/>
    <n v="25"/>
    <x v="3"/>
    <s v="plays"/>
  </r>
  <r>
    <n v="673"/>
    <s v="Turner, Scott and Gentry"/>
    <s v="Assimilated regional groupware"/>
    <n v="5600"/>
    <n v="2445"/>
    <x v="0"/>
    <x v="125"/>
    <x v="6"/>
    <s v="EUR"/>
    <n v="1460696400"/>
    <n v="1462510800"/>
    <x v="618"/>
    <d v="2016-05-06T05:00:00"/>
    <b v="0"/>
    <b v="0"/>
    <s v="music/indie rock"/>
    <n v="0.43660714285714286"/>
    <n v="42.16"/>
    <x v="1"/>
    <s v="indie rock"/>
  </r>
  <r>
    <n v="674"/>
    <s v="Sanchez Ltd"/>
    <s v="Up-sized 24hour instruction set"/>
    <n v="170700"/>
    <n v="57250"/>
    <x v="3"/>
    <x v="453"/>
    <x v="1"/>
    <s v="USD"/>
    <n v="1313730000"/>
    <n v="1317790800"/>
    <x v="619"/>
    <d v="2011-10-05T05:00:00"/>
    <b v="0"/>
    <b v="0"/>
    <s v="photography/photography books"/>
    <n v="0.33538371411833628"/>
    <n v="47"/>
    <x v="7"/>
    <s v="photography books"/>
  </r>
  <r>
    <n v="675"/>
    <s v="Giles-Smith"/>
    <s v="Right-sized web-enabled intranet"/>
    <n v="9700"/>
    <n v="11929"/>
    <x v="1"/>
    <x v="269"/>
    <x v="1"/>
    <s v="USD"/>
    <n v="1568178000"/>
    <n v="1568782800"/>
    <x v="620"/>
    <d v="2019-09-18T05:00:00"/>
    <b v="0"/>
    <b v="0"/>
    <s v="journalism/audio"/>
    <n v="1.2297938144329896"/>
    <n v="36.04"/>
    <x v="8"/>
    <s v="audio"/>
  </r>
  <r>
    <n v="676"/>
    <s v="Thompson-Moreno"/>
    <s v="Expanded needs-based orchestration"/>
    <n v="62300"/>
    <n v="118214"/>
    <x v="1"/>
    <x v="454"/>
    <x v="1"/>
    <s v="USD"/>
    <n v="1348635600"/>
    <n v="1349413200"/>
    <x v="621"/>
    <d v="2012-10-05T05:00:00"/>
    <b v="0"/>
    <b v="0"/>
    <s v="photography/photography books"/>
    <n v="1.8974959871589085"/>
    <n v="101.04"/>
    <x v="7"/>
    <s v="photography books"/>
  </r>
  <r>
    <n v="677"/>
    <s v="Murphy-Fox"/>
    <s v="Organic system-worthy orchestration"/>
    <n v="5300"/>
    <n v="4432"/>
    <x v="0"/>
    <x v="41"/>
    <x v="1"/>
    <s v="USD"/>
    <n v="1468126800"/>
    <n v="1472446800"/>
    <x v="622"/>
    <d v="2016-08-29T05:00:00"/>
    <b v="0"/>
    <b v="0"/>
    <s v="publishing/fiction"/>
    <n v="0.83622641509433959"/>
    <n v="39.93"/>
    <x v="5"/>
    <s v="fiction"/>
  </r>
  <r>
    <n v="678"/>
    <s v="Rodriguez-Patterson"/>
    <s v="Inverse static standardization"/>
    <n v="99500"/>
    <n v="17879"/>
    <x v="3"/>
    <x v="455"/>
    <x v="1"/>
    <s v="USD"/>
    <n v="1547877600"/>
    <n v="1548050400"/>
    <x v="35"/>
    <d v="2019-01-21T06:00:00"/>
    <b v="0"/>
    <b v="0"/>
    <s v="film &amp; video/drama"/>
    <n v="0.17968844221105529"/>
    <n v="83.16"/>
    <x v="4"/>
    <s v="drama"/>
  </r>
  <r>
    <n v="679"/>
    <s v="Davis Ltd"/>
    <s v="Synchronized motivating solution"/>
    <n v="1400"/>
    <n v="14511"/>
    <x v="1"/>
    <x v="456"/>
    <x v="1"/>
    <s v="USD"/>
    <n v="1571374800"/>
    <n v="1571806800"/>
    <x v="623"/>
    <d v="2019-10-23T05:00:00"/>
    <b v="0"/>
    <b v="1"/>
    <s v="food/food trucks"/>
    <n v="10.365"/>
    <n v="39.979999999999997"/>
    <x v="0"/>
    <s v="food trucks"/>
  </r>
  <r>
    <n v="680"/>
    <s v="Nelson-Valdez"/>
    <s v="Open-source 4thgeneration open system"/>
    <n v="145600"/>
    <n v="141822"/>
    <x v="0"/>
    <x v="457"/>
    <x v="1"/>
    <s v="USD"/>
    <n v="1576303200"/>
    <n v="1576476000"/>
    <x v="624"/>
    <d v="2019-12-16T06:00:00"/>
    <b v="0"/>
    <b v="1"/>
    <s v="games/mobile games"/>
    <n v="0.97405219780219776"/>
    <n v="47.99"/>
    <x v="6"/>
    <s v="mobile games"/>
  </r>
  <r>
    <n v="681"/>
    <s v="Kelly PLC"/>
    <s v="Decentralized context-sensitive superstructure"/>
    <n v="184100"/>
    <n v="159037"/>
    <x v="0"/>
    <x v="458"/>
    <x v="1"/>
    <s v="USD"/>
    <n v="1324447200"/>
    <n v="1324965600"/>
    <x v="625"/>
    <d v="2011-12-27T06:00:00"/>
    <b v="0"/>
    <b v="0"/>
    <s v="theater/plays"/>
    <n v="0.86386203150461705"/>
    <n v="95.98"/>
    <x v="3"/>
    <s v="plays"/>
  </r>
  <r>
    <n v="682"/>
    <s v="Nguyen and Sons"/>
    <s v="Compatible 5thgeneration concept"/>
    <n v="5400"/>
    <n v="8109"/>
    <x v="1"/>
    <x v="459"/>
    <x v="1"/>
    <s v="USD"/>
    <n v="1386741600"/>
    <n v="1387519200"/>
    <x v="626"/>
    <d v="2013-12-20T06:00:00"/>
    <b v="0"/>
    <b v="0"/>
    <s v="theater/plays"/>
    <n v="1.5016666666666667"/>
    <n v="78.73"/>
    <x v="3"/>
    <s v="plays"/>
  </r>
  <r>
    <n v="683"/>
    <s v="Jones PLC"/>
    <s v="Virtual systemic intranet"/>
    <n v="2300"/>
    <n v="8244"/>
    <x v="1"/>
    <x v="98"/>
    <x v="1"/>
    <s v="USD"/>
    <n v="1537074000"/>
    <n v="1537246800"/>
    <x v="627"/>
    <d v="2018-09-18T05:00:00"/>
    <b v="0"/>
    <b v="0"/>
    <s v="theater/plays"/>
    <n v="3.5843478260869563"/>
    <n v="56.08"/>
    <x v="3"/>
    <s v="plays"/>
  </r>
  <r>
    <n v="684"/>
    <s v="Gilmore LLC"/>
    <s v="Optimized systemic algorithm"/>
    <n v="1400"/>
    <n v="7600"/>
    <x v="1"/>
    <x v="460"/>
    <x v="0"/>
    <s v="CAD"/>
    <n v="1277787600"/>
    <n v="1279515600"/>
    <x v="628"/>
    <d v="2010-07-19T05:00:00"/>
    <b v="0"/>
    <b v="0"/>
    <s v="publishing/nonfiction"/>
    <n v="5.4285714285714288"/>
    <n v="69.09"/>
    <x v="5"/>
    <s v="nonfiction"/>
  </r>
  <r>
    <n v="685"/>
    <s v="Lee-Cobb"/>
    <s v="Customizable homogeneous firmware"/>
    <n v="140000"/>
    <n v="94501"/>
    <x v="0"/>
    <x v="461"/>
    <x v="0"/>
    <s v="CAD"/>
    <n v="1440306000"/>
    <n v="1442379600"/>
    <x v="629"/>
    <d v="2015-09-16T05:00:00"/>
    <b v="0"/>
    <b v="0"/>
    <s v="theater/plays"/>
    <n v="0.67500714285714281"/>
    <n v="102.05"/>
    <x v="3"/>
    <s v="plays"/>
  </r>
  <r>
    <n v="686"/>
    <s v="Jones, Wiley and Robbins"/>
    <s v="Front-line cohesive extranet"/>
    <n v="7500"/>
    <n v="14381"/>
    <x v="1"/>
    <x v="38"/>
    <x v="1"/>
    <s v="USD"/>
    <n v="1522126800"/>
    <n v="1523077200"/>
    <x v="630"/>
    <d v="2018-04-07T05:00:00"/>
    <b v="0"/>
    <b v="0"/>
    <s v="technology/wearables"/>
    <n v="1.9174666666666667"/>
    <n v="107.32"/>
    <x v="2"/>
    <s v="wearables"/>
  </r>
  <r>
    <n v="687"/>
    <s v="Martin, Gates and Holt"/>
    <s v="Distributed holistic neural-net"/>
    <n v="1500"/>
    <n v="13980"/>
    <x v="1"/>
    <x v="462"/>
    <x v="1"/>
    <s v="USD"/>
    <n v="1489298400"/>
    <n v="1489554000"/>
    <x v="631"/>
    <d v="2017-03-15T05:00:00"/>
    <b v="0"/>
    <b v="0"/>
    <s v="theater/plays"/>
    <n v="9.32"/>
    <n v="51.97"/>
    <x v="3"/>
    <s v="plays"/>
  </r>
  <r>
    <n v="688"/>
    <s v="Bowen, Davies and Burns"/>
    <s v="Devolved client-server monitoring"/>
    <n v="2900"/>
    <n v="12449"/>
    <x v="1"/>
    <x v="463"/>
    <x v="1"/>
    <s v="USD"/>
    <n v="1547100000"/>
    <n v="1548482400"/>
    <x v="632"/>
    <d v="2019-01-26T06:00:00"/>
    <b v="0"/>
    <b v="1"/>
    <s v="film &amp; video/television"/>
    <n v="4.2927586206896553"/>
    <n v="71.14"/>
    <x v="4"/>
    <s v="television"/>
  </r>
  <r>
    <n v="689"/>
    <s v="Nguyen Inc"/>
    <s v="Seamless directional capacity"/>
    <n v="7300"/>
    <n v="7348"/>
    <x v="1"/>
    <x v="464"/>
    <x v="1"/>
    <s v="USD"/>
    <n v="1383022800"/>
    <n v="1384063200"/>
    <x v="633"/>
    <d v="2013-11-10T06:00:00"/>
    <b v="0"/>
    <b v="0"/>
    <s v="technology/web"/>
    <n v="1.0065753424657535"/>
    <n v="106.49"/>
    <x v="2"/>
    <s v="web"/>
  </r>
  <r>
    <n v="690"/>
    <s v="Walsh-Watts"/>
    <s v="Polarized actuating implementation"/>
    <n v="3600"/>
    <n v="8158"/>
    <x v="1"/>
    <x v="257"/>
    <x v="1"/>
    <s v="USD"/>
    <n v="1322373600"/>
    <n v="1322892000"/>
    <x v="634"/>
    <d v="2011-12-03T06:00:00"/>
    <b v="0"/>
    <b v="1"/>
    <s v="film &amp; video/documentary"/>
    <n v="2.266111111111111"/>
    <n v="42.94"/>
    <x v="4"/>
    <s v="documentary"/>
  </r>
  <r>
    <n v="691"/>
    <s v="Ray, Li and Li"/>
    <s v="Front-line disintermediate hub"/>
    <n v="5000"/>
    <n v="7119"/>
    <x v="1"/>
    <x v="465"/>
    <x v="1"/>
    <s v="USD"/>
    <n v="1349240400"/>
    <n v="1350709200"/>
    <x v="635"/>
    <d v="2012-10-20T05:00:00"/>
    <b v="1"/>
    <b v="1"/>
    <s v="film &amp; video/documentary"/>
    <n v="1.4238"/>
    <n v="30.04"/>
    <x v="4"/>
    <s v="documentary"/>
  </r>
  <r>
    <n v="692"/>
    <s v="Murray Ltd"/>
    <s v="Decentralized 4thgeneration challenge"/>
    <n v="6000"/>
    <n v="5438"/>
    <x v="0"/>
    <x v="385"/>
    <x v="4"/>
    <s v="GBP"/>
    <n v="1562648400"/>
    <n v="1564203600"/>
    <x v="636"/>
    <d v="2019-07-27T05:00:00"/>
    <b v="0"/>
    <b v="0"/>
    <s v="music/rock"/>
    <n v="0.90633333333333332"/>
    <n v="70.62"/>
    <x v="1"/>
    <s v="rock"/>
  </r>
  <r>
    <n v="693"/>
    <s v="Bradford-Silva"/>
    <s v="Reverse-engineered composite hierarchy"/>
    <n v="180400"/>
    <n v="115396"/>
    <x v="0"/>
    <x v="466"/>
    <x v="1"/>
    <s v="USD"/>
    <n v="1508216400"/>
    <n v="1509685200"/>
    <x v="637"/>
    <d v="2017-11-03T05:00:00"/>
    <b v="0"/>
    <b v="0"/>
    <s v="theater/plays"/>
    <n v="0.63966740576496672"/>
    <n v="66.02"/>
    <x v="3"/>
    <s v="plays"/>
  </r>
  <r>
    <n v="694"/>
    <s v="Mora-Bradley"/>
    <s v="Programmable tangible ability"/>
    <n v="9100"/>
    <n v="7656"/>
    <x v="0"/>
    <x v="467"/>
    <x v="1"/>
    <s v="USD"/>
    <n v="1511762400"/>
    <n v="1514959200"/>
    <x v="638"/>
    <d v="2018-01-03T06:00:00"/>
    <b v="0"/>
    <b v="0"/>
    <s v="theater/plays"/>
    <n v="0.84131868131868137"/>
    <n v="96.91"/>
    <x v="3"/>
    <s v="plays"/>
  </r>
  <r>
    <n v="695"/>
    <s v="Cardenas, Thompson and Carey"/>
    <s v="Configurable full-range emulation"/>
    <n v="9200"/>
    <n v="12322"/>
    <x v="1"/>
    <x v="468"/>
    <x v="6"/>
    <s v="EUR"/>
    <n v="1447480800"/>
    <n v="1448863200"/>
    <x v="639"/>
    <d v="2015-11-30T06:00:00"/>
    <b v="1"/>
    <b v="0"/>
    <s v="music/rock"/>
    <n v="1.3393478260869565"/>
    <n v="62.87"/>
    <x v="1"/>
    <s v="rock"/>
  </r>
  <r>
    <n v="696"/>
    <s v="Lopez, Reid and Johnson"/>
    <s v="Total real-time hardware"/>
    <n v="164100"/>
    <n v="96888"/>
    <x v="0"/>
    <x v="469"/>
    <x v="1"/>
    <s v="USD"/>
    <n v="1429506000"/>
    <n v="1429592400"/>
    <x v="640"/>
    <d v="2015-04-21T05:00:00"/>
    <b v="0"/>
    <b v="1"/>
    <s v="theater/plays"/>
    <n v="0.59042047531992692"/>
    <n v="108.99"/>
    <x v="3"/>
    <s v="plays"/>
  </r>
  <r>
    <n v="697"/>
    <s v="Fox-Williams"/>
    <s v="Profound system-worthy functionalities"/>
    <n v="128900"/>
    <n v="196960"/>
    <x v="1"/>
    <x v="470"/>
    <x v="1"/>
    <s v="USD"/>
    <n v="1522472400"/>
    <n v="1522645200"/>
    <x v="641"/>
    <d v="2018-04-02T05:00:00"/>
    <b v="0"/>
    <b v="0"/>
    <s v="music/electric music"/>
    <n v="1.5280062063615205"/>
    <n v="27"/>
    <x v="1"/>
    <s v="electric music"/>
  </r>
  <r>
    <n v="698"/>
    <s v="Taylor, Wood and Taylor"/>
    <s v="Cloned hybrid focus group"/>
    <n v="42100"/>
    <n v="188057"/>
    <x v="1"/>
    <x v="471"/>
    <x v="0"/>
    <s v="CAD"/>
    <n v="1322114400"/>
    <n v="1323324000"/>
    <x v="642"/>
    <d v="2011-12-08T06:00:00"/>
    <b v="0"/>
    <b v="0"/>
    <s v="technology/wearables"/>
    <n v="4.466912114014252"/>
    <n v="65"/>
    <x v="2"/>
    <s v="wearables"/>
  </r>
  <r>
    <n v="699"/>
    <s v="King Inc"/>
    <s v="Ergonomic dedicated focus group"/>
    <n v="7400"/>
    <n v="6245"/>
    <x v="0"/>
    <x v="75"/>
    <x v="1"/>
    <s v="USD"/>
    <n v="1561438800"/>
    <n v="1561525200"/>
    <x v="230"/>
    <d v="2019-06-26T05:00:00"/>
    <b v="0"/>
    <b v="0"/>
    <s v="film &amp; video/drama"/>
    <n v="0.8439189189189189"/>
    <n v="111.52"/>
    <x v="4"/>
    <s v="drama"/>
  </r>
  <r>
    <n v="700"/>
    <s v="Cole, Petty and Cameron"/>
    <s v="Realigned zero administration paradigm"/>
    <n v="100"/>
    <n v="3"/>
    <x v="0"/>
    <x v="49"/>
    <x v="1"/>
    <s v="USD"/>
    <n v="1264399200"/>
    <n v="1265695200"/>
    <x v="67"/>
    <d v="2010-02-09T06:00:00"/>
    <b v="0"/>
    <b v="0"/>
    <s v="technology/wearables"/>
    <n v="0.03"/>
    <n v="3"/>
    <x v="2"/>
    <s v="wearables"/>
  </r>
  <r>
    <n v="701"/>
    <s v="Mcclain LLC"/>
    <s v="Open-source multi-tasking methodology"/>
    <n v="52000"/>
    <n v="91014"/>
    <x v="1"/>
    <x v="472"/>
    <x v="1"/>
    <s v="USD"/>
    <n v="1301202000"/>
    <n v="1301806800"/>
    <x v="643"/>
    <d v="2011-04-03T05:00:00"/>
    <b v="1"/>
    <b v="0"/>
    <s v="theater/plays"/>
    <n v="1.7502692307692307"/>
    <n v="110.99"/>
    <x v="3"/>
    <s v="plays"/>
  </r>
  <r>
    <n v="702"/>
    <s v="Sims-Gross"/>
    <s v="Object-based attitude-oriented analyzer"/>
    <n v="8700"/>
    <n v="4710"/>
    <x v="0"/>
    <x v="100"/>
    <x v="1"/>
    <s v="USD"/>
    <n v="1374469200"/>
    <n v="1374901200"/>
    <x v="644"/>
    <d v="2013-07-27T05:00:00"/>
    <b v="0"/>
    <b v="0"/>
    <s v="technology/wearables"/>
    <n v="0.54137931034482756"/>
    <n v="56.75"/>
    <x v="2"/>
    <s v="wearables"/>
  </r>
  <r>
    <n v="703"/>
    <s v="Perez Group"/>
    <s v="Cross-platform tertiary hub"/>
    <n v="63400"/>
    <n v="197728"/>
    <x v="1"/>
    <x v="473"/>
    <x v="1"/>
    <s v="USD"/>
    <n v="1334984400"/>
    <n v="1336453200"/>
    <x v="645"/>
    <d v="2012-05-08T05:00:00"/>
    <b v="1"/>
    <b v="1"/>
    <s v="publishing/translations"/>
    <n v="3.1187381703470032"/>
    <n v="97.02"/>
    <x v="5"/>
    <s v="translations"/>
  </r>
  <r>
    <n v="704"/>
    <s v="Haynes-Williams"/>
    <s v="Seamless clear-thinking artificial intelligence"/>
    <n v="8700"/>
    <n v="10682"/>
    <x v="1"/>
    <x v="220"/>
    <x v="1"/>
    <s v="USD"/>
    <n v="1467608400"/>
    <n v="1468904400"/>
    <x v="646"/>
    <d v="2016-07-19T05:00:00"/>
    <b v="0"/>
    <b v="0"/>
    <s v="film &amp; video/animation"/>
    <n v="1.2278160919540231"/>
    <n v="92.09"/>
    <x v="4"/>
    <s v="animation"/>
  </r>
  <r>
    <n v="705"/>
    <s v="Ford LLC"/>
    <s v="Centralized tangible success"/>
    <n v="169700"/>
    <n v="168048"/>
    <x v="0"/>
    <x v="474"/>
    <x v="4"/>
    <s v="GBP"/>
    <n v="1386741600"/>
    <n v="1387087200"/>
    <x v="626"/>
    <d v="2013-12-15T06:00:00"/>
    <b v="0"/>
    <b v="0"/>
    <s v="publishing/nonfiction"/>
    <n v="0.99026517383618151"/>
    <n v="82.99"/>
    <x v="5"/>
    <s v="nonfiction"/>
  </r>
  <r>
    <n v="706"/>
    <s v="Moreno Ltd"/>
    <s v="Customer-focused multimedia methodology"/>
    <n v="108400"/>
    <n v="138586"/>
    <x v="1"/>
    <x v="475"/>
    <x v="2"/>
    <s v="AUD"/>
    <n v="1546754400"/>
    <n v="1547445600"/>
    <x v="647"/>
    <d v="2019-01-14T06:00:00"/>
    <b v="0"/>
    <b v="1"/>
    <s v="technology/web"/>
    <n v="1.278468634686347"/>
    <n v="103.04"/>
    <x v="2"/>
    <s v="web"/>
  </r>
  <r>
    <n v="707"/>
    <s v="Moore, Cook and Wright"/>
    <s v="Visionary maximized Local Area Network"/>
    <n v="7300"/>
    <n v="11579"/>
    <x v="1"/>
    <x v="170"/>
    <x v="1"/>
    <s v="USD"/>
    <n v="1544248800"/>
    <n v="1547359200"/>
    <x v="159"/>
    <d v="2019-01-13T06:00:00"/>
    <b v="0"/>
    <b v="0"/>
    <s v="film &amp; video/drama"/>
    <n v="1.5861643835616439"/>
    <n v="68.92"/>
    <x v="4"/>
    <s v="drama"/>
  </r>
  <r>
    <n v="708"/>
    <s v="Ortega LLC"/>
    <s v="Secured bifurcated intranet"/>
    <n v="1700"/>
    <n v="12020"/>
    <x v="1"/>
    <x v="231"/>
    <x v="5"/>
    <s v="CHF"/>
    <n v="1495429200"/>
    <n v="1496293200"/>
    <x v="648"/>
    <d v="2017-06-01T05:00:00"/>
    <b v="0"/>
    <b v="0"/>
    <s v="theater/plays"/>
    <n v="7.0705882352941174"/>
    <n v="87.74"/>
    <x v="3"/>
    <s v="plays"/>
  </r>
  <r>
    <n v="709"/>
    <s v="Silva, Walker and Martin"/>
    <s v="Grass-roots 4thgeneration product"/>
    <n v="9800"/>
    <n v="13954"/>
    <x v="1"/>
    <x v="129"/>
    <x v="6"/>
    <s v="EUR"/>
    <n v="1334811600"/>
    <n v="1335416400"/>
    <x v="267"/>
    <d v="2012-04-26T05:00:00"/>
    <b v="0"/>
    <b v="0"/>
    <s v="theater/plays"/>
    <n v="1.4238775510204082"/>
    <n v="75.02"/>
    <x v="3"/>
    <s v="plays"/>
  </r>
  <r>
    <n v="710"/>
    <s v="Huynh, Gallegos and Mills"/>
    <s v="Reduced next generation info-mediaries"/>
    <n v="4300"/>
    <n v="6358"/>
    <x v="1"/>
    <x v="476"/>
    <x v="1"/>
    <s v="USD"/>
    <n v="1531544400"/>
    <n v="1532149200"/>
    <x v="649"/>
    <d v="2018-07-21T05:00:00"/>
    <b v="0"/>
    <b v="1"/>
    <s v="theater/plays"/>
    <n v="1.4786046511627906"/>
    <n v="50.86"/>
    <x v="3"/>
    <s v="plays"/>
  </r>
  <r>
    <n v="711"/>
    <s v="Anderson LLC"/>
    <s v="Customizable full-range artificial intelligence"/>
    <n v="6200"/>
    <n v="1260"/>
    <x v="0"/>
    <x v="443"/>
    <x v="6"/>
    <s v="EUR"/>
    <n v="1453615200"/>
    <n v="1453788000"/>
    <x v="248"/>
    <d v="2016-01-26T06:00:00"/>
    <b v="1"/>
    <b v="1"/>
    <s v="theater/plays"/>
    <n v="0.20322580645161289"/>
    <n v="90"/>
    <x v="3"/>
    <s v="plays"/>
  </r>
  <r>
    <n v="712"/>
    <s v="Garza-Bryant"/>
    <s v="Programmable leadingedge contingency"/>
    <n v="800"/>
    <n v="14725"/>
    <x v="1"/>
    <x v="381"/>
    <x v="1"/>
    <s v="USD"/>
    <n v="1467954000"/>
    <n v="1471496400"/>
    <x v="571"/>
    <d v="2016-08-18T05:00:00"/>
    <b v="0"/>
    <b v="0"/>
    <s v="theater/plays"/>
    <n v="18.40625"/>
    <n v="72.900000000000006"/>
    <x v="3"/>
    <s v="plays"/>
  </r>
  <r>
    <n v="713"/>
    <s v="Mays LLC"/>
    <s v="Multi-layered global groupware"/>
    <n v="6900"/>
    <n v="11174"/>
    <x v="1"/>
    <x v="459"/>
    <x v="1"/>
    <s v="USD"/>
    <n v="1471842000"/>
    <n v="1472878800"/>
    <x v="650"/>
    <d v="2016-09-03T05:00:00"/>
    <b v="0"/>
    <b v="0"/>
    <s v="publishing/radio &amp; podcasts"/>
    <n v="1.6194202898550725"/>
    <n v="108.49"/>
    <x v="5"/>
    <s v="radio &amp; podcasts"/>
  </r>
  <r>
    <n v="714"/>
    <s v="Evans-Jones"/>
    <s v="Switchable methodical superstructure"/>
    <n v="38500"/>
    <n v="182036"/>
    <x v="1"/>
    <x v="477"/>
    <x v="1"/>
    <s v="USD"/>
    <n v="1408424400"/>
    <n v="1408510800"/>
    <x v="1"/>
    <d v="2014-08-20T05:00:00"/>
    <b v="0"/>
    <b v="0"/>
    <s v="music/rock"/>
    <n v="4.7282077922077921"/>
    <n v="101.98"/>
    <x v="1"/>
    <s v="rock"/>
  </r>
  <r>
    <n v="715"/>
    <s v="Fischer, Torres and Walker"/>
    <s v="Expanded even-keeled portal"/>
    <n v="118000"/>
    <n v="28870"/>
    <x v="0"/>
    <x v="478"/>
    <x v="1"/>
    <s v="USD"/>
    <n v="1281157200"/>
    <n v="1281589200"/>
    <x v="651"/>
    <d v="2010-08-12T05:00:00"/>
    <b v="0"/>
    <b v="0"/>
    <s v="games/mobile games"/>
    <n v="0.24466101694915254"/>
    <n v="44.01"/>
    <x v="6"/>
    <s v="mobile games"/>
  </r>
  <r>
    <n v="716"/>
    <s v="Tapia, Kramer and Hicks"/>
    <s v="Advanced modular moderator"/>
    <n v="2000"/>
    <n v="10353"/>
    <x v="1"/>
    <x v="144"/>
    <x v="1"/>
    <s v="USD"/>
    <n v="1373432400"/>
    <n v="1375851600"/>
    <x v="652"/>
    <d v="2013-08-07T05:00:00"/>
    <b v="0"/>
    <b v="1"/>
    <s v="theater/plays"/>
    <n v="5.1764999999999999"/>
    <n v="65.94"/>
    <x v="3"/>
    <s v="plays"/>
  </r>
  <r>
    <n v="717"/>
    <s v="Barnes, Wilcox and Riley"/>
    <s v="Reverse-engineered well-modulated ability"/>
    <n v="5600"/>
    <n v="13868"/>
    <x v="1"/>
    <x v="479"/>
    <x v="1"/>
    <s v="USD"/>
    <n v="1313989200"/>
    <n v="1315803600"/>
    <x v="653"/>
    <d v="2011-09-12T05:00:00"/>
    <b v="0"/>
    <b v="0"/>
    <s v="film &amp; video/documentary"/>
    <n v="2.4764285714285714"/>
    <n v="24.99"/>
    <x v="4"/>
    <s v="documentary"/>
  </r>
  <r>
    <n v="718"/>
    <s v="Reyes PLC"/>
    <s v="Expanded optimal pricing structure"/>
    <n v="8300"/>
    <n v="8317"/>
    <x v="1"/>
    <x v="480"/>
    <x v="1"/>
    <s v="USD"/>
    <n v="1371445200"/>
    <n v="1373691600"/>
    <x v="654"/>
    <d v="2013-07-13T05:00:00"/>
    <b v="0"/>
    <b v="0"/>
    <s v="technology/wearables"/>
    <n v="1.0020481927710843"/>
    <n v="28"/>
    <x v="2"/>
    <s v="wearables"/>
  </r>
  <r>
    <n v="719"/>
    <s v="Pace, Simpson and Watkins"/>
    <s v="Down-sized uniform ability"/>
    <n v="6900"/>
    <n v="10557"/>
    <x v="1"/>
    <x v="300"/>
    <x v="1"/>
    <s v="USD"/>
    <n v="1338267600"/>
    <n v="1339218000"/>
    <x v="655"/>
    <d v="2012-06-09T05:00:00"/>
    <b v="0"/>
    <b v="0"/>
    <s v="publishing/fiction"/>
    <n v="1.53"/>
    <n v="85.83"/>
    <x v="5"/>
    <s v="fiction"/>
  </r>
  <r>
    <n v="720"/>
    <s v="Valenzuela, Davidson and Castro"/>
    <s v="Multi-layered upward-trending conglomeration"/>
    <n v="8700"/>
    <n v="3227"/>
    <x v="3"/>
    <x v="63"/>
    <x v="3"/>
    <s v="DKK"/>
    <n v="1519192800"/>
    <n v="1520402400"/>
    <x v="656"/>
    <d v="2018-03-07T06:00:00"/>
    <b v="0"/>
    <b v="1"/>
    <s v="theater/plays"/>
    <n v="0.37091954022988505"/>
    <n v="84.92"/>
    <x v="3"/>
    <s v="plays"/>
  </r>
  <r>
    <n v="721"/>
    <s v="Dominguez-Owens"/>
    <s v="Open-architected systematic intranet"/>
    <n v="123600"/>
    <n v="5429"/>
    <x v="3"/>
    <x v="101"/>
    <x v="1"/>
    <s v="USD"/>
    <n v="1522818000"/>
    <n v="1523336400"/>
    <x v="657"/>
    <d v="2018-04-10T05:00:00"/>
    <b v="0"/>
    <b v="0"/>
    <s v="music/rock"/>
    <n v="4.3923948220064728E-2"/>
    <n v="90.48"/>
    <x v="1"/>
    <s v="rock"/>
  </r>
  <r>
    <n v="722"/>
    <s v="Thomas-Simmons"/>
    <s v="Proactive 24hour frame"/>
    <n v="48500"/>
    <n v="75906"/>
    <x v="1"/>
    <x v="481"/>
    <x v="1"/>
    <s v="USD"/>
    <n v="1509948000"/>
    <n v="1512280800"/>
    <x v="265"/>
    <d v="2017-12-03T06:00:00"/>
    <b v="0"/>
    <b v="0"/>
    <s v="film &amp; video/documentary"/>
    <n v="1.5650721649484536"/>
    <n v="25"/>
    <x v="4"/>
    <s v="documentary"/>
  </r>
  <r>
    <n v="723"/>
    <s v="Beck-Knight"/>
    <s v="Exclusive fresh-thinking model"/>
    <n v="4900"/>
    <n v="13250"/>
    <x v="1"/>
    <x v="358"/>
    <x v="2"/>
    <s v="AUD"/>
    <n v="1456898400"/>
    <n v="1458709200"/>
    <x v="658"/>
    <d v="2016-03-23T05:00:00"/>
    <b v="0"/>
    <b v="0"/>
    <s v="theater/plays"/>
    <n v="2.704081632653061"/>
    <n v="92.01"/>
    <x v="3"/>
    <s v="plays"/>
  </r>
  <r>
    <n v="724"/>
    <s v="Mccoy Ltd"/>
    <s v="Business-focused encompassing intranet"/>
    <n v="8400"/>
    <n v="11261"/>
    <x v="1"/>
    <x v="246"/>
    <x v="4"/>
    <s v="GBP"/>
    <n v="1413954000"/>
    <n v="1414126800"/>
    <x v="659"/>
    <d v="2014-10-24T05:00:00"/>
    <b v="0"/>
    <b v="1"/>
    <s v="theater/plays"/>
    <n v="1.3405952380952382"/>
    <n v="93.07"/>
    <x v="3"/>
    <s v="plays"/>
  </r>
  <r>
    <n v="725"/>
    <s v="Dawson-Tyler"/>
    <s v="Optional 6thgeneration access"/>
    <n v="193200"/>
    <n v="97369"/>
    <x v="0"/>
    <x v="482"/>
    <x v="1"/>
    <s v="USD"/>
    <n v="1416031200"/>
    <n v="1416204000"/>
    <x v="660"/>
    <d v="2014-11-17T06:00:00"/>
    <b v="0"/>
    <b v="0"/>
    <s v="games/mobile games"/>
    <n v="0.50398033126293995"/>
    <n v="61.01"/>
    <x v="6"/>
    <s v="mobile games"/>
  </r>
  <r>
    <n v="726"/>
    <s v="Johns-Thomas"/>
    <s v="Realigned web-enabled functionalities"/>
    <n v="54300"/>
    <n v="48227"/>
    <x v="3"/>
    <x v="168"/>
    <x v="1"/>
    <s v="USD"/>
    <n v="1287982800"/>
    <n v="1288501200"/>
    <x v="661"/>
    <d v="2010-10-31T05:00:00"/>
    <b v="0"/>
    <b v="1"/>
    <s v="theater/plays"/>
    <n v="0.88815837937384901"/>
    <n v="92.04"/>
    <x v="3"/>
    <s v="plays"/>
  </r>
  <r>
    <n v="727"/>
    <s v="Quinn, Cruz and Schmidt"/>
    <s v="Enterprise-wide multimedia software"/>
    <n v="8900"/>
    <n v="14685"/>
    <x v="1"/>
    <x v="483"/>
    <x v="1"/>
    <s v="USD"/>
    <n v="1547964000"/>
    <n v="1552971600"/>
    <x v="4"/>
    <d v="2019-03-19T05:00:00"/>
    <b v="0"/>
    <b v="0"/>
    <s v="technology/web"/>
    <n v="1.65"/>
    <n v="81.13"/>
    <x v="2"/>
    <s v="web"/>
  </r>
  <r>
    <n v="728"/>
    <s v="Stewart Inc"/>
    <s v="Versatile mission-critical knowledgebase"/>
    <n v="4200"/>
    <n v="735"/>
    <x v="0"/>
    <x v="234"/>
    <x v="1"/>
    <s v="USD"/>
    <n v="1464152400"/>
    <n v="1465102800"/>
    <x v="662"/>
    <d v="2016-06-05T05:00:00"/>
    <b v="0"/>
    <b v="0"/>
    <s v="theater/plays"/>
    <n v="0.17499999999999999"/>
    <n v="73.5"/>
    <x v="3"/>
    <s v="plays"/>
  </r>
  <r>
    <n v="729"/>
    <s v="Moore Group"/>
    <s v="Multi-lateral object-oriented open system"/>
    <n v="5600"/>
    <n v="10397"/>
    <x v="1"/>
    <x v="393"/>
    <x v="1"/>
    <s v="USD"/>
    <n v="1359957600"/>
    <n v="1360130400"/>
    <x v="663"/>
    <d v="2013-02-06T06:00:00"/>
    <b v="0"/>
    <b v="0"/>
    <s v="film &amp; video/drama"/>
    <n v="1.8566071428571429"/>
    <n v="85.22"/>
    <x v="4"/>
    <s v="drama"/>
  </r>
  <r>
    <n v="730"/>
    <s v="Carson PLC"/>
    <s v="Visionary system-worthy attitude"/>
    <n v="28800"/>
    <n v="118847"/>
    <x v="1"/>
    <x v="130"/>
    <x v="0"/>
    <s v="CAD"/>
    <n v="1432357200"/>
    <n v="1432875600"/>
    <x v="664"/>
    <d v="2015-05-29T05:00:00"/>
    <b v="0"/>
    <b v="0"/>
    <s v="technology/wearables"/>
    <n v="4.1266319444444441"/>
    <n v="110.97"/>
    <x v="2"/>
    <s v="wearables"/>
  </r>
  <r>
    <n v="731"/>
    <s v="Cruz, Hall and Mason"/>
    <s v="Synergized content-based hierarchy"/>
    <n v="8000"/>
    <n v="7220"/>
    <x v="3"/>
    <x v="319"/>
    <x v="1"/>
    <s v="USD"/>
    <n v="1500786000"/>
    <n v="1500872400"/>
    <x v="665"/>
    <d v="2017-07-24T05:00:00"/>
    <b v="0"/>
    <b v="0"/>
    <s v="technology/web"/>
    <n v="0.90249999999999997"/>
    <n v="32.97"/>
    <x v="2"/>
    <s v="web"/>
  </r>
  <r>
    <n v="732"/>
    <s v="Glass, Baker and Jones"/>
    <s v="Business-focused 24hour access"/>
    <n v="117000"/>
    <n v="107622"/>
    <x v="0"/>
    <x v="484"/>
    <x v="1"/>
    <s v="USD"/>
    <n v="1490158800"/>
    <n v="1492146000"/>
    <x v="666"/>
    <d v="2017-04-14T05:00:00"/>
    <b v="0"/>
    <b v="1"/>
    <s v="music/rock"/>
    <n v="0.91984615384615387"/>
    <n v="96.01"/>
    <x v="1"/>
    <s v="rock"/>
  </r>
  <r>
    <n v="733"/>
    <s v="Marquez-Kerr"/>
    <s v="Automated hybrid orchestration"/>
    <n v="15800"/>
    <n v="83267"/>
    <x v="1"/>
    <x v="485"/>
    <x v="1"/>
    <s v="USD"/>
    <n v="1406178000"/>
    <n v="1407301200"/>
    <x v="43"/>
    <d v="2014-08-06T05:00:00"/>
    <b v="0"/>
    <b v="0"/>
    <s v="music/metal"/>
    <n v="5.2700632911392402"/>
    <n v="84.97"/>
    <x v="1"/>
    <s v="metal"/>
  </r>
  <r>
    <n v="734"/>
    <s v="Stone PLC"/>
    <s v="Exclusive 5thgeneration leverage"/>
    <n v="4200"/>
    <n v="13404"/>
    <x v="1"/>
    <x v="486"/>
    <x v="1"/>
    <s v="USD"/>
    <n v="1485583200"/>
    <n v="1486620000"/>
    <x v="667"/>
    <d v="2017-02-09T06:00:00"/>
    <b v="0"/>
    <b v="1"/>
    <s v="theater/plays"/>
    <n v="3.1914285714285713"/>
    <n v="25.01"/>
    <x v="3"/>
    <s v="plays"/>
  </r>
  <r>
    <n v="735"/>
    <s v="Caldwell PLC"/>
    <s v="Grass-roots zero administration alliance"/>
    <n v="37100"/>
    <n v="131404"/>
    <x v="1"/>
    <x v="487"/>
    <x v="1"/>
    <s v="USD"/>
    <n v="1459314000"/>
    <n v="1459918800"/>
    <x v="668"/>
    <d v="2016-04-06T05:00:00"/>
    <b v="0"/>
    <b v="0"/>
    <s v="photography/photography books"/>
    <n v="3.5418867924528303"/>
    <n v="66"/>
    <x v="7"/>
    <s v="photography books"/>
  </r>
  <r>
    <n v="736"/>
    <s v="Silva-Hawkins"/>
    <s v="Proactive heuristic orchestration"/>
    <n v="7700"/>
    <n v="2533"/>
    <x v="3"/>
    <x v="226"/>
    <x v="1"/>
    <s v="USD"/>
    <n v="1424412000"/>
    <n v="1424757600"/>
    <x v="669"/>
    <d v="2015-02-24T06:00:00"/>
    <b v="0"/>
    <b v="0"/>
    <s v="publishing/nonfiction"/>
    <n v="0.32896103896103895"/>
    <n v="87.34"/>
    <x v="5"/>
    <s v="nonfiction"/>
  </r>
  <r>
    <n v="737"/>
    <s v="Gardner Inc"/>
    <s v="Function-based systematic Graphical User Interface"/>
    <n v="3700"/>
    <n v="5028"/>
    <x v="1"/>
    <x v="80"/>
    <x v="1"/>
    <s v="USD"/>
    <n v="1478844000"/>
    <n v="1479880800"/>
    <x v="670"/>
    <d v="2016-11-23T06:00:00"/>
    <b v="0"/>
    <b v="0"/>
    <s v="music/indie rock"/>
    <n v="1.358918918918919"/>
    <n v="27.93"/>
    <x v="1"/>
    <s v="indie rock"/>
  </r>
  <r>
    <n v="738"/>
    <s v="Garcia Group"/>
    <s v="Extended zero administration software"/>
    <n v="74700"/>
    <n v="1557"/>
    <x v="0"/>
    <x v="27"/>
    <x v="1"/>
    <s v="USD"/>
    <n v="1416117600"/>
    <n v="1418018400"/>
    <x v="671"/>
    <d v="2014-12-08T06:00:00"/>
    <b v="0"/>
    <b v="1"/>
    <s v="theater/plays"/>
    <n v="2.0843373493975904E-2"/>
    <n v="103.8"/>
    <x v="3"/>
    <s v="plays"/>
  </r>
  <r>
    <n v="739"/>
    <s v="Meyer-Avila"/>
    <s v="Multi-tiered discrete support"/>
    <n v="10000"/>
    <n v="6100"/>
    <x v="0"/>
    <x v="271"/>
    <x v="1"/>
    <s v="USD"/>
    <n v="1340946000"/>
    <n v="1341032400"/>
    <x v="672"/>
    <d v="2012-06-30T05:00:00"/>
    <b v="0"/>
    <b v="0"/>
    <s v="music/indie rock"/>
    <n v="0.61"/>
    <n v="31.94"/>
    <x v="1"/>
    <s v="indie rock"/>
  </r>
  <r>
    <n v="740"/>
    <s v="Nelson, Smith and Graham"/>
    <s v="Phased system-worthy conglomeration"/>
    <n v="5300"/>
    <n v="1592"/>
    <x v="0"/>
    <x v="36"/>
    <x v="1"/>
    <s v="USD"/>
    <n v="1486101600"/>
    <n v="1486360800"/>
    <x v="673"/>
    <d v="2017-02-06T06:00:00"/>
    <b v="0"/>
    <b v="0"/>
    <s v="theater/plays"/>
    <n v="0.30037735849056602"/>
    <n v="99.5"/>
    <x v="3"/>
    <s v="plays"/>
  </r>
  <r>
    <n v="741"/>
    <s v="Garcia Ltd"/>
    <s v="Balanced mobile alliance"/>
    <n v="1200"/>
    <n v="14150"/>
    <x v="1"/>
    <x v="406"/>
    <x v="1"/>
    <s v="USD"/>
    <n v="1274590800"/>
    <n v="1274677200"/>
    <x v="674"/>
    <d v="2010-05-24T05:00:00"/>
    <b v="0"/>
    <b v="0"/>
    <s v="theater/plays"/>
    <n v="11.791666666666666"/>
    <n v="108.85"/>
    <x v="3"/>
    <s v="plays"/>
  </r>
  <r>
    <n v="742"/>
    <s v="West-Stevens"/>
    <s v="Reactive solution-oriented groupware"/>
    <n v="1200"/>
    <n v="13513"/>
    <x v="1"/>
    <x v="393"/>
    <x v="1"/>
    <s v="USD"/>
    <n v="1263880800"/>
    <n v="1267509600"/>
    <x v="675"/>
    <d v="2010-03-02T06:00:00"/>
    <b v="0"/>
    <b v="0"/>
    <s v="music/electric music"/>
    <n v="11.260833333333334"/>
    <n v="110.76"/>
    <x v="1"/>
    <s v="electric music"/>
  </r>
  <r>
    <n v="743"/>
    <s v="Clark-Conrad"/>
    <s v="Exclusive bandwidth-monitored orchestration"/>
    <n v="3900"/>
    <n v="504"/>
    <x v="0"/>
    <x v="68"/>
    <x v="1"/>
    <s v="USD"/>
    <n v="1445403600"/>
    <n v="1445922000"/>
    <x v="676"/>
    <d v="2015-10-27T05:00:00"/>
    <b v="0"/>
    <b v="1"/>
    <s v="theater/plays"/>
    <n v="0.12923076923076923"/>
    <n v="29.65"/>
    <x v="3"/>
    <s v="plays"/>
  </r>
  <r>
    <n v="744"/>
    <s v="Fitzgerald Group"/>
    <s v="Intuitive exuding initiative"/>
    <n v="2000"/>
    <n v="14240"/>
    <x v="1"/>
    <x v="382"/>
    <x v="1"/>
    <s v="USD"/>
    <n v="1533877200"/>
    <n v="1534050000"/>
    <x v="342"/>
    <d v="2018-08-12T05:00:00"/>
    <b v="0"/>
    <b v="1"/>
    <s v="theater/plays"/>
    <n v="7.12"/>
    <n v="101.71"/>
    <x v="3"/>
    <s v="plays"/>
  </r>
  <r>
    <n v="745"/>
    <s v="Hill, Mccann and Moore"/>
    <s v="Streamlined needs-based knowledge user"/>
    <n v="6900"/>
    <n v="2091"/>
    <x v="0"/>
    <x v="298"/>
    <x v="1"/>
    <s v="USD"/>
    <n v="1275195600"/>
    <n v="1277528400"/>
    <x v="677"/>
    <d v="2010-06-26T05:00:00"/>
    <b v="0"/>
    <b v="0"/>
    <s v="technology/wearables"/>
    <n v="0.30304347826086958"/>
    <n v="61.5"/>
    <x v="2"/>
    <s v="wearables"/>
  </r>
  <r>
    <n v="746"/>
    <s v="Edwards LLC"/>
    <s v="Automated system-worthy structure"/>
    <n v="55800"/>
    <n v="118580"/>
    <x v="1"/>
    <x v="488"/>
    <x v="1"/>
    <s v="USD"/>
    <n v="1318136400"/>
    <n v="1318568400"/>
    <x v="678"/>
    <d v="2011-10-14T05:00:00"/>
    <b v="0"/>
    <b v="0"/>
    <s v="technology/web"/>
    <n v="2.1250896057347672"/>
    <n v="35"/>
    <x v="2"/>
    <s v="web"/>
  </r>
  <r>
    <n v="747"/>
    <s v="Greer and Sons"/>
    <s v="Secured clear-thinking intranet"/>
    <n v="4900"/>
    <n v="11214"/>
    <x v="1"/>
    <x v="489"/>
    <x v="1"/>
    <s v="USD"/>
    <n v="1283403600"/>
    <n v="1284354000"/>
    <x v="679"/>
    <d v="2010-09-13T05:00:00"/>
    <b v="0"/>
    <b v="0"/>
    <s v="theater/plays"/>
    <n v="2.2885714285714287"/>
    <n v="40.049999999999997"/>
    <x v="3"/>
    <s v="plays"/>
  </r>
  <r>
    <n v="748"/>
    <s v="Martinez PLC"/>
    <s v="Cloned actuating architecture"/>
    <n v="194900"/>
    <n v="68137"/>
    <x v="3"/>
    <x v="490"/>
    <x v="1"/>
    <s v="USD"/>
    <n v="1267423200"/>
    <n v="1269579600"/>
    <x v="680"/>
    <d v="2010-03-26T05:00:00"/>
    <b v="0"/>
    <b v="1"/>
    <s v="film &amp; video/animation"/>
    <n v="0.34959979476654696"/>
    <n v="110.97"/>
    <x v="4"/>
    <s v="animation"/>
  </r>
  <r>
    <n v="749"/>
    <s v="Hunter-Logan"/>
    <s v="Down-sized needs-based task-force"/>
    <n v="8600"/>
    <n v="13527"/>
    <x v="1"/>
    <x v="491"/>
    <x v="6"/>
    <s v="EUR"/>
    <n v="1412744400"/>
    <n v="1413781200"/>
    <x v="681"/>
    <d v="2014-10-20T05:00:00"/>
    <b v="0"/>
    <b v="1"/>
    <s v="technology/wearables"/>
    <n v="1.5729069767441861"/>
    <n v="36.96"/>
    <x v="2"/>
    <s v="wearables"/>
  </r>
  <r>
    <n v="750"/>
    <s v="Ramos and Sons"/>
    <s v="Extended responsive Internet solution"/>
    <n v="100"/>
    <n v="1"/>
    <x v="0"/>
    <x v="49"/>
    <x v="4"/>
    <s v="GBP"/>
    <n v="1277960400"/>
    <n v="1280120400"/>
    <x v="682"/>
    <d v="2010-07-26T05:00:00"/>
    <b v="0"/>
    <b v="0"/>
    <s v="music/electric music"/>
    <n v="0.01"/>
    <n v="1"/>
    <x v="1"/>
    <s v="electric music"/>
  </r>
  <r>
    <n v="751"/>
    <s v="Lane-Barber"/>
    <s v="Universal value-added moderator"/>
    <n v="3600"/>
    <n v="8363"/>
    <x v="1"/>
    <x v="492"/>
    <x v="1"/>
    <s v="USD"/>
    <n v="1458190800"/>
    <n v="1459486800"/>
    <x v="683"/>
    <d v="2016-04-01T05:00:00"/>
    <b v="1"/>
    <b v="1"/>
    <s v="publishing/nonfiction"/>
    <n v="2.3230555555555554"/>
    <n v="30.97"/>
    <x v="5"/>
    <s v="nonfiction"/>
  </r>
  <r>
    <n v="752"/>
    <s v="Lowery Group"/>
    <s v="Sharable motivating emulation"/>
    <n v="5800"/>
    <n v="5362"/>
    <x v="3"/>
    <x v="493"/>
    <x v="1"/>
    <s v="USD"/>
    <n v="1280984400"/>
    <n v="1282539600"/>
    <x v="684"/>
    <d v="2010-08-23T05:00:00"/>
    <b v="0"/>
    <b v="1"/>
    <s v="theater/plays"/>
    <n v="0.92448275862068963"/>
    <n v="47.04"/>
    <x v="3"/>
    <s v="plays"/>
  </r>
  <r>
    <n v="753"/>
    <s v="Guerrero-Griffin"/>
    <s v="Networked web-enabled product"/>
    <n v="4700"/>
    <n v="12065"/>
    <x v="1"/>
    <x v="231"/>
    <x v="1"/>
    <s v="USD"/>
    <n v="1274590800"/>
    <n v="1275886800"/>
    <x v="674"/>
    <d v="2010-06-07T05:00:00"/>
    <b v="0"/>
    <b v="0"/>
    <s v="photography/photography books"/>
    <n v="2.5670212765957445"/>
    <n v="88.07"/>
    <x v="7"/>
    <s v="photography books"/>
  </r>
  <r>
    <n v="754"/>
    <s v="Perez, Reed and Lee"/>
    <s v="Advanced dedicated encoding"/>
    <n v="70400"/>
    <n v="118603"/>
    <x v="1"/>
    <x v="494"/>
    <x v="1"/>
    <s v="USD"/>
    <n v="1351400400"/>
    <n v="1355983200"/>
    <x v="685"/>
    <d v="2012-12-20T06:00:00"/>
    <b v="0"/>
    <b v="0"/>
    <s v="theater/plays"/>
    <n v="1.6847017045454546"/>
    <n v="37.01"/>
    <x v="3"/>
    <s v="plays"/>
  </r>
  <r>
    <n v="755"/>
    <s v="Chen, Pollard and Clarke"/>
    <s v="Stand-alone multi-state project"/>
    <n v="4500"/>
    <n v="7496"/>
    <x v="1"/>
    <x v="495"/>
    <x v="3"/>
    <s v="DKK"/>
    <n v="1514354400"/>
    <n v="1515391200"/>
    <x v="605"/>
    <d v="2018-01-08T06:00:00"/>
    <b v="0"/>
    <b v="1"/>
    <s v="theater/plays"/>
    <n v="1.6657777777777778"/>
    <n v="26.03"/>
    <x v="3"/>
    <s v="plays"/>
  </r>
  <r>
    <n v="756"/>
    <s v="Serrano, Gallagher and Griffith"/>
    <s v="Customizable bi-directional monitoring"/>
    <n v="1300"/>
    <n v="10037"/>
    <x v="1"/>
    <x v="496"/>
    <x v="1"/>
    <s v="USD"/>
    <n v="1421733600"/>
    <n v="1422252000"/>
    <x v="686"/>
    <d v="2015-01-26T06:00:00"/>
    <b v="0"/>
    <b v="0"/>
    <s v="theater/plays"/>
    <n v="7.7207692307692311"/>
    <n v="67.819999999999993"/>
    <x v="3"/>
    <s v="plays"/>
  </r>
  <r>
    <n v="757"/>
    <s v="Callahan-Gilbert"/>
    <s v="Profit-focused motivating function"/>
    <n v="1400"/>
    <n v="5696"/>
    <x v="1"/>
    <x v="493"/>
    <x v="1"/>
    <s v="USD"/>
    <n v="1305176400"/>
    <n v="1305522000"/>
    <x v="687"/>
    <d v="2011-05-16T05:00:00"/>
    <b v="0"/>
    <b v="0"/>
    <s v="film &amp; video/drama"/>
    <n v="4.0685714285714285"/>
    <n v="49.96"/>
    <x v="4"/>
    <s v="drama"/>
  </r>
  <r>
    <n v="758"/>
    <s v="Logan-Miranda"/>
    <s v="Proactive systemic firmware"/>
    <n v="29600"/>
    <n v="167005"/>
    <x v="1"/>
    <x v="497"/>
    <x v="0"/>
    <s v="CAD"/>
    <n v="1414126800"/>
    <n v="1414904400"/>
    <x v="688"/>
    <d v="2014-11-02T05:00:00"/>
    <b v="0"/>
    <b v="0"/>
    <s v="music/rock"/>
    <n v="5.6420608108108112"/>
    <n v="110.02"/>
    <x v="1"/>
    <s v="rock"/>
  </r>
  <r>
    <n v="759"/>
    <s v="Rodriguez PLC"/>
    <s v="Grass-roots upward-trending installation"/>
    <n v="167500"/>
    <n v="114615"/>
    <x v="0"/>
    <x v="498"/>
    <x v="1"/>
    <s v="USD"/>
    <n v="1517810400"/>
    <n v="1520402400"/>
    <x v="689"/>
    <d v="2018-03-07T06:00:00"/>
    <b v="0"/>
    <b v="0"/>
    <s v="music/electric music"/>
    <n v="0.6842686567164179"/>
    <n v="89.96"/>
    <x v="1"/>
    <s v="electric music"/>
  </r>
  <r>
    <n v="760"/>
    <s v="Smith-Kennedy"/>
    <s v="Virtual heuristic hub"/>
    <n v="48300"/>
    <n v="16592"/>
    <x v="0"/>
    <x v="155"/>
    <x v="6"/>
    <s v="EUR"/>
    <n v="1564635600"/>
    <n v="1567141200"/>
    <x v="690"/>
    <d v="2019-08-30T05:00:00"/>
    <b v="0"/>
    <b v="1"/>
    <s v="games/video games"/>
    <n v="0.34351966873706002"/>
    <n v="79.010000000000005"/>
    <x v="6"/>
    <s v="video games"/>
  </r>
  <r>
    <n v="761"/>
    <s v="Mitchell-Lee"/>
    <s v="Customizable leadingedge model"/>
    <n v="2200"/>
    <n v="14420"/>
    <x v="1"/>
    <x v="499"/>
    <x v="1"/>
    <s v="USD"/>
    <n v="1500699600"/>
    <n v="1501131600"/>
    <x v="691"/>
    <d v="2017-07-27T05:00:00"/>
    <b v="0"/>
    <b v="0"/>
    <s v="music/rock"/>
    <n v="6.5545454545454547"/>
    <n v="86.87"/>
    <x v="1"/>
    <s v="rock"/>
  </r>
  <r>
    <n v="762"/>
    <s v="Davis Ltd"/>
    <s v="Upgradable uniform service-desk"/>
    <n v="3500"/>
    <n v="6204"/>
    <x v="1"/>
    <x v="16"/>
    <x v="2"/>
    <s v="AUD"/>
    <n v="1354082400"/>
    <n v="1355032800"/>
    <x v="692"/>
    <d v="2012-12-09T06:00:00"/>
    <b v="0"/>
    <b v="0"/>
    <s v="music/jazz"/>
    <n v="1.7725714285714285"/>
    <n v="62.04"/>
    <x v="1"/>
    <s v="jazz"/>
  </r>
  <r>
    <n v="763"/>
    <s v="Rowland PLC"/>
    <s v="Inverse client-driven product"/>
    <n v="5600"/>
    <n v="6338"/>
    <x v="1"/>
    <x v="500"/>
    <x v="1"/>
    <s v="USD"/>
    <n v="1336453200"/>
    <n v="1339477200"/>
    <x v="693"/>
    <d v="2012-06-12T05:00:00"/>
    <b v="0"/>
    <b v="1"/>
    <s v="theater/plays"/>
    <n v="1.1317857142857144"/>
    <n v="26.97"/>
    <x v="3"/>
    <s v="plays"/>
  </r>
  <r>
    <n v="764"/>
    <s v="Shaffer-Mason"/>
    <s v="Managed bandwidth-monitored system engine"/>
    <n v="1100"/>
    <n v="8010"/>
    <x v="1"/>
    <x v="496"/>
    <x v="1"/>
    <s v="USD"/>
    <n v="1305262800"/>
    <n v="1305954000"/>
    <x v="694"/>
    <d v="2011-05-21T05:00:00"/>
    <b v="0"/>
    <b v="0"/>
    <s v="music/rock"/>
    <n v="7.2818181818181822"/>
    <n v="54.12"/>
    <x v="1"/>
    <s v="rock"/>
  </r>
  <r>
    <n v="765"/>
    <s v="Matthews LLC"/>
    <s v="Advanced transitional help-desk"/>
    <n v="3900"/>
    <n v="8125"/>
    <x v="1"/>
    <x v="40"/>
    <x v="1"/>
    <s v="USD"/>
    <n v="1492232400"/>
    <n v="1494392400"/>
    <x v="695"/>
    <d v="2017-05-10T05:00:00"/>
    <b v="1"/>
    <b v="1"/>
    <s v="music/indie rock"/>
    <n v="2.0833333333333335"/>
    <n v="41.04"/>
    <x v="1"/>
    <s v="indie rock"/>
  </r>
  <r>
    <n v="766"/>
    <s v="Montgomery-Castro"/>
    <s v="De-engineered disintermediate encryption"/>
    <n v="43800"/>
    <n v="13653"/>
    <x v="0"/>
    <x v="501"/>
    <x v="2"/>
    <s v="AUD"/>
    <n v="1537333200"/>
    <n v="1537419600"/>
    <x v="123"/>
    <d v="2018-09-20T05:00:00"/>
    <b v="0"/>
    <b v="0"/>
    <s v="film &amp; video/science fiction"/>
    <n v="0.31171232876712329"/>
    <n v="55.05"/>
    <x v="4"/>
    <s v="science fiction"/>
  </r>
  <r>
    <n v="767"/>
    <s v="Hale, Pearson and Jenkins"/>
    <s v="Upgradable attitude-oriented project"/>
    <n v="97200"/>
    <n v="55372"/>
    <x v="0"/>
    <x v="502"/>
    <x v="1"/>
    <s v="USD"/>
    <n v="1444107600"/>
    <n v="1447999200"/>
    <x v="696"/>
    <d v="2015-11-20T06:00:00"/>
    <b v="0"/>
    <b v="0"/>
    <s v="publishing/translations"/>
    <n v="0.56967078189300413"/>
    <n v="107.94"/>
    <x v="5"/>
    <s v="translations"/>
  </r>
  <r>
    <n v="768"/>
    <s v="Ramirez-Calderon"/>
    <s v="Fundamental zero tolerance alliance"/>
    <n v="4800"/>
    <n v="11088"/>
    <x v="1"/>
    <x v="503"/>
    <x v="1"/>
    <s v="USD"/>
    <n v="1386741600"/>
    <n v="1388037600"/>
    <x v="626"/>
    <d v="2013-12-26T06:00:00"/>
    <b v="0"/>
    <b v="0"/>
    <s v="theater/plays"/>
    <n v="2.31"/>
    <n v="73.92"/>
    <x v="3"/>
    <s v="plays"/>
  </r>
  <r>
    <n v="769"/>
    <s v="Johnson-Morales"/>
    <s v="Devolved 24hour forecast"/>
    <n v="125600"/>
    <n v="109106"/>
    <x v="0"/>
    <x v="504"/>
    <x v="1"/>
    <s v="USD"/>
    <n v="1376542800"/>
    <n v="1378789200"/>
    <x v="697"/>
    <d v="2013-09-10T05:00:00"/>
    <b v="0"/>
    <b v="0"/>
    <s v="games/video games"/>
    <n v="0.86867834394904464"/>
    <n v="32"/>
    <x v="6"/>
    <s v="video games"/>
  </r>
  <r>
    <n v="770"/>
    <s v="Mathis-Rodriguez"/>
    <s v="User-centric attitude-oriented intranet"/>
    <n v="4300"/>
    <n v="11642"/>
    <x v="1"/>
    <x v="505"/>
    <x v="6"/>
    <s v="EUR"/>
    <n v="1397451600"/>
    <n v="1398056400"/>
    <x v="698"/>
    <d v="2014-04-21T05:00:00"/>
    <b v="0"/>
    <b v="1"/>
    <s v="theater/plays"/>
    <n v="2.7074418604651163"/>
    <n v="53.9"/>
    <x v="3"/>
    <s v="plays"/>
  </r>
  <r>
    <n v="771"/>
    <s v="Smith, Mack and Williams"/>
    <s v="Self-enabling 5thgeneration paradigm"/>
    <n v="5600"/>
    <n v="2769"/>
    <x v="3"/>
    <x v="150"/>
    <x v="1"/>
    <s v="USD"/>
    <n v="1548482400"/>
    <n v="1550815200"/>
    <x v="699"/>
    <d v="2019-02-22T06:00:00"/>
    <b v="0"/>
    <b v="0"/>
    <s v="theater/plays"/>
    <n v="0.49446428571428569"/>
    <n v="106.5"/>
    <x v="3"/>
    <s v="plays"/>
  </r>
  <r>
    <n v="772"/>
    <s v="Johnson-Pace"/>
    <s v="Persistent 3rdgeneration moratorium"/>
    <n v="149600"/>
    <n v="169586"/>
    <x v="1"/>
    <x v="506"/>
    <x v="1"/>
    <s v="USD"/>
    <n v="1549692000"/>
    <n v="1550037600"/>
    <x v="700"/>
    <d v="2019-02-13T06:00:00"/>
    <b v="0"/>
    <b v="0"/>
    <s v="music/indie rock"/>
    <n v="1.1335962566844919"/>
    <n v="33"/>
    <x v="1"/>
    <s v="indie rock"/>
  </r>
  <r>
    <n v="773"/>
    <s v="Meza, Kirby and Patel"/>
    <s v="Cross-platform empowering project"/>
    <n v="53100"/>
    <n v="101185"/>
    <x v="1"/>
    <x v="507"/>
    <x v="1"/>
    <s v="USD"/>
    <n v="1492059600"/>
    <n v="1492923600"/>
    <x v="701"/>
    <d v="2017-04-23T05:00:00"/>
    <b v="0"/>
    <b v="0"/>
    <s v="theater/plays"/>
    <n v="1.9055555555555554"/>
    <n v="43"/>
    <x v="3"/>
    <s v="plays"/>
  </r>
  <r>
    <n v="774"/>
    <s v="Gonzalez-Snow"/>
    <s v="Polarized user-facing interface"/>
    <n v="5000"/>
    <n v="6775"/>
    <x v="1"/>
    <x v="373"/>
    <x v="6"/>
    <s v="EUR"/>
    <n v="1463979600"/>
    <n v="1467522000"/>
    <x v="702"/>
    <d v="2016-07-03T05:00:00"/>
    <b v="0"/>
    <b v="0"/>
    <s v="technology/web"/>
    <n v="1.355"/>
    <n v="86.86"/>
    <x v="2"/>
    <s v="web"/>
  </r>
  <r>
    <n v="775"/>
    <s v="Murphy LLC"/>
    <s v="Customer-focused non-volatile framework"/>
    <n v="9400"/>
    <n v="968"/>
    <x v="0"/>
    <x v="234"/>
    <x v="1"/>
    <s v="USD"/>
    <n v="1415253600"/>
    <n v="1416117600"/>
    <x v="703"/>
    <d v="2014-11-16T06:00:00"/>
    <b v="0"/>
    <b v="0"/>
    <s v="music/rock"/>
    <n v="0.10297872340425532"/>
    <n v="96.8"/>
    <x v="1"/>
    <s v="rock"/>
  </r>
  <r>
    <n v="776"/>
    <s v="Taylor-Rowe"/>
    <s v="Synchronized multimedia frame"/>
    <n v="110800"/>
    <n v="72623"/>
    <x v="0"/>
    <x v="508"/>
    <x v="1"/>
    <s v="USD"/>
    <n v="1562216400"/>
    <n v="1563771600"/>
    <x v="704"/>
    <d v="2019-07-22T05:00:00"/>
    <b v="0"/>
    <b v="0"/>
    <s v="theater/plays"/>
    <n v="0.65544223826714798"/>
    <n v="33"/>
    <x v="3"/>
    <s v="plays"/>
  </r>
  <r>
    <n v="777"/>
    <s v="Henderson Ltd"/>
    <s v="Open-architected stable algorithm"/>
    <n v="93800"/>
    <n v="45987"/>
    <x v="0"/>
    <x v="103"/>
    <x v="1"/>
    <s v="USD"/>
    <n v="1316754000"/>
    <n v="1319259600"/>
    <x v="431"/>
    <d v="2011-10-22T05:00:00"/>
    <b v="0"/>
    <b v="0"/>
    <s v="theater/plays"/>
    <n v="0.49026652452025588"/>
    <n v="68.03"/>
    <x v="3"/>
    <s v="plays"/>
  </r>
  <r>
    <n v="778"/>
    <s v="Moss-Guzman"/>
    <s v="Cross-platform optimizing website"/>
    <n v="1300"/>
    <n v="10243"/>
    <x v="1"/>
    <x v="5"/>
    <x v="5"/>
    <s v="CHF"/>
    <n v="1313211600"/>
    <n v="1313643600"/>
    <x v="705"/>
    <d v="2011-08-18T05:00:00"/>
    <b v="0"/>
    <b v="0"/>
    <s v="film &amp; video/animation"/>
    <n v="7.8792307692307695"/>
    <n v="58.87"/>
    <x v="4"/>
    <s v="animation"/>
  </r>
  <r>
    <n v="779"/>
    <s v="Webb Group"/>
    <s v="Public-key actuating projection"/>
    <n v="108700"/>
    <n v="87293"/>
    <x v="0"/>
    <x v="509"/>
    <x v="1"/>
    <s v="USD"/>
    <n v="1439528400"/>
    <n v="1440306000"/>
    <x v="706"/>
    <d v="2015-08-23T05:00:00"/>
    <b v="0"/>
    <b v="1"/>
    <s v="theater/plays"/>
    <n v="0.80306347746090156"/>
    <n v="105.05"/>
    <x v="3"/>
    <s v="plays"/>
  </r>
  <r>
    <n v="780"/>
    <s v="Brooks-Rodriguez"/>
    <s v="Implemented intangible instruction set"/>
    <n v="5100"/>
    <n v="5421"/>
    <x v="1"/>
    <x v="55"/>
    <x v="1"/>
    <s v="USD"/>
    <n v="1469163600"/>
    <n v="1470805200"/>
    <x v="707"/>
    <d v="2016-08-10T05:00:00"/>
    <b v="0"/>
    <b v="1"/>
    <s v="film &amp; video/drama"/>
    <n v="1.0629411764705883"/>
    <n v="33.049999999999997"/>
    <x v="4"/>
    <s v="drama"/>
  </r>
  <r>
    <n v="781"/>
    <s v="Thomas Ltd"/>
    <s v="Cross-group interactive architecture"/>
    <n v="8700"/>
    <n v="4414"/>
    <x v="3"/>
    <x v="75"/>
    <x v="5"/>
    <s v="CHF"/>
    <n v="1288501200"/>
    <n v="1292911200"/>
    <x v="708"/>
    <d v="2010-12-21T06:00:00"/>
    <b v="0"/>
    <b v="0"/>
    <s v="theater/plays"/>
    <n v="0.50735632183908042"/>
    <n v="78.819999999999993"/>
    <x v="3"/>
    <s v="plays"/>
  </r>
  <r>
    <n v="782"/>
    <s v="Williams and Sons"/>
    <s v="Centralized asymmetric framework"/>
    <n v="5100"/>
    <n v="10981"/>
    <x v="1"/>
    <x v="510"/>
    <x v="1"/>
    <s v="USD"/>
    <n v="1298959200"/>
    <n v="1301374800"/>
    <x v="709"/>
    <d v="2011-03-29T05:00:00"/>
    <b v="0"/>
    <b v="1"/>
    <s v="film &amp; video/animation"/>
    <n v="2.153137254901961"/>
    <n v="68.2"/>
    <x v="4"/>
    <s v="animation"/>
  </r>
  <r>
    <n v="783"/>
    <s v="Vega, Chan and Carney"/>
    <s v="Down-sized systematic utilization"/>
    <n v="7400"/>
    <n v="10451"/>
    <x v="1"/>
    <x v="188"/>
    <x v="1"/>
    <s v="USD"/>
    <n v="1387260000"/>
    <n v="1387864800"/>
    <x v="710"/>
    <d v="2013-12-24T06:00:00"/>
    <b v="0"/>
    <b v="0"/>
    <s v="music/rock"/>
    <n v="1.4122972972972974"/>
    <n v="75.73"/>
    <x v="1"/>
    <s v="rock"/>
  </r>
  <r>
    <n v="784"/>
    <s v="Byrd Group"/>
    <s v="Profound fault-tolerant model"/>
    <n v="88900"/>
    <n v="102535"/>
    <x v="1"/>
    <x v="511"/>
    <x v="1"/>
    <s v="USD"/>
    <n v="1457244000"/>
    <n v="1458190800"/>
    <x v="711"/>
    <d v="2016-03-17T05:00:00"/>
    <b v="0"/>
    <b v="0"/>
    <s v="technology/web"/>
    <n v="1.1533745781777278"/>
    <n v="31"/>
    <x v="2"/>
    <s v="web"/>
  </r>
  <r>
    <n v="785"/>
    <s v="Peterson, Fletcher and Sanchez"/>
    <s v="Multi-channeled bi-directional moratorium"/>
    <n v="6700"/>
    <n v="12939"/>
    <x v="1"/>
    <x v="78"/>
    <x v="2"/>
    <s v="AUD"/>
    <n v="1556341200"/>
    <n v="1559278800"/>
    <x v="157"/>
    <d v="2019-05-31T05:00:00"/>
    <b v="0"/>
    <b v="1"/>
    <s v="film &amp; video/animation"/>
    <n v="1.9311940298507462"/>
    <n v="101.88"/>
    <x v="4"/>
    <s v="animation"/>
  </r>
  <r>
    <n v="786"/>
    <s v="Smith-Brown"/>
    <s v="Object-based content-based ability"/>
    <n v="1500"/>
    <n v="10946"/>
    <x v="1"/>
    <x v="512"/>
    <x v="6"/>
    <s v="EUR"/>
    <n v="1522126800"/>
    <n v="1522731600"/>
    <x v="630"/>
    <d v="2018-04-03T05:00:00"/>
    <b v="0"/>
    <b v="1"/>
    <s v="music/jazz"/>
    <n v="7.2973333333333334"/>
    <n v="52.88"/>
    <x v="1"/>
    <s v="jazz"/>
  </r>
  <r>
    <n v="787"/>
    <s v="Vance-Glover"/>
    <s v="Progressive coherent secured line"/>
    <n v="61200"/>
    <n v="60994"/>
    <x v="0"/>
    <x v="513"/>
    <x v="0"/>
    <s v="CAD"/>
    <n v="1305954000"/>
    <n v="1306731600"/>
    <x v="712"/>
    <d v="2011-05-30T05:00:00"/>
    <b v="0"/>
    <b v="0"/>
    <s v="music/rock"/>
    <n v="0.99663398692810456"/>
    <n v="71.010000000000005"/>
    <x v="1"/>
    <s v="rock"/>
  </r>
  <r>
    <n v="788"/>
    <s v="Joyce PLC"/>
    <s v="Synchronized directional capability"/>
    <n v="3600"/>
    <n v="3174"/>
    <x v="2"/>
    <x v="249"/>
    <x v="1"/>
    <s v="USD"/>
    <n v="1350709200"/>
    <n v="1352527200"/>
    <x v="93"/>
    <d v="2012-11-10T06:00:00"/>
    <b v="0"/>
    <b v="0"/>
    <s v="film &amp; video/animation"/>
    <n v="0.88166666666666671"/>
    <n v="102.39"/>
    <x v="4"/>
    <s v="animation"/>
  </r>
  <r>
    <n v="789"/>
    <s v="Kennedy-Miller"/>
    <s v="Cross-platform composite migration"/>
    <n v="9000"/>
    <n v="3351"/>
    <x v="0"/>
    <x v="430"/>
    <x v="1"/>
    <s v="USD"/>
    <n v="1401166800"/>
    <n v="1404363600"/>
    <x v="713"/>
    <d v="2014-07-03T05:00:00"/>
    <b v="0"/>
    <b v="0"/>
    <s v="theater/plays"/>
    <n v="0.37233333333333335"/>
    <n v="74.47"/>
    <x v="3"/>
    <s v="plays"/>
  </r>
  <r>
    <n v="790"/>
    <s v="White-Obrien"/>
    <s v="Operative local pricing structure"/>
    <n v="185900"/>
    <n v="56774"/>
    <x v="3"/>
    <x v="260"/>
    <x v="1"/>
    <s v="USD"/>
    <n v="1266127200"/>
    <n v="1266645600"/>
    <x v="714"/>
    <d v="2010-02-20T06:00:00"/>
    <b v="0"/>
    <b v="0"/>
    <s v="theater/plays"/>
    <n v="0.30540075309306081"/>
    <n v="51.01"/>
    <x v="3"/>
    <s v="plays"/>
  </r>
  <r>
    <n v="791"/>
    <s v="Stafford, Hess and Raymond"/>
    <s v="Optional web-enabled extranet"/>
    <n v="2100"/>
    <n v="540"/>
    <x v="0"/>
    <x v="514"/>
    <x v="1"/>
    <s v="USD"/>
    <n v="1481436000"/>
    <n v="1482818400"/>
    <x v="715"/>
    <d v="2016-12-27T06:00:00"/>
    <b v="0"/>
    <b v="0"/>
    <s v="food/food trucks"/>
    <n v="0.25714285714285712"/>
    <n v="90"/>
    <x v="0"/>
    <s v="food trucks"/>
  </r>
  <r>
    <n v="792"/>
    <s v="Jordan, Schneider and Hall"/>
    <s v="Reduced 6thgeneration intranet"/>
    <n v="2000"/>
    <n v="680"/>
    <x v="0"/>
    <x v="243"/>
    <x v="1"/>
    <s v="USD"/>
    <n v="1372222800"/>
    <n v="1374642000"/>
    <x v="716"/>
    <d v="2013-07-24T05:00:00"/>
    <b v="0"/>
    <b v="1"/>
    <s v="theater/plays"/>
    <n v="0.34"/>
    <n v="97.14"/>
    <x v="3"/>
    <s v="plays"/>
  </r>
  <r>
    <n v="793"/>
    <s v="Rodriguez, Cox and Rodriguez"/>
    <s v="Networked disintermediate leverage"/>
    <n v="1100"/>
    <n v="13045"/>
    <x v="1"/>
    <x v="483"/>
    <x v="5"/>
    <s v="CHF"/>
    <n v="1372136400"/>
    <n v="1372482000"/>
    <x v="448"/>
    <d v="2013-06-29T05:00:00"/>
    <b v="0"/>
    <b v="0"/>
    <s v="publishing/nonfiction"/>
    <n v="11.859090909090909"/>
    <n v="72.069999999999993"/>
    <x v="5"/>
    <s v="nonfiction"/>
  </r>
  <r>
    <n v="794"/>
    <s v="Welch Inc"/>
    <s v="Optional optimal website"/>
    <n v="6600"/>
    <n v="8276"/>
    <x v="1"/>
    <x v="460"/>
    <x v="1"/>
    <s v="USD"/>
    <n v="1513922400"/>
    <n v="1514959200"/>
    <x v="717"/>
    <d v="2018-01-03T06:00:00"/>
    <b v="0"/>
    <b v="0"/>
    <s v="music/rock"/>
    <n v="1.2539393939393939"/>
    <n v="75.239999999999995"/>
    <x v="1"/>
    <s v="rock"/>
  </r>
  <r>
    <n v="795"/>
    <s v="Vasquez Inc"/>
    <s v="Stand-alone asynchronous functionalities"/>
    <n v="7100"/>
    <n v="1022"/>
    <x v="0"/>
    <x v="249"/>
    <x v="1"/>
    <s v="USD"/>
    <n v="1477976400"/>
    <n v="1478235600"/>
    <x v="718"/>
    <d v="2016-11-04T05:00:00"/>
    <b v="0"/>
    <b v="0"/>
    <s v="film &amp; video/drama"/>
    <n v="0.14394366197183098"/>
    <n v="32.97"/>
    <x v="4"/>
    <s v="drama"/>
  </r>
  <r>
    <n v="796"/>
    <s v="Freeman-Ferguson"/>
    <s v="Profound full-range open system"/>
    <n v="7800"/>
    <n v="4275"/>
    <x v="0"/>
    <x v="373"/>
    <x v="1"/>
    <s v="USD"/>
    <n v="1407474000"/>
    <n v="1408078800"/>
    <x v="719"/>
    <d v="2014-08-15T05:00:00"/>
    <b v="0"/>
    <b v="1"/>
    <s v="games/mobile games"/>
    <n v="0.54807692307692313"/>
    <n v="54.81"/>
    <x v="6"/>
    <s v="mobile games"/>
  </r>
  <r>
    <n v="797"/>
    <s v="Houston, Moore and Rogers"/>
    <s v="Optional tangible utilization"/>
    <n v="7600"/>
    <n v="8332"/>
    <x v="1"/>
    <x v="515"/>
    <x v="1"/>
    <s v="USD"/>
    <n v="1546149600"/>
    <n v="1548136800"/>
    <x v="720"/>
    <d v="2019-01-22T06:00:00"/>
    <b v="0"/>
    <b v="0"/>
    <s v="technology/web"/>
    <n v="1.0963157894736841"/>
    <n v="45.04"/>
    <x v="2"/>
    <s v="web"/>
  </r>
  <r>
    <n v="798"/>
    <s v="Small-Fuentes"/>
    <s v="Seamless maximized product"/>
    <n v="3400"/>
    <n v="6408"/>
    <x v="1"/>
    <x v="246"/>
    <x v="1"/>
    <s v="USD"/>
    <n v="1338440400"/>
    <n v="1340859600"/>
    <x v="721"/>
    <d v="2012-06-28T05:00:00"/>
    <b v="0"/>
    <b v="1"/>
    <s v="theater/plays"/>
    <n v="1.8847058823529412"/>
    <n v="52.96"/>
    <x v="3"/>
    <s v="plays"/>
  </r>
  <r>
    <n v="799"/>
    <s v="Reid-Day"/>
    <s v="Devolved tertiary time-frame"/>
    <n v="84500"/>
    <n v="73522"/>
    <x v="0"/>
    <x v="516"/>
    <x v="4"/>
    <s v="GBP"/>
    <n v="1454133600"/>
    <n v="1454479200"/>
    <x v="722"/>
    <d v="2016-02-03T06:00:00"/>
    <b v="0"/>
    <b v="0"/>
    <s v="theater/plays"/>
    <n v="0.87008284023668636"/>
    <n v="60.02"/>
    <x v="3"/>
    <s v="plays"/>
  </r>
  <r>
    <n v="800"/>
    <s v="Wallace LLC"/>
    <s v="Centralized regional function"/>
    <n v="100"/>
    <n v="1"/>
    <x v="0"/>
    <x v="49"/>
    <x v="5"/>
    <s v="CHF"/>
    <n v="1434085200"/>
    <n v="1434430800"/>
    <x v="139"/>
    <d v="2015-06-16T05:00:00"/>
    <b v="0"/>
    <b v="0"/>
    <s v="music/rock"/>
    <n v="0.01"/>
    <n v="1"/>
    <x v="1"/>
    <s v="rock"/>
  </r>
  <r>
    <n v="801"/>
    <s v="Olson-Bishop"/>
    <s v="User-friendly high-level initiative"/>
    <n v="2300"/>
    <n v="4667"/>
    <x v="1"/>
    <x v="88"/>
    <x v="1"/>
    <s v="USD"/>
    <n v="1577772000"/>
    <n v="1579672800"/>
    <x v="723"/>
    <d v="2020-01-22T06:00:00"/>
    <b v="0"/>
    <b v="1"/>
    <s v="photography/photography books"/>
    <n v="2.0291304347826089"/>
    <n v="44.03"/>
    <x v="7"/>
    <s v="photography books"/>
  </r>
  <r>
    <n v="802"/>
    <s v="Rodriguez, Anderson and Porter"/>
    <s v="Reverse-engineered zero-defect infrastructure"/>
    <n v="6200"/>
    <n v="12216"/>
    <x v="1"/>
    <x v="23"/>
    <x v="1"/>
    <s v="USD"/>
    <n v="1562216400"/>
    <n v="1562389200"/>
    <x v="704"/>
    <d v="2019-07-06T05:00:00"/>
    <b v="0"/>
    <b v="0"/>
    <s v="photography/photography books"/>
    <n v="1.9703225806451612"/>
    <n v="86.03"/>
    <x v="7"/>
    <s v="photography books"/>
  </r>
  <r>
    <n v="803"/>
    <s v="Perez, Brown and Meyers"/>
    <s v="Stand-alone background customer loyalty"/>
    <n v="6100"/>
    <n v="6527"/>
    <x v="1"/>
    <x v="517"/>
    <x v="1"/>
    <s v="USD"/>
    <n v="1548568800"/>
    <n v="1551506400"/>
    <x v="724"/>
    <d v="2019-03-02T06:00:00"/>
    <b v="0"/>
    <b v="0"/>
    <s v="theater/plays"/>
    <n v="1.07"/>
    <n v="28.01"/>
    <x v="3"/>
    <s v="plays"/>
  </r>
  <r>
    <n v="804"/>
    <s v="English-Mccullough"/>
    <s v="Business-focused discrete software"/>
    <n v="2600"/>
    <n v="6987"/>
    <x v="1"/>
    <x v="205"/>
    <x v="1"/>
    <s v="USD"/>
    <n v="1514872800"/>
    <n v="1516600800"/>
    <x v="725"/>
    <d v="2018-01-22T06:00:00"/>
    <b v="0"/>
    <b v="0"/>
    <s v="music/rock"/>
    <n v="2.6873076923076922"/>
    <n v="32.049999999999997"/>
    <x v="1"/>
    <s v="rock"/>
  </r>
  <r>
    <n v="805"/>
    <s v="Smith-Nguyen"/>
    <s v="Advanced intermediate Graphic Interface"/>
    <n v="9700"/>
    <n v="4932"/>
    <x v="0"/>
    <x v="109"/>
    <x v="2"/>
    <s v="AUD"/>
    <n v="1416031200"/>
    <n v="1420437600"/>
    <x v="660"/>
    <d v="2015-01-05T06:00:00"/>
    <b v="0"/>
    <b v="0"/>
    <s v="film &amp; video/documentary"/>
    <n v="0.50845360824742269"/>
    <n v="73.61"/>
    <x v="4"/>
    <s v="documentary"/>
  </r>
  <r>
    <n v="806"/>
    <s v="Harmon-Madden"/>
    <s v="Adaptive holistic hub"/>
    <n v="700"/>
    <n v="8262"/>
    <x v="1"/>
    <x v="70"/>
    <x v="1"/>
    <s v="USD"/>
    <n v="1330927200"/>
    <n v="1332997200"/>
    <x v="726"/>
    <d v="2012-03-29T05:00:00"/>
    <b v="0"/>
    <b v="1"/>
    <s v="film &amp; video/drama"/>
    <n v="11.802857142857142"/>
    <n v="108.71"/>
    <x v="4"/>
    <s v="drama"/>
  </r>
  <r>
    <n v="807"/>
    <s v="Walker-Taylor"/>
    <s v="Automated uniform concept"/>
    <n v="700"/>
    <n v="1848"/>
    <x v="1"/>
    <x v="177"/>
    <x v="1"/>
    <s v="USD"/>
    <n v="1571115600"/>
    <n v="1574920800"/>
    <x v="727"/>
    <d v="2019-11-28T06:00:00"/>
    <b v="0"/>
    <b v="1"/>
    <s v="theater/plays"/>
    <n v="2.64"/>
    <n v="42.98"/>
    <x v="3"/>
    <s v="plays"/>
  </r>
  <r>
    <n v="808"/>
    <s v="Harris, Medina and Mitchell"/>
    <s v="Enhanced regional flexibility"/>
    <n v="5200"/>
    <n v="1583"/>
    <x v="0"/>
    <x v="161"/>
    <x v="1"/>
    <s v="USD"/>
    <n v="1463461200"/>
    <n v="1464930000"/>
    <x v="728"/>
    <d v="2016-06-03T05:00:00"/>
    <b v="0"/>
    <b v="0"/>
    <s v="food/food trucks"/>
    <n v="0.30442307692307691"/>
    <n v="83.32"/>
    <x v="0"/>
    <s v="food trucks"/>
  </r>
  <r>
    <n v="809"/>
    <s v="Williams and Sons"/>
    <s v="Public-key bottom-line algorithm"/>
    <n v="140800"/>
    <n v="88536"/>
    <x v="0"/>
    <x v="518"/>
    <x v="5"/>
    <s v="CHF"/>
    <n v="1344920400"/>
    <n v="1345006800"/>
    <x v="729"/>
    <d v="2012-08-15T05:00:00"/>
    <b v="0"/>
    <b v="0"/>
    <s v="film &amp; video/documentary"/>
    <n v="0.62880681818181816"/>
    <n v="42"/>
    <x v="4"/>
    <s v="documentary"/>
  </r>
  <r>
    <n v="810"/>
    <s v="Ball-Fisher"/>
    <s v="Multi-layered intangible instruction set"/>
    <n v="6400"/>
    <n v="12360"/>
    <x v="1"/>
    <x v="394"/>
    <x v="1"/>
    <s v="USD"/>
    <n v="1511848800"/>
    <n v="1512712800"/>
    <x v="730"/>
    <d v="2017-12-08T06:00:00"/>
    <b v="0"/>
    <b v="1"/>
    <s v="theater/plays"/>
    <n v="1.9312499999999999"/>
    <n v="55.93"/>
    <x v="3"/>
    <s v="plays"/>
  </r>
  <r>
    <n v="811"/>
    <s v="Page, Holt and Mack"/>
    <s v="Fundamental methodical emulation"/>
    <n v="92500"/>
    <n v="71320"/>
    <x v="0"/>
    <x v="89"/>
    <x v="1"/>
    <s v="USD"/>
    <n v="1452319200"/>
    <n v="1452492000"/>
    <x v="731"/>
    <d v="2016-01-11T06:00:00"/>
    <b v="0"/>
    <b v="1"/>
    <s v="games/video games"/>
    <n v="0.77102702702702708"/>
    <n v="105.04"/>
    <x v="6"/>
    <s v="video games"/>
  </r>
  <r>
    <n v="812"/>
    <s v="Landry Group"/>
    <s v="Expanded value-added hardware"/>
    <n v="59700"/>
    <n v="134640"/>
    <x v="1"/>
    <x v="519"/>
    <x v="0"/>
    <s v="CAD"/>
    <n v="1523854800"/>
    <n v="1524286800"/>
    <x v="78"/>
    <d v="2018-04-21T05:00:00"/>
    <b v="0"/>
    <b v="0"/>
    <s v="publishing/nonfiction"/>
    <n v="2.2552763819095478"/>
    <n v="48"/>
    <x v="5"/>
    <s v="nonfiction"/>
  </r>
  <r>
    <n v="813"/>
    <s v="Buckley Group"/>
    <s v="Diverse high-level attitude"/>
    <n v="3200"/>
    <n v="7661"/>
    <x v="1"/>
    <x v="520"/>
    <x v="1"/>
    <s v="USD"/>
    <n v="1346043600"/>
    <n v="1346907600"/>
    <x v="732"/>
    <d v="2012-09-06T05:00:00"/>
    <b v="0"/>
    <b v="0"/>
    <s v="games/video games"/>
    <n v="2.3940625"/>
    <n v="112.66"/>
    <x v="6"/>
    <s v="video games"/>
  </r>
  <r>
    <n v="814"/>
    <s v="Vincent PLC"/>
    <s v="Visionary 24hour analyzer"/>
    <n v="3200"/>
    <n v="2950"/>
    <x v="0"/>
    <x v="521"/>
    <x v="3"/>
    <s v="DKK"/>
    <n v="1464325200"/>
    <n v="1464498000"/>
    <x v="733"/>
    <d v="2016-05-29T05:00:00"/>
    <b v="0"/>
    <b v="1"/>
    <s v="music/rock"/>
    <n v="0.921875"/>
    <n v="81.94"/>
    <x v="1"/>
    <s v="rock"/>
  </r>
  <r>
    <n v="815"/>
    <s v="Watson-Douglas"/>
    <s v="Centralized bandwidth-monitored leverage"/>
    <n v="9000"/>
    <n v="11721"/>
    <x v="1"/>
    <x v="236"/>
    <x v="0"/>
    <s v="CAD"/>
    <n v="1511935200"/>
    <n v="1514181600"/>
    <x v="734"/>
    <d v="2017-12-25T06:00:00"/>
    <b v="0"/>
    <b v="0"/>
    <s v="music/rock"/>
    <n v="1.3023333333333333"/>
    <n v="64.05"/>
    <x v="1"/>
    <s v="rock"/>
  </r>
  <r>
    <n v="816"/>
    <s v="Jones, Casey and Jones"/>
    <s v="Ergonomic mission-critical moratorium"/>
    <n v="2300"/>
    <n v="14150"/>
    <x v="1"/>
    <x v="221"/>
    <x v="1"/>
    <s v="USD"/>
    <n v="1392012000"/>
    <n v="1392184800"/>
    <x v="406"/>
    <d v="2014-02-12T06:00:00"/>
    <b v="1"/>
    <b v="1"/>
    <s v="theater/plays"/>
    <n v="6.1521739130434785"/>
    <n v="106.39"/>
    <x v="3"/>
    <s v="plays"/>
  </r>
  <r>
    <n v="817"/>
    <s v="Alvarez-Bauer"/>
    <s v="Front-line intermediate moderator"/>
    <n v="51300"/>
    <n v="189192"/>
    <x v="1"/>
    <x v="522"/>
    <x v="6"/>
    <s v="EUR"/>
    <n v="1556946000"/>
    <n v="1559365200"/>
    <x v="735"/>
    <d v="2019-06-01T05:00:00"/>
    <b v="0"/>
    <b v="1"/>
    <s v="publishing/nonfiction"/>
    <n v="3.687953216374269"/>
    <n v="76.010000000000005"/>
    <x v="5"/>
    <s v="nonfiction"/>
  </r>
  <r>
    <n v="818"/>
    <s v="Martinez LLC"/>
    <s v="Automated local secured line"/>
    <n v="700"/>
    <n v="7664"/>
    <x v="1"/>
    <x v="464"/>
    <x v="1"/>
    <s v="USD"/>
    <n v="1548050400"/>
    <n v="1549173600"/>
    <x v="736"/>
    <d v="2019-02-03T06:00:00"/>
    <b v="0"/>
    <b v="1"/>
    <s v="theater/plays"/>
    <n v="10.948571428571428"/>
    <n v="111.07"/>
    <x v="3"/>
    <s v="plays"/>
  </r>
  <r>
    <n v="819"/>
    <s v="Buck-Khan"/>
    <s v="Integrated bandwidth-monitored alliance"/>
    <n v="8900"/>
    <n v="4509"/>
    <x v="0"/>
    <x v="523"/>
    <x v="1"/>
    <s v="USD"/>
    <n v="1353736800"/>
    <n v="1355032800"/>
    <x v="737"/>
    <d v="2012-12-09T06:00:00"/>
    <b v="1"/>
    <b v="0"/>
    <s v="games/video games"/>
    <n v="0.50662921348314605"/>
    <n v="95.94"/>
    <x v="6"/>
    <s v="video games"/>
  </r>
  <r>
    <n v="820"/>
    <s v="Valdez, Williams and Meyer"/>
    <s v="Cross-group heuristic forecast"/>
    <n v="1500"/>
    <n v="12009"/>
    <x v="1"/>
    <x v="524"/>
    <x v="4"/>
    <s v="GBP"/>
    <n v="1532840400"/>
    <n v="1533963600"/>
    <x v="192"/>
    <d v="2018-08-11T05:00:00"/>
    <b v="0"/>
    <b v="1"/>
    <s v="music/rock"/>
    <n v="8.0060000000000002"/>
    <n v="43.04"/>
    <x v="1"/>
    <s v="rock"/>
  </r>
  <r>
    <n v="821"/>
    <s v="Alvarez-Andrews"/>
    <s v="Extended impactful secured line"/>
    <n v="4900"/>
    <n v="14273"/>
    <x v="1"/>
    <x v="155"/>
    <x v="1"/>
    <s v="USD"/>
    <n v="1488261600"/>
    <n v="1489381200"/>
    <x v="738"/>
    <d v="2017-03-13T05:00:00"/>
    <b v="0"/>
    <b v="0"/>
    <s v="film &amp; video/documentary"/>
    <n v="2.9128571428571428"/>
    <n v="67.97"/>
    <x v="4"/>
    <s v="documentary"/>
  </r>
  <r>
    <n v="822"/>
    <s v="Stewart and Sons"/>
    <s v="Distributed optimizing protocol"/>
    <n v="54000"/>
    <n v="188982"/>
    <x v="1"/>
    <x v="525"/>
    <x v="1"/>
    <s v="USD"/>
    <n v="1393567200"/>
    <n v="1395032400"/>
    <x v="739"/>
    <d v="2014-03-17T05:00:00"/>
    <b v="0"/>
    <b v="0"/>
    <s v="music/rock"/>
    <n v="3.4996666666666667"/>
    <n v="89.99"/>
    <x v="1"/>
    <s v="rock"/>
  </r>
  <r>
    <n v="823"/>
    <s v="Dyer Inc"/>
    <s v="Secured well-modulated system engine"/>
    <n v="4100"/>
    <n v="14640"/>
    <x v="1"/>
    <x v="526"/>
    <x v="1"/>
    <s v="USD"/>
    <n v="1410325200"/>
    <n v="1412485200"/>
    <x v="613"/>
    <d v="2014-10-05T05:00:00"/>
    <b v="1"/>
    <b v="1"/>
    <s v="music/rock"/>
    <n v="3.5707317073170732"/>
    <n v="58.1"/>
    <x v="1"/>
    <s v="rock"/>
  </r>
  <r>
    <n v="824"/>
    <s v="Anderson, Williams and Cox"/>
    <s v="Streamlined national benchmark"/>
    <n v="85000"/>
    <n v="107516"/>
    <x v="1"/>
    <x v="527"/>
    <x v="1"/>
    <s v="USD"/>
    <n v="1276923600"/>
    <n v="1279688400"/>
    <x v="740"/>
    <d v="2010-07-21T05:00:00"/>
    <b v="0"/>
    <b v="1"/>
    <s v="publishing/nonfiction"/>
    <n v="1.2648941176470587"/>
    <n v="84"/>
    <x v="5"/>
    <s v="nonfiction"/>
  </r>
  <r>
    <n v="825"/>
    <s v="Solomon PLC"/>
    <s v="Open-architected 24/7 infrastructure"/>
    <n v="3600"/>
    <n v="13950"/>
    <x v="1"/>
    <x v="144"/>
    <x v="4"/>
    <s v="GBP"/>
    <n v="1500958800"/>
    <n v="1501995600"/>
    <x v="145"/>
    <d v="2017-08-06T05:00:00"/>
    <b v="0"/>
    <b v="0"/>
    <s v="film &amp; video/shorts"/>
    <n v="3.875"/>
    <n v="88.85"/>
    <x v="4"/>
    <s v="shorts"/>
  </r>
  <r>
    <n v="826"/>
    <s v="Miller-Hubbard"/>
    <s v="Digitized 6thgeneration Local Area Network"/>
    <n v="2800"/>
    <n v="12797"/>
    <x v="1"/>
    <x v="346"/>
    <x v="1"/>
    <s v="USD"/>
    <n v="1292220000"/>
    <n v="1294639200"/>
    <x v="741"/>
    <d v="2011-01-10T06:00:00"/>
    <b v="0"/>
    <b v="1"/>
    <s v="theater/plays"/>
    <n v="4.5703571428571426"/>
    <n v="65.959999999999994"/>
    <x v="3"/>
    <s v="plays"/>
  </r>
  <r>
    <n v="827"/>
    <s v="Miranda, Martinez and Lowery"/>
    <s v="Innovative actuating artificial intelligence"/>
    <n v="2300"/>
    <n v="6134"/>
    <x v="1"/>
    <x v="172"/>
    <x v="2"/>
    <s v="AUD"/>
    <n v="1304398800"/>
    <n v="1305435600"/>
    <x v="742"/>
    <d v="2011-05-15T05:00:00"/>
    <b v="0"/>
    <b v="1"/>
    <s v="film &amp; video/drama"/>
    <n v="2.6669565217391304"/>
    <n v="74.8"/>
    <x v="4"/>
    <s v="drama"/>
  </r>
  <r>
    <n v="828"/>
    <s v="Munoz, Cherry and Bell"/>
    <s v="Cross-platform reciprocal budgetary management"/>
    <n v="7100"/>
    <n v="4899"/>
    <x v="0"/>
    <x v="131"/>
    <x v="1"/>
    <s v="USD"/>
    <n v="1535432400"/>
    <n v="1537592400"/>
    <x v="202"/>
    <d v="2018-09-22T05:00:00"/>
    <b v="0"/>
    <b v="0"/>
    <s v="theater/plays"/>
    <n v="0.69"/>
    <n v="69.989999999999995"/>
    <x v="3"/>
    <s v="plays"/>
  </r>
  <r>
    <n v="829"/>
    <s v="Baker-Higgins"/>
    <s v="Vision-oriented scalable portal"/>
    <n v="9600"/>
    <n v="4929"/>
    <x v="0"/>
    <x v="110"/>
    <x v="1"/>
    <s v="USD"/>
    <n v="1433826000"/>
    <n v="1435122000"/>
    <x v="743"/>
    <d v="2015-06-24T05:00:00"/>
    <b v="0"/>
    <b v="0"/>
    <s v="theater/plays"/>
    <n v="0.51343749999999999"/>
    <n v="32.01"/>
    <x v="3"/>
    <s v="plays"/>
  </r>
  <r>
    <n v="830"/>
    <s v="Johnson, Turner and Carroll"/>
    <s v="Persevering zero administration knowledge user"/>
    <n v="121600"/>
    <n v="1424"/>
    <x v="0"/>
    <x v="528"/>
    <x v="1"/>
    <s v="USD"/>
    <n v="1514959200"/>
    <n v="1520056800"/>
    <x v="744"/>
    <d v="2018-03-03T06:00:00"/>
    <b v="0"/>
    <b v="0"/>
    <s v="theater/plays"/>
    <n v="1.1710526315789473E-2"/>
    <n v="64.73"/>
    <x v="3"/>
    <s v="plays"/>
  </r>
  <r>
    <n v="831"/>
    <s v="Ward PLC"/>
    <s v="Front-line bottom-line Graphic Interface"/>
    <n v="97100"/>
    <n v="105817"/>
    <x v="1"/>
    <x v="529"/>
    <x v="1"/>
    <s v="USD"/>
    <n v="1332738000"/>
    <n v="1335675600"/>
    <x v="745"/>
    <d v="2012-04-29T05:00:00"/>
    <b v="0"/>
    <b v="0"/>
    <s v="photography/photography books"/>
    <n v="1.089773429454171"/>
    <n v="25"/>
    <x v="7"/>
    <s v="photography books"/>
  </r>
  <r>
    <n v="832"/>
    <s v="Bradley, Beck and Mayo"/>
    <s v="Synergized fault-tolerant hierarchy"/>
    <n v="43200"/>
    <n v="136156"/>
    <x v="1"/>
    <x v="265"/>
    <x v="3"/>
    <s v="DKK"/>
    <n v="1445490000"/>
    <n v="1448431200"/>
    <x v="746"/>
    <d v="2015-11-25T06:00:00"/>
    <b v="1"/>
    <b v="0"/>
    <s v="publishing/translations"/>
    <n v="3.1517592592592591"/>
    <n v="104.98"/>
    <x v="5"/>
    <s v="translations"/>
  </r>
  <r>
    <n v="833"/>
    <s v="Levine, Martin and Hernandez"/>
    <s v="Expanded asynchronous groupware"/>
    <n v="6800"/>
    <n v="10723"/>
    <x v="1"/>
    <x v="34"/>
    <x v="3"/>
    <s v="DKK"/>
    <n v="1297663200"/>
    <n v="1298613600"/>
    <x v="747"/>
    <d v="2011-02-25T06:00:00"/>
    <b v="0"/>
    <b v="0"/>
    <s v="publishing/translations"/>
    <n v="1.5769117647058823"/>
    <n v="64.989999999999995"/>
    <x v="5"/>
    <s v="translations"/>
  </r>
  <r>
    <n v="834"/>
    <s v="Gallegos, Wagner and Gaines"/>
    <s v="Expanded fault-tolerant emulation"/>
    <n v="7300"/>
    <n v="11228"/>
    <x v="1"/>
    <x v="530"/>
    <x v="1"/>
    <s v="USD"/>
    <n v="1371963600"/>
    <n v="1372482000"/>
    <x v="362"/>
    <d v="2013-06-29T05:00:00"/>
    <b v="0"/>
    <b v="0"/>
    <s v="theater/plays"/>
    <n v="1.5380821917808218"/>
    <n v="94.35"/>
    <x v="3"/>
    <s v="plays"/>
  </r>
  <r>
    <n v="835"/>
    <s v="Hodges, Smith and Kelly"/>
    <s v="Future-proofed 24hour model"/>
    <n v="86200"/>
    <n v="77355"/>
    <x v="0"/>
    <x v="531"/>
    <x v="1"/>
    <s v="USD"/>
    <n v="1425103200"/>
    <n v="1425621600"/>
    <x v="748"/>
    <d v="2015-03-06T06:00:00"/>
    <b v="0"/>
    <b v="0"/>
    <s v="technology/web"/>
    <n v="0.89738979118329465"/>
    <n v="44"/>
    <x v="2"/>
    <s v="web"/>
  </r>
  <r>
    <n v="836"/>
    <s v="Macias Inc"/>
    <s v="Optimized didactic intranet"/>
    <n v="8100"/>
    <n v="6086"/>
    <x v="0"/>
    <x v="115"/>
    <x v="1"/>
    <s v="USD"/>
    <n v="1265349600"/>
    <n v="1266300000"/>
    <x v="749"/>
    <d v="2010-02-16T06:00:00"/>
    <b v="0"/>
    <b v="0"/>
    <s v="music/indie rock"/>
    <n v="0.75135802469135804"/>
    <n v="64.739999999999995"/>
    <x v="1"/>
    <s v="indie rock"/>
  </r>
  <r>
    <n v="837"/>
    <s v="Cook-Ortiz"/>
    <s v="Right-sized dedicated standardization"/>
    <n v="17700"/>
    <n v="150960"/>
    <x v="1"/>
    <x v="532"/>
    <x v="1"/>
    <s v="USD"/>
    <n v="1301202000"/>
    <n v="1305867600"/>
    <x v="643"/>
    <d v="2011-05-20T05:00:00"/>
    <b v="0"/>
    <b v="0"/>
    <s v="music/jazz"/>
    <n v="8.5288135593220336"/>
    <n v="84.01"/>
    <x v="1"/>
    <s v="jazz"/>
  </r>
  <r>
    <n v="838"/>
    <s v="Jordan-Fischer"/>
    <s v="Vision-oriented high-level extranet"/>
    <n v="6400"/>
    <n v="8890"/>
    <x v="1"/>
    <x v="210"/>
    <x v="1"/>
    <s v="USD"/>
    <n v="1538024400"/>
    <n v="1538802000"/>
    <x v="750"/>
    <d v="2018-10-06T05:00:00"/>
    <b v="0"/>
    <b v="0"/>
    <s v="theater/plays"/>
    <n v="1.3890625000000001"/>
    <n v="34.06"/>
    <x v="3"/>
    <s v="plays"/>
  </r>
  <r>
    <n v="839"/>
    <s v="Pierce-Ramirez"/>
    <s v="Organized scalable initiative"/>
    <n v="7700"/>
    <n v="14644"/>
    <x v="1"/>
    <x v="144"/>
    <x v="1"/>
    <s v="USD"/>
    <n v="1395032400"/>
    <n v="1398920400"/>
    <x v="751"/>
    <d v="2014-05-01T05:00:00"/>
    <b v="0"/>
    <b v="1"/>
    <s v="film &amp; video/documentary"/>
    <n v="1.9018181818181819"/>
    <n v="93.27"/>
    <x v="4"/>
    <s v="documentary"/>
  </r>
  <r>
    <n v="840"/>
    <s v="Howell and Sons"/>
    <s v="Enhanced regional moderator"/>
    <n v="116300"/>
    <n v="116583"/>
    <x v="1"/>
    <x v="533"/>
    <x v="1"/>
    <s v="USD"/>
    <n v="1405486800"/>
    <n v="1405659600"/>
    <x v="752"/>
    <d v="2014-07-18T05:00:00"/>
    <b v="0"/>
    <b v="1"/>
    <s v="theater/plays"/>
    <n v="1.0024333619948409"/>
    <n v="33"/>
    <x v="3"/>
    <s v="plays"/>
  </r>
  <r>
    <n v="841"/>
    <s v="Garcia, Dunn and Richardson"/>
    <s v="Automated even-keeled emulation"/>
    <n v="9100"/>
    <n v="12991"/>
    <x v="1"/>
    <x v="287"/>
    <x v="1"/>
    <s v="USD"/>
    <n v="1455861600"/>
    <n v="1457244000"/>
    <x v="753"/>
    <d v="2016-03-06T06:00:00"/>
    <b v="0"/>
    <b v="0"/>
    <s v="technology/web"/>
    <n v="1.4275824175824177"/>
    <n v="83.81"/>
    <x v="2"/>
    <s v="web"/>
  </r>
  <r>
    <n v="842"/>
    <s v="Lawson and Sons"/>
    <s v="Reverse-engineered multi-tasking product"/>
    <n v="1500"/>
    <n v="8447"/>
    <x v="1"/>
    <x v="227"/>
    <x v="6"/>
    <s v="EUR"/>
    <n v="1529038800"/>
    <n v="1529298000"/>
    <x v="754"/>
    <d v="2018-06-18T05:00:00"/>
    <b v="0"/>
    <b v="0"/>
    <s v="technology/wearables"/>
    <n v="5.6313333333333331"/>
    <n v="63.99"/>
    <x v="2"/>
    <s v="wearables"/>
  </r>
  <r>
    <n v="843"/>
    <s v="Porter-Hicks"/>
    <s v="De-engineered next generation parallelism"/>
    <n v="8800"/>
    <n v="2703"/>
    <x v="0"/>
    <x v="254"/>
    <x v="1"/>
    <s v="USD"/>
    <n v="1535259600"/>
    <n v="1535778000"/>
    <x v="755"/>
    <d v="2018-09-01T05:00:00"/>
    <b v="0"/>
    <b v="0"/>
    <s v="photography/photography books"/>
    <n v="0.30715909090909088"/>
    <n v="81.91"/>
    <x v="7"/>
    <s v="photography books"/>
  </r>
  <r>
    <n v="844"/>
    <s v="Rodriguez-Hansen"/>
    <s v="Intuitive cohesive groupware"/>
    <n v="8800"/>
    <n v="8747"/>
    <x v="3"/>
    <x v="115"/>
    <x v="1"/>
    <s v="USD"/>
    <n v="1327212000"/>
    <n v="1327471200"/>
    <x v="756"/>
    <d v="2012-01-25T06:00:00"/>
    <b v="0"/>
    <b v="0"/>
    <s v="film &amp; video/documentary"/>
    <n v="0.99397727272727276"/>
    <n v="93.05"/>
    <x v="4"/>
    <s v="documentary"/>
  </r>
  <r>
    <n v="845"/>
    <s v="Williams LLC"/>
    <s v="Up-sized high-level access"/>
    <n v="69900"/>
    <n v="138087"/>
    <x v="1"/>
    <x v="534"/>
    <x v="4"/>
    <s v="GBP"/>
    <n v="1526360400"/>
    <n v="1529557200"/>
    <x v="757"/>
    <d v="2018-06-21T05:00:00"/>
    <b v="0"/>
    <b v="0"/>
    <s v="technology/web"/>
    <n v="1.9754935622317598"/>
    <n v="101.98"/>
    <x v="2"/>
    <s v="web"/>
  </r>
  <r>
    <n v="846"/>
    <s v="Cooper, Stanley and Bryant"/>
    <s v="Phased empowering success"/>
    <n v="1000"/>
    <n v="5085"/>
    <x v="1"/>
    <x v="44"/>
    <x v="1"/>
    <s v="USD"/>
    <n v="1532149200"/>
    <n v="1535259600"/>
    <x v="758"/>
    <d v="2018-08-26T05:00:00"/>
    <b v="1"/>
    <b v="1"/>
    <s v="technology/web"/>
    <n v="5.085"/>
    <n v="105.94"/>
    <x v="2"/>
    <s v="web"/>
  </r>
  <r>
    <n v="847"/>
    <s v="Miller, Glenn and Adams"/>
    <s v="Distributed actuating project"/>
    <n v="4700"/>
    <n v="11174"/>
    <x v="1"/>
    <x v="460"/>
    <x v="1"/>
    <s v="USD"/>
    <n v="1515304800"/>
    <n v="1515564000"/>
    <x v="759"/>
    <d v="2018-01-10T06:00:00"/>
    <b v="0"/>
    <b v="0"/>
    <s v="food/food trucks"/>
    <n v="2.3774468085106384"/>
    <n v="101.58"/>
    <x v="0"/>
    <s v="food trucks"/>
  </r>
  <r>
    <n v="848"/>
    <s v="Cole, Salazar and Moreno"/>
    <s v="Robust motivating orchestration"/>
    <n v="3200"/>
    <n v="10831"/>
    <x v="1"/>
    <x v="535"/>
    <x v="1"/>
    <s v="USD"/>
    <n v="1276318800"/>
    <n v="1277096400"/>
    <x v="760"/>
    <d v="2010-06-21T05:00:00"/>
    <b v="0"/>
    <b v="0"/>
    <s v="film &amp; video/drama"/>
    <n v="3.3846875000000001"/>
    <n v="62.97"/>
    <x v="4"/>
    <s v="drama"/>
  </r>
  <r>
    <n v="849"/>
    <s v="Jones-Ryan"/>
    <s v="Vision-oriented uniform instruction set"/>
    <n v="6700"/>
    <n v="8917"/>
    <x v="1"/>
    <x v="253"/>
    <x v="1"/>
    <s v="USD"/>
    <n v="1328767200"/>
    <n v="1329026400"/>
    <x v="761"/>
    <d v="2012-02-12T06:00:00"/>
    <b v="0"/>
    <b v="1"/>
    <s v="music/indie rock"/>
    <n v="1.3308955223880596"/>
    <n v="29.05"/>
    <x v="1"/>
    <s v="indie rock"/>
  </r>
  <r>
    <n v="850"/>
    <s v="Hood, Perez and Meadows"/>
    <s v="Cross-group upward-trending hierarchy"/>
    <n v="100"/>
    <n v="1"/>
    <x v="0"/>
    <x v="49"/>
    <x v="1"/>
    <s v="USD"/>
    <n v="1321682400"/>
    <n v="1322978400"/>
    <x v="762"/>
    <d v="2011-12-04T06:00:00"/>
    <b v="1"/>
    <b v="0"/>
    <s v="music/rock"/>
    <n v="0.01"/>
    <n v="1"/>
    <x v="1"/>
    <s v="rock"/>
  </r>
  <r>
    <n v="851"/>
    <s v="Bright and Sons"/>
    <s v="Object-based needs-based info-mediaries"/>
    <n v="6000"/>
    <n v="12468"/>
    <x v="1"/>
    <x v="415"/>
    <x v="1"/>
    <s v="USD"/>
    <n v="1335934800"/>
    <n v="1338786000"/>
    <x v="444"/>
    <d v="2012-06-04T05:00:00"/>
    <b v="0"/>
    <b v="0"/>
    <s v="music/electric music"/>
    <n v="2.0779999999999998"/>
    <n v="77.930000000000007"/>
    <x v="1"/>
    <s v="electric music"/>
  </r>
  <r>
    <n v="852"/>
    <s v="Brady Ltd"/>
    <s v="Open-source reciprocal standardization"/>
    <n v="4900"/>
    <n v="2505"/>
    <x v="0"/>
    <x v="249"/>
    <x v="1"/>
    <s v="USD"/>
    <n v="1310792400"/>
    <n v="1311656400"/>
    <x v="763"/>
    <d v="2011-07-26T05:00:00"/>
    <b v="0"/>
    <b v="1"/>
    <s v="games/video games"/>
    <n v="0.51122448979591839"/>
    <n v="80.81"/>
    <x v="6"/>
    <s v="video games"/>
  </r>
  <r>
    <n v="853"/>
    <s v="Collier LLC"/>
    <s v="Secured well-modulated projection"/>
    <n v="17100"/>
    <n v="111502"/>
    <x v="1"/>
    <x v="50"/>
    <x v="0"/>
    <s v="CAD"/>
    <n v="1308546000"/>
    <n v="1308978000"/>
    <x v="764"/>
    <d v="2011-06-25T05:00:00"/>
    <b v="0"/>
    <b v="1"/>
    <s v="music/indie rock"/>
    <n v="6.5205847953216374"/>
    <n v="76.010000000000005"/>
    <x v="1"/>
    <s v="indie rock"/>
  </r>
  <r>
    <n v="854"/>
    <s v="Campbell, Thomas and Obrien"/>
    <s v="Multi-channeled secondary middleware"/>
    <n v="171000"/>
    <n v="194309"/>
    <x v="1"/>
    <x v="536"/>
    <x v="0"/>
    <s v="CAD"/>
    <n v="1574056800"/>
    <n v="1576389600"/>
    <x v="765"/>
    <d v="2019-12-15T06:00:00"/>
    <b v="0"/>
    <b v="0"/>
    <s v="publishing/fiction"/>
    <n v="1.1363099415204678"/>
    <n v="72.989999999999995"/>
    <x v="5"/>
    <s v="fiction"/>
  </r>
  <r>
    <n v="855"/>
    <s v="Moses-Terry"/>
    <s v="Horizontal clear-thinking framework"/>
    <n v="23400"/>
    <n v="23956"/>
    <x v="1"/>
    <x v="15"/>
    <x v="2"/>
    <s v="AUD"/>
    <n v="1308373200"/>
    <n v="1311051600"/>
    <x v="766"/>
    <d v="2011-07-19T05:00:00"/>
    <b v="0"/>
    <b v="0"/>
    <s v="theater/plays"/>
    <n v="1.0237606837606839"/>
    <n v="53"/>
    <x v="3"/>
    <s v="plays"/>
  </r>
  <r>
    <n v="856"/>
    <s v="Williams and Sons"/>
    <s v="Profound composite core"/>
    <n v="2400"/>
    <n v="8558"/>
    <x v="1"/>
    <x v="1"/>
    <x v="1"/>
    <s v="USD"/>
    <n v="1335243600"/>
    <n v="1336712400"/>
    <x v="767"/>
    <d v="2012-05-11T05:00:00"/>
    <b v="0"/>
    <b v="0"/>
    <s v="food/food trucks"/>
    <n v="3.5658333333333334"/>
    <n v="54.16"/>
    <x v="0"/>
    <s v="food trucks"/>
  </r>
  <r>
    <n v="857"/>
    <s v="Miranda, Gray and Hale"/>
    <s v="Programmable disintermediate matrices"/>
    <n v="5300"/>
    <n v="7413"/>
    <x v="1"/>
    <x v="537"/>
    <x v="5"/>
    <s v="CHF"/>
    <n v="1328421600"/>
    <n v="1330408800"/>
    <x v="768"/>
    <d v="2012-02-28T06:00:00"/>
    <b v="1"/>
    <b v="0"/>
    <s v="film &amp; video/shorts"/>
    <n v="1.3986792452830188"/>
    <n v="32.950000000000003"/>
    <x v="4"/>
    <s v="shorts"/>
  </r>
  <r>
    <n v="858"/>
    <s v="Ayala, Crawford and Taylor"/>
    <s v="Realigned 5thgeneration knowledge user"/>
    <n v="4000"/>
    <n v="2778"/>
    <x v="0"/>
    <x v="164"/>
    <x v="1"/>
    <s v="USD"/>
    <n v="1524286800"/>
    <n v="1524891600"/>
    <x v="769"/>
    <d v="2018-04-28T05:00:00"/>
    <b v="1"/>
    <b v="0"/>
    <s v="food/food trucks"/>
    <n v="0.69450000000000001"/>
    <n v="79.37"/>
    <x v="0"/>
    <s v="food trucks"/>
  </r>
  <r>
    <n v="859"/>
    <s v="Martinez Ltd"/>
    <s v="Multi-layered upward-trending groupware"/>
    <n v="7300"/>
    <n v="2594"/>
    <x v="0"/>
    <x v="377"/>
    <x v="1"/>
    <s v="USD"/>
    <n v="1362117600"/>
    <n v="1363669200"/>
    <x v="770"/>
    <d v="2013-03-19T05:00:00"/>
    <b v="0"/>
    <b v="1"/>
    <s v="theater/plays"/>
    <n v="0.35534246575342465"/>
    <n v="41.17"/>
    <x v="3"/>
    <s v="plays"/>
  </r>
  <r>
    <n v="860"/>
    <s v="Lee PLC"/>
    <s v="Re-contextualized leadingedge firmware"/>
    <n v="2000"/>
    <n v="5033"/>
    <x v="1"/>
    <x v="167"/>
    <x v="1"/>
    <s v="USD"/>
    <n v="1550556000"/>
    <n v="1551420000"/>
    <x v="771"/>
    <d v="2019-03-01T06:00:00"/>
    <b v="0"/>
    <b v="1"/>
    <s v="technology/wearables"/>
    <n v="2.5165000000000002"/>
    <n v="77.430000000000007"/>
    <x v="2"/>
    <s v="wearables"/>
  </r>
  <r>
    <n v="861"/>
    <s v="Young, Ramsey and Powell"/>
    <s v="Devolved disintermediate analyzer"/>
    <n v="8800"/>
    <n v="9317"/>
    <x v="1"/>
    <x v="25"/>
    <x v="1"/>
    <s v="USD"/>
    <n v="1269147600"/>
    <n v="1269838800"/>
    <x v="772"/>
    <d v="2010-03-29T05:00:00"/>
    <b v="0"/>
    <b v="0"/>
    <s v="theater/plays"/>
    <n v="1.0587500000000001"/>
    <n v="57.16"/>
    <x v="3"/>
    <s v="plays"/>
  </r>
  <r>
    <n v="862"/>
    <s v="Lewis and Sons"/>
    <s v="Profound disintermediate open system"/>
    <n v="3500"/>
    <n v="6560"/>
    <x v="1"/>
    <x v="72"/>
    <x v="1"/>
    <s v="USD"/>
    <n v="1312174800"/>
    <n v="1312520400"/>
    <x v="773"/>
    <d v="2011-08-05T05:00:00"/>
    <b v="0"/>
    <b v="0"/>
    <s v="theater/plays"/>
    <n v="1.8742857142857143"/>
    <n v="77.180000000000007"/>
    <x v="3"/>
    <s v="plays"/>
  </r>
  <r>
    <n v="863"/>
    <s v="Davis-Johnson"/>
    <s v="Automated reciprocal protocol"/>
    <n v="1400"/>
    <n v="5415"/>
    <x v="1"/>
    <x v="538"/>
    <x v="1"/>
    <s v="USD"/>
    <n v="1434517200"/>
    <n v="1436504400"/>
    <x v="774"/>
    <d v="2015-07-10T05:00:00"/>
    <b v="0"/>
    <b v="1"/>
    <s v="film &amp; video/television"/>
    <n v="3.8678571428571429"/>
    <n v="24.95"/>
    <x v="4"/>
    <s v="television"/>
  </r>
  <r>
    <n v="864"/>
    <s v="Stevenson-Thompson"/>
    <s v="Automated static workforce"/>
    <n v="4200"/>
    <n v="14577"/>
    <x v="1"/>
    <x v="503"/>
    <x v="1"/>
    <s v="USD"/>
    <n v="1471582800"/>
    <n v="1472014800"/>
    <x v="775"/>
    <d v="2016-08-24T05:00:00"/>
    <b v="0"/>
    <b v="0"/>
    <s v="film &amp; video/shorts"/>
    <n v="3.4707142857142856"/>
    <n v="97.18"/>
    <x v="4"/>
    <s v="shorts"/>
  </r>
  <r>
    <n v="865"/>
    <s v="Ellis, Smith and Armstrong"/>
    <s v="Horizontal attitude-oriented help-desk"/>
    <n v="81000"/>
    <n v="150515"/>
    <x v="1"/>
    <x v="539"/>
    <x v="1"/>
    <s v="USD"/>
    <n v="1410757200"/>
    <n v="1411534800"/>
    <x v="776"/>
    <d v="2014-09-24T05:00:00"/>
    <b v="0"/>
    <b v="0"/>
    <s v="theater/plays"/>
    <n v="1.8582098765432098"/>
    <n v="46"/>
    <x v="3"/>
    <s v="plays"/>
  </r>
  <r>
    <n v="866"/>
    <s v="Jackson-Brown"/>
    <s v="Versatile 5thgeneration matrices"/>
    <n v="182800"/>
    <n v="79045"/>
    <x v="3"/>
    <x v="540"/>
    <x v="1"/>
    <s v="USD"/>
    <n v="1304830800"/>
    <n v="1304917200"/>
    <x v="777"/>
    <d v="2011-05-09T05:00:00"/>
    <b v="0"/>
    <b v="0"/>
    <s v="photography/photography books"/>
    <n v="0.43241247264770238"/>
    <n v="88.02"/>
    <x v="7"/>
    <s v="photography books"/>
  </r>
  <r>
    <n v="867"/>
    <s v="Kane, Pruitt and Rivera"/>
    <s v="Cross-platform next generation service-desk"/>
    <n v="4800"/>
    <n v="7797"/>
    <x v="1"/>
    <x v="402"/>
    <x v="1"/>
    <s v="USD"/>
    <n v="1539061200"/>
    <n v="1539579600"/>
    <x v="778"/>
    <d v="2018-10-15T05:00:00"/>
    <b v="0"/>
    <b v="0"/>
    <s v="food/food trucks"/>
    <n v="1.6243749999999999"/>
    <n v="25.99"/>
    <x v="0"/>
    <s v="food trucks"/>
  </r>
  <r>
    <n v="868"/>
    <s v="Wood, Buckley and Meza"/>
    <s v="Front-line web-enabled installation"/>
    <n v="7000"/>
    <n v="12939"/>
    <x v="1"/>
    <x v="105"/>
    <x v="1"/>
    <s v="USD"/>
    <n v="1381554000"/>
    <n v="1382504400"/>
    <x v="779"/>
    <d v="2013-10-23T05:00:00"/>
    <b v="0"/>
    <b v="0"/>
    <s v="theater/plays"/>
    <n v="1.8484285714285715"/>
    <n v="102.69"/>
    <x v="3"/>
    <s v="plays"/>
  </r>
  <r>
    <n v="869"/>
    <s v="Brown-Williams"/>
    <s v="Multi-channeled responsive product"/>
    <n v="161900"/>
    <n v="38376"/>
    <x v="0"/>
    <x v="541"/>
    <x v="1"/>
    <s v="USD"/>
    <n v="1277096400"/>
    <n v="1278306000"/>
    <x v="780"/>
    <d v="2010-07-05T05:00:00"/>
    <b v="0"/>
    <b v="0"/>
    <s v="film &amp; video/drama"/>
    <n v="0.23703520691785052"/>
    <n v="72.959999999999994"/>
    <x v="4"/>
    <s v="drama"/>
  </r>
  <r>
    <n v="870"/>
    <s v="Hansen-Austin"/>
    <s v="Adaptive demand-driven encryption"/>
    <n v="7700"/>
    <n v="6920"/>
    <x v="0"/>
    <x v="246"/>
    <x v="1"/>
    <s v="USD"/>
    <n v="1440392400"/>
    <n v="1442552400"/>
    <x v="335"/>
    <d v="2015-09-18T05:00:00"/>
    <b v="0"/>
    <b v="0"/>
    <s v="theater/plays"/>
    <n v="0.89870129870129867"/>
    <n v="57.19"/>
    <x v="3"/>
    <s v="plays"/>
  </r>
  <r>
    <n v="871"/>
    <s v="Santana-George"/>
    <s v="Re-engineered client-driven knowledge user"/>
    <n v="71500"/>
    <n v="194912"/>
    <x v="1"/>
    <x v="542"/>
    <x v="1"/>
    <s v="USD"/>
    <n v="1509512400"/>
    <n v="1511071200"/>
    <x v="535"/>
    <d v="2017-11-19T06:00:00"/>
    <b v="0"/>
    <b v="1"/>
    <s v="theater/plays"/>
    <n v="2.7260419580419581"/>
    <n v="84.01"/>
    <x v="3"/>
    <s v="plays"/>
  </r>
  <r>
    <n v="872"/>
    <s v="Davis LLC"/>
    <s v="Compatible logistical paradigm"/>
    <n v="4700"/>
    <n v="7992"/>
    <x v="1"/>
    <x v="543"/>
    <x v="2"/>
    <s v="AUD"/>
    <n v="1535950800"/>
    <n v="1536382800"/>
    <x v="270"/>
    <d v="2018-09-08T05:00:00"/>
    <b v="0"/>
    <b v="0"/>
    <s v="film &amp; video/science fiction"/>
    <n v="1.7004255319148935"/>
    <n v="98.67"/>
    <x v="4"/>
    <s v="science fiction"/>
  </r>
  <r>
    <n v="873"/>
    <s v="Vazquez, Ochoa and Clark"/>
    <s v="Intuitive value-added installation"/>
    <n v="42100"/>
    <n v="79268"/>
    <x v="1"/>
    <x v="544"/>
    <x v="1"/>
    <s v="USD"/>
    <n v="1389160800"/>
    <n v="1389592800"/>
    <x v="781"/>
    <d v="2014-01-13T06:00:00"/>
    <b v="0"/>
    <b v="0"/>
    <s v="photography/photography books"/>
    <n v="1.8828503562945369"/>
    <n v="42.01"/>
    <x v="7"/>
    <s v="photography books"/>
  </r>
  <r>
    <n v="874"/>
    <s v="Chung-Nguyen"/>
    <s v="Managed discrete parallelism"/>
    <n v="40200"/>
    <n v="139468"/>
    <x v="1"/>
    <x v="545"/>
    <x v="1"/>
    <s v="USD"/>
    <n v="1271998800"/>
    <n v="1275282000"/>
    <x v="782"/>
    <d v="2010-05-31T05:00:00"/>
    <b v="0"/>
    <b v="1"/>
    <s v="photography/photography books"/>
    <n v="3.4693532338308457"/>
    <n v="32"/>
    <x v="7"/>
    <s v="photography books"/>
  </r>
  <r>
    <n v="875"/>
    <s v="Mueller-Harmon"/>
    <s v="Implemented tangible approach"/>
    <n v="7900"/>
    <n v="5465"/>
    <x v="0"/>
    <x v="109"/>
    <x v="1"/>
    <s v="USD"/>
    <n v="1294898400"/>
    <n v="1294984800"/>
    <x v="783"/>
    <d v="2011-01-14T06:00:00"/>
    <b v="0"/>
    <b v="0"/>
    <s v="music/rock"/>
    <n v="0.6917721518987342"/>
    <n v="81.569999999999993"/>
    <x v="1"/>
    <s v="rock"/>
  </r>
  <r>
    <n v="876"/>
    <s v="Dixon, Perez and Banks"/>
    <s v="Re-engineered encompassing definition"/>
    <n v="8300"/>
    <n v="2111"/>
    <x v="0"/>
    <x v="176"/>
    <x v="0"/>
    <s v="CAD"/>
    <n v="1559970000"/>
    <n v="1562043600"/>
    <x v="784"/>
    <d v="2019-07-02T05:00:00"/>
    <b v="0"/>
    <b v="0"/>
    <s v="photography/photography books"/>
    <n v="0.25433734939759034"/>
    <n v="37.04"/>
    <x v="7"/>
    <s v="photography books"/>
  </r>
  <r>
    <n v="877"/>
    <s v="Estrada Group"/>
    <s v="Multi-lateral uniform collaboration"/>
    <n v="163600"/>
    <n v="126628"/>
    <x v="0"/>
    <x v="546"/>
    <x v="1"/>
    <s v="USD"/>
    <n v="1469509200"/>
    <n v="1469595600"/>
    <x v="785"/>
    <d v="2016-07-27T05:00:00"/>
    <b v="0"/>
    <b v="0"/>
    <s v="food/food trucks"/>
    <n v="0.77400977995110021"/>
    <n v="103.03"/>
    <x v="0"/>
    <s v="food trucks"/>
  </r>
  <r>
    <n v="878"/>
    <s v="Lutz Group"/>
    <s v="Enterprise-wide foreground paradigm"/>
    <n v="2700"/>
    <n v="1012"/>
    <x v="0"/>
    <x v="65"/>
    <x v="6"/>
    <s v="EUR"/>
    <n v="1579068000"/>
    <n v="1581141600"/>
    <x v="786"/>
    <d v="2020-02-08T06:00:00"/>
    <b v="0"/>
    <b v="0"/>
    <s v="music/metal"/>
    <n v="0.37481481481481482"/>
    <n v="84.33"/>
    <x v="1"/>
    <s v="metal"/>
  </r>
  <r>
    <n v="879"/>
    <s v="Ortiz Inc"/>
    <s v="Stand-alone incremental parallelism"/>
    <n v="1000"/>
    <n v="5438"/>
    <x v="1"/>
    <x v="4"/>
    <x v="1"/>
    <s v="USD"/>
    <n v="1487743200"/>
    <n v="1488520800"/>
    <x v="787"/>
    <d v="2017-03-03T06:00:00"/>
    <b v="0"/>
    <b v="0"/>
    <s v="publishing/nonfiction"/>
    <n v="5.4379999999999997"/>
    <n v="102.6"/>
    <x v="5"/>
    <s v="nonfiction"/>
  </r>
  <r>
    <n v="880"/>
    <s v="Craig, Ellis and Miller"/>
    <s v="Persevering 5thgeneration throughput"/>
    <n v="84500"/>
    <n v="193101"/>
    <x v="1"/>
    <x v="547"/>
    <x v="1"/>
    <s v="USD"/>
    <n v="1563685200"/>
    <n v="1563858000"/>
    <x v="788"/>
    <d v="2019-07-23T05:00:00"/>
    <b v="0"/>
    <b v="0"/>
    <s v="music/electric music"/>
    <n v="2.2852189349112426"/>
    <n v="79.989999999999995"/>
    <x v="1"/>
    <s v="electric music"/>
  </r>
  <r>
    <n v="881"/>
    <s v="Charles Inc"/>
    <s v="Implemented object-oriented synergy"/>
    <n v="81300"/>
    <n v="31665"/>
    <x v="0"/>
    <x v="15"/>
    <x v="1"/>
    <s v="USD"/>
    <n v="1436418000"/>
    <n v="1438923600"/>
    <x v="330"/>
    <d v="2015-08-07T05:00:00"/>
    <b v="0"/>
    <b v="1"/>
    <s v="theater/plays"/>
    <n v="0.38948339483394834"/>
    <n v="70.06"/>
    <x v="3"/>
    <s v="plays"/>
  </r>
  <r>
    <n v="882"/>
    <s v="White-Rosario"/>
    <s v="Balanced demand-driven definition"/>
    <n v="800"/>
    <n v="2960"/>
    <x v="1"/>
    <x v="175"/>
    <x v="1"/>
    <s v="USD"/>
    <n v="1421820000"/>
    <n v="1422165600"/>
    <x v="789"/>
    <d v="2015-01-25T06:00:00"/>
    <b v="0"/>
    <b v="0"/>
    <s v="theater/plays"/>
    <n v="3.7"/>
    <n v="37"/>
    <x v="3"/>
    <s v="plays"/>
  </r>
  <r>
    <n v="883"/>
    <s v="Simmons-Villarreal"/>
    <s v="Customer-focused mobile Graphic Interface"/>
    <n v="3400"/>
    <n v="8089"/>
    <x v="1"/>
    <x v="548"/>
    <x v="1"/>
    <s v="USD"/>
    <n v="1274763600"/>
    <n v="1277874000"/>
    <x v="790"/>
    <d v="2010-06-30T05:00:00"/>
    <b v="0"/>
    <b v="0"/>
    <s v="film &amp; video/shorts"/>
    <n v="2.3791176470588233"/>
    <n v="41.91"/>
    <x v="4"/>
    <s v="shorts"/>
  </r>
  <r>
    <n v="884"/>
    <s v="Strickland Group"/>
    <s v="Horizontal secondary interface"/>
    <n v="170800"/>
    <n v="109374"/>
    <x v="0"/>
    <x v="549"/>
    <x v="1"/>
    <s v="USD"/>
    <n v="1399179600"/>
    <n v="1399352400"/>
    <x v="791"/>
    <d v="2014-05-06T05:00:00"/>
    <b v="0"/>
    <b v="1"/>
    <s v="theater/plays"/>
    <n v="0.64036299765807958"/>
    <n v="57.99"/>
    <x v="3"/>
    <s v="plays"/>
  </r>
  <r>
    <n v="885"/>
    <s v="Lynch Ltd"/>
    <s v="Virtual analyzing collaboration"/>
    <n v="1800"/>
    <n v="2129"/>
    <x v="1"/>
    <x v="550"/>
    <x v="1"/>
    <s v="USD"/>
    <n v="1275800400"/>
    <n v="1279083600"/>
    <x v="792"/>
    <d v="2010-07-14T05:00:00"/>
    <b v="0"/>
    <b v="0"/>
    <s v="theater/plays"/>
    <n v="1.1827777777777777"/>
    <n v="40.94"/>
    <x v="3"/>
    <s v="plays"/>
  </r>
  <r>
    <n v="886"/>
    <s v="Sanders LLC"/>
    <s v="Multi-tiered explicit focus group"/>
    <n v="150600"/>
    <n v="127745"/>
    <x v="0"/>
    <x v="551"/>
    <x v="1"/>
    <s v="USD"/>
    <n v="1282798800"/>
    <n v="1284354000"/>
    <x v="793"/>
    <d v="2010-09-13T05:00:00"/>
    <b v="0"/>
    <b v="0"/>
    <s v="music/indie rock"/>
    <n v="0.84824037184594958"/>
    <n v="70"/>
    <x v="1"/>
    <s v="indie rock"/>
  </r>
  <r>
    <n v="887"/>
    <s v="Cooper LLC"/>
    <s v="Multi-layered systematic knowledgebase"/>
    <n v="7800"/>
    <n v="2289"/>
    <x v="0"/>
    <x v="249"/>
    <x v="1"/>
    <s v="USD"/>
    <n v="1437109200"/>
    <n v="1441170000"/>
    <x v="794"/>
    <d v="2015-09-02T05:00:00"/>
    <b v="0"/>
    <b v="1"/>
    <s v="theater/plays"/>
    <n v="0.29346153846153844"/>
    <n v="73.84"/>
    <x v="3"/>
    <s v="plays"/>
  </r>
  <r>
    <n v="888"/>
    <s v="Palmer Ltd"/>
    <s v="Reverse-engineered uniform knowledge user"/>
    <n v="5800"/>
    <n v="12174"/>
    <x v="1"/>
    <x v="552"/>
    <x v="1"/>
    <s v="USD"/>
    <n v="1491886800"/>
    <n v="1493528400"/>
    <x v="795"/>
    <d v="2017-04-30T05:00:00"/>
    <b v="0"/>
    <b v="0"/>
    <s v="theater/plays"/>
    <n v="2.0989655172413793"/>
    <n v="41.98"/>
    <x v="3"/>
    <s v="plays"/>
  </r>
  <r>
    <n v="889"/>
    <s v="Santos Group"/>
    <s v="Secured dynamic capacity"/>
    <n v="5600"/>
    <n v="9508"/>
    <x v="1"/>
    <x v="393"/>
    <x v="1"/>
    <s v="USD"/>
    <n v="1394600400"/>
    <n v="1395205200"/>
    <x v="796"/>
    <d v="2014-03-19T05:00:00"/>
    <b v="0"/>
    <b v="1"/>
    <s v="music/electric music"/>
    <n v="1.697857142857143"/>
    <n v="77.930000000000007"/>
    <x v="1"/>
    <s v="electric music"/>
  </r>
  <r>
    <n v="890"/>
    <s v="Christian, Kim and Jimenez"/>
    <s v="Devolved foreground throughput"/>
    <n v="134400"/>
    <n v="155849"/>
    <x v="1"/>
    <x v="553"/>
    <x v="1"/>
    <s v="USD"/>
    <n v="1561352400"/>
    <n v="1561438800"/>
    <x v="797"/>
    <d v="2019-06-25T05:00:00"/>
    <b v="0"/>
    <b v="0"/>
    <s v="music/indie rock"/>
    <n v="1.1595907738095239"/>
    <n v="106.02"/>
    <x v="1"/>
    <s v="indie rock"/>
  </r>
  <r>
    <n v="891"/>
    <s v="Williams, Price and Hurley"/>
    <s v="Synchronized demand-driven infrastructure"/>
    <n v="3000"/>
    <n v="7758"/>
    <x v="1"/>
    <x v="34"/>
    <x v="0"/>
    <s v="CAD"/>
    <n v="1322892000"/>
    <n v="1326693600"/>
    <x v="798"/>
    <d v="2012-01-16T06:00:00"/>
    <b v="0"/>
    <b v="0"/>
    <s v="film &amp; video/documentary"/>
    <n v="2.5859999999999999"/>
    <n v="47.02"/>
    <x v="4"/>
    <s v="documentary"/>
  </r>
  <r>
    <n v="892"/>
    <s v="Anderson, Parks and Estrada"/>
    <s v="Realigned discrete structure"/>
    <n v="6000"/>
    <n v="13835"/>
    <x v="1"/>
    <x v="554"/>
    <x v="1"/>
    <s v="USD"/>
    <n v="1274418000"/>
    <n v="1277960400"/>
    <x v="799"/>
    <d v="2010-07-01T05:00:00"/>
    <b v="0"/>
    <b v="0"/>
    <s v="publishing/translations"/>
    <n v="2.3058333333333332"/>
    <n v="76.02"/>
    <x v="5"/>
    <s v="translations"/>
  </r>
  <r>
    <n v="893"/>
    <s v="Collins-Martinez"/>
    <s v="Progressive grid-enabled website"/>
    <n v="8400"/>
    <n v="10770"/>
    <x v="1"/>
    <x v="134"/>
    <x v="6"/>
    <s v="EUR"/>
    <n v="1434344400"/>
    <n v="1434690000"/>
    <x v="800"/>
    <d v="2015-06-19T05:00:00"/>
    <b v="0"/>
    <b v="1"/>
    <s v="film &amp; video/documentary"/>
    <n v="1.2821428571428573"/>
    <n v="54.12"/>
    <x v="4"/>
    <s v="documentary"/>
  </r>
  <r>
    <n v="894"/>
    <s v="Barrett Inc"/>
    <s v="Organic cohesive neural-net"/>
    <n v="1700"/>
    <n v="3208"/>
    <x v="1"/>
    <x v="75"/>
    <x v="4"/>
    <s v="GBP"/>
    <n v="1373518800"/>
    <n v="1376110800"/>
    <x v="801"/>
    <d v="2013-08-10T05:00:00"/>
    <b v="0"/>
    <b v="1"/>
    <s v="film &amp; video/television"/>
    <n v="1.8870588235294117"/>
    <n v="57.29"/>
    <x v="4"/>
    <s v="television"/>
  </r>
  <r>
    <n v="895"/>
    <s v="Adams-Rollins"/>
    <s v="Integrated demand-driven info-mediaries"/>
    <n v="159800"/>
    <n v="11108"/>
    <x v="0"/>
    <x v="37"/>
    <x v="1"/>
    <s v="USD"/>
    <n v="1517637600"/>
    <n v="1518415200"/>
    <x v="802"/>
    <d v="2018-02-12T06:00:00"/>
    <b v="0"/>
    <b v="0"/>
    <s v="theater/plays"/>
    <n v="6.9511889862327911E-2"/>
    <n v="103.81"/>
    <x v="3"/>
    <s v="plays"/>
  </r>
  <r>
    <n v="896"/>
    <s v="Wright-Bryant"/>
    <s v="Reverse-engineered client-server extranet"/>
    <n v="19800"/>
    <n v="153338"/>
    <x v="1"/>
    <x v="555"/>
    <x v="2"/>
    <s v="AUD"/>
    <n v="1310619600"/>
    <n v="1310878800"/>
    <x v="803"/>
    <d v="2011-07-17T05:00:00"/>
    <b v="0"/>
    <b v="1"/>
    <s v="food/food trucks"/>
    <n v="7.7443434343434348"/>
    <n v="105.03"/>
    <x v="0"/>
    <s v="food trucks"/>
  </r>
  <r>
    <n v="897"/>
    <s v="Berry-Cannon"/>
    <s v="Organized discrete encoding"/>
    <n v="8800"/>
    <n v="2437"/>
    <x v="0"/>
    <x v="11"/>
    <x v="1"/>
    <s v="USD"/>
    <n v="1556427600"/>
    <n v="1556600400"/>
    <x v="212"/>
    <d v="2019-04-30T05:00:00"/>
    <b v="0"/>
    <b v="0"/>
    <s v="theater/plays"/>
    <n v="0.27693181818181817"/>
    <n v="90.26"/>
    <x v="3"/>
    <s v="plays"/>
  </r>
  <r>
    <n v="898"/>
    <s v="Davis-Gonzalez"/>
    <s v="Balanced regional flexibility"/>
    <n v="179100"/>
    <n v="93991"/>
    <x v="0"/>
    <x v="556"/>
    <x v="1"/>
    <s v="USD"/>
    <n v="1576476000"/>
    <n v="1576994400"/>
    <x v="804"/>
    <d v="2019-12-22T06:00:00"/>
    <b v="0"/>
    <b v="0"/>
    <s v="film &amp; video/documentary"/>
    <n v="0.52479620323841425"/>
    <n v="76.98"/>
    <x v="4"/>
    <s v="documentary"/>
  </r>
  <r>
    <n v="899"/>
    <s v="Best-Young"/>
    <s v="Implemented multimedia time-frame"/>
    <n v="3100"/>
    <n v="12620"/>
    <x v="1"/>
    <x v="300"/>
    <x v="5"/>
    <s v="CHF"/>
    <n v="1381122000"/>
    <n v="1382677200"/>
    <x v="805"/>
    <d v="2013-10-25T05:00:00"/>
    <b v="0"/>
    <b v="0"/>
    <s v="music/jazz"/>
    <n v="4.0709677419354842"/>
    <n v="102.6"/>
    <x v="1"/>
    <s v="jazz"/>
  </r>
  <r>
    <n v="900"/>
    <s v="Powers, Smith and Deleon"/>
    <s v="Enhanced uniform service-desk"/>
    <n v="100"/>
    <n v="2"/>
    <x v="0"/>
    <x v="49"/>
    <x v="1"/>
    <s v="USD"/>
    <n v="1411102800"/>
    <n v="1411189200"/>
    <x v="806"/>
    <d v="2014-09-20T05:00:00"/>
    <b v="0"/>
    <b v="1"/>
    <s v="technology/web"/>
    <n v="0.02"/>
    <n v="2"/>
    <x v="2"/>
    <s v="web"/>
  </r>
  <r>
    <n v="901"/>
    <s v="Hogan Group"/>
    <s v="Versatile bottom-line definition"/>
    <n v="5600"/>
    <n v="8746"/>
    <x v="1"/>
    <x v="122"/>
    <x v="1"/>
    <s v="USD"/>
    <n v="1531803600"/>
    <n v="1534654800"/>
    <x v="807"/>
    <d v="2018-08-19T05:00:00"/>
    <b v="0"/>
    <b v="1"/>
    <s v="music/rock"/>
    <n v="1.5617857142857143"/>
    <n v="55.01"/>
    <x v="1"/>
    <s v="rock"/>
  </r>
  <r>
    <n v="902"/>
    <s v="Wang, Silva and Byrd"/>
    <s v="Integrated bifurcated software"/>
    <n v="1400"/>
    <n v="3534"/>
    <x v="1"/>
    <x v="460"/>
    <x v="1"/>
    <s v="USD"/>
    <n v="1454133600"/>
    <n v="1457762400"/>
    <x v="722"/>
    <d v="2016-03-12T06:00:00"/>
    <b v="0"/>
    <b v="0"/>
    <s v="technology/web"/>
    <n v="2.5242857142857145"/>
    <n v="32.130000000000003"/>
    <x v="2"/>
    <s v="web"/>
  </r>
  <r>
    <n v="903"/>
    <s v="Parker-Morris"/>
    <s v="Assimilated next generation instruction set"/>
    <n v="41000"/>
    <n v="709"/>
    <x v="2"/>
    <x v="443"/>
    <x v="1"/>
    <s v="USD"/>
    <n v="1336194000"/>
    <n v="1337490000"/>
    <x v="477"/>
    <d v="2012-05-20T05:00:00"/>
    <b v="0"/>
    <b v="1"/>
    <s v="publishing/nonfiction"/>
    <n v="1.729268292682927E-2"/>
    <n v="50.64"/>
    <x v="5"/>
    <s v="nonfiction"/>
  </r>
  <r>
    <n v="904"/>
    <s v="Rodriguez, Johnson and Jackson"/>
    <s v="Digitized foreground array"/>
    <n v="6500"/>
    <n v="795"/>
    <x v="0"/>
    <x v="36"/>
    <x v="1"/>
    <s v="USD"/>
    <n v="1349326800"/>
    <n v="1349672400"/>
    <x v="259"/>
    <d v="2012-10-08T05:00:00"/>
    <b v="0"/>
    <b v="0"/>
    <s v="publishing/radio &amp; podcasts"/>
    <n v="0.12230769230769231"/>
    <n v="49.69"/>
    <x v="5"/>
    <s v="radio &amp; podcasts"/>
  </r>
  <r>
    <n v="905"/>
    <s v="Haynes PLC"/>
    <s v="Re-engineered clear-thinking project"/>
    <n v="7900"/>
    <n v="12955"/>
    <x v="1"/>
    <x v="64"/>
    <x v="1"/>
    <s v="USD"/>
    <n v="1379566800"/>
    <n v="1379826000"/>
    <x v="9"/>
    <d v="2013-09-22T05:00:00"/>
    <b v="0"/>
    <b v="0"/>
    <s v="theater/plays"/>
    <n v="1.6398734177215191"/>
    <n v="54.89"/>
    <x v="3"/>
    <s v="plays"/>
  </r>
  <r>
    <n v="906"/>
    <s v="Hayes Group"/>
    <s v="Implemented even-keeled standardization"/>
    <n v="5500"/>
    <n v="8964"/>
    <x v="1"/>
    <x v="271"/>
    <x v="1"/>
    <s v="USD"/>
    <n v="1494651600"/>
    <n v="1497762000"/>
    <x v="808"/>
    <d v="2017-06-18T05:00:00"/>
    <b v="1"/>
    <b v="1"/>
    <s v="film &amp; video/documentary"/>
    <n v="1.6298181818181818"/>
    <n v="46.93"/>
    <x v="4"/>
    <s v="documentary"/>
  </r>
  <r>
    <n v="907"/>
    <s v="White, Pena and Calhoun"/>
    <s v="Quality-focused asymmetric adapter"/>
    <n v="9100"/>
    <n v="1843"/>
    <x v="0"/>
    <x v="142"/>
    <x v="1"/>
    <s v="USD"/>
    <n v="1303880400"/>
    <n v="1304485200"/>
    <x v="809"/>
    <d v="2011-05-04T05:00:00"/>
    <b v="0"/>
    <b v="0"/>
    <s v="theater/plays"/>
    <n v="0.20252747252747252"/>
    <n v="44.95"/>
    <x v="3"/>
    <s v="plays"/>
  </r>
  <r>
    <n v="908"/>
    <s v="Bryant-Pope"/>
    <s v="Networked intangible help-desk"/>
    <n v="38200"/>
    <n v="121950"/>
    <x v="1"/>
    <x v="557"/>
    <x v="1"/>
    <s v="USD"/>
    <n v="1335934800"/>
    <n v="1336885200"/>
    <x v="444"/>
    <d v="2012-05-13T05:00:00"/>
    <b v="0"/>
    <b v="0"/>
    <s v="games/video games"/>
    <n v="3.1924083769633507"/>
    <n v="31"/>
    <x v="6"/>
    <s v="video games"/>
  </r>
  <r>
    <n v="909"/>
    <s v="Gates, Li and Thompson"/>
    <s v="Synchronized attitude-oriented frame"/>
    <n v="1800"/>
    <n v="8621"/>
    <x v="1"/>
    <x v="175"/>
    <x v="0"/>
    <s v="CAD"/>
    <n v="1528088400"/>
    <n v="1530421200"/>
    <x v="384"/>
    <d v="2018-07-01T05:00:00"/>
    <b v="0"/>
    <b v="1"/>
    <s v="theater/plays"/>
    <n v="4.7894444444444444"/>
    <n v="107.76"/>
    <x v="3"/>
    <s v="plays"/>
  </r>
  <r>
    <n v="910"/>
    <s v="King-Morris"/>
    <s v="Proactive incremental architecture"/>
    <n v="154500"/>
    <n v="30215"/>
    <x v="3"/>
    <x v="102"/>
    <x v="1"/>
    <s v="USD"/>
    <n v="1421906400"/>
    <n v="1421992800"/>
    <x v="810"/>
    <d v="2015-01-23T06:00:00"/>
    <b v="0"/>
    <b v="0"/>
    <s v="theater/plays"/>
    <n v="0.19556634304207121"/>
    <n v="102.08"/>
    <x v="3"/>
    <s v="plays"/>
  </r>
  <r>
    <n v="911"/>
    <s v="Carter, Cole and Curtis"/>
    <s v="Cloned responsive standardization"/>
    <n v="5800"/>
    <n v="11539"/>
    <x v="1"/>
    <x v="558"/>
    <x v="1"/>
    <s v="USD"/>
    <n v="1568005200"/>
    <n v="1568178000"/>
    <x v="811"/>
    <d v="2019-09-11T05:00:00"/>
    <b v="1"/>
    <b v="0"/>
    <s v="technology/web"/>
    <n v="1.9894827586206896"/>
    <n v="24.98"/>
    <x v="2"/>
    <s v="web"/>
  </r>
  <r>
    <n v="912"/>
    <s v="Sanchez-Parsons"/>
    <s v="Reduced bifurcated pricing structure"/>
    <n v="1800"/>
    <n v="14310"/>
    <x v="1"/>
    <x v="559"/>
    <x v="1"/>
    <s v="USD"/>
    <n v="1346821200"/>
    <n v="1347944400"/>
    <x v="812"/>
    <d v="2012-09-18T05:00:00"/>
    <b v="1"/>
    <b v="0"/>
    <s v="film &amp; video/drama"/>
    <n v="7.95"/>
    <n v="79.94"/>
    <x v="4"/>
    <s v="drama"/>
  </r>
  <r>
    <n v="913"/>
    <s v="Rivera-Pearson"/>
    <s v="Re-engineered asymmetric challenge"/>
    <n v="70200"/>
    <n v="35536"/>
    <x v="0"/>
    <x v="560"/>
    <x v="2"/>
    <s v="AUD"/>
    <n v="1557637200"/>
    <n v="1558760400"/>
    <x v="813"/>
    <d v="2019-05-25T05:00:00"/>
    <b v="0"/>
    <b v="0"/>
    <s v="film &amp; video/drama"/>
    <n v="0.50621082621082625"/>
    <n v="67.95"/>
    <x v="4"/>
    <s v="drama"/>
  </r>
  <r>
    <n v="914"/>
    <s v="Ramirez, Padilla and Barrera"/>
    <s v="Diverse client-driven conglomeration"/>
    <n v="6400"/>
    <n v="3676"/>
    <x v="0"/>
    <x v="561"/>
    <x v="4"/>
    <s v="GBP"/>
    <n v="1375592400"/>
    <n v="1376629200"/>
    <x v="814"/>
    <d v="2013-08-16T05:00:00"/>
    <b v="0"/>
    <b v="0"/>
    <s v="theater/plays"/>
    <n v="0.57437499999999997"/>
    <n v="26.07"/>
    <x v="3"/>
    <s v="plays"/>
  </r>
  <r>
    <n v="915"/>
    <s v="Riggs Group"/>
    <s v="Configurable upward-trending solution"/>
    <n v="125900"/>
    <n v="195936"/>
    <x v="1"/>
    <x v="562"/>
    <x v="4"/>
    <s v="GBP"/>
    <n v="1503982800"/>
    <n v="1504760400"/>
    <x v="80"/>
    <d v="2017-09-07T05:00:00"/>
    <b v="0"/>
    <b v="0"/>
    <s v="film &amp; video/television"/>
    <n v="1.5562827640984909"/>
    <n v="105"/>
    <x v="4"/>
    <s v="television"/>
  </r>
  <r>
    <n v="916"/>
    <s v="Clements Ltd"/>
    <s v="Persistent bandwidth-monitored framework"/>
    <n v="3700"/>
    <n v="1343"/>
    <x v="0"/>
    <x v="550"/>
    <x v="1"/>
    <s v="USD"/>
    <n v="1418882400"/>
    <n v="1419660000"/>
    <x v="815"/>
    <d v="2014-12-27T06:00:00"/>
    <b v="0"/>
    <b v="0"/>
    <s v="photography/photography books"/>
    <n v="0.36297297297297298"/>
    <n v="25.83"/>
    <x v="7"/>
    <s v="photography books"/>
  </r>
  <r>
    <n v="917"/>
    <s v="Cooper Inc"/>
    <s v="Polarized discrete product"/>
    <n v="3600"/>
    <n v="2097"/>
    <x v="2"/>
    <x v="11"/>
    <x v="4"/>
    <s v="GBP"/>
    <n v="1309237200"/>
    <n v="1311310800"/>
    <x v="816"/>
    <d v="2011-07-22T05:00:00"/>
    <b v="0"/>
    <b v="1"/>
    <s v="film &amp; video/shorts"/>
    <n v="0.58250000000000002"/>
    <n v="77.67"/>
    <x v="4"/>
    <s v="shorts"/>
  </r>
  <r>
    <n v="918"/>
    <s v="Jones-Gonzalez"/>
    <s v="Seamless dynamic website"/>
    <n v="3800"/>
    <n v="9021"/>
    <x v="1"/>
    <x v="388"/>
    <x v="5"/>
    <s v="CHF"/>
    <n v="1343365200"/>
    <n v="1344315600"/>
    <x v="474"/>
    <d v="2012-08-07T05:00:00"/>
    <b v="0"/>
    <b v="0"/>
    <s v="publishing/radio &amp; podcasts"/>
    <n v="2.3739473684210526"/>
    <n v="57.83"/>
    <x v="5"/>
    <s v="radio &amp; podcasts"/>
  </r>
  <r>
    <n v="919"/>
    <s v="Fox Ltd"/>
    <s v="Extended multimedia firmware"/>
    <n v="35600"/>
    <n v="20915"/>
    <x v="0"/>
    <x v="537"/>
    <x v="2"/>
    <s v="AUD"/>
    <n v="1507957200"/>
    <n v="1510725600"/>
    <x v="817"/>
    <d v="2017-11-15T06:00:00"/>
    <b v="0"/>
    <b v="1"/>
    <s v="theater/plays"/>
    <n v="0.58750000000000002"/>
    <n v="92.96"/>
    <x v="3"/>
    <s v="plays"/>
  </r>
  <r>
    <n v="920"/>
    <s v="Green, Murphy and Webb"/>
    <s v="Versatile directional project"/>
    <n v="5300"/>
    <n v="9676"/>
    <x v="1"/>
    <x v="563"/>
    <x v="1"/>
    <s v="USD"/>
    <n v="1549519200"/>
    <n v="1551247200"/>
    <x v="818"/>
    <d v="2019-02-27T06:00:00"/>
    <b v="1"/>
    <b v="0"/>
    <s v="film &amp; video/animation"/>
    <n v="1.8256603773584905"/>
    <n v="37.950000000000003"/>
    <x v="4"/>
    <s v="animation"/>
  </r>
  <r>
    <n v="921"/>
    <s v="Stevenson PLC"/>
    <s v="Profound directional knowledge user"/>
    <n v="160400"/>
    <n v="1210"/>
    <x v="0"/>
    <x v="63"/>
    <x v="1"/>
    <s v="USD"/>
    <n v="1329026400"/>
    <n v="1330236000"/>
    <x v="819"/>
    <d v="2012-02-26T06:00:00"/>
    <b v="0"/>
    <b v="0"/>
    <s v="technology/web"/>
    <n v="7.5436408977556111E-3"/>
    <n v="31.84"/>
    <x v="2"/>
    <s v="web"/>
  </r>
  <r>
    <n v="922"/>
    <s v="Soto-Anthony"/>
    <s v="Ameliorated logistical capability"/>
    <n v="51400"/>
    <n v="90440"/>
    <x v="1"/>
    <x v="564"/>
    <x v="1"/>
    <s v="USD"/>
    <n v="1544335200"/>
    <n v="1545112800"/>
    <x v="609"/>
    <d v="2018-12-18T06:00:00"/>
    <b v="0"/>
    <b v="1"/>
    <s v="music/world music"/>
    <n v="1.7595330739299611"/>
    <n v="40"/>
    <x v="1"/>
    <s v="world music"/>
  </r>
  <r>
    <n v="923"/>
    <s v="Wise and Sons"/>
    <s v="Sharable discrete definition"/>
    <n v="1700"/>
    <n v="4044"/>
    <x v="1"/>
    <x v="174"/>
    <x v="1"/>
    <s v="USD"/>
    <n v="1279083600"/>
    <n v="1279170000"/>
    <x v="547"/>
    <d v="2010-07-15T05:00:00"/>
    <b v="0"/>
    <b v="0"/>
    <s v="theater/plays"/>
    <n v="2.3788235294117648"/>
    <n v="101.1"/>
    <x v="3"/>
    <s v="plays"/>
  </r>
  <r>
    <n v="924"/>
    <s v="Butler-Barr"/>
    <s v="User-friendly next generation core"/>
    <n v="39400"/>
    <n v="192292"/>
    <x v="1"/>
    <x v="565"/>
    <x v="6"/>
    <s v="EUR"/>
    <n v="1572498000"/>
    <n v="1573452000"/>
    <x v="820"/>
    <d v="2019-11-11T06:00:00"/>
    <b v="0"/>
    <b v="0"/>
    <s v="theater/plays"/>
    <n v="4.8805076142131982"/>
    <n v="84.01"/>
    <x v="3"/>
    <s v="plays"/>
  </r>
  <r>
    <n v="925"/>
    <s v="Wilson, Jefferson and Anderson"/>
    <s v="Profit-focused empowering system engine"/>
    <n v="3000"/>
    <n v="6722"/>
    <x v="1"/>
    <x v="167"/>
    <x v="1"/>
    <s v="USD"/>
    <n v="1506056400"/>
    <n v="1507093200"/>
    <x v="821"/>
    <d v="2017-10-04T05:00:00"/>
    <b v="0"/>
    <b v="0"/>
    <s v="theater/plays"/>
    <n v="2.2406666666666668"/>
    <n v="103.42"/>
    <x v="3"/>
    <s v="plays"/>
  </r>
  <r>
    <n v="926"/>
    <s v="Brown-Oliver"/>
    <s v="Synchronized cohesive encoding"/>
    <n v="8700"/>
    <n v="1577"/>
    <x v="0"/>
    <x v="27"/>
    <x v="1"/>
    <s v="USD"/>
    <n v="1463029200"/>
    <n v="1463374800"/>
    <x v="151"/>
    <d v="2016-05-16T05:00:00"/>
    <b v="0"/>
    <b v="0"/>
    <s v="food/food trucks"/>
    <n v="0.18126436781609195"/>
    <n v="105.13"/>
    <x v="0"/>
    <s v="food trucks"/>
  </r>
  <r>
    <n v="927"/>
    <s v="Davis-Gardner"/>
    <s v="Synergistic dynamic utilization"/>
    <n v="7200"/>
    <n v="3301"/>
    <x v="0"/>
    <x v="95"/>
    <x v="1"/>
    <s v="USD"/>
    <n v="1342069200"/>
    <n v="1344574800"/>
    <x v="822"/>
    <d v="2012-08-10T05:00:00"/>
    <b v="0"/>
    <b v="0"/>
    <s v="theater/plays"/>
    <n v="0.45847222222222223"/>
    <n v="89.22"/>
    <x v="3"/>
    <s v="plays"/>
  </r>
  <r>
    <n v="928"/>
    <s v="Dawson Group"/>
    <s v="Triple-buffered bi-directional model"/>
    <n v="167400"/>
    <n v="196386"/>
    <x v="1"/>
    <x v="566"/>
    <x v="6"/>
    <s v="EUR"/>
    <n v="1388296800"/>
    <n v="1389074400"/>
    <x v="823"/>
    <d v="2014-01-07T06:00:00"/>
    <b v="0"/>
    <b v="0"/>
    <s v="technology/web"/>
    <n v="1.1731541218637993"/>
    <n v="52"/>
    <x v="2"/>
    <s v="web"/>
  </r>
  <r>
    <n v="929"/>
    <s v="Turner-Terrell"/>
    <s v="Polarized tertiary function"/>
    <n v="5500"/>
    <n v="11952"/>
    <x v="1"/>
    <x v="229"/>
    <x v="4"/>
    <s v="GBP"/>
    <n v="1493787600"/>
    <n v="1494997200"/>
    <x v="824"/>
    <d v="2017-05-17T05:00:00"/>
    <b v="0"/>
    <b v="0"/>
    <s v="theater/plays"/>
    <n v="2.173090909090909"/>
    <n v="64.959999999999994"/>
    <x v="3"/>
    <s v="plays"/>
  </r>
  <r>
    <n v="930"/>
    <s v="Hall, Buchanan and Benton"/>
    <s v="Configurable fault-tolerant structure"/>
    <n v="3500"/>
    <n v="3930"/>
    <x v="1"/>
    <x v="72"/>
    <x v="1"/>
    <s v="USD"/>
    <n v="1424844000"/>
    <n v="1425448800"/>
    <x v="825"/>
    <d v="2015-03-04T06:00:00"/>
    <b v="0"/>
    <b v="1"/>
    <s v="theater/plays"/>
    <n v="1.1228571428571428"/>
    <n v="46.24"/>
    <x v="3"/>
    <s v="plays"/>
  </r>
  <r>
    <n v="931"/>
    <s v="Lowery, Hayden and Cruz"/>
    <s v="Digitized 24/7 budgetary management"/>
    <n v="7900"/>
    <n v="5729"/>
    <x v="0"/>
    <x v="192"/>
    <x v="1"/>
    <s v="USD"/>
    <n v="1403931600"/>
    <n v="1404104400"/>
    <x v="826"/>
    <d v="2014-06-30T05:00:00"/>
    <b v="0"/>
    <b v="1"/>
    <s v="theater/plays"/>
    <n v="0.72518987341772156"/>
    <n v="51.15"/>
    <x v="3"/>
    <s v="plays"/>
  </r>
  <r>
    <n v="932"/>
    <s v="Mora, Miller and Harper"/>
    <s v="Stand-alone zero tolerance algorithm"/>
    <n v="2300"/>
    <n v="4883"/>
    <x v="1"/>
    <x v="358"/>
    <x v="1"/>
    <s v="USD"/>
    <n v="1394514000"/>
    <n v="1394773200"/>
    <x v="827"/>
    <d v="2014-03-14T05:00:00"/>
    <b v="0"/>
    <b v="0"/>
    <s v="music/rock"/>
    <n v="2.1230434782608696"/>
    <n v="33.909999999999997"/>
    <x v="1"/>
    <s v="rock"/>
  </r>
  <r>
    <n v="933"/>
    <s v="Espinoza Group"/>
    <s v="Implemented tangible support"/>
    <n v="73000"/>
    <n v="175015"/>
    <x v="1"/>
    <x v="567"/>
    <x v="1"/>
    <s v="USD"/>
    <n v="1365397200"/>
    <n v="1366520400"/>
    <x v="828"/>
    <d v="2013-04-21T05:00:00"/>
    <b v="0"/>
    <b v="0"/>
    <s v="theater/plays"/>
    <n v="2.3974657534246577"/>
    <n v="92.02"/>
    <x v="3"/>
    <s v="plays"/>
  </r>
  <r>
    <n v="934"/>
    <s v="Davis, Crawford and Lopez"/>
    <s v="Reactive radical framework"/>
    <n v="6200"/>
    <n v="11280"/>
    <x v="1"/>
    <x v="339"/>
    <x v="1"/>
    <s v="USD"/>
    <n v="1456120800"/>
    <n v="1456639200"/>
    <x v="829"/>
    <d v="2016-02-28T06:00:00"/>
    <b v="0"/>
    <b v="0"/>
    <s v="theater/plays"/>
    <n v="1.8193548387096774"/>
    <n v="107.43"/>
    <x v="3"/>
    <s v="plays"/>
  </r>
  <r>
    <n v="935"/>
    <s v="Richards, Stevens and Fleming"/>
    <s v="Object-based full-range knowledge user"/>
    <n v="6100"/>
    <n v="10012"/>
    <x v="1"/>
    <x v="227"/>
    <x v="1"/>
    <s v="USD"/>
    <n v="1437714000"/>
    <n v="1438318800"/>
    <x v="830"/>
    <d v="2015-07-31T05:00:00"/>
    <b v="0"/>
    <b v="0"/>
    <s v="theater/plays"/>
    <n v="1.6413114754098361"/>
    <n v="75.849999999999994"/>
    <x v="3"/>
    <s v="plays"/>
  </r>
  <r>
    <n v="936"/>
    <s v="Brown Ltd"/>
    <s v="Enhanced composite contingency"/>
    <n v="103200"/>
    <n v="1690"/>
    <x v="0"/>
    <x v="356"/>
    <x v="1"/>
    <s v="USD"/>
    <n v="1563771600"/>
    <n v="1564030800"/>
    <x v="831"/>
    <d v="2019-07-25T05:00:00"/>
    <b v="1"/>
    <b v="0"/>
    <s v="theater/plays"/>
    <n v="1.6375968992248063E-2"/>
    <n v="80.48"/>
    <x v="3"/>
    <s v="plays"/>
  </r>
  <r>
    <n v="937"/>
    <s v="Tapia, Sandoval and Hurley"/>
    <s v="Cloned fresh-thinking model"/>
    <n v="171000"/>
    <n v="84891"/>
    <x v="3"/>
    <x v="568"/>
    <x v="1"/>
    <s v="USD"/>
    <n v="1448517600"/>
    <n v="1449295200"/>
    <x v="832"/>
    <d v="2015-12-05T06:00:00"/>
    <b v="0"/>
    <b v="0"/>
    <s v="film &amp; video/documentary"/>
    <n v="0.49643859649122807"/>
    <n v="86.98"/>
    <x v="4"/>
    <s v="documentary"/>
  </r>
  <r>
    <n v="938"/>
    <s v="Allen Inc"/>
    <s v="Total dedicated benchmark"/>
    <n v="9200"/>
    <n v="10093"/>
    <x v="1"/>
    <x v="87"/>
    <x v="1"/>
    <s v="USD"/>
    <n v="1528779600"/>
    <n v="1531890000"/>
    <x v="833"/>
    <d v="2018-07-18T05:00:00"/>
    <b v="0"/>
    <b v="1"/>
    <s v="publishing/fiction"/>
    <n v="1.0970652173913042"/>
    <n v="105.14"/>
    <x v="5"/>
    <s v="fiction"/>
  </r>
  <r>
    <n v="939"/>
    <s v="Williams, Johnson and Campbell"/>
    <s v="Streamlined human-resource Graphic Interface"/>
    <n v="7800"/>
    <n v="3839"/>
    <x v="0"/>
    <x v="109"/>
    <x v="1"/>
    <s v="USD"/>
    <n v="1304744400"/>
    <n v="1306213200"/>
    <x v="834"/>
    <d v="2011-05-24T05:00:00"/>
    <b v="0"/>
    <b v="1"/>
    <s v="games/video games"/>
    <n v="0.49217948717948717"/>
    <n v="57.3"/>
    <x v="6"/>
    <s v="video games"/>
  </r>
  <r>
    <n v="940"/>
    <s v="Wiggins Ltd"/>
    <s v="Upgradable analyzing core"/>
    <n v="9900"/>
    <n v="6161"/>
    <x v="2"/>
    <x v="569"/>
    <x v="0"/>
    <s v="CAD"/>
    <n v="1354341600"/>
    <n v="1356242400"/>
    <x v="835"/>
    <d v="2012-12-23T06:00:00"/>
    <b v="0"/>
    <b v="0"/>
    <s v="technology/web"/>
    <n v="0.62232323232323228"/>
    <n v="93.35"/>
    <x v="2"/>
    <s v="web"/>
  </r>
  <r>
    <n v="941"/>
    <s v="Luna-Horne"/>
    <s v="Profound exuding pricing structure"/>
    <n v="43000"/>
    <n v="5615"/>
    <x v="0"/>
    <x v="373"/>
    <x v="1"/>
    <s v="USD"/>
    <n v="1294552800"/>
    <n v="1297576800"/>
    <x v="836"/>
    <d v="2011-02-13T06:00:00"/>
    <b v="1"/>
    <b v="0"/>
    <s v="theater/plays"/>
    <n v="0.1305813953488372"/>
    <n v="71.989999999999995"/>
    <x v="3"/>
    <s v="plays"/>
  </r>
  <r>
    <n v="942"/>
    <s v="Allen Inc"/>
    <s v="Horizontal optimizing model"/>
    <n v="9600"/>
    <n v="6205"/>
    <x v="0"/>
    <x v="109"/>
    <x v="2"/>
    <s v="AUD"/>
    <n v="1295935200"/>
    <n v="1296194400"/>
    <x v="837"/>
    <d v="2011-01-28T06:00:00"/>
    <b v="0"/>
    <b v="0"/>
    <s v="theater/plays"/>
    <n v="0.64635416666666667"/>
    <n v="92.61"/>
    <x v="3"/>
    <s v="plays"/>
  </r>
  <r>
    <n v="943"/>
    <s v="Peterson, Gonzalez and Spencer"/>
    <s v="Synchronized fault-tolerant algorithm"/>
    <n v="7500"/>
    <n v="11969"/>
    <x v="1"/>
    <x v="493"/>
    <x v="1"/>
    <s v="USD"/>
    <n v="1411534800"/>
    <n v="1414558800"/>
    <x v="219"/>
    <d v="2014-10-29T05:00:00"/>
    <b v="0"/>
    <b v="0"/>
    <s v="food/food trucks"/>
    <n v="1.5958666666666668"/>
    <n v="104.99"/>
    <x v="0"/>
    <s v="food trucks"/>
  </r>
  <r>
    <n v="944"/>
    <s v="Walter Inc"/>
    <s v="Streamlined 5thgeneration intranet"/>
    <n v="10000"/>
    <n v="8142"/>
    <x v="0"/>
    <x v="570"/>
    <x v="2"/>
    <s v="AUD"/>
    <n v="1486706400"/>
    <n v="1488348000"/>
    <x v="365"/>
    <d v="2017-03-01T06:00:00"/>
    <b v="0"/>
    <b v="0"/>
    <s v="photography/photography books"/>
    <n v="0.81420000000000003"/>
    <n v="30.96"/>
    <x v="7"/>
    <s v="photography books"/>
  </r>
  <r>
    <n v="945"/>
    <s v="Sanders, Farley and Huffman"/>
    <s v="Cross-group clear-thinking task-force"/>
    <n v="172000"/>
    <n v="55805"/>
    <x v="0"/>
    <x v="571"/>
    <x v="1"/>
    <s v="USD"/>
    <n v="1333602000"/>
    <n v="1334898000"/>
    <x v="838"/>
    <d v="2012-04-20T05:00:00"/>
    <b v="1"/>
    <b v="0"/>
    <s v="photography/photography books"/>
    <n v="0.32444767441860467"/>
    <n v="33"/>
    <x v="7"/>
    <s v="photography books"/>
  </r>
  <r>
    <n v="946"/>
    <s v="Hall, Holmes and Walker"/>
    <s v="Public-key bandwidth-monitored intranet"/>
    <n v="153700"/>
    <n v="15238"/>
    <x v="0"/>
    <x v="483"/>
    <x v="1"/>
    <s v="USD"/>
    <n v="1308200400"/>
    <n v="1308373200"/>
    <x v="839"/>
    <d v="2011-06-18T05:00:00"/>
    <b v="0"/>
    <b v="0"/>
    <s v="theater/plays"/>
    <n v="9.9141184124918666E-2"/>
    <n v="84.19"/>
    <x v="3"/>
    <s v="plays"/>
  </r>
  <r>
    <n v="947"/>
    <s v="Smith-Powell"/>
    <s v="Upgradable clear-thinking hardware"/>
    <n v="3600"/>
    <n v="961"/>
    <x v="0"/>
    <x v="171"/>
    <x v="1"/>
    <s v="USD"/>
    <n v="1411707600"/>
    <n v="1412312400"/>
    <x v="840"/>
    <d v="2014-10-03T05:00:00"/>
    <b v="0"/>
    <b v="0"/>
    <s v="theater/plays"/>
    <n v="0.26694444444444443"/>
    <n v="73.92"/>
    <x v="3"/>
    <s v="plays"/>
  </r>
  <r>
    <n v="948"/>
    <s v="Smith-Hill"/>
    <s v="Integrated holistic paradigm"/>
    <n v="9400"/>
    <n v="5918"/>
    <x v="3"/>
    <x v="415"/>
    <x v="1"/>
    <s v="USD"/>
    <n v="1418364000"/>
    <n v="1419228000"/>
    <x v="841"/>
    <d v="2014-12-22T06:00:00"/>
    <b v="1"/>
    <b v="1"/>
    <s v="film &amp; video/documentary"/>
    <n v="0.62957446808510642"/>
    <n v="36.99"/>
    <x v="4"/>
    <s v="documentary"/>
  </r>
  <r>
    <n v="949"/>
    <s v="Wright LLC"/>
    <s v="Seamless clear-thinking conglomeration"/>
    <n v="5900"/>
    <n v="9520"/>
    <x v="1"/>
    <x v="84"/>
    <x v="1"/>
    <s v="USD"/>
    <n v="1429333200"/>
    <n v="1430974800"/>
    <x v="842"/>
    <d v="2015-05-07T05:00:00"/>
    <b v="0"/>
    <b v="0"/>
    <s v="technology/web"/>
    <n v="1.6135593220338984"/>
    <n v="46.9"/>
    <x v="2"/>
    <s v="web"/>
  </r>
  <r>
    <n v="950"/>
    <s v="Williams, Orozco and Gomez"/>
    <s v="Persistent content-based methodology"/>
    <n v="100"/>
    <n v="5"/>
    <x v="0"/>
    <x v="49"/>
    <x v="1"/>
    <s v="USD"/>
    <n v="1555390800"/>
    <n v="1555822800"/>
    <x v="843"/>
    <d v="2019-04-21T05:00:00"/>
    <b v="0"/>
    <b v="1"/>
    <s v="theater/plays"/>
    <n v="0.05"/>
    <n v="5"/>
    <x v="3"/>
    <s v="plays"/>
  </r>
  <r>
    <n v="951"/>
    <s v="Peterson Ltd"/>
    <s v="Re-engineered 24hour matrix"/>
    <n v="14500"/>
    <n v="159056"/>
    <x v="1"/>
    <x v="572"/>
    <x v="1"/>
    <s v="USD"/>
    <n v="1482732000"/>
    <n v="1482818400"/>
    <x v="844"/>
    <d v="2016-12-27T06:00:00"/>
    <b v="0"/>
    <b v="1"/>
    <s v="music/rock"/>
    <n v="10.969379310344827"/>
    <n v="102.02"/>
    <x v="1"/>
    <s v="rock"/>
  </r>
  <r>
    <n v="952"/>
    <s v="Cummings-Hayes"/>
    <s v="Virtual multi-tasking core"/>
    <n v="145500"/>
    <n v="101987"/>
    <x v="3"/>
    <x v="428"/>
    <x v="1"/>
    <s v="USD"/>
    <n v="1470718800"/>
    <n v="1471928400"/>
    <x v="845"/>
    <d v="2016-08-23T05:00:00"/>
    <b v="0"/>
    <b v="0"/>
    <s v="film &amp; video/documentary"/>
    <n v="0.70094158075601376"/>
    <n v="45.01"/>
    <x v="4"/>
    <s v="documentary"/>
  </r>
  <r>
    <n v="953"/>
    <s v="Boyle Ltd"/>
    <s v="Streamlined fault-tolerant conglomeration"/>
    <n v="3300"/>
    <n v="1980"/>
    <x v="0"/>
    <x v="356"/>
    <x v="1"/>
    <s v="USD"/>
    <n v="1450591200"/>
    <n v="1453701600"/>
    <x v="846"/>
    <d v="2016-01-25T06:00:00"/>
    <b v="0"/>
    <b v="1"/>
    <s v="film &amp; video/science fiction"/>
    <n v="0.6"/>
    <n v="94.29"/>
    <x v="4"/>
    <s v="science fiction"/>
  </r>
  <r>
    <n v="954"/>
    <s v="Henderson, Parker and Diaz"/>
    <s v="Enterprise-wide client-driven policy"/>
    <n v="42600"/>
    <n v="156384"/>
    <x v="1"/>
    <x v="573"/>
    <x v="2"/>
    <s v="AUD"/>
    <n v="1348290000"/>
    <n v="1350363600"/>
    <x v="110"/>
    <d v="2012-10-16T05:00:00"/>
    <b v="0"/>
    <b v="0"/>
    <s v="technology/web"/>
    <n v="3.6709859154929578"/>
    <n v="101.02"/>
    <x v="2"/>
    <s v="web"/>
  </r>
  <r>
    <n v="955"/>
    <s v="Moss-Obrien"/>
    <s v="Function-based next generation emulation"/>
    <n v="700"/>
    <n v="7763"/>
    <x v="1"/>
    <x v="175"/>
    <x v="1"/>
    <s v="USD"/>
    <n v="1353823200"/>
    <n v="1353996000"/>
    <x v="847"/>
    <d v="2012-11-27T06:00:00"/>
    <b v="0"/>
    <b v="0"/>
    <s v="theater/plays"/>
    <n v="11.09"/>
    <n v="97.04"/>
    <x v="3"/>
    <s v="plays"/>
  </r>
  <r>
    <n v="956"/>
    <s v="Wood Inc"/>
    <s v="Re-engineered composite focus group"/>
    <n v="187600"/>
    <n v="35698"/>
    <x v="0"/>
    <x v="268"/>
    <x v="1"/>
    <s v="USD"/>
    <n v="1450764000"/>
    <n v="1451109600"/>
    <x v="848"/>
    <d v="2015-12-26T06:00:00"/>
    <b v="0"/>
    <b v="0"/>
    <s v="film &amp; video/science fiction"/>
    <n v="0.19028784648187633"/>
    <n v="43.01"/>
    <x v="4"/>
    <s v="science fiction"/>
  </r>
  <r>
    <n v="957"/>
    <s v="Riley, Cohen and Goodman"/>
    <s v="Profound mission-critical function"/>
    <n v="9800"/>
    <n v="12434"/>
    <x v="1"/>
    <x v="54"/>
    <x v="1"/>
    <s v="USD"/>
    <n v="1329372000"/>
    <n v="1329631200"/>
    <x v="849"/>
    <d v="2012-02-19T06:00:00"/>
    <b v="0"/>
    <b v="0"/>
    <s v="theater/plays"/>
    <n v="1.2687755102040816"/>
    <n v="94.92"/>
    <x v="3"/>
    <s v="plays"/>
  </r>
  <r>
    <n v="958"/>
    <s v="Green, Robinson and Ho"/>
    <s v="De-engineered zero-defect open system"/>
    <n v="1100"/>
    <n v="8081"/>
    <x v="1"/>
    <x v="192"/>
    <x v="1"/>
    <s v="USD"/>
    <n v="1277096400"/>
    <n v="1278997200"/>
    <x v="780"/>
    <d v="2010-07-13T05:00:00"/>
    <b v="0"/>
    <b v="0"/>
    <s v="film &amp; video/animation"/>
    <n v="7.3463636363636367"/>
    <n v="72.150000000000006"/>
    <x v="4"/>
    <s v="animation"/>
  </r>
  <r>
    <n v="959"/>
    <s v="Black-Graham"/>
    <s v="Operative hybrid utilization"/>
    <n v="145000"/>
    <n v="6631"/>
    <x v="0"/>
    <x v="406"/>
    <x v="1"/>
    <s v="USD"/>
    <n v="1277701200"/>
    <n v="1280120400"/>
    <x v="140"/>
    <d v="2010-07-26T05:00:00"/>
    <b v="0"/>
    <b v="0"/>
    <s v="publishing/translations"/>
    <n v="4.5731034482758622E-2"/>
    <n v="51.01"/>
    <x v="5"/>
    <s v="translations"/>
  </r>
  <r>
    <n v="960"/>
    <s v="Robbins Group"/>
    <s v="Function-based interactive matrix"/>
    <n v="5500"/>
    <n v="4678"/>
    <x v="0"/>
    <x v="12"/>
    <x v="1"/>
    <s v="USD"/>
    <n v="1454911200"/>
    <n v="1458104400"/>
    <x v="850"/>
    <d v="2016-03-16T05:00:00"/>
    <b v="0"/>
    <b v="0"/>
    <s v="technology/web"/>
    <n v="0.85054545454545449"/>
    <n v="85.05"/>
    <x v="2"/>
    <s v="web"/>
  </r>
  <r>
    <n v="961"/>
    <s v="Mason, Case and May"/>
    <s v="Optimized content-based collaboration"/>
    <n v="5700"/>
    <n v="6800"/>
    <x v="1"/>
    <x v="287"/>
    <x v="1"/>
    <s v="USD"/>
    <n v="1297922400"/>
    <n v="1298268000"/>
    <x v="851"/>
    <d v="2011-02-21T06:00:00"/>
    <b v="0"/>
    <b v="0"/>
    <s v="publishing/translations"/>
    <n v="1.1929824561403508"/>
    <n v="43.87"/>
    <x v="5"/>
    <s v="translations"/>
  </r>
  <r>
    <n v="962"/>
    <s v="Harris, Russell and Mitchell"/>
    <s v="User-centric cohesive policy"/>
    <n v="3600"/>
    <n v="10657"/>
    <x v="1"/>
    <x v="574"/>
    <x v="1"/>
    <s v="USD"/>
    <n v="1384408800"/>
    <n v="1386223200"/>
    <x v="852"/>
    <d v="2013-12-05T06:00:00"/>
    <b v="0"/>
    <b v="0"/>
    <s v="food/food trucks"/>
    <n v="2.9602777777777778"/>
    <n v="40.06"/>
    <x v="0"/>
    <s v="food trucks"/>
  </r>
  <r>
    <n v="963"/>
    <s v="Rodriguez-Robinson"/>
    <s v="Ergonomic methodical hub"/>
    <n v="5900"/>
    <n v="4997"/>
    <x v="0"/>
    <x v="493"/>
    <x v="6"/>
    <s v="EUR"/>
    <n v="1299304800"/>
    <n v="1299823200"/>
    <x v="853"/>
    <d v="2011-03-11T06:00:00"/>
    <b v="0"/>
    <b v="1"/>
    <s v="photography/photography books"/>
    <n v="0.84694915254237291"/>
    <n v="43.83"/>
    <x v="7"/>
    <s v="photography books"/>
  </r>
  <r>
    <n v="964"/>
    <s v="Peck, Higgins and Smith"/>
    <s v="Devolved disintermediate encryption"/>
    <n v="3700"/>
    <n v="13164"/>
    <x v="1"/>
    <x v="287"/>
    <x v="1"/>
    <s v="USD"/>
    <n v="1431320400"/>
    <n v="1431752400"/>
    <x v="854"/>
    <d v="2015-05-16T05:00:00"/>
    <b v="0"/>
    <b v="0"/>
    <s v="theater/plays"/>
    <n v="3.5578378378378379"/>
    <n v="84.93"/>
    <x v="3"/>
    <s v="plays"/>
  </r>
  <r>
    <n v="965"/>
    <s v="Nunez-King"/>
    <s v="Phased clear-thinking policy"/>
    <n v="2200"/>
    <n v="8501"/>
    <x v="1"/>
    <x v="512"/>
    <x v="4"/>
    <s v="GBP"/>
    <n v="1264399200"/>
    <n v="1267855200"/>
    <x v="67"/>
    <d v="2010-03-06T06:00:00"/>
    <b v="0"/>
    <b v="0"/>
    <s v="music/rock"/>
    <n v="3.8640909090909092"/>
    <n v="41.07"/>
    <x v="1"/>
    <s v="rock"/>
  </r>
  <r>
    <n v="966"/>
    <s v="Davis and Sons"/>
    <s v="Seamless solution-oriented capacity"/>
    <n v="1700"/>
    <n v="13468"/>
    <x v="1"/>
    <x v="242"/>
    <x v="1"/>
    <s v="USD"/>
    <n v="1497502800"/>
    <n v="1497675600"/>
    <x v="855"/>
    <d v="2017-06-17T05:00:00"/>
    <b v="0"/>
    <b v="0"/>
    <s v="theater/plays"/>
    <n v="7.9223529411764702"/>
    <n v="54.97"/>
    <x v="3"/>
    <s v="plays"/>
  </r>
  <r>
    <n v="967"/>
    <s v="Howard-Douglas"/>
    <s v="Organized human-resource attitude"/>
    <n v="88400"/>
    <n v="121138"/>
    <x v="1"/>
    <x v="575"/>
    <x v="1"/>
    <s v="USD"/>
    <n v="1333688400"/>
    <n v="1336885200"/>
    <x v="107"/>
    <d v="2012-05-13T05:00:00"/>
    <b v="0"/>
    <b v="0"/>
    <s v="music/world music"/>
    <n v="1.3703393665158372"/>
    <n v="77.010000000000005"/>
    <x v="1"/>
    <s v="world music"/>
  </r>
  <r>
    <n v="968"/>
    <s v="Gonzalez-White"/>
    <s v="Open-architected disintermediate budgetary management"/>
    <n v="2400"/>
    <n v="8117"/>
    <x v="1"/>
    <x v="493"/>
    <x v="1"/>
    <s v="USD"/>
    <n v="1293861600"/>
    <n v="1295157600"/>
    <x v="344"/>
    <d v="2011-01-16T06:00:00"/>
    <b v="0"/>
    <b v="0"/>
    <s v="food/food trucks"/>
    <n v="3.3820833333333336"/>
    <n v="71.2"/>
    <x v="0"/>
    <s v="food trucks"/>
  </r>
  <r>
    <n v="969"/>
    <s v="Lopez-King"/>
    <s v="Multi-lateral radical solution"/>
    <n v="7900"/>
    <n v="8550"/>
    <x v="1"/>
    <x v="576"/>
    <x v="1"/>
    <s v="USD"/>
    <n v="1576994400"/>
    <n v="1577599200"/>
    <x v="856"/>
    <d v="2019-12-29T06:00:00"/>
    <b v="0"/>
    <b v="0"/>
    <s v="theater/plays"/>
    <n v="1.0822784810126582"/>
    <n v="91.94"/>
    <x v="3"/>
    <s v="plays"/>
  </r>
  <r>
    <n v="970"/>
    <s v="Glover-Nelson"/>
    <s v="Inverse context-sensitive info-mediaries"/>
    <n v="94900"/>
    <n v="57659"/>
    <x v="0"/>
    <x v="577"/>
    <x v="1"/>
    <s v="USD"/>
    <n v="1304917200"/>
    <n v="1305003600"/>
    <x v="857"/>
    <d v="2011-05-10T05:00:00"/>
    <b v="0"/>
    <b v="0"/>
    <s v="theater/plays"/>
    <n v="0.60757639620653314"/>
    <n v="97.07"/>
    <x v="3"/>
    <s v="plays"/>
  </r>
  <r>
    <n v="971"/>
    <s v="Garner and Sons"/>
    <s v="Versatile neutral workforce"/>
    <n v="5100"/>
    <n v="1414"/>
    <x v="0"/>
    <x v="3"/>
    <x v="1"/>
    <s v="USD"/>
    <n v="1381208400"/>
    <n v="1381726800"/>
    <x v="858"/>
    <d v="2013-10-14T05:00:00"/>
    <b v="0"/>
    <b v="0"/>
    <s v="film &amp; video/television"/>
    <n v="0.27725490196078434"/>
    <n v="58.92"/>
    <x v="4"/>
    <s v="television"/>
  </r>
  <r>
    <n v="972"/>
    <s v="Sellers, Roach and Garrison"/>
    <s v="Multi-tiered systematic knowledge user"/>
    <n v="42700"/>
    <n v="97524"/>
    <x v="1"/>
    <x v="578"/>
    <x v="1"/>
    <s v="USD"/>
    <n v="1401685200"/>
    <n v="1402462800"/>
    <x v="859"/>
    <d v="2014-06-11T05:00:00"/>
    <b v="0"/>
    <b v="1"/>
    <s v="technology/web"/>
    <n v="2.283934426229508"/>
    <n v="58.02"/>
    <x v="2"/>
    <s v="web"/>
  </r>
  <r>
    <n v="973"/>
    <s v="Herrera, Bennett and Silva"/>
    <s v="Programmable multi-state algorithm"/>
    <n v="121100"/>
    <n v="26176"/>
    <x v="0"/>
    <x v="526"/>
    <x v="1"/>
    <s v="USD"/>
    <n v="1291960800"/>
    <n v="1292133600"/>
    <x v="860"/>
    <d v="2010-12-12T06:00:00"/>
    <b v="0"/>
    <b v="1"/>
    <s v="theater/plays"/>
    <n v="0.21615194054500414"/>
    <n v="103.87"/>
    <x v="3"/>
    <s v="plays"/>
  </r>
  <r>
    <n v="974"/>
    <s v="Thomas, Clay and Mendoza"/>
    <s v="Multi-channeled reciprocal interface"/>
    <n v="800"/>
    <n v="2991"/>
    <x v="1"/>
    <x v="235"/>
    <x v="1"/>
    <s v="USD"/>
    <n v="1368853200"/>
    <n v="1368939600"/>
    <x v="170"/>
    <d v="2013-05-19T05:00:00"/>
    <b v="0"/>
    <b v="0"/>
    <s v="music/indie rock"/>
    <n v="3.73875"/>
    <n v="93.47"/>
    <x v="1"/>
    <s v="indie rock"/>
  </r>
  <r>
    <n v="975"/>
    <s v="Ayala Group"/>
    <s v="Right-sized maximized migration"/>
    <n v="5400"/>
    <n v="8366"/>
    <x v="1"/>
    <x v="18"/>
    <x v="1"/>
    <s v="USD"/>
    <n v="1448776800"/>
    <n v="1452146400"/>
    <x v="861"/>
    <d v="2016-01-07T06:00:00"/>
    <b v="0"/>
    <b v="1"/>
    <s v="theater/plays"/>
    <n v="1.5492592592592593"/>
    <n v="61.97"/>
    <x v="3"/>
    <s v="plays"/>
  </r>
  <r>
    <n v="976"/>
    <s v="Huerta, Roberts and Dickerson"/>
    <s v="Self-enabling value-added artificial intelligence"/>
    <n v="4000"/>
    <n v="12886"/>
    <x v="1"/>
    <x v="382"/>
    <x v="1"/>
    <s v="USD"/>
    <n v="1296194400"/>
    <n v="1296712800"/>
    <x v="862"/>
    <d v="2011-02-03T06:00:00"/>
    <b v="0"/>
    <b v="1"/>
    <s v="theater/plays"/>
    <n v="3.2214999999999998"/>
    <n v="92.04"/>
    <x v="3"/>
    <s v="plays"/>
  </r>
  <r>
    <n v="977"/>
    <s v="Johnson Group"/>
    <s v="Vision-oriented interactive solution"/>
    <n v="7000"/>
    <n v="5177"/>
    <x v="0"/>
    <x v="109"/>
    <x v="1"/>
    <s v="USD"/>
    <n v="1517983200"/>
    <n v="1520748000"/>
    <x v="863"/>
    <d v="2018-03-11T06:00:00"/>
    <b v="0"/>
    <b v="0"/>
    <s v="food/food trucks"/>
    <n v="0.73957142857142855"/>
    <n v="77.27"/>
    <x v="0"/>
    <s v="food trucks"/>
  </r>
  <r>
    <n v="978"/>
    <s v="Bailey, Nguyen and Martinez"/>
    <s v="Fundamental user-facing productivity"/>
    <n v="1000"/>
    <n v="8641"/>
    <x v="1"/>
    <x v="45"/>
    <x v="1"/>
    <s v="USD"/>
    <n v="1478930400"/>
    <n v="1480831200"/>
    <x v="864"/>
    <d v="2016-12-04T06:00:00"/>
    <b v="0"/>
    <b v="0"/>
    <s v="games/video games"/>
    <n v="8.641"/>
    <n v="93.92"/>
    <x v="6"/>
    <s v="video games"/>
  </r>
  <r>
    <n v="979"/>
    <s v="Williams, Martin and Meyer"/>
    <s v="Innovative well-modulated capability"/>
    <n v="60200"/>
    <n v="86244"/>
    <x v="1"/>
    <x v="579"/>
    <x v="4"/>
    <s v="GBP"/>
    <n v="1426395600"/>
    <n v="1426914000"/>
    <x v="527"/>
    <d v="2015-03-21T05:00:00"/>
    <b v="0"/>
    <b v="0"/>
    <s v="theater/plays"/>
    <n v="1.432624584717608"/>
    <n v="84.97"/>
    <x v="3"/>
    <s v="plays"/>
  </r>
  <r>
    <n v="980"/>
    <s v="Huff-Johnson"/>
    <s v="Universal fault-tolerant orchestration"/>
    <n v="195200"/>
    <n v="78630"/>
    <x v="0"/>
    <x v="580"/>
    <x v="1"/>
    <s v="USD"/>
    <n v="1446181200"/>
    <n v="1446616800"/>
    <x v="865"/>
    <d v="2015-11-04T06:00:00"/>
    <b v="1"/>
    <b v="0"/>
    <s v="publishing/nonfiction"/>
    <n v="0.40281762295081969"/>
    <n v="105.97"/>
    <x v="5"/>
    <s v="nonfiction"/>
  </r>
  <r>
    <n v="981"/>
    <s v="Diaz-Little"/>
    <s v="Grass-roots executive synergy"/>
    <n v="6700"/>
    <n v="11941"/>
    <x v="1"/>
    <x v="581"/>
    <x v="1"/>
    <s v="USD"/>
    <n v="1514181600"/>
    <n v="1517032800"/>
    <x v="866"/>
    <d v="2018-01-27T06:00:00"/>
    <b v="0"/>
    <b v="0"/>
    <s v="technology/web"/>
    <n v="1.7822388059701493"/>
    <n v="36.97"/>
    <x v="2"/>
    <s v="web"/>
  </r>
  <r>
    <n v="982"/>
    <s v="Freeman-French"/>
    <s v="Multi-layered optimal application"/>
    <n v="7200"/>
    <n v="6115"/>
    <x v="0"/>
    <x v="51"/>
    <x v="1"/>
    <s v="USD"/>
    <n v="1311051600"/>
    <n v="1311224400"/>
    <x v="867"/>
    <d v="2011-07-21T05:00:00"/>
    <b v="0"/>
    <b v="1"/>
    <s v="film &amp; video/documentary"/>
    <n v="0.84930555555555554"/>
    <n v="81.53"/>
    <x v="4"/>
    <s v="documentary"/>
  </r>
  <r>
    <n v="983"/>
    <s v="Beck-Weber"/>
    <s v="Business-focused full-range core"/>
    <n v="129100"/>
    <n v="188404"/>
    <x v="1"/>
    <x v="582"/>
    <x v="1"/>
    <s v="USD"/>
    <n v="1564894800"/>
    <n v="1566190800"/>
    <x v="868"/>
    <d v="2019-08-19T05:00:00"/>
    <b v="0"/>
    <b v="0"/>
    <s v="film &amp; video/documentary"/>
    <n v="1.4593648334624323"/>
    <n v="81"/>
    <x v="4"/>
    <s v="documentary"/>
  </r>
  <r>
    <n v="984"/>
    <s v="Lewis-Jacobson"/>
    <s v="Exclusive system-worthy Graphic Interface"/>
    <n v="6500"/>
    <n v="9910"/>
    <x v="1"/>
    <x v="345"/>
    <x v="1"/>
    <s v="USD"/>
    <n v="1567918800"/>
    <n v="1570165200"/>
    <x v="105"/>
    <d v="2019-10-04T05:00:00"/>
    <b v="0"/>
    <b v="0"/>
    <s v="theater/plays"/>
    <n v="1.5246153846153847"/>
    <n v="26.01"/>
    <x v="3"/>
    <s v="plays"/>
  </r>
  <r>
    <n v="985"/>
    <s v="Logan-Curtis"/>
    <s v="Enhanced optimal ability"/>
    <n v="170600"/>
    <n v="114523"/>
    <x v="0"/>
    <x v="583"/>
    <x v="1"/>
    <s v="USD"/>
    <n v="1386309600"/>
    <n v="1388556000"/>
    <x v="481"/>
    <d v="2014-01-01T06:00:00"/>
    <b v="0"/>
    <b v="1"/>
    <s v="music/rock"/>
    <n v="0.67129542790152408"/>
    <n v="26"/>
    <x v="1"/>
    <s v="rock"/>
  </r>
  <r>
    <n v="986"/>
    <s v="Chan, Washington and Callahan"/>
    <s v="Optional zero administration neural-net"/>
    <n v="7800"/>
    <n v="3144"/>
    <x v="0"/>
    <x v="45"/>
    <x v="1"/>
    <s v="USD"/>
    <n v="1301979600"/>
    <n v="1303189200"/>
    <x v="253"/>
    <d v="2011-04-19T05:00:00"/>
    <b v="0"/>
    <b v="0"/>
    <s v="music/rock"/>
    <n v="0.40307692307692305"/>
    <n v="34.17"/>
    <x v="1"/>
    <s v="rock"/>
  </r>
  <r>
    <n v="987"/>
    <s v="Wilson Group"/>
    <s v="Ameliorated foreground focus group"/>
    <n v="6200"/>
    <n v="13441"/>
    <x v="1"/>
    <x v="584"/>
    <x v="1"/>
    <s v="USD"/>
    <n v="1493269200"/>
    <n v="1494478800"/>
    <x v="869"/>
    <d v="2017-05-11T05:00:00"/>
    <b v="0"/>
    <b v="0"/>
    <s v="film &amp; video/documentary"/>
    <n v="2.1679032258064517"/>
    <n v="28"/>
    <x v="4"/>
    <s v="documentary"/>
  </r>
  <r>
    <n v="988"/>
    <s v="Gardner, Ryan and Gutierrez"/>
    <s v="Triple-buffered multi-tasking matrices"/>
    <n v="9400"/>
    <n v="4899"/>
    <x v="0"/>
    <x v="251"/>
    <x v="1"/>
    <s v="USD"/>
    <n v="1478930400"/>
    <n v="1480744800"/>
    <x v="864"/>
    <d v="2016-12-03T06:00:00"/>
    <b v="0"/>
    <b v="0"/>
    <s v="publishing/radio &amp; podcasts"/>
    <n v="0.52117021276595743"/>
    <n v="76.55"/>
    <x v="5"/>
    <s v="radio &amp; podcasts"/>
  </r>
  <r>
    <n v="989"/>
    <s v="Hernandez Inc"/>
    <s v="Versatile dedicated migration"/>
    <n v="2400"/>
    <n v="11990"/>
    <x v="1"/>
    <x v="31"/>
    <x v="1"/>
    <s v="USD"/>
    <n v="1555390800"/>
    <n v="1555822800"/>
    <x v="843"/>
    <d v="2019-04-21T05:00:00"/>
    <b v="0"/>
    <b v="0"/>
    <s v="publishing/translations"/>
    <n v="4.9958333333333336"/>
    <n v="53.05"/>
    <x v="5"/>
    <s v="translations"/>
  </r>
  <r>
    <n v="990"/>
    <s v="Ortiz-Roberts"/>
    <s v="Devolved foreground customer loyalty"/>
    <n v="7800"/>
    <n v="6839"/>
    <x v="0"/>
    <x v="251"/>
    <x v="1"/>
    <s v="USD"/>
    <n v="1456984800"/>
    <n v="1458882000"/>
    <x v="289"/>
    <d v="2016-03-25T05:00:00"/>
    <b v="0"/>
    <b v="1"/>
    <s v="film &amp; video/drama"/>
    <n v="0.87679487179487181"/>
    <n v="106.86"/>
    <x v="4"/>
    <s v="drama"/>
  </r>
  <r>
    <n v="991"/>
    <s v="Ramirez LLC"/>
    <s v="Reduced reciprocal focus group"/>
    <n v="9800"/>
    <n v="11091"/>
    <x v="1"/>
    <x v="585"/>
    <x v="1"/>
    <s v="USD"/>
    <n v="1411621200"/>
    <n v="1411966800"/>
    <x v="870"/>
    <d v="2014-09-29T05:00:00"/>
    <b v="0"/>
    <b v="1"/>
    <s v="music/rock"/>
    <n v="1.131734693877551"/>
    <n v="46.02"/>
    <x v="1"/>
    <s v="rock"/>
  </r>
  <r>
    <n v="992"/>
    <s v="Morrow Inc"/>
    <s v="Networked global migration"/>
    <n v="3100"/>
    <n v="13223"/>
    <x v="1"/>
    <x v="227"/>
    <x v="1"/>
    <s v="USD"/>
    <n v="1525669200"/>
    <n v="1526878800"/>
    <x v="871"/>
    <d v="2018-05-21T05:00:00"/>
    <b v="0"/>
    <b v="1"/>
    <s v="film &amp; video/drama"/>
    <n v="4.2654838709677421"/>
    <n v="100.17"/>
    <x v="4"/>
    <s v="drama"/>
  </r>
  <r>
    <n v="993"/>
    <s v="Erickson-Rogers"/>
    <s v="De-engineered even-keeled definition"/>
    <n v="9800"/>
    <n v="7608"/>
    <x v="3"/>
    <x v="51"/>
    <x v="6"/>
    <s v="EUR"/>
    <n v="1450936800"/>
    <n v="1452405600"/>
    <x v="872"/>
    <d v="2016-01-10T06:00:00"/>
    <b v="0"/>
    <b v="1"/>
    <s v="photography/photography books"/>
    <n v="0.77632653061224488"/>
    <n v="101.44"/>
    <x v="7"/>
    <s v="photography books"/>
  </r>
  <r>
    <n v="994"/>
    <s v="Leach, Rich and Price"/>
    <s v="Implemented bi-directional flexibility"/>
    <n v="141100"/>
    <n v="74073"/>
    <x v="0"/>
    <x v="586"/>
    <x v="1"/>
    <s v="USD"/>
    <n v="1413522000"/>
    <n v="1414040400"/>
    <x v="873"/>
    <d v="2014-10-23T05:00:00"/>
    <b v="0"/>
    <b v="1"/>
    <s v="publishing/translations"/>
    <n v="0.52496810772501767"/>
    <n v="87.97"/>
    <x v="5"/>
    <s v="translations"/>
  </r>
  <r>
    <n v="995"/>
    <s v="Manning-Hamilton"/>
    <s v="Vision-oriented scalable definition"/>
    <n v="97300"/>
    <n v="153216"/>
    <x v="1"/>
    <x v="587"/>
    <x v="1"/>
    <s v="USD"/>
    <n v="1541307600"/>
    <n v="1543816800"/>
    <x v="874"/>
    <d v="2018-12-03T06:00:00"/>
    <b v="0"/>
    <b v="1"/>
    <s v="food/food trucks"/>
    <n v="1.5746762589928058"/>
    <n v="75"/>
    <x v="0"/>
    <s v="food trucks"/>
  </r>
  <r>
    <n v="996"/>
    <s v="Butler LLC"/>
    <s v="Future-proofed upward-trending migration"/>
    <n v="6600"/>
    <n v="4814"/>
    <x v="0"/>
    <x v="192"/>
    <x v="1"/>
    <s v="USD"/>
    <n v="1357106400"/>
    <n v="1359698400"/>
    <x v="875"/>
    <d v="2013-02-01T06:00:00"/>
    <b v="0"/>
    <b v="0"/>
    <s v="theater/plays"/>
    <n v="0.72939393939393937"/>
    <n v="42.98"/>
    <x v="3"/>
    <s v="plays"/>
  </r>
  <r>
    <n v="997"/>
    <s v="Ball LLC"/>
    <s v="Right-sized full-range throughput"/>
    <n v="7600"/>
    <n v="4603"/>
    <x v="3"/>
    <x v="279"/>
    <x v="6"/>
    <s v="EUR"/>
    <n v="1390197600"/>
    <n v="1390629600"/>
    <x v="876"/>
    <d v="2014-01-25T06:00:00"/>
    <b v="0"/>
    <b v="0"/>
    <s v="theater/plays"/>
    <n v="0.60565789473684206"/>
    <n v="33.119999999999997"/>
    <x v="3"/>
    <s v="plays"/>
  </r>
  <r>
    <n v="998"/>
    <s v="Taylor, Santiago and Flores"/>
    <s v="Polarized composite customer loyalty"/>
    <n v="66600"/>
    <n v="37823"/>
    <x v="0"/>
    <x v="82"/>
    <x v="1"/>
    <s v="USD"/>
    <n v="1265868000"/>
    <n v="1267077600"/>
    <x v="877"/>
    <d v="2010-02-25T06:00:00"/>
    <b v="0"/>
    <b v="1"/>
    <s v="music/indie rock"/>
    <n v="0.5679129129129129"/>
    <n v="101.13"/>
    <x v="1"/>
    <s v="indie rock"/>
  </r>
  <r>
    <n v="999"/>
    <s v="Hernandez, Norton and Kelley"/>
    <s v="Expanded eco-centric policy"/>
    <n v="111100"/>
    <n v="62819"/>
    <x v="3"/>
    <x v="588"/>
    <x v="1"/>
    <s v="USD"/>
    <n v="1467176400"/>
    <n v="1467781200"/>
    <x v="878"/>
    <d v="2016-07-06T05:00:00"/>
    <b v="0"/>
    <b v="0"/>
    <s v="food/food trucks"/>
    <n v="0.56542754275427543"/>
    <n v="55.99"/>
    <x v="0"/>
    <s v="food trucks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8">
  <r>
    <n v="0"/>
    <s v="Baldwin, Riley and Jackson"/>
    <s v="Pre-emptive tertiary standardization"/>
    <x v="0"/>
    <n v="0"/>
    <x v="0"/>
    <n v="0"/>
    <s v="CA"/>
    <s v="CAD"/>
    <n v="1448690400"/>
    <n v="1450159200"/>
    <d v="2015-11-28T06:00:00"/>
    <d v="2015-12-15T06:00:00"/>
    <b v="0"/>
    <b v="0"/>
    <s v="food/food trucks"/>
    <x v="0"/>
    <n v="0"/>
    <s v="food"/>
    <s v="food trucks"/>
  </r>
  <r>
    <n v="1"/>
    <s v="Odom Inc"/>
    <s v="Managed bottom-line architecture"/>
    <x v="1"/>
    <n v="14560"/>
    <x v="1"/>
    <n v="158"/>
    <s v="US"/>
    <s v="USD"/>
    <n v="1408424400"/>
    <n v="1408597200"/>
    <d v="2014-08-19T05:00:00"/>
    <d v="2014-08-21T05:00:00"/>
    <b v="0"/>
    <b v="1"/>
    <s v="music/rock"/>
    <x v="1"/>
    <n v="92.15"/>
    <s v="music"/>
    <s v="rock"/>
  </r>
  <r>
    <n v="2"/>
    <s v="Melton, Robinson and Fritz"/>
    <s v="Function-based leadingedge pricing structure"/>
    <x v="2"/>
    <n v="142523"/>
    <x v="1"/>
    <n v="1425"/>
    <s v="AU"/>
    <s v="AUD"/>
    <n v="1384668000"/>
    <n v="1384840800"/>
    <d v="2013-11-17T06:00:00"/>
    <d v="2013-11-19T06:00:00"/>
    <b v="0"/>
    <b v="0"/>
    <s v="technology/web"/>
    <x v="2"/>
    <n v="100.02"/>
    <s v="technology"/>
    <s v="web"/>
  </r>
  <r>
    <n v="3"/>
    <s v="Mcdonald, Gonzalez and Ross"/>
    <s v="Vision-oriented fresh-thinking conglomeration"/>
    <x v="3"/>
    <n v="2477"/>
    <x v="0"/>
    <n v="24"/>
    <s v="US"/>
    <s v="USD"/>
    <n v="1565499600"/>
    <n v="1568955600"/>
    <d v="2019-08-11T05:00:00"/>
    <d v="2019-09-20T05:00:00"/>
    <b v="0"/>
    <b v="0"/>
    <s v="music/rock"/>
    <x v="3"/>
    <n v="103.21"/>
    <s v="music"/>
    <s v="rock"/>
  </r>
  <r>
    <n v="4"/>
    <s v="Larson-Little"/>
    <s v="Proactive foreground core"/>
    <x v="4"/>
    <n v="5265"/>
    <x v="0"/>
    <n v="53"/>
    <s v="US"/>
    <s v="USD"/>
    <n v="1547964000"/>
    <n v="1548309600"/>
    <d v="2019-01-20T06:00:00"/>
    <d v="2019-01-24T06:00:00"/>
    <b v="0"/>
    <b v="0"/>
    <s v="theater/plays"/>
    <x v="4"/>
    <n v="99.34"/>
    <s v="theater"/>
    <s v="plays"/>
  </r>
  <r>
    <n v="5"/>
    <s v="Harris Group"/>
    <s v="Open-source optimizing database"/>
    <x v="4"/>
    <n v="13195"/>
    <x v="1"/>
    <n v="174"/>
    <s v="DK"/>
    <s v="DKK"/>
    <n v="1346130000"/>
    <n v="1347080400"/>
    <d v="2012-08-28T05:00:00"/>
    <d v="2012-09-08T05:00:00"/>
    <b v="0"/>
    <b v="0"/>
    <s v="theater/plays"/>
    <x v="5"/>
    <n v="75.83"/>
    <s v="theater"/>
    <s v="plays"/>
  </r>
  <r>
    <n v="6"/>
    <s v="Ortiz, Coleman and Mitchell"/>
    <s v="Operative upward-trending algorithm"/>
    <x v="5"/>
    <n v="1090"/>
    <x v="0"/>
    <n v="18"/>
    <s v="GB"/>
    <s v="GBP"/>
    <n v="1505278800"/>
    <n v="1505365200"/>
    <d v="2017-09-13T05:00:00"/>
    <d v="2017-09-14T05:00:00"/>
    <b v="0"/>
    <b v="0"/>
    <s v="film &amp; video/documentary"/>
    <x v="6"/>
    <n v="60.56"/>
    <s v="film &amp; video"/>
    <s v="documentary"/>
  </r>
  <r>
    <n v="7"/>
    <s v="Carter-Guzman"/>
    <s v="Centralized cohesive challenge"/>
    <x v="6"/>
    <n v="14741"/>
    <x v="1"/>
    <n v="227"/>
    <s v="DK"/>
    <s v="DKK"/>
    <n v="1439442000"/>
    <n v="1439614800"/>
    <d v="2015-08-13T05:00:00"/>
    <d v="2015-08-15T05:00:00"/>
    <b v="0"/>
    <b v="0"/>
    <s v="theater/plays"/>
    <x v="7"/>
    <n v="64.94"/>
    <s v="theater"/>
    <s v="plays"/>
  </r>
  <r>
    <n v="8"/>
    <s v="Nunez-Richards"/>
    <s v="Exclusive attitude-oriented intranet"/>
    <x v="7"/>
    <n v="21946"/>
    <x v="2"/>
    <n v="708"/>
    <s v="DK"/>
    <s v="DKK"/>
    <n v="1281330000"/>
    <n v="1281502800"/>
    <d v="2010-08-09T05:00:00"/>
    <d v="2010-08-11T05:00:00"/>
    <b v="0"/>
    <b v="0"/>
    <s v="theater/plays"/>
    <x v="8"/>
    <n v="31"/>
    <s v="theater"/>
    <s v="plays"/>
  </r>
  <r>
    <n v="9"/>
    <s v="Rangel, Holt and Jones"/>
    <s v="Open-source fresh-thinking model"/>
    <x v="8"/>
    <n v="3208"/>
    <x v="0"/>
    <n v="44"/>
    <s v="US"/>
    <s v="USD"/>
    <n v="1379566800"/>
    <n v="1383804000"/>
    <d v="2013-09-19T05:00:00"/>
    <d v="2013-11-07T06:00:00"/>
    <b v="0"/>
    <b v="0"/>
    <s v="music/electric music"/>
    <x v="9"/>
    <n v="72.91"/>
    <s v="music"/>
    <s v="electric music"/>
  </r>
  <r>
    <n v="10"/>
    <s v="Green Ltd"/>
    <s v="Monitored empowering installation"/>
    <x v="5"/>
    <n v="13838"/>
    <x v="1"/>
    <n v="220"/>
    <s v="US"/>
    <s v="USD"/>
    <n v="1281762000"/>
    <n v="1285909200"/>
    <d v="2010-08-14T05:00:00"/>
    <d v="2010-10-01T05:00:00"/>
    <b v="0"/>
    <b v="0"/>
    <s v="film &amp; video/drama"/>
    <x v="10"/>
    <n v="62.9"/>
    <s v="film &amp; video"/>
    <s v="drama"/>
  </r>
  <r>
    <n v="11"/>
    <s v="Perez, Johnson and Gardner"/>
    <s v="Grass-roots zero administration system engine"/>
    <x v="9"/>
    <n v="3030"/>
    <x v="0"/>
    <n v="27"/>
    <s v="US"/>
    <s v="USD"/>
    <n v="1285045200"/>
    <n v="1285563600"/>
    <d v="2010-09-21T05:00:00"/>
    <d v="2010-09-27T05:00:00"/>
    <b v="0"/>
    <b v="1"/>
    <s v="theater/plays"/>
    <x v="11"/>
    <n v="112.22"/>
    <s v="theater"/>
    <s v="plays"/>
  </r>
  <r>
    <n v="12"/>
    <s v="Kim Ltd"/>
    <s v="Assimilated hybrid intranet"/>
    <x v="9"/>
    <n v="5629"/>
    <x v="0"/>
    <n v="55"/>
    <s v="US"/>
    <s v="USD"/>
    <n v="1571720400"/>
    <n v="1572411600"/>
    <d v="2019-10-22T05:00:00"/>
    <d v="2019-10-30T05:00:00"/>
    <b v="0"/>
    <b v="0"/>
    <s v="film &amp; video/drama"/>
    <x v="12"/>
    <n v="102.35"/>
    <s v="film &amp; video"/>
    <s v="drama"/>
  </r>
  <r>
    <n v="13"/>
    <s v="Walker, Taylor and Coleman"/>
    <s v="Multi-tiered directional open architecture"/>
    <x v="3"/>
    <n v="10295"/>
    <x v="1"/>
    <n v="98"/>
    <s v="US"/>
    <s v="USD"/>
    <n v="1465621200"/>
    <n v="1466658000"/>
    <d v="2016-06-11T05:00:00"/>
    <d v="2016-06-23T05:00:00"/>
    <b v="0"/>
    <b v="0"/>
    <s v="music/indie rock"/>
    <x v="13"/>
    <n v="105.05"/>
    <s v="music"/>
    <s v="indie rock"/>
  </r>
  <r>
    <n v="14"/>
    <s v="Rodriguez, Rose and Stewart"/>
    <s v="Cloned directional synergy"/>
    <x v="10"/>
    <n v="18829"/>
    <x v="0"/>
    <n v="200"/>
    <s v="US"/>
    <s v="USD"/>
    <n v="1331013600"/>
    <n v="1333342800"/>
    <d v="2012-03-06T06:00:00"/>
    <d v="2012-04-02T05:00:00"/>
    <b v="0"/>
    <b v="0"/>
    <s v="music/indie rock"/>
    <x v="14"/>
    <n v="94.15"/>
    <s v="music"/>
    <s v="indie rock"/>
  </r>
  <r>
    <n v="15"/>
    <s v="Wright, Hunt and Rowe"/>
    <s v="Extended eco-centric pricing structure"/>
    <x v="11"/>
    <n v="38414"/>
    <x v="0"/>
    <n v="452"/>
    <s v="US"/>
    <s v="USD"/>
    <n v="1575957600"/>
    <n v="1576303200"/>
    <d v="2019-12-10T06:00:00"/>
    <d v="2019-12-14T06:00:00"/>
    <b v="0"/>
    <b v="0"/>
    <s v="technology/wearables"/>
    <x v="15"/>
    <n v="84.99"/>
    <s v="technology"/>
    <s v="wearables"/>
  </r>
  <r>
    <n v="16"/>
    <s v="Hines Inc"/>
    <s v="Cross-platform systemic adapter"/>
    <x v="12"/>
    <n v="11041"/>
    <x v="1"/>
    <n v="100"/>
    <s v="US"/>
    <s v="USD"/>
    <n v="1390370400"/>
    <n v="1392271200"/>
    <d v="2014-01-22T06:00:00"/>
    <d v="2014-02-13T06:00:00"/>
    <b v="0"/>
    <b v="0"/>
    <s v="publishing/nonfiction"/>
    <x v="16"/>
    <n v="110.41"/>
    <s v="publishing"/>
    <s v="nonfiction"/>
  </r>
  <r>
    <n v="17"/>
    <s v="Cochran-Nguyen"/>
    <s v="Seamless 4thgeneration methodology"/>
    <x v="13"/>
    <n v="134845"/>
    <x v="1"/>
    <n v="1249"/>
    <s v="US"/>
    <s v="USD"/>
    <n v="1294812000"/>
    <n v="1294898400"/>
    <d v="2011-01-12T06:00:00"/>
    <d v="2011-01-13T06:00:00"/>
    <b v="0"/>
    <b v="0"/>
    <s v="film &amp; video/animation"/>
    <x v="17"/>
    <n v="107.96"/>
    <s v="film &amp; video"/>
    <s v="animation"/>
  </r>
  <r>
    <n v="18"/>
    <s v="Johnson-Gould"/>
    <s v="Exclusive needs-based adapter"/>
    <x v="14"/>
    <n v="6089"/>
    <x v="3"/>
    <n v="135"/>
    <s v="US"/>
    <s v="USD"/>
    <n v="1536382800"/>
    <n v="1537074000"/>
    <d v="2018-09-08T05:00:00"/>
    <d v="2018-09-16T05:00:00"/>
    <b v="0"/>
    <b v="0"/>
    <s v="theater/plays"/>
    <x v="18"/>
    <n v="45.1"/>
    <s v="theater"/>
    <s v="plays"/>
  </r>
  <r>
    <n v="19"/>
    <s v="Perez-Hess"/>
    <s v="Down-sized cohesive archive"/>
    <x v="15"/>
    <n v="30331"/>
    <x v="0"/>
    <n v="674"/>
    <s v="US"/>
    <s v="USD"/>
    <n v="1551679200"/>
    <n v="1553490000"/>
    <d v="2019-03-04T06:00:00"/>
    <d v="2019-03-25T05:00:00"/>
    <b v="0"/>
    <b v="1"/>
    <s v="theater/plays"/>
    <x v="19"/>
    <n v="45"/>
    <s v="theater"/>
    <s v="plays"/>
  </r>
  <r>
    <n v="20"/>
    <s v="Reeves, Thompson and Richardson"/>
    <s v="Proactive composite alliance"/>
    <x v="16"/>
    <n v="147936"/>
    <x v="1"/>
    <n v="1396"/>
    <s v="US"/>
    <s v="USD"/>
    <n v="1406523600"/>
    <n v="1406523600"/>
    <d v="2014-07-28T05:00:00"/>
    <d v="2014-07-28T05:00:00"/>
    <b v="0"/>
    <b v="0"/>
    <s v="film &amp; video/drama"/>
    <x v="20"/>
    <n v="105.97"/>
    <s v="film &amp; video"/>
    <s v="drama"/>
  </r>
  <r>
    <n v="21"/>
    <s v="Simmons-Reynolds"/>
    <s v="Re-engineered intangible definition"/>
    <x v="17"/>
    <n v="38533"/>
    <x v="0"/>
    <n v="558"/>
    <s v="US"/>
    <s v="USD"/>
    <n v="1313384400"/>
    <n v="1316322000"/>
    <d v="2011-08-15T05:00:00"/>
    <d v="2011-09-18T05:00:00"/>
    <b v="0"/>
    <b v="0"/>
    <s v="theater/plays"/>
    <x v="21"/>
    <n v="69.06"/>
    <s v="theater"/>
    <s v="plays"/>
  </r>
  <r>
    <n v="22"/>
    <s v="Collier Inc"/>
    <s v="Enhanced dynamic definition"/>
    <x v="18"/>
    <n v="75690"/>
    <x v="1"/>
    <n v="890"/>
    <s v="US"/>
    <s v="USD"/>
    <n v="1522731600"/>
    <n v="1524027600"/>
    <d v="2018-04-03T05:00:00"/>
    <d v="2018-04-18T05:00:00"/>
    <b v="0"/>
    <b v="0"/>
    <s v="theater/plays"/>
    <x v="22"/>
    <n v="85.04"/>
    <s v="theater"/>
    <s v="plays"/>
  </r>
  <r>
    <n v="23"/>
    <s v="Gray-Jenkins"/>
    <s v="Devolved next generation adapter"/>
    <x v="6"/>
    <n v="14942"/>
    <x v="1"/>
    <n v="142"/>
    <s v="GB"/>
    <s v="GBP"/>
    <n v="1550124000"/>
    <n v="1554699600"/>
    <d v="2019-02-14T06:00:00"/>
    <d v="2019-04-08T05:00:00"/>
    <b v="0"/>
    <b v="0"/>
    <s v="film &amp; video/documentary"/>
    <x v="23"/>
    <n v="105.23"/>
    <s v="film &amp; video"/>
    <s v="documentary"/>
  </r>
  <r>
    <n v="24"/>
    <s v="Scott, Wilson and Martin"/>
    <s v="Cross-platform intermediate frame"/>
    <x v="19"/>
    <n v="104257"/>
    <x v="1"/>
    <n v="2673"/>
    <s v="US"/>
    <s v="USD"/>
    <n v="1403326800"/>
    <n v="1403499600"/>
    <d v="2014-06-21T05:00:00"/>
    <d v="2014-06-23T05:00:00"/>
    <b v="0"/>
    <b v="0"/>
    <s v="technology/wearables"/>
    <x v="24"/>
    <n v="39"/>
    <s v="technology"/>
    <s v="wearables"/>
  </r>
  <r>
    <n v="25"/>
    <s v="Caldwell, Velazquez and Wilson"/>
    <s v="Monitored impactful analyzer"/>
    <x v="20"/>
    <n v="11904"/>
    <x v="1"/>
    <n v="163"/>
    <s v="US"/>
    <s v="USD"/>
    <n v="1305694800"/>
    <n v="1307422800"/>
    <d v="2011-05-18T05:00:00"/>
    <d v="2011-06-07T05:00:00"/>
    <b v="0"/>
    <b v="1"/>
    <s v="games/video games"/>
    <x v="25"/>
    <n v="73.03"/>
    <s v="games"/>
    <s v="video games"/>
  </r>
  <r>
    <n v="26"/>
    <s v="Spencer-Bates"/>
    <s v="Optional responsive customer loyalty"/>
    <x v="21"/>
    <n v="51814"/>
    <x v="3"/>
    <n v="1480"/>
    <s v="US"/>
    <s v="USD"/>
    <n v="1533013200"/>
    <n v="1535346000"/>
    <d v="2018-07-31T05:00:00"/>
    <d v="2018-08-27T05:00:00"/>
    <b v="0"/>
    <b v="0"/>
    <s v="theater/plays"/>
    <x v="26"/>
    <n v="35.01"/>
    <s v="theater"/>
    <s v="plays"/>
  </r>
  <r>
    <n v="27"/>
    <s v="Best, Carr and Williams"/>
    <s v="Diverse transitional migration"/>
    <x v="22"/>
    <n v="1599"/>
    <x v="0"/>
    <n v="15"/>
    <s v="US"/>
    <s v="USD"/>
    <n v="1443848400"/>
    <n v="1444539600"/>
    <d v="2015-10-03T05:00:00"/>
    <d v="2015-10-11T05:00:00"/>
    <b v="0"/>
    <b v="0"/>
    <s v="music/rock"/>
    <x v="27"/>
    <n v="106.6"/>
    <s v="music"/>
    <s v="rock"/>
  </r>
  <r>
    <n v="28"/>
    <s v="Campbell, Brown and Powell"/>
    <s v="Synchronized global task-force"/>
    <x v="23"/>
    <n v="137635"/>
    <x v="1"/>
    <n v="2220"/>
    <s v="US"/>
    <s v="USD"/>
    <n v="1265695200"/>
    <n v="1267682400"/>
    <d v="2010-02-09T06:00:00"/>
    <d v="2010-03-04T06:00:00"/>
    <b v="0"/>
    <b v="1"/>
    <s v="theater/plays"/>
    <x v="28"/>
    <n v="62"/>
    <s v="theater"/>
    <s v="plays"/>
  </r>
  <r>
    <n v="29"/>
    <s v="Johnson, Parker and Haynes"/>
    <s v="Focused 6thgeneration forecast"/>
    <x v="24"/>
    <n v="150965"/>
    <x v="1"/>
    <n v="1606"/>
    <s v="CH"/>
    <s v="CHF"/>
    <n v="1532062800"/>
    <n v="1535518800"/>
    <d v="2018-07-20T05:00:00"/>
    <d v="2018-08-29T05:00:00"/>
    <b v="0"/>
    <b v="0"/>
    <s v="film &amp; video/shorts"/>
    <x v="29"/>
    <n v="94"/>
    <s v="film &amp; video"/>
    <s v="shorts"/>
  </r>
  <r>
    <n v="30"/>
    <s v="Clark-Cooke"/>
    <s v="Down-sized analyzing challenge"/>
    <x v="25"/>
    <n v="14455"/>
    <x v="1"/>
    <n v="129"/>
    <s v="US"/>
    <s v="USD"/>
    <n v="1558674000"/>
    <n v="1559106000"/>
    <d v="2019-05-24T05:00:00"/>
    <d v="2019-05-29T05:00:00"/>
    <b v="0"/>
    <b v="0"/>
    <s v="film &amp; video/animation"/>
    <x v="30"/>
    <n v="112.05"/>
    <s v="film &amp; video"/>
    <s v="animation"/>
  </r>
  <r>
    <n v="31"/>
    <s v="Schroeder Ltd"/>
    <s v="Progressive needs-based focus group"/>
    <x v="26"/>
    <n v="10850"/>
    <x v="1"/>
    <n v="226"/>
    <s v="GB"/>
    <s v="GBP"/>
    <n v="1451973600"/>
    <n v="1454392800"/>
    <d v="2016-01-05T06:00:00"/>
    <d v="2016-02-02T06:00:00"/>
    <b v="0"/>
    <b v="0"/>
    <s v="games/video games"/>
    <x v="31"/>
    <n v="48.01"/>
    <s v="games"/>
    <s v="video games"/>
  </r>
  <r>
    <n v="32"/>
    <s v="Jackson PLC"/>
    <s v="Ergonomic 6thgeneration success"/>
    <x v="27"/>
    <n v="87676"/>
    <x v="0"/>
    <n v="2307"/>
    <s v="IT"/>
    <s v="EUR"/>
    <n v="1515564000"/>
    <n v="1517896800"/>
    <d v="2018-01-10T06:00:00"/>
    <d v="2018-02-06T06:00:00"/>
    <b v="0"/>
    <b v="0"/>
    <s v="film &amp; video/documentary"/>
    <x v="32"/>
    <n v="38"/>
    <s v="film &amp; video"/>
    <s v="documentary"/>
  </r>
  <r>
    <n v="33"/>
    <s v="Blair, Collins and Carter"/>
    <s v="Exclusive interactive approach"/>
    <x v="28"/>
    <n v="189666"/>
    <x v="1"/>
    <n v="5419"/>
    <s v="US"/>
    <s v="USD"/>
    <n v="1412485200"/>
    <n v="1415685600"/>
    <d v="2014-10-05T05:00:00"/>
    <d v="2014-11-11T06:00:00"/>
    <b v="0"/>
    <b v="0"/>
    <s v="theater/plays"/>
    <x v="33"/>
    <n v="35"/>
    <s v="theater"/>
    <s v="plays"/>
  </r>
  <r>
    <n v="34"/>
    <s v="Maldonado and Sons"/>
    <s v="Reverse-engineered asynchronous archive"/>
    <x v="29"/>
    <n v="14025"/>
    <x v="1"/>
    <n v="165"/>
    <s v="US"/>
    <s v="USD"/>
    <n v="1490245200"/>
    <n v="1490677200"/>
    <d v="2017-03-23T05:00:00"/>
    <d v="2017-03-28T05:00:00"/>
    <b v="0"/>
    <b v="0"/>
    <s v="film &amp; video/documentary"/>
    <x v="34"/>
    <n v="85"/>
    <s v="film &amp; video"/>
    <s v="documentary"/>
  </r>
  <r>
    <n v="35"/>
    <s v="Mitchell and Sons"/>
    <s v="Synergized intangible challenge"/>
    <x v="30"/>
    <n v="188628"/>
    <x v="1"/>
    <n v="1965"/>
    <s v="DK"/>
    <s v="DKK"/>
    <n v="1547877600"/>
    <n v="1551506400"/>
    <d v="2019-01-19T06:00:00"/>
    <d v="2019-03-02T06:00:00"/>
    <b v="0"/>
    <b v="1"/>
    <s v="film &amp; video/drama"/>
    <x v="35"/>
    <n v="95.99"/>
    <s v="film &amp; video"/>
    <s v="drama"/>
  </r>
  <r>
    <n v="36"/>
    <s v="Jackson-Lewis"/>
    <s v="Monitored multi-state encryption"/>
    <x v="31"/>
    <n v="1101"/>
    <x v="1"/>
    <n v="16"/>
    <s v="US"/>
    <s v="USD"/>
    <n v="1298700000"/>
    <n v="1300856400"/>
    <d v="2011-02-26T06:00:00"/>
    <d v="2011-03-23T05:00:00"/>
    <b v="0"/>
    <b v="0"/>
    <s v="theater/plays"/>
    <x v="36"/>
    <n v="68.81"/>
    <s v="theater"/>
    <s v="plays"/>
  </r>
  <r>
    <n v="37"/>
    <s v="Black, Armstrong and Anderson"/>
    <s v="Profound attitude-oriented functionalities"/>
    <x v="32"/>
    <n v="11339"/>
    <x v="1"/>
    <n v="107"/>
    <s v="US"/>
    <s v="USD"/>
    <n v="1570338000"/>
    <n v="1573192800"/>
    <d v="2019-10-06T05:00:00"/>
    <d v="2019-11-08T06:00:00"/>
    <b v="0"/>
    <b v="1"/>
    <s v="publishing/fiction"/>
    <x v="37"/>
    <n v="105.97"/>
    <s v="publishing"/>
    <s v="fiction"/>
  </r>
  <r>
    <n v="38"/>
    <s v="Maldonado-Gonzalez"/>
    <s v="Digitized client-driven database"/>
    <x v="33"/>
    <n v="10085"/>
    <x v="1"/>
    <n v="134"/>
    <s v="US"/>
    <s v="USD"/>
    <n v="1287378000"/>
    <n v="1287810000"/>
    <d v="2010-10-18T05:00:00"/>
    <d v="2010-10-23T05:00:00"/>
    <b v="0"/>
    <b v="0"/>
    <s v="photography/photography books"/>
    <x v="38"/>
    <n v="75.260000000000005"/>
    <s v="photography"/>
    <s v="photography books"/>
  </r>
  <r>
    <n v="39"/>
    <s v="Kim-Rice"/>
    <s v="Organized bi-directional function"/>
    <x v="34"/>
    <n v="5027"/>
    <x v="0"/>
    <n v="88"/>
    <s v="DK"/>
    <s v="DKK"/>
    <n v="1361772000"/>
    <n v="1362978000"/>
    <d v="2013-02-25T06:00:00"/>
    <d v="2013-03-11T05:00:00"/>
    <b v="0"/>
    <b v="0"/>
    <s v="theater/plays"/>
    <x v="39"/>
    <n v="57.13"/>
    <s v="theater"/>
    <s v="plays"/>
  </r>
  <r>
    <n v="40"/>
    <s v="Garcia, Garcia and Lopez"/>
    <s v="Reduced stable middleware"/>
    <x v="35"/>
    <n v="14878"/>
    <x v="1"/>
    <n v="198"/>
    <s v="US"/>
    <s v="USD"/>
    <n v="1275714000"/>
    <n v="1277355600"/>
    <d v="2010-06-05T05:00:00"/>
    <d v="2010-06-24T05:00:00"/>
    <b v="0"/>
    <b v="1"/>
    <s v="technology/wearables"/>
    <x v="40"/>
    <n v="75.14"/>
    <s v="technology"/>
    <s v="wearables"/>
  </r>
  <r>
    <n v="41"/>
    <s v="Watts Group"/>
    <s v="Universal 5thgeneration neural-net"/>
    <x v="36"/>
    <n v="11924"/>
    <x v="1"/>
    <n v="111"/>
    <s v="IT"/>
    <s v="EUR"/>
    <n v="1346734800"/>
    <n v="1348981200"/>
    <d v="2012-09-04T05:00:00"/>
    <d v="2012-09-30T05:00:00"/>
    <b v="0"/>
    <b v="1"/>
    <s v="music/rock"/>
    <x v="41"/>
    <n v="107.42"/>
    <s v="music"/>
    <s v="rock"/>
  </r>
  <r>
    <n v="42"/>
    <s v="Werner-Bryant"/>
    <s v="Virtual uniform frame"/>
    <x v="37"/>
    <n v="7991"/>
    <x v="1"/>
    <n v="222"/>
    <s v="US"/>
    <s v="USD"/>
    <n v="1309755600"/>
    <n v="1310533200"/>
    <d v="2011-07-04T05:00:00"/>
    <d v="2011-07-13T05:00:00"/>
    <b v="0"/>
    <b v="0"/>
    <s v="food/food trucks"/>
    <x v="42"/>
    <n v="36"/>
    <s v="food"/>
    <s v="food trucks"/>
  </r>
  <r>
    <n v="43"/>
    <s v="Schmitt-Mendoza"/>
    <s v="Profound explicit paradigm"/>
    <x v="38"/>
    <n v="167717"/>
    <x v="1"/>
    <n v="6212"/>
    <s v="US"/>
    <s v="USD"/>
    <n v="1406178000"/>
    <n v="1407560400"/>
    <d v="2014-07-24T05:00:00"/>
    <d v="2014-08-09T05:00:00"/>
    <b v="0"/>
    <b v="0"/>
    <s v="publishing/radio &amp; podcasts"/>
    <x v="43"/>
    <n v="27"/>
    <s v="publishing"/>
    <s v="radio &amp; podcasts"/>
  </r>
  <r>
    <n v="44"/>
    <s v="Reid-Mccullough"/>
    <s v="Visionary real-time groupware"/>
    <x v="39"/>
    <n v="10541"/>
    <x v="1"/>
    <n v="98"/>
    <s v="DK"/>
    <s v="DKK"/>
    <n v="1552798800"/>
    <n v="1552885200"/>
    <d v="2019-03-17T05:00:00"/>
    <d v="2019-03-18T05:00:00"/>
    <b v="0"/>
    <b v="0"/>
    <s v="publishing/fiction"/>
    <x v="44"/>
    <n v="107.56"/>
    <s v="publishing"/>
    <s v="fiction"/>
  </r>
  <r>
    <n v="45"/>
    <s v="Woods-Clark"/>
    <s v="Networked tertiary Graphical User Interface"/>
    <x v="40"/>
    <n v="4530"/>
    <x v="0"/>
    <n v="48"/>
    <s v="US"/>
    <s v="USD"/>
    <n v="1478062800"/>
    <n v="1479362400"/>
    <d v="2016-11-02T05:00:00"/>
    <d v="2016-11-17T06:00:00"/>
    <b v="0"/>
    <b v="1"/>
    <s v="theater/plays"/>
    <x v="45"/>
    <n v="94.38"/>
    <s v="theater"/>
    <s v="plays"/>
  </r>
  <r>
    <n v="46"/>
    <s v="Vaughn, Hunt and Caldwell"/>
    <s v="Virtual grid-enabled task-force"/>
    <x v="41"/>
    <n v="4247"/>
    <x v="1"/>
    <n v="92"/>
    <s v="US"/>
    <s v="USD"/>
    <n v="1278565200"/>
    <n v="1280552400"/>
    <d v="2010-07-08T05:00:00"/>
    <d v="2010-07-31T05:00:00"/>
    <b v="0"/>
    <b v="0"/>
    <s v="music/rock"/>
    <x v="46"/>
    <n v="46.16"/>
    <s v="music"/>
    <s v="rock"/>
  </r>
  <r>
    <n v="47"/>
    <s v="Bennett and Sons"/>
    <s v="Function-based multi-state software"/>
    <x v="42"/>
    <n v="7129"/>
    <x v="1"/>
    <n v="149"/>
    <s v="US"/>
    <s v="USD"/>
    <n v="1396069200"/>
    <n v="1398661200"/>
    <d v="2014-03-29T05:00:00"/>
    <d v="2014-04-28T05:00:00"/>
    <b v="0"/>
    <b v="0"/>
    <s v="theater/plays"/>
    <x v="47"/>
    <n v="47.85"/>
    <s v="theater"/>
    <s v="plays"/>
  </r>
  <r>
    <n v="48"/>
    <s v="Lamb Inc"/>
    <s v="Optimized leadingedge concept"/>
    <x v="43"/>
    <n v="128862"/>
    <x v="1"/>
    <n v="2431"/>
    <s v="US"/>
    <s v="USD"/>
    <n v="1435208400"/>
    <n v="1436245200"/>
    <d v="2015-06-25T05:00:00"/>
    <d v="2015-07-07T05:00:00"/>
    <b v="0"/>
    <b v="0"/>
    <s v="theater/plays"/>
    <x v="48"/>
    <n v="53.01"/>
    <s v="theater"/>
    <s v="plays"/>
  </r>
  <r>
    <n v="49"/>
    <s v="Casey-Kelly"/>
    <s v="Sharable holistic interface"/>
    <x v="44"/>
    <n v="13653"/>
    <x v="1"/>
    <n v="303"/>
    <s v="US"/>
    <s v="USD"/>
    <n v="1571547600"/>
    <n v="1575439200"/>
    <d v="2019-10-20T05:00:00"/>
    <d v="2019-12-04T06:00:00"/>
    <b v="0"/>
    <b v="0"/>
    <s v="music/rock"/>
    <x v="49"/>
    <n v="45.06"/>
    <s v="music"/>
    <s v="rock"/>
  </r>
  <r>
    <n v="50"/>
    <s v="Jones, Taylor and Moore"/>
    <s v="Down-sized system-worthy secured line"/>
    <x v="0"/>
    <n v="2"/>
    <x v="0"/>
    <n v="1"/>
    <s v="IT"/>
    <s v="EUR"/>
    <n v="1375333200"/>
    <n v="1377752400"/>
    <d v="2013-08-01T05:00:00"/>
    <d v="2013-08-29T05:00:00"/>
    <b v="0"/>
    <b v="0"/>
    <s v="music/metal"/>
    <x v="50"/>
    <n v="2"/>
    <s v="music"/>
    <s v="metal"/>
  </r>
  <r>
    <n v="51"/>
    <s v="Bradshaw, Gill and Donovan"/>
    <s v="Inverse secondary infrastructure"/>
    <x v="45"/>
    <n v="145243"/>
    <x v="0"/>
    <n v="1467"/>
    <s v="GB"/>
    <s v="GBP"/>
    <n v="1332824400"/>
    <n v="1334206800"/>
    <d v="2012-03-27T05:00:00"/>
    <d v="2012-04-12T05:00:00"/>
    <b v="0"/>
    <b v="1"/>
    <s v="technology/wearables"/>
    <x v="51"/>
    <n v="99.01"/>
    <s v="technology"/>
    <s v="wearables"/>
  </r>
  <r>
    <n v="52"/>
    <s v="Hernandez, Rodriguez and Clark"/>
    <s v="Organic foreground leverage"/>
    <x v="44"/>
    <n v="2459"/>
    <x v="0"/>
    <n v="75"/>
    <s v="US"/>
    <s v="USD"/>
    <n v="1284526800"/>
    <n v="1284872400"/>
    <d v="2010-09-15T05:00:00"/>
    <d v="2010-09-19T05:00:00"/>
    <b v="0"/>
    <b v="0"/>
    <s v="theater/plays"/>
    <x v="52"/>
    <n v="32.79"/>
    <s v="theater"/>
    <s v="plays"/>
  </r>
  <r>
    <n v="53"/>
    <s v="Smith-Jones"/>
    <s v="Reverse-engineered static concept"/>
    <x v="35"/>
    <n v="12356"/>
    <x v="1"/>
    <n v="209"/>
    <s v="US"/>
    <s v="USD"/>
    <n v="1400562000"/>
    <n v="1403931600"/>
    <d v="2014-05-20T05:00:00"/>
    <d v="2014-06-28T05:00:00"/>
    <b v="0"/>
    <b v="0"/>
    <s v="film &amp; video/drama"/>
    <x v="53"/>
    <n v="59.12"/>
    <s v="film &amp; video"/>
    <s v="drama"/>
  </r>
  <r>
    <n v="54"/>
    <s v="Roy PLC"/>
    <s v="Multi-channeled neutral customer loyalty"/>
    <x v="46"/>
    <n v="5392"/>
    <x v="0"/>
    <n v="120"/>
    <s v="US"/>
    <s v="USD"/>
    <n v="1520748000"/>
    <n v="1521262800"/>
    <d v="2018-03-11T06:00:00"/>
    <d v="2018-03-17T05:00:00"/>
    <b v="0"/>
    <b v="0"/>
    <s v="technology/wearables"/>
    <x v="54"/>
    <n v="44.93"/>
    <s v="technology"/>
    <s v="wearables"/>
  </r>
  <r>
    <n v="55"/>
    <s v="Wright, Brooks and Villarreal"/>
    <s v="Reverse-engineered bifurcated strategy"/>
    <x v="47"/>
    <n v="11746"/>
    <x v="1"/>
    <n v="131"/>
    <s v="US"/>
    <s v="USD"/>
    <n v="1532926800"/>
    <n v="1533358800"/>
    <d v="2018-07-30T05:00:00"/>
    <d v="2018-08-04T05:00:00"/>
    <b v="0"/>
    <b v="0"/>
    <s v="music/jazz"/>
    <x v="55"/>
    <n v="89.66"/>
    <s v="music"/>
    <s v="jazz"/>
  </r>
  <r>
    <n v="56"/>
    <s v="Flores, Miller and Johnson"/>
    <s v="Horizontal context-sensitive knowledge user"/>
    <x v="48"/>
    <n v="11493"/>
    <x v="1"/>
    <n v="164"/>
    <s v="US"/>
    <s v="USD"/>
    <n v="1420869600"/>
    <n v="1421474400"/>
    <d v="2015-01-10T06:00:00"/>
    <d v="2015-01-17T06:00:00"/>
    <b v="0"/>
    <b v="0"/>
    <s v="technology/wearables"/>
    <x v="56"/>
    <n v="70.08"/>
    <s v="technology"/>
    <s v="wearables"/>
  </r>
  <r>
    <n v="57"/>
    <s v="Bridges, Freeman and Kim"/>
    <s v="Cross-group multi-state task-force"/>
    <x v="49"/>
    <n v="6243"/>
    <x v="1"/>
    <n v="201"/>
    <s v="US"/>
    <s v="USD"/>
    <n v="1504242000"/>
    <n v="1505278800"/>
    <d v="2017-09-01T05:00:00"/>
    <d v="2017-09-13T05:00:00"/>
    <b v="0"/>
    <b v="0"/>
    <s v="games/video games"/>
    <x v="57"/>
    <n v="31.06"/>
    <s v="games"/>
    <s v="video games"/>
  </r>
  <r>
    <n v="58"/>
    <s v="Anderson-Perez"/>
    <s v="Expanded 3rdgeneration strategy"/>
    <x v="50"/>
    <n v="6132"/>
    <x v="1"/>
    <n v="211"/>
    <s v="US"/>
    <s v="USD"/>
    <n v="1442811600"/>
    <n v="1443934800"/>
    <d v="2015-09-21T05:00:00"/>
    <d v="2015-10-04T05:00:00"/>
    <b v="0"/>
    <b v="0"/>
    <s v="theater/plays"/>
    <x v="58"/>
    <n v="29.06"/>
    <s v="theater"/>
    <s v="plays"/>
  </r>
  <r>
    <n v="59"/>
    <s v="Wright, Fox and Marks"/>
    <s v="Assimilated real-time support"/>
    <x v="1"/>
    <n v="3851"/>
    <x v="1"/>
    <n v="128"/>
    <s v="US"/>
    <s v="USD"/>
    <n v="1497243600"/>
    <n v="1498539600"/>
    <d v="2017-06-12T05:00:00"/>
    <d v="2017-06-27T05:00:00"/>
    <b v="0"/>
    <b v="1"/>
    <s v="theater/plays"/>
    <x v="59"/>
    <n v="30.09"/>
    <s v="theater"/>
    <s v="plays"/>
  </r>
  <r>
    <n v="60"/>
    <s v="Crawford-Peters"/>
    <s v="User-centric regional database"/>
    <x v="51"/>
    <n v="135997"/>
    <x v="1"/>
    <n v="1600"/>
    <s v="CA"/>
    <s v="CAD"/>
    <n v="1342501200"/>
    <n v="1342760400"/>
    <d v="2012-07-17T05:00:00"/>
    <d v="2012-07-20T05:00:00"/>
    <b v="0"/>
    <b v="0"/>
    <s v="theater/plays"/>
    <x v="60"/>
    <n v="85"/>
    <s v="theater"/>
    <s v="plays"/>
  </r>
  <r>
    <n v="61"/>
    <s v="Romero-Hoffman"/>
    <s v="Open-source zero administration complexity"/>
    <x v="52"/>
    <n v="184750"/>
    <x v="0"/>
    <n v="2253"/>
    <s v="CA"/>
    <s v="CAD"/>
    <n v="1298268000"/>
    <n v="1301720400"/>
    <d v="2011-02-21T06:00:00"/>
    <d v="2011-04-02T05:00:00"/>
    <b v="0"/>
    <b v="0"/>
    <s v="theater/plays"/>
    <x v="61"/>
    <n v="82"/>
    <s v="theater"/>
    <s v="plays"/>
  </r>
  <r>
    <n v="62"/>
    <s v="Sparks-West"/>
    <s v="Organized incremental standardization"/>
    <x v="22"/>
    <n v="14452"/>
    <x v="1"/>
    <n v="249"/>
    <s v="US"/>
    <s v="USD"/>
    <n v="1433480400"/>
    <n v="1433566800"/>
    <d v="2015-06-05T05:00:00"/>
    <d v="2015-06-06T05:00:00"/>
    <b v="0"/>
    <b v="0"/>
    <s v="technology/web"/>
    <x v="62"/>
    <n v="58.04"/>
    <s v="technology"/>
    <s v="web"/>
  </r>
  <r>
    <n v="63"/>
    <s v="Baker, Morgan and Brown"/>
    <s v="Assimilated didactic open system"/>
    <x v="53"/>
    <n v="557"/>
    <x v="0"/>
    <n v="5"/>
    <s v="US"/>
    <s v="USD"/>
    <n v="1493355600"/>
    <n v="1493874000"/>
    <d v="2017-04-28T05:00:00"/>
    <d v="2017-05-04T05:00:00"/>
    <b v="0"/>
    <b v="0"/>
    <s v="theater/plays"/>
    <x v="63"/>
    <n v="111.4"/>
    <s v="theater"/>
    <s v="plays"/>
  </r>
  <r>
    <n v="64"/>
    <s v="Mosley-Gilbert"/>
    <s v="Vision-oriented logistical intranet"/>
    <x v="54"/>
    <n v="2734"/>
    <x v="0"/>
    <n v="38"/>
    <s v="US"/>
    <s v="USD"/>
    <n v="1530507600"/>
    <n v="1531803600"/>
    <d v="2018-07-02T05:00:00"/>
    <d v="2018-07-17T05:00:00"/>
    <b v="0"/>
    <b v="1"/>
    <s v="technology/web"/>
    <x v="64"/>
    <n v="71.95"/>
    <s v="technology"/>
    <s v="web"/>
  </r>
  <r>
    <n v="65"/>
    <s v="Berry-Boyer"/>
    <s v="Mandatory incremental projection"/>
    <x v="55"/>
    <n v="14405"/>
    <x v="1"/>
    <n v="236"/>
    <s v="US"/>
    <s v="USD"/>
    <n v="1296108000"/>
    <n v="1296712800"/>
    <d v="2011-01-27T06:00:00"/>
    <d v="2011-02-03T06:00:00"/>
    <b v="0"/>
    <b v="0"/>
    <s v="theater/plays"/>
    <x v="65"/>
    <n v="61.04"/>
    <s v="theater"/>
    <s v="plays"/>
  </r>
  <r>
    <n v="66"/>
    <s v="Sanders-Allen"/>
    <s v="Grass-roots needs-based encryption"/>
    <x v="49"/>
    <n v="1307"/>
    <x v="0"/>
    <n v="12"/>
    <s v="US"/>
    <s v="USD"/>
    <n v="1428469200"/>
    <n v="1428901200"/>
    <d v="2015-04-08T05:00:00"/>
    <d v="2015-04-13T05:00:00"/>
    <b v="0"/>
    <b v="1"/>
    <s v="theater/plays"/>
    <x v="66"/>
    <n v="108.92"/>
    <s v="theater"/>
    <s v="plays"/>
  </r>
  <r>
    <n v="67"/>
    <s v="Lopez Inc"/>
    <s v="Team-oriented 6thgeneration middleware"/>
    <x v="56"/>
    <n v="117892"/>
    <x v="1"/>
    <n v="4065"/>
    <s v="GB"/>
    <s v="GBP"/>
    <n v="1264399200"/>
    <n v="1264831200"/>
    <d v="2010-01-25T06:00:00"/>
    <d v="2010-01-30T06:00:00"/>
    <b v="0"/>
    <b v="1"/>
    <s v="technology/wearables"/>
    <x v="67"/>
    <n v="29"/>
    <s v="technology"/>
    <s v="wearables"/>
  </r>
  <r>
    <n v="68"/>
    <s v="Moreno-Turner"/>
    <s v="Inverse multi-tasking installation"/>
    <x v="57"/>
    <n v="14508"/>
    <x v="1"/>
    <n v="246"/>
    <s v="IT"/>
    <s v="EUR"/>
    <n v="1501131600"/>
    <n v="1505192400"/>
    <d v="2017-07-27T05:00:00"/>
    <d v="2017-09-12T05:00:00"/>
    <b v="0"/>
    <b v="1"/>
    <s v="theater/plays"/>
    <x v="68"/>
    <n v="58.98"/>
    <s v="theater"/>
    <s v="plays"/>
  </r>
  <r>
    <n v="69"/>
    <s v="Jones-Watson"/>
    <s v="Switchable disintermediate moderator"/>
    <x v="58"/>
    <n v="1901"/>
    <x v="3"/>
    <n v="17"/>
    <s v="US"/>
    <s v="USD"/>
    <n v="1292738400"/>
    <n v="1295676000"/>
    <d v="2010-12-19T06:00:00"/>
    <d v="2011-01-22T06:00:00"/>
    <b v="0"/>
    <b v="0"/>
    <s v="theater/plays"/>
    <x v="69"/>
    <n v="111.82"/>
    <s v="theater"/>
    <s v="plays"/>
  </r>
  <r>
    <n v="70"/>
    <s v="Barker Inc"/>
    <s v="Re-engineered 24/7 task-force"/>
    <x v="59"/>
    <n v="158389"/>
    <x v="1"/>
    <n v="2475"/>
    <s v="IT"/>
    <s v="EUR"/>
    <n v="1288674000"/>
    <n v="1292911200"/>
    <d v="2010-11-02T05:00:00"/>
    <d v="2010-12-21T06:00:00"/>
    <b v="0"/>
    <b v="1"/>
    <s v="theater/plays"/>
    <x v="70"/>
    <n v="64"/>
    <s v="theater"/>
    <s v="plays"/>
  </r>
  <r>
    <n v="71"/>
    <s v="Tate, Bass and House"/>
    <s v="Organic object-oriented budgetary management"/>
    <x v="46"/>
    <n v="6484"/>
    <x v="1"/>
    <n v="76"/>
    <s v="US"/>
    <s v="USD"/>
    <n v="1575093600"/>
    <n v="1575439200"/>
    <d v="2019-11-30T06:00:00"/>
    <d v="2019-12-04T06:00:00"/>
    <b v="0"/>
    <b v="0"/>
    <s v="theater/plays"/>
    <x v="71"/>
    <n v="85.32"/>
    <s v="theater"/>
    <s v="plays"/>
  </r>
  <r>
    <n v="72"/>
    <s v="Hampton, Lewis and Ray"/>
    <s v="Seamless coherent parallelism"/>
    <x v="60"/>
    <n v="4022"/>
    <x v="1"/>
    <n v="54"/>
    <s v="US"/>
    <s v="USD"/>
    <n v="1435726800"/>
    <n v="1438837200"/>
    <d v="2015-07-01T05:00:00"/>
    <d v="2015-08-06T05:00:00"/>
    <b v="0"/>
    <b v="0"/>
    <s v="film &amp; video/animation"/>
    <x v="72"/>
    <n v="74.48"/>
    <s v="film &amp; video"/>
    <s v="animation"/>
  </r>
  <r>
    <n v="73"/>
    <s v="Collins-Goodman"/>
    <s v="Cross-platform even-keeled initiative"/>
    <x v="1"/>
    <n v="9253"/>
    <x v="1"/>
    <n v="88"/>
    <s v="US"/>
    <s v="USD"/>
    <n v="1480226400"/>
    <n v="1480485600"/>
    <d v="2016-11-27T06:00:00"/>
    <d v="2016-11-30T06:00:00"/>
    <b v="0"/>
    <b v="0"/>
    <s v="music/jazz"/>
    <x v="73"/>
    <n v="105.15"/>
    <s v="music"/>
    <s v="jazz"/>
  </r>
  <r>
    <n v="74"/>
    <s v="Davis-Michael"/>
    <s v="Progressive tertiary framework"/>
    <x v="61"/>
    <n v="4776"/>
    <x v="1"/>
    <n v="85"/>
    <s v="GB"/>
    <s v="GBP"/>
    <n v="1459054800"/>
    <n v="1459141200"/>
    <d v="2016-03-27T05:00:00"/>
    <d v="2016-03-28T05:00:00"/>
    <b v="0"/>
    <b v="0"/>
    <s v="music/metal"/>
    <x v="74"/>
    <n v="56.19"/>
    <s v="music"/>
    <s v="metal"/>
  </r>
  <r>
    <n v="75"/>
    <s v="White, Torres and Bishop"/>
    <s v="Multi-layered dynamic protocol"/>
    <x v="62"/>
    <n v="14606"/>
    <x v="1"/>
    <n v="170"/>
    <s v="US"/>
    <s v="USD"/>
    <n v="1531630800"/>
    <n v="1532322000"/>
    <d v="2018-07-15T05:00:00"/>
    <d v="2018-07-23T05:00:00"/>
    <b v="0"/>
    <b v="0"/>
    <s v="photography/photography books"/>
    <x v="75"/>
    <n v="85.92"/>
    <s v="photography"/>
    <s v="photography books"/>
  </r>
  <r>
    <n v="76"/>
    <s v="Martin, Conway and Larsen"/>
    <s v="Horizontal next generation function"/>
    <x v="63"/>
    <n v="95993"/>
    <x v="0"/>
    <n v="1684"/>
    <s v="US"/>
    <s v="USD"/>
    <n v="1421992800"/>
    <n v="1426222800"/>
    <d v="2015-01-23T06:00:00"/>
    <d v="2015-03-13T05:00:00"/>
    <b v="1"/>
    <b v="1"/>
    <s v="theater/plays"/>
    <x v="76"/>
    <n v="57"/>
    <s v="theater"/>
    <s v="plays"/>
  </r>
  <r>
    <n v="77"/>
    <s v="Acevedo-Huffman"/>
    <s v="Pre-emptive impactful model"/>
    <x v="40"/>
    <n v="4460"/>
    <x v="0"/>
    <n v="56"/>
    <s v="US"/>
    <s v="USD"/>
    <n v="1285563600"/>
    <n v="1286773200"/>
    <d v="2010-09-27T05:00:00"/>
    <d v="2010-10-11T05:00:00"/>
    <b v="0"/>
    <b v="1"/>
    <s v="film &amp; video/animation"/>
    <x v="77"/>
    <n v="79.64"/>
    <s v="film &amp; video"/>
    <s v="animation"/>
  </r>
  <r>
    <n v="78"/>
    <s v="Montgomery, Larson and Spencer"/>
    <s v="User-centric bifurcated knowledge user"/>
    <x v="6"/>
    <n v="13536"/>
    <x v="1"/>
    <n v="330"/>
    <s v="US"/>
    <s v="USD"/>
    <n v="1523854800"/>
    <n v="1523941200"/>
    <d v="2018-04-16T05:00:00"/>
    <d v="2018-04-17T05:00:00"/>
    <b v="0"/>
    <b v="0"/>
    <s v="publishing/translations"/>
    <x v="78"/>
    <n v="41.02"/>
    <s v="publishing"/>
    <s v="translations"/>
  </r>
  <r>
    <n v="79"/>
    <s v="Soto LLC"/>
    <s v="Triple-buffered reciprocal project"/>
    <x v="64"/>
    <n v="40228"/>
    <x v="0"/>
    <n v="838"/>
    <s v="US"/>
    <s v="USD"/>
    <n v="1529125200"/>
    <n v="1529557200"/>
    <d v="2018-06-16T05:00:00"/>
    <d v="2018-06-21T05:00:00"/>
    <b v="0"/>
    <b v="0"/>
    <s v="theater/plays"/>
    <x v="79"/>
    <n v="48"/>
    <s v="theater"/>
    <s v="plays"/>
  </r>
  <r>
    <n v="80"/>
    <s v="Sutton, Barrett and Tucker"/>
    <s v="Cross-platform needs-based approach"/>
    <x v="65"/>
    <n v="7012"/>
    <x v="1"/>
    <n v="127"/>
    <s v="US"/>
    <s v="USD"/>
    <n v="1503982800"/>
    <n v="1506574800"/>
    <d v="2017-08-29T05:00:00"/>
    <d v="2017-09-28T05:00:00"/>
    <b v="0"/>
    <b v="0"/>
    <s v="games/video games"/>
    <x v="80"/>
    <n v="55.21"/>
    <s v="games"/>
    <s v="video games"/>
  </r>
  <r>
    <n v="81"/>
    <s v="Gomez, Bailey and Flores"/>
    <s v="User-friendly static contingency"/>
    <x v="66"/>
    <n v="37857"/>
    <x v="1"/>
    <n v="411"/>
    <s v="US"/>
    <s v="USD"/>
    <n v="1511416800"/>
    <n v="1513576800"/>
    <d v="2017-11-23T06:00:00"/>
    <d v="2017-12-18T06:00:00"/>
    <b v="0"/>
    <b v="0"/>
    <s v="music/rock"/>
    <x v="81"/>
    <n v="92.11"/>
    <s v="music"/>
    <s v="rock"/>
  </r>
  <r>
    <n v="82"/>
    <s v="Porter-George"/>
    <s v="Reactive content-based framework"/>
    <x v="67"/>
    <n v="14973"/>
    <x v="1"/>
    <n v="180"/>
    <s v="GB"/>
    <s v="GBP"/>
    <n v="1547704800"/>
    <n v="1548309600"/>
    <d v="2019-01-17T06:00:00"/>
    <d v="2019-01-24T06:00:00"/>
    <b v="0"/>
    <b v="1"/>
    <s v="games/video games"/>
    <x v="82"/>
    <n v="83.18"/>
    <s v="games"/>
    <s v="video games"/>
  </r>
  <r>
    <n v="83"/>
    <s v="Fitzgerald PLC"/>
    <s v="Realigned user-facing concept"/>
    <x v="68"/>
    <n v="39996"/>
    <x v="0"/>
    <n v="1000"/>
    <s v="US"/>
    <s v="USD"/>
    <n v="1469682000"/>
    <n v="1471582800"/>
    <d v="2016-07-28T05:00:00"/>
    <d v="2016-08-19T05:00:00"/>
    <b v="0"/>
    <b v="0"/>
    <s v="music/electric music"/>
    <x v="83"/>
    <n v="40"/>
    <s v="music"/>
    <s v="electric music"/>
  </r>
  <r>
    <n v="84"/>
    <s v="Cisneros-Burton"/>
    <s v="Public-key zero tolerance orchestration"/>
    <x v="69"/>
    <n v="41564"/>
    <x v="1"/>
    <n v="374"/>
    <s v="US"/>
    <s v="USD"/>
    <n v="1343451600"/>
    <n v="1344315600"/>
    <d v="2012-07-28T05:00:00"/>
    <d v="2012-08-07T05:00:00"/>
    <b v="0"/>
    <b v="0"/>
    <s v="technology/wearables"/>
    <x v="84"/>
    <n v="111.13"/>
    <s v="technology"/>
    <s v="wearables"/>
  </r>
  <r>
    <n v="85"/>
    <s v="Hill, Lawson and Wilkinson"/>
    <s v="Multi-tiered eco-centric architecture"/>
    <x v="70"/>
    <n v="6430"/>
    <x v="1"/>
    <n v="71"/>
    <s v="AU"/>
    <s v="AUD"/>
    <n v="1315717200"/>
    <n v="1316408400"/>
    <d v="2011-09-11T05:00:00"/>
    <d v="2011-09-19T05:00:00"/>
    <b v="0"/>
    <b v="0"/>
    <s v="music/indie rock"/>
    <x v="85"/>
    <n v="90.56"/>
    <s v="music"/>
    <s v="indie rock"/>
  </r>
  <r>
    <n v="86"/>
    <s v="Davis-Smith"/>
    <s v="Organic motivating firmware"/>
    <x v="71"/>
    <n v="12405"/>
    <x v="1"/>
    <n v="203"/>
    <s v="US"/>
    <s v="USD"/>
    <n v="1430715600"/>
    <n v="1431838800"/>
    <d v="2015-05-04T05:00:00"/>
    <d v="2015-05-17T05:00:00"/>
    <b v="1"/>
    <b v="0"/>
    <s v="theater/plays"/>
    <x v="86"/>
    <n v="61.11"/>
    <s v="theater"/>
    <s v="plays"/>
  </r>
  <r>
    <n v="87"/>
    <s v="Farrell and Sons"/>
    <s v="Synergized 4thgeneration conglomeration"/>
    <x v="72"/>
    <n v="123040"/>
    <x v="0"/>
    <n v="1482"/>
    <s v="AU"/>
    <s v="AUD"/>
    <n v="1299564000"/>
    <n v="1300510800"/>
    <d v="2011-03-08T06:00:00"/>
    <d v="2011-03-19T05:00:00"/>
    <b v="0"/>
    <b v="1"/>
    <s v="music/rock"/>
    <x v="87"/>
    <n v="83.02"/>
    <s v="music"/>
    <s v="rock"/>
  </r>
  <r>
    <n v="88"/>
    <s v="Clark Group"/>
    <s v="Grass-roots fault-tolerant policy"/>
    <x v="73"/>
    <n v="12516"/>
    <x v="1"/>
    <n v="113"/>
    <s v="US"/>
    <s v="USD"/>
    <n v="1429160400"/>
    <n v="1431061200"/>
    <d v="2015-04-16T05:00:00"/>
    <d v="2015-05-08T05:00:00"/>
    <b v="0"/>
    <b v="0"/>
    <s v="publishing/translations"/>
    <x v="88"/>
    <n v="110.76"/>
    <s v="publishing"/>
    <s v="translations"/>
  </r>
  <r>
    <n v="89"/>
    <s v="White, Singleton and Zimmerman"/>
    <s v="Monitored scalable knowledgebase"/>
    <x v="74"/>
    <n v="8588"/>
    <x v="1"/>
    <n v="96"/>
    <s v="US"/>
    <s v="USD"/>
    <n v="1271307600"/>
    <n v="1271480400"/>
    <d v="2010-04-15T05:00:00"/>
    <d v="2010-04-17T05:00:00"/>
    <b v="0"/>
    <b v="0"/>
    <s v="theater/plays"/>
    <x v="89"/>
    <n v="89.46"/>
    <s v="theater"/>
    <s v="plays"/>
  </r>
  <r>
    <n v="90"/>
    <s v="Kramer Group"/>
    <s v="Synergistic explicit parallelism"/>
    <x v="75"/>
    <n v="6132"/>
    <x v="0"/>
    <n v="106"/>
    <s v="US"/>
    <s v="USD"/>
    <n v="1456380000"/>
    <n v="1456380000"/>
    <d v="2016-02-25T06:00:00"/>
    <d v="2016-02-25T06:00:00"/>
    <b v="0"/>
    <b v="1"/>
    <s v="theater/plays"/>
    <x v="90"/>
    <n v="57.85"/>
    <s v="theater"/>
    <s v="plays"/>
  </r>
  <r>
    <n v="91"/>
    <s v="Frazier, Patrick and Smith"/>
    <s v="Enhanced systemic analyzer"/>
    <x v="76"/>
    <n v="74688"/>
    <x v="0"/>
    <n v="679"/>
    <s v="IT"/>
    <s v="EUR"/>
    <n v="1470459600"/>
    <n v="1472878800"/>
    <d v="2016-08-06T05:00:00"/>
    <d v="2016-09-03T05:00:00"/>
    <b v="0"/>
    <b v="0"/>
    <s v="publishing/translations"/>
    <x v="91"/>
    <n v="110"/>
    <s v="publishing"/>
    <s v="translations"/>
  </r>
  <r>
    <n v="92"/>
    <s v="Santos, Bell and Lloyd"/>
    <s v="Object-based analyzing knowledge user"/>
    <x v="77"/>
    <n v="51775"/>
    <x v="1"/>
    <n v="498"/>
    <s v="CH"/>
    <s v="CHF"/>
    <n v="1277269200"/>
    <n v="1277355600"/>
    <d v="2010-06-23T05:00:00"/>
    <d v="2010-06-24T05:00:00"/>
    <b v="0"/>
    <b v="1"/>
    <s v="games/video games"/>
    <x v="92"/>
    <n v="103.97"/>
    <s v="games"/>
    <s v="video games"/>
  </r>
  <r>
    <n v="93"/>
    <s v="Hall and Sons"/>
    <s v="Pre-emptive radical architecture"/>
    <x v="78"/>
    <n v="65877"/>
    <x v="3"/>
    <n v="610"/>
    <s v="US"/>
    <s v="USD"/>
    <n v="1350709200"/>
    <n v="1351054800"/>
    <d v="2012-10-20T05:00:00"/>
    <d v="2012-10-24T05:00:00"/>
    <b v="0"/>
    <b v="1"/>
    <s v="theater/plays"/>
    <x v="93"/>
    <n v="108"/>
    <s v="theater"/>
    <s v="plays"/>
  </r>
  <r>
    <n v="94"/>
    <s v="Hanson Inc"/>
    <s v="Grass-roots web-enabled contingency"/>
    <x v="49"/>
    <n v="8807"/>
    <x v="1"/>
    <n v="180"/>
    <s v="GB"/>
    <s v="GBP"/>
    <n v="1554613200"/>
    <n v="1555563600"/>
    <d v="2019-04-07T05:00:00"/>
    <d v="2019-04-18T05:00:00"/>
    <b v="0"/>
    <b v="0"/>
    <s v="technology/web"/>
    <x v="94"/>
    <n v="48.93"/>
    <s v="technology"/>
    <s v="web"/>
  </r>
  <r>
    <n v="95"/>
    <s v="Sanchez LLC"/>
    <s v="Stand-alone system-worthy standardization"/>
    <x v="79"/>
    <n v="1017"/>
    <x v="1"/>
    <n v="27"/>
    <s v="US"/>
    <s v="USD"/>
    <n v="1571029200"/>
    <n v="1571634000"/>
    <d v="2019-10-14T05:00:00"/>
    <d v="2019-10-21T05:00:00"/>
    <b v="0"/>
    <b v="0"/>
    <s v="film &amp; video/documentary"/>
    <x v="95"/>
    <n v="37.67"/>
    <s v="film &amp; video"/>
    <s v="documentary"/>
  </r>
  <r>
    <n v="96"/>
    <s v="Howard Ltd"/>
    <s v="Down-sized systematic policy"/>
    <x v="80"/>
    <n v="151513"/>
    <x v="1"/>
    <n v="2331"/>
    <s v="US"/>
    <s v="USD"/>
    <n v="1299736800"/>
    <n v="1300856400"/>
    <d v="2011-03-10T06:00:00"/>
    <d v="2011-03-23T05:00:00"/>
    <b v="0"/>
    <b v="0"/>
    <s v="theater/plays"/>
    <x v="96"/>
    <n v="65"/>
    <s v="theater"/>
    <s v="plays"/>
  </r>
  <r>
    <n v="97"/>
    <s v="Stewart LLC"/>
    <s v="Cloned bi-directional architecture"/>
    <x v="81"/>
    <n v="12047"/>
    <x v="1"/>
    <n v="113"/>
    <s v="US"/>
    <s v="USD"/>
    <n v="1435208400"/>
    <n v="1439874000"/>
    <d v="2015-06-25T05:00:00"/>
    <d v="2015-08-18T05:00:00"/>
    <b v="0"/>
    <b v="0"/>
    <s v="food/food trucks"/>
    <x v="97"/>
    <n v="106.61"/>
    <s v="food"/>
    <s v="food trucks"/>
  </r>
  <r>
    <n v="98"/>
    <s v="Arias, Allen and Miller"/>
    <s v="Seamless transitional portal"/>
    <x v="82"/>
    <n v="32951"/>
    <x v="0"/>
    <n v="1220"/>
    <s v="AU"/>
    <s v="AUD"/>
    <n v="1437973200"/>
    <n v="1438318800"/>
    <d v="2015-07-27T05:00:00"/>
    <d v="2015-07-31T05:00:00"/>
    <b v="0"/>
    <b v="0"/>
    <s v="games/video games"/>
    <x v="98"/>
    <n v="27.01"/>
    <s v="games"/>
    <s v="video games"/>
  </r>
  <r>
    <n v="99"/>
    <s v="Baker-Morris"/>
    <s v="Fully-configurable motivating approach"/>
    <x v="4"/>
    <n v="14951"/>
    <x v="1"/>
    <n v="164"/>
    <s v="US"/>
    <s v="USD"/>
    <n v="1416895200"/>
    <n v="1419400800"/>
    <d v="2014-11-25T06:00:00"/>
    <d v="2014-12-24T06:00:00"/>
    <b v="0"/>
    <b v="0"/>
    <s v="theater/plays"/>
    <x v="99"/>
    <n v="91.16"/>
    <s v="theater"/>
    <s v="plays"/>
  </r>
  <r>
    <n v="100"/>
    <s v="Tucker, Fox and Green"/>
    <s v="Upgradable fault-tolerant approach"/>
    <x v="0"/>
    <n v="1"/>
    <x v="0"/>
    <n v="1"/>
    <s v="US"/>
    <s v="USD"/>
    <n v="1319000400"/>
    <n v="1320555600"/>
    <d v="2011-10-19T05:00:00"/>
    <d v="2011-11-06T05:00:00"/>
    <b v="0"/>
    <b v="0"/>
    <s v="theater/plays"/>
    <x v="100"/>
    <n v="1"/>
    <s v="theater"/>
    <s v="plays"/>
  </r>
  <r>
    <n v="101"/>
    <s v="Douglas LLC"/>
    <s v="Reduced heuristic moratorium"/>
    <x v="79"/>
    <n v="9193"/>
    <x v="1"/>
    <n v="164"/>
    <s v="US"/>
    <s v="USD"/>
    <n v="1424498400"/>
    <n v="1425103200"/>
    <d v="2015-02-21T06:00:00"/>
    <d v="2015-02-28T06:00:00"/>
    <b v="0"/>
    <b v="1"/>
    <s v="music/electric music"/>
    <x v="101"/>
    <n v="56.05"/>
    <s v="music"/>
    <s v="electric music"/>
  </r>
  <r>
    <n v="102"/>
    <s v="Garcia Inc"/>
    <s v="Front-line web-enabled model"/>
    <x v="41"/>
    <n v="10422"/>
    <x v="1"/>
    <n v="336"/>
    <s v="US"/>
    <s v="USD"/>
    <n v="1526274000"/>
    <n v="1526878800"/>
    <d v="2018-05-14T05:00:00"/>
    <d v="2018-05-21T05:00:00"/>
    <b v="0"/>
    <b v="1"/>
    <s v="technology/wearables"/>
    <x v="102"/>
    <n v="31.02"/>
    <s v="technology"/>
    <s v="wearables"/>
  </r>
  <r>
    <n v="103"/>
    <s v="Frye, Hunt and Powell"/>
    <s v="Polarized incremental emulation"/>
    <x v="83"/>
    <n v="2461"/>
    <x v="0"/>
    <n v="37"/>
    <s v="IT"/>
    <s v="EUR"/>
    <n v="1287896400"/>
    <n v="1288674000"/>
    <d v="2010-10-24T05:00:00"/>
    <d v="2010-11-02T05:00:00"/>
    <b v="0"/>
    <b v="0"/>
    <s v="music/electric music"/>
    <x v="103"/>
    <n v="66.510000000000005"/>
    <s v="music"/>
    <s v="electric music"/>
  </r>
  <r>
    <n v="104"/>
    <s v="Smith, Wells and Nguyen"/>
    <s v="Self-enabling grid-enabled initiative"/>
    <x v="84"/>
    <n v="170623"/>
    <x v="1"/>
    <n v="1917"/>
    <s v="US"/>
    <s v="USD"/>
    <n v="1495515600"/>
    <n v="1495602000"/>
    <d v="2017-05-23T05:00:00"/>
    <d v="2017-05-24T05:00:00"/>
    <b v="0"/>
    <b v="0"/>
    <s v="music/indie rock"/>
    <x v="104"/>
    <n v="89.01"/>
    <s v="music"/>
    <s v="indie rock"/>
  </r>
  <r>
    <n v="105"/>
    <s v="Charles-Johnson"/>
    <s v="Total fresh-thinking system engine"/>
    <x v="85"/>
    <n v="9829"/>
    <x v="1"/>
    <n v="95"/>
    <s v="US"/>
    <s v="USD"/>
    <n v="1364878800"/>
    <n v="1366434000"/>
    <d v="2013-04-02T05:00:00"/>
    <d v="2013-04-20T05:00:00"/>
    <b v="0"/>
    <b v="0"/>
    <s v="technology/web"/>
    <x v="105"/>
    <n v="103.46"/>
    <s v="technology"/>
    <s v="web"/>
  </r>
  <r>
    <n v="106"/>
    <s v="Brandt, Carter and Wood"/>
    <s v="Ameliorated clear-thinking circuit"/>
    <x v="61"/>
    <n v="14006"/>
    <x v="1"/>
    <n v="147"/>
    <s v="US"/>
    <s v="USD"/>
    <n v="1567918800"/>
    <n v="1568350800"/>
    <d v="2019-09-08T05:00:00"/>
    <d v="2019-09-13T05:00:00"/>
    <b v="0"/>
    <b v="0"/>
    <s v="theater/plays"/>
    <x v="106"/>
    <n v="95.28"/>
    <s v="theater"/>
    <s v="plays"/>
  </r>
  <r>
    <n v="107"/>
    <s v="Tucker, Schmidt and Reid"/>
    <s v="Multi-layered encompassing installation"/>
    <x v="26"/>
    <n v="6527"/>
    <x v="1"/>
    <n v="86"/>
    <s v="US"/>
    <s v="USD"/>
    <n v="1524459600"/>
    <n v="1525928400"/>
    <d v="2018-04-23T05:00:00"/>
    <d v="2018-05-10T05:00:00"/>
    <b v="0"/>
    <b v="1"/>
    <s v="theater/plays"/>
    <x v="107"/>
    <n v="75.900000000000006"/>
    <s v="theater"/>
    <s v="plays"/>
  </r>
  <r>
    <n v="108"/>
    <s v="Decker Inc"/>
    <s v="Universal encompassing implementation"/>
    <x v="42"/>
    <n v="8929"/>
    <x v="1"/>
    <n v="83"/>
    <s v="US"/>
    <s v="USD"/>
    <n v="1333688400"/>
    <n v="1336885200"/>
    <d v="2012-04-06T05:00:00"/>
    <d v="2012-05-13T05:00:00"/>
    <b v="0"/>
    <b v="0"/>
    <s v="film &amp; video/documentary"/>
    <x v="108"/>
    <n v="107.58"/>
    <s v="film &amp; video"/>
    <s v="documentary"/>
  </r>
  <r>
    <n v="109"/>
    <s v="Romero and Sons"/>
    <s v="Object-based client-server application"/>
    <x v="5"/>
    <n v="3079"/>
    <x v="0"/>
    <n v="60"/>
    <s v="US"/>
    <s v="USD"/>
    <n v="1389506400"/>
    <n v="1389679200"/>
    <d v="2014-01-12T06:00:00"/>
    <d v="2014-01-14T06:00:00"/>
    <b v="0"/>
    <b v="0"/>
    <s v="film &amp; video/television"/>
    <x v="109"/>
    <n v="51.32"/>
    <s v="film &amp; video"/>
    <s v="television"/>
  </r>
  <r>
    <n v="110"/>
    <s v="Castillo-Carey"/>
    <s v="Cross-platform solution-oriented process improvement"/>
    <x v="86"/>
    <n v="21307"/>
    <x v="0"/>
    <n v="296"/>
    <s v="US"/>
    <s v="USD"/>
    <n v="1536642000"/>
    <n v="1538283600"/>
    <d v="2018-09-11T05:00:00"/>
    <d v="2018-09-30T05:00:00"/>
    <b v="0"/>
    <b v="0"/>
    <s v="food/food trucks"/>
    <x v="110"/>
    <n v="71.98"/>
    <s v="food"/>
    <s v="food trucks"/>
  </r>
  <r>
    <n v="111"/>
    <s v="Hart-Briggs"/>
    <s v="Re-engineered user-facing approach"/>
    <x v="87"/>
    <n v="73653"/>
    <x v="1"/>
    <n v="676"/>
    <s v="US"/>
    <s v="USD"/>
    <n v="1348290000"/>
    <n v="1348808400"/>
    <d v="2012-09-22T05:00:00"/>
    <d v="2012-09-28T05:00:00"/>
    <b v="0"/>
    <b v="0"/>
    <s v="publishing/radio &amp; podcasts"/>
    <x v="111"/>
    <n v="108.95"/>
    <s v="publishing"/>
    <s v="radio &amp; podcasts"/>
  </r>
  <r>
    <n v="112"/>
    <s v="Jones-Meyer"/>
    <s v="Re-engineered client-driven hub"/>
    <x v="53"/>
    <n v="12635"/>
    <x v="1"/>
    <n v="361"/>
    <s v="AU"/>
    <s v="AUD"/>
    <n v="1408856400"/>
    <n v="1410152400"/>
    <d v="2014-08-24T05:00:00"/>
    <d v="2014-09-08T05:00:00"/>
    <b v="0"/>
    <b v="0"/>
    <s v="technology/web"/>
    <x v="112"/>
    <n v="35"/>
    <s v="technology"/>
    <s v="web"/>
  </r>
  <r>
    <n v="113"/>
    <s v="Wright, Hartman and Yu"/>
    <s v="User-friendly tertiary array"/>
    <x v="88"/>
    <n v="12437"/>
    <x v="1"/>
    <n v="131"/>
    <s v="US"/>
    <s v="USD"/>
    <n v="1505192400"/>
    <n v="1505797200"/>
    <d v="2017-09-12T05:00:00"/>
    <d v="2017-09-19T05:00:00"/>
    <b v="0"/>
    <b v="0"/>
    <s v="food/food trucks"/>
    <x v="113"/>
    <n v="94.94"/>
    <s v="food"/>
    <s v="food trucks"/>
  </r>
  <r>
    <n v="114"/>
    <s v="Harper-Davis"/>
    <s v="Robust heuristic encoding"/>
    <x v="89"/>
    <n v="13816"/>
    <x v="1"/>
    <n v="126"/>
    <s v="US"/>
    <s v="USD"/>
    <n v="1554786000"/>
    <n v="1554872400"/>
    <d v="2019-04-09T05:00:00"/>
    <d v="2019-04-10T05:00:00"/>
    <b v="0"/>
    <b v="1"/>
    <s v="technology/wearables"/>
    <x v="114"/>
    <n v="109.65"/>
    <s v="technology"/>
    <s v="wearables"/>
  </r>
  <r>
    <n v="115"/>
    <s v="Barrett PLC"/>
    <s v="Team-oriented clear-thinking capacity"/>
    <x v="90"/>
    <n v="145382"/>
    <x v="0"/>
    <n v="3304"/>
    <s v="IT"/>
    <s v="EUR"/>
    <n v="1510898400"/>
    <n v="1513922400"/>
    <d v="2017-11-17T06:00:00"/>
    <d v="2017-12-22T06:00:00"/>
    <b v="0"/>
    <b v="0"/>
    <s v="publishing/fiction"/>
    <x v="115"/>
    <n v="44"/>
    <s v="publishing"/>
    <s v="fiction"/>
  </r>
  <r>
    <n v="116"/>
    <s v="David-Clark"/>
    <s v="De-engineered motivating standardization"/>
    <x v="44"/>
    <n v="6336"/>
    <x v="0"/>
    <n v="73"/>
    <s v="US"/>
    <s v="USD"/>
    <n v="1442552400"/>
    <n v="1442638800"/>
    <d v="2015-09-18T05:00:00"/>
    <d v="2015-09-19T05:00:00"/>
    <b v="0"/>
    <b v="0"/>
    <s v="theater/plays"/>
    <x v="116"/>
    <n v="86.79"/>
    <s v="theater"/>
    <s v="plays"/>
  </r>
  <r>
    <n v="117"/>
    <s v="Chaney-Dennis"/>
    <s v="Business-focused 24hour groupware"/>
    <x v="70"/>
    <n v="8523"/>
    <x v="1"/>
    <n v="275"/>
    <s v="US"/>
    <s v="USD"/>
    <n v="1316667600"/>
    <n v="1317186000"/>
    <d v="2011-09-22T05:00:00"/>
    <d v="2011-09-28T05:00:00"/>
    <b v="0"/>
    <b v="0"/>
    <s v="film &amp; video/television"/>
    <x v="117"/>
    <n v="30.99"/>
    <s v="film &amp; video"/>
    <s v="television"/>
  </r>
  <r>
    <n v="118"/>
    <s v="Robinson, Lopez and Christensen"/>
    <s v="Organic next generation protocol"/>
    <x v="91"/>
    <n v="6351"/>
    <x v="1"/>
    <n v="67"/>
    <s v="US"/>
    <s v="USD"/>
    <n v="1390716000"/>
    <n v="1391234400"/>
    <d v="2014-01-26T06:00:00"/>
    <d v="2014-02-01T06:00:00"/>
    <b v="0"/>
    <b v="0"/>
    <s v="photography/photography books"/>
    <x v="118"/>
    <n v="94.79"/>
    <s v="photography"/>
    <s v="photography books"/>
  </r>
  <r>
    <n v="119"/>
    <s v="Clark and Sons"/>
    <s v="Reverse-engineered full-range Internet solution"/>
    <x v="92"/>
    <n v="10748"/>
    <x v="1"/>
    <n v="154"/>
    <s v="US"/>
    <s v="USD"/>
    <n v="1402894800"/>
    <n v="1404363600"/>
    <d v="2014-06-16T05:00:00"/>
    <d v="2014-07-03T05:00:00"/>
    <b v="0"/>
    <b v="1"/>
    <s v="film &amp; video/documentary"/>
    <x v="119"/>
    <n v="69.790000000000006"/>
    <s v="film &amp; video"/>
    <s v="documentary"/>
  </r>
  <r>
    <n v="120"/>
    <s v="Vega Group"/>
    <s v="Synchronized regional synergy"/>
    <x v="93"/>
    <n v="112272"/>
    <x v="1"/>
    <n v="1782"/>
    <s v="US"/>
    <s v="USD"/>
    <n v="1429246800"/>
    <n v="1429592400"/>
    <d v="2015-04-17T05:00:00"/>
    <d v="2015-04-21T05:00:00"/>
    <b v="0"/>
    <b v="1"/>
    <s v="games/mobile games"/>
    <x v="120"/>
    <n v="63"/>
    <s v="games"/>
    <s v="mobile games"/>
  </r>
  <r>
    <n v="121"/>
    <s v="Brown-Brown"/>
    <s v="Multi-lateral homogeneous success"/>
    <x v="94"/>
    <n v="99361"/>
    <x v="1"/>
    <n v="903"/>
    <s v="US"/>
    <s v="USD"/>
    <n v="1412485200"/>
    <n v="1413608400"/>
    <d v="2014-10-05T05:00:00"/>
    <d v="2014-10-18T05:00:00"/>
    <b v="0"/>
    <b v="0"/>
    <s v="games/video games"/>
    <x v="121"/>
    <n v="110.03"/>
    <s v="games"/>
    <s v="video games"/>
  </r>
  <r>
    <n v="122"/>
    <s v="Taylor PLC"/>
    <s v="Seamless zero-defect solution"/>
    <x v="95"/>
    <n v="88055"/>
    <x v="0"/>
    <n v="3387"/>
    <s v="US"/>
    <s v="USD"/>
    <n v="1417068000"/>
    <n v="1419400800"/>
    <d v="2014-11-27T06:00:00"/>
    <d v="2014-12-24T06:00:00"/>
    <b v="0"/>
    <b v="0"/>
    <s v="publishing/fiction"/>
    <x v="122"/>
    <n v="26"/>
    <s v="publishing"/>
    <s v="fiction"/>
  </r>
  <r>
    <n v="123"/>
    <s v="Edwards-Lewis"/>
    <s v="Enhanced scalable concept"/>
    <x v="96"/>
    <n v="33092"/>
    <x v="0"/>
    <n v="662"/>
    <s v="CA"/>
    <s v="CAD"/>
    <n v="1448344800"/>
    <n v="1448604000"/>
    <d v="2015-11-24T06:00:00"/>
    <d v="2015-11-27T06:00:00"/>
    <b v="1"/>
    <b v="0"/>
    <s v="theater/plays"/>
    <x v="123"/>
    <n v="49.99"/>
    <s v="theater"/>
    <s v="plays"/>
  </r>
  <r>
    <n v="124"/>
    <s v="Stanton, Neal and Rodriguez"/>
    <s v="Polarized uniform software"/>
    <x v="97"/>
    <n v="9562"/>
    <x v="1"/>
    <n v="94"/>
    <s v="IT"/>
    <s v="EUR"/>
    <n v="1557723600"/>
    <n v="1562302800"/>
    <d v="2019-05-13T05:00:00"/>
    <d v="2019-07-05T05:00:00"/>
    <b v="0"/>
    <b v="0"/>
    <s v="photography/photography books"/>
    <x v="124"/>
    <n v="101.72"/>
    <s v="photography"/>
    <s v="photography books"/>
  </r>
  <r>
    <n v="125"/>
    <s v="Pratt LLC"/>
    <s v="Stand-alone web-enabled moderator"/>
    <x v="98"/>
    <n v="8475"/>
    <x v="1"/>
    <n v="180"/>
    <s v="US"/>
    <s v="USD"/>
    <n v="1537333200"/>
    <n v="1537678800"/>
    <d v="2018-09-19T05:00:00"/>
    <d v="2018-09-23T05:00:00"/>
    <b v="0"/>
    <b v="0"/>
    <s v="theater/plays"/>
    <x v="125"/>
    <n v="47.08"/>
    <s v="theater"/>
    <s v="plays"/>
  </r>
  <r>
    <n v="126"/>
    <s v="Gross PLC"/>
    <s v="Proactive methodical benchmark"/>
    <x v="99"/>
    <n v="69617"/>
    <x v="0"/>
    <n v="774"/>
    <s v="US"/>
    <s v="USD"/>
    <n v="1471150800"/>
    <n v="1473570000"/>
    <d v="2016-08-14T05:00:00"/>
    <d v="2016-09-11T05:00:00"/>
    <b v="0"/>
    <b v="1"/>
    <s v="theater/plays"/>
    <x v="126"/>
    <n v="89.94"/>
    <s v="theater"/>
    <s v="plays"/>
  </r>
  <r>
    <n v="127"/>
    <s v="Martinez, Gomez and Dalton"/>
    <s v="Team-oriented 6thgeneration matrix"/>
    <x v="100"/>
    <n v="53067"/>
    <x v="0"/>
    <n v="672"/>
    <s v="CA"/>
    <s v="CAD"/>
    <n v="1273640400"/>
    <n v="1273899600"/>
    <d v="2010-05-12T05:00:00"/>
    <d v="2010-05-15T05:00:00"/>
    <b v="0"/>
    <b v="0"/>
    <s v="theater/plays"/>
    <x v="127"/>
    <n v="78.97"/>
    <s v="theater"/>
    <s v="plays"/>
  </r>
  <r>
    <n v="128"/>
    <s v="Allen-Curtis"/>
    <s v="Phased human-resource core"/>
    <x v="101"/>
    <n v="42596"/>
    <x v="3"/>
    <n v="532"/>
    <s v="US"/>
    <s v="USD"/>
    <n v="1282885200"/>
    <n v="1284008400"/>
    <d v="2010-08-27T05:00:00"/>
    <d v="2010-09-09T05:00:00"/>
    <b v="0"/>
    <b v="0"/>
    <s v="music/rock"/>
    <x v="128"/>
    <n v="80.069999999999993"/>
    <s v="music"/>
    <s v="rock"/>
  </r>
  <r>
    <n v="129"/>
    <s v="Morgan-Martinez"/>
    <s v="Mandatory tertiary implementation"/>
    <x v="102"/>
    <n v="4756"/>
    <x v="3"/>
    <n v="55"/>
    <s v="AU"/>
    <s v="AUD"/>
    <n v="1422943200"/>
    <n v="1425103200"/>
    <d v="2015-02-03T06:00:00"/>
    <d v="2015-02-28T06:00:00"/>
    <b v="0"/>
    <b v="0"/>
    <s v="food/food trucks"/>
    <x v="129"/>
    <n v="86.47"/>
    <s v="food"/>
    <s v="food trucks"/>
  </r>
  <r>
    <n v="130"/>
    <s v="Luna, Anderson and Fox"/>
    <s v="Secured directional encryption"/>
    <x v="103"/>
    <n v="14925"/>
    <x v="1"/>
    <n v="533"/>
    <s v="DK"/>
    <s v="DKK"/>
    <n v="1319605200"/>
    <n v="1320991200"/>
    <d v="2011-10-26T05:00:00"/>
    <d v="2011-11-11T06:00:00"/>
    <b v="0"/>
    <b v="0"/>
    <s v="film &amp; video/drama"/>
    <x v="130"/>
    <n v="28"/>
    <s v="film &amp; video"/>
    <s v="drama"/>
  </r>
  <r>
    <n v="131"/>
    <s v="Fleming, Zhang and Henderson"/>
    <s v="Distributed 5thgeneration implementation"/>
    <x v="104"/>
    <n v="166116"/>
    <x v="1"/>
    <n v="2443"/>
    <s v="GB"/>
    <s v="GBP"/>
    <n v="1385704800"/>
    <n v="1386828000"/>
    <d v="2013-11-29T06:00:00"/>
    <d v="2013-12-12T06:00:00"/>
    <b v="0"/>
    <b v="0"/>
    <s v="technology/web"/>
    <x v="131"/>
    <n v="68"/>
    <s v="technology"/>
    <s v="web"/>
  </r>
  <r>
    <n v="132"/>
    <s v="Flowers and Sons"/>
    <s v="Virtual static core"/>
    <x v="88"/>
    <n v="3834"/>
    <x v="1"/>
    <n v="89"/>
    <s v="US"/>
    <s v="USD"/>
    <n v="1515736800"/>
    <n v="1517119200"/>
    <d v="2018-01-12T06:00:00"/>
    <d v="2018-01-28T06:00:00"/>
    <b v="0"/>
    <b v="1"/>
    <s v="theater/plays"/>
    <x v="132"/>
    <n v="43.08"/>
    <s v="theater"/>
    <s v="plays"/>
  </r>
  <r>
    <n v="133"/>
    <s v="Gates PLC"/>
    <s v="Secured content-based product"/>
    <x v="6"/>
    <n v="13985"/>
    <x v="1"/>
    <n v="159"/>
    <s v="US"/>
    <s v="USD"/>
    <n v="1313125200"/>
    <n v="1315026000"/>
    <d v="2011-08-12T05:00:00"/>
    <d v="2011-09-03T05:00:00"/>
    <b v="0"/>
    <b v="0"/>
    <s v="music/world music"/>
    <x v="133"/>
    <n v="87.96"/>
    <s v="music"/>
    <s v="world music"/>
  </r>
  <r>
    <n v="134"/>
    <s v="Caldwell LLC"/>
    <s v="Secured executive concept"/>
    <x v="105"/>
    <n v="89288"/>
    <x v="0"/>
    <n v="940"/>
    <s v="CH"/>
    <s v="CHF"/>
    <n v="1308459600"/>
    <n v="1312693200"/>
    <d v="2011-06-19T05:00:00"/>
    <d v="2011-08-07T05:00:00"/>
    <b v="0"/>
    <b v="1"/>
    <s v="film &amp; video/documentary"/>
    <x v="134"/>
    <n v="94.99"/>
    <s v="film &amp; video"/>
    <s v="documentary"/>
  </r>
  <r>
    <n v="135"/>
    <s v="Le, Burton and Evans"/>
    <s v="Balanced zero-defect software"/>
    <x v="106"/>
    <n v="5488"/>
    <x v="0"/>
    <n v="117"/>
    <s v="US"/>
    <s v="USD"/>
    <n v="1362636000"/>
    <n v="1363064400"/>
    <d v="2013-03-07T06:00:00"/>
    <d v="2013-03-12T05:00:00"/>
    <b v="0"/>
    <b v="1"/>
    <s v="theater/plays"/>
    <x v="135"/>
    <n v="46.91"/>
    <s v="theater"/>
    <s v="plays"/>
  </r>
  <r>
    <n v="136"/>
    <s v="Briggs PLC"/>
    <s v="Distributed context-sensitive flexibility"/>
    <x v="107"/>
    <n v="2721"/>
    <x v="3"/>
    <n v="58"/>
    <s v="US"/>
    <s v="USD"/>
    <n v="1402117200"/>
    <n v="1403154000"/>
    <d v="2014-06-07T05:00:00"/>
    <d v="2014-06-19T05:00:00"/>
    <b v="0"/>
    <b v="1"/>
    <s v="film &amp; video/drama"/>
    <x v="136"/>
    <n v="46.91"/>
    <s v="film &amp; video"/>
    <s v="drama"/>
  </r>
  <r>
    <n v="137"/>
    <s v="Hudson-Nguyen"/>
    <s v="Down-sized disintermediate support"/>
    <x v="37"/>
    <n v="4712"/>
    <x v="1"/>
    <n v="50"/>
    <s v="US"/>
    <s v="USD"/>
    <n v="1286341200"/>
    <n v="1286859600"/>
    <d v="2010-10-06T05:00:00"/>
    <d v="2010-10-12T05:00:00"/>
    <b v="0"/>
    <b v="0"/>
    <s v="publishing/nonfiction"/>
    <x v="137"/>
    <n v="94.24"/>
    <s v="publishing"/>
    <s v="nonfiction"/>
  </r>
  <r>
    <n v="138"/>
    <s v="Hogan Ltd"/>
    <s v="Stand-alone mission-critical moratorium"/>
    <x v="103"/>
    <n v="9216"/>
    <x v="0"/>
    <n v="115"/>
    <s v="US"/>
    <s v="USD"/>
    <n v="1348808400"/>
    <n v="1349326800"/>
    <d v="2012-09-28T05:00:00"/>
    <d v="2012-10-04T05:00:00"/>
    <b v="0"/>
    <b v="0"/>
    <s v="games/mobile games"/>
    <x v="138"/>
    <n v="80.14"/>
    <s v="games"/>
    <s v="mobile games"/>
  </r>
  <r>
    <n v="139"/>
    <s v="Hamilton, Wright and Chavez"/>
    <s v="Down-sized empowering protocol"/>
    <x v="108"/>
    <n v="19246"/>
    <x v="0"/>
    <n v="326"/>
    <s v="US"/>
    <s v="USD"/>
    <n v="1429592400"/>
    <n v="1430974800"/>
    <d v="2015-04-21T05:00:00"/>
    <d v="2015-05-07T05:00:00"/>
    <b v="0"/>
    <b v="1"/>
    <s v="technology/wearables"/>
    <x v="139"/>
    <n v="59.04"/>
    <s v="technology"/>
    <s v="wearables"/>
  </r>
  <r>
    <n v="140"/>
    <s v="Bautista-Cross"/>
    <s v="Fully-configurable coherent Internet solution"/>
    <x v="20"/>
    <n v="12274"/>
    <x v="1"/>
    <n v="186"/>
    <s v="US"/>
    <s v="USD"/>
    <n v="1519538400"/>
    <n v="1519970400"/>
    <d v="2018-02-25T06:00:00"/>
    <d v="2018-03-02T06:00:00"/>
    <b v="0"/>
    <b v="0"/>
    <s v="film &amp; video/documentary"/>
    <x v="140"/>
    <n v="65.989999999999995"/>
    <s v="film &amp; video"/>
    <s v="documentary"/>
  </r>
  <r>
    <n v="141"/>
    <s v="Jackson LLC"/>
    <s v="Distributed motivating algorithm"/>
    <x v="109"/>
    <n v="65323"/>
    <x v="1"/>
    <n v="1071"/>
    <s v="US"/>
    <s v="USD"/>
    <n v="1434085200"/>
    <n v="1434603600"/>
    <d v="2015-06-12T05:00:00"/>
    <d v="2015-06-18T05:00:00"/>
    <b v="0"/>
    <b v="0"/>
    <s v="technology/web"/>
    <x v="141"/>
    <n v="60.99"/>
    <s v="technology"/>
    <s v="web"/>
  </r>
  <r>
    <n v="142"/>
    <s v="Figueroa Ltd"/>
    <s v="Expanded solution-oriented benchmark"/>
    <x v="92"/>
    <n v="11502"/>
    <x v="1"/>
    <n v="117"/>
    <s v="US"/>
    <s v="USD"/>
    <n v="1333688400"/>
    <n v="1337230800"/>
    <d v="2012-04-06T05:00:00"/>
    <d v="2012-05-17T05:00:00"/>
    <b v="0"/>
    <b v="0"/>
    <s v="technology/web"/>
    <x v="142"/>
    <n v="98.31"/>
    <s v="technology"/>
    <s v="web"/>
  </r>
  <r>
    <n v="143"/>
    <s v="Avila-Jones"/>
    <s v="Implemented discrete secured line"/>
    <x v="91"/>
    <n v="7322"/>
    <x v="1"/>
    <n v="70"/>
    <s v="US"/>
    <s v="USD"/>
    <n v="1277701200"/>
    <n v="1279429200"/>
    <d v="2010-06-28T05:00:00"/>
    <d v="2010-07-18T05:00:00"/>
    <b v="0"/>
    <b v="0"/>
    <s v="music/indie rock"/>
    <x v="143"/>
    <n v="104.6"/>
    <s v="music"/>
    <s v="indie rock"/>
  </r>
  <r>
    <n v="144"/>
    <s v="Martin, Lopez and Hunter"/>
    <s v="Multi-lateral actuating installation"/>
    <x v="25"/>
    <n v="11619"/>
    <x v="1"/>
    <n v="135"/>
    <s v="US"/>
    <s v="USD"/>
    <n v="1560747600"/>
    <n v="1561438800"/>
    <d v="2019-06-17T05:00:00"/>
    <d v="2019-06-25T05:00:00"/>
    <b v="0"/>
    <b v="0"/>
    <s v="theater/plays"/>
    <x v="144"/>
    <n v="86.07"/>
    <s v="theater"/>
    <s v="plays"/>
  </r>
  <r>
    <n v="145"/>
    <s v="Fields-Moore"/>
    <s v="Secured reciprocal array"/>
    <x v="110"/>
    <n v="59128"/>
    <x v="1"/>
    <n v="768"/>
    <s v="CH"/>
    <s v="CHF"/>
    <n v="1410066000"/>
    <n v="1410498000"/>
    <d v="2014-09-07T05:00:00"/>
    <d v="2014-09-12T05:00:00"/>
    <b v="0"/>
    <b v="0"/>
    <s v="technology/wearables"/>
    <x v="145"/>
    <n v="76.989999999999995"/>
    <s v="technology"/>
    <s v="wearables"/>
  </r>
  <r>
    <n v="146"/>
    <s v="Harris-Golden"/>
    <s v="Optional bandwidth-monitored middleware"/>
    <x v="35"/>
    <n v="1518"/>
    <x v="3"/>
    <n v="51"/>
    <s v="US"/>
    <s v="USD"/>
    <n v="1320732000"/>
    <n v="1322460000"/>
    <d v="2011-11-08T06:00:00"/>
    <d v="2011-11-28T06:00:00"/>
    <b v="0"/>
    <b v="0"/>
    <s v="theater/plays"/>
    <x v="146"/>
    <n v="29.76"/>
    <s v="theater"/>
    <s v="plays"/>
  </r>
  <r>
    <n v="147"/>
    <s v="Moss, Norman and Dunlap"/>
    <s v="Upgradable upward-trending workforce"/>
    <x v="111"/>
    <n v="9337"/>
    <x v="1"/>
    <n v="199"/>
    <s v="US"/>
    <s v="USD"/>
    <n v="1465794000"/>
    <n v="1466312400"/>
    <d v="2016-06-13T05:00:00"/>
    <d v="2016-06-19T05:00:00"/>
    <b v="0"/>
    <b v="1"/>
    <s v="theater/plays"/>
    <x v="147"/>
    <n v="46.92"/>
    <s v="theater"/>
    <s v="plays"/>
  </r>
  <r>
    <n v="148"/>
    <s v="White, Larson and Wright"/>
    <s v="Upgradable hybrid capability"/>
    <x v="29"/>
    <n v="11255"/>
    <x v="1"/>
    <n v="107"/>
    <s v="US"/>
    <s v="USD"/>
    <n v="1500958800"/>
    <n v="1501736400"/>
    <d v="2017-07-25T05:00:00"/>
    <d v="2017-08-03T05:00:00"/>
    <b v="0"/>
    <b v="0"/>
    <s v="technology/wearables"/>
    <x v="148"/>
    <n v="105.19"/>
    <s v="technology"/>
    <s v="wearables"/>
  </r>
  <r>
    <n v="149"/>
    <s v="Payne, Oliver and Burch"/>
    <s v="Managed fresh-thinking flexibility"/>
    <x v="8"/>
    <n v="13632"/>
    <x v="1"/>
    <n v="195"/>
    <s v="US"/>
    <s v="USD"/>
    <n v="1357020000"/>
    <n v="1361512800"/>
    <d v="2013-01-01T06:00:00"/>
    <d v="2013-02-22T06:00:00"/>
    <b v="0"/>
    <b v="0"/>
    <s v="music/indie rock"/>
    <x v="149"/>
    <n v="69.91"/>
    <s v="music"/>
    <s v="indie rock"/>
  </r>
  <r>
    <n v="150"/>
    <s v="Brown, Palmer and Pace"/>
    <s v="Networked stable workforce"/>
    <x v="0"/>
    <n v="1"/>
    <x v="0"/>
    <n v="1"/>
    <s v="US"/>
    <s v="USD"/>
    <n v="1544940000"/>
    <n v="1545026400"/>
    <d v="2018-12-16T06:00:00"/>
    <d v="2018-12-17T06:00:00"/>
    <b v="0"/>
    <b v="0"/>
    <s v="music/rock"/>
    <x v="100"/>
    <n v="1"/>
    <s v="music"/>
    <s v="rock"/>
  </r>
  <r>
    <n v="151"/>
    <s v="Parker LLC"/>
    <s v="Customizable intermediate extranet"/>
    <x v="112"/>
    <n v="88037"/>
    <x v="0"/>
    <n v="1467"/>
    <s v="US"/>
    <s v="USD"/>
    <n v="1402290000"/>
    <n v="1406696400"/>
    <d v="2014-06-09T05:00:00"/>
    <d v="2014-07-30T05:00:00"/>
    <b v="0"/>
    <b v="0"/>
    <s v="music/electric music"/>
    <x v="150"/>
    <n v="60.01"/>
    <s v="music"/>
    <s v="electric music"/>
  </r>
  <r>
    <n v="152"/>
    <s v="Bowen, Mcdonald and Hall"/>
    <s v="User-centric fault-tolerant task-force"/>
    <x v="113"/>
    <n v="175573"/>
    <x v="1"/>
    <n v="3376"/>
    <s v="US"/>
    <s v="USD"/>
    <n v="1487311200"/>
    <n v="1487916000"/>
    <d v="2017-02-17T06:00:00"/>
    <d v="2017-02-24T06:00:00"/>
    <b v="0"/>
    <b v="0"/>
    <s v="music/indie rock"/>
    <x v="151"/>
    <n v="52.01"/>
    <s v="music"/>
    <s v="indie rock"/>
  </r>
  <r>
    <n v="153"/>
    <s v="Whitehead, Bell and Hughes"/>
    <s v="Multi-tiered radical definition"/>
    <x v="114"/>
    <n v="176112"/>
    <x v="0"/>
    <n v="5681"/>
    <s v="US"/>
    <s v="USD"/>
    <n v="1350622800"/>
    <n v="1351141200"/>
    <d v="2012-10-19T05:00:00"/>
    <d v="2012-10-25T05:00:00"/>
    <b v="0"/>
    <b v="0"/>
    <s v="theater/plays"/>
    <x v="152"/>
    <n v="31"/>
    <s v="theater"/>
    <s v="plays"/>
  </r>
  <r>
    <n v="154"/>
    <s v="Rodriguez-Brown"/>
    <s v="Devolved foreground benchmark"/>
    <x v="115"/>
    <n v="100650"/>
    <x v="0"/>
    <n v="1059"/>
    <s v="US"/>
    <s v="USD"/>
    <n v="1463029200"/>
    <n v="1465016400"/>
    <d v="2016-05-12T05:00:00"/>
    <d v="2016-06-04T05:00:00"/>
    <b v="0"/>
    <b v="1"/>
    <s v="music/indie rock"/>
    <x v="153"/>
    <n v="95.04"/>
    <s v="music"/>
    <s v="indie rock"/>
  </r>
  <r>
    <n v="155"/>
    <s v="Hall-Schaefer"/>
    <s v="Distributed eco-centric methodology"/>
    <x v="116"/>
    <n v="90706"/>
    <x v="0"/>
    <n v="1194"/>
    <s v="US"/>
    <s v="USD"/>
    <n v="1269493200"/>
    <n v="1270789200"/>
    <d v="2010-03-25T05:00:00"/>
    <d v="2010-04-09T05:00:00"/>
    <b v="0"/>
    <b v="0"/>
    <s v="theater/plays"/>
    <x v="154"/>
    <n v="75.97"/>
    <s v="theater"/>
    <s v="plays"/>
  </r>
  <r>
    <n v="156"/>
    <s v="Meza-Rogers"/>
    <s v="Streamlined encompassing encryption"/>
    <x v="117"/>
    <n v="26914"/>
    <x v="3"/>
    <n v="379"/>
    <s v="AU"/>
    <s v="AUD"/>
    <n v="1570251600"/>
    <n v="1572325200"/>
    <d v="2019-10-05T05:00:00"/>
    <d v="2019-10-29T05:00:00"/>
    <b v="0"/>
    <b v="0"/>
    <s v="music/rock"/>
    <x v="155"/>
    <n v="71.010000000000005"/>
    <s v="music"/>
    <s v="rock"/>
  </r>
  <r>
    <n v="157"/>
    <s v="Curtis-Curtis"/>
    <s v="User-friendly reciprocal initiative"/>
    <x v="3"/>
    <n v="2212"/>
    <x v="0"/>
    <n v="30"/>
    <s v="AU"/>
    <s v="AUD"/>
    <n v="1388383200"/>
    <n v="1389420000"/>
    <d v="2013-12-30T06:00:00"/>
    <d v="2014-01-11T06:00:00"/>
    <b v="0"/>
    <b v="0"/>
    <s v="photography/photography books"/>
    <x v="156"/>
    <n v="73.73"/>
    <s v="photography"/>
    <s v="photography books"/>
  </r>
  <r>
    <n v="158"/>
    <s v="Carlson Inc"/>
    <s v="Ergonomic fresh-thinking installation"/>
    <x v="118"/>
    <n v="4640"/>
    <x v="1"/>
    <n v="41"/>
    <s v="US"/>
    <s v="USD"/>
    <n v="1449554400"/>
    <n v="1449640800"/>
    <d v="2015-12-08T06:00:00"/>
    <d v="2015-12-09T06:00:00"/>
    <b v="0"/>
    <b v="0"/>
    <s v="music/rock"/>
    <x v="157"/>
    <n v="113.17"/>
    <s v="music"/>
    <s v="rock"/>
  </r>
  <r>
    <n v="159"/>
    <s v="Clarke, Anderson and Lee"/>
    <s v="Robust explicit hardware"/>
    <x v="119"/>
    <n v="191222"/>
    <x v="1"/>
    <n v="1821"/>
    <s v="US"/>
    <s v="USD"/>
    <n v="1553662800"/>
    <n v="1555218000"/>
    <d v="2019-03-27T05:00:00"/>
    <d v="2019-04-14T05:00:00"/>
    <b v="0"/>
    <b v="1"/>
    <s v="theater/plays"/>
    <x v="158"/>
    <n v="105.01"/>
    <s v="theater"/>
    <s v="plays"/>
  </r>
  <r>
    <n v="160"/>
    <s v="Evans Group"/>
    <s v="Stand-alone actuating support"/>
    <x v="48"/>
    <n v="12985"/>
    <x v="1"/>
    <n v="164"/>
    <s v="US"/>
    <s v="USD"/>
    <n v="1556341200"/>
    <n v="1557723600"/>
    <d v="2019-04-27T05:00:00"/>
    <d v="2019-05-13T05:00:00"/>
    <b v="0"/>
    <b v="0"/>
    <s v="technology/wearables"/>
    <x v="159"/>
    <n v="79.180000000000007"/>
    <s v="technology"/>
    <s v="wearables"/>
  </r>
  <r>
    <n v="161"/>
    <s v="Bruce Group"/>
    <s v="Cross-platform methodical process improvement"/>
    <x v="20"/>
    <n v="4300"/>
    <x v="0"/>
    <n v="75"/>
    <s v="US"/>
    <s v="USD"/>
    <n v="1442984400"/>
    <n v="1443502800"/>
    <d v="2015-09-23T05:00:00"/>
    <d v="2015-09-29T05:00:00"/>
    <b v="0"/>
    <b v="1"/>
    <s v="technology/web"/>
    <x v="160"/>
    <n v="57.33"/>
    <s v="technology"/>
    <s v="web"/>
  </r>
  <r>
    <n v="162"/>
    <s v="Keith, Alvarez and Potter"/>
    <s v="Extended bottom-line open architecture"/>
    <x v="55"/>
    <n v="9134"/>
    <x v="1"/>
    <n v="157"/>
    <s v="CH"/>
    <s v="CHF"/>
    <n v="1544248800"/>
    <n v="1546840800"/>
    <d v="2018-12-08T06:00:00"/>
    <d v="2019-01-07T06:00:00"/>
    <b v="0"/>
    <b v="0"/>
    <s v="music/rock"/>
    <x v="161"/>
    <n v="58.18"/>
    <s v="music"/>
    <s v="rock"/>
  </r>
  <r>
    <n v="163"/>
    <s v="Burton-Watkins"/>
    <s v="Extended reciprocal circuit"/>
    <x v="26"/>
    <n v="8864"/>
    <x v="1"/>
    <n v="246"/>
    <s v="US"/>
    <s v="USD"/>
    <n v="1508475600"/>
    <n v="1512712800"/>
    <d v="2017-10-20T05:00:00"/>
    <d v="2017-12-08T06:00:00"/>
    <b v="0"/>
    <b v="1"/>
    <s v="photography/photography books"/>
    <x v="162"/>
    <n v="36.03"/>
    <s v="photography"/>
    <s v="photography books"/>
  </r>
  <r>
    <n v="164"/>
    <s v="Lopez and Sons"/>
    <s v="Polarized human-resource protocol"/>
    <x v="120"/>
    <n v="150755"/>
    <x v="1"/>
    <n v="1396"/>
    <s v="US"/>
    <s v="USD"/>
    <n v="1507438800"/>
    <n v="1507525200"/>
    <d v="2017-10-08T05:00:00"/>
    <d v="2017-10-09T05:00:00"/>
    <b v="0"/>
    <b v="0"/>
    <s v="theater/plays"/>
    <x v="163"/>
    <n v="107.99"/>
    <s v="theater"/>
    <s v="plays"/>
  </r>
  <r>
    <n v="165"/>
    <s v="Cordova Ltd"/>
    <s v="Synergized radical product"/>
    <x v="121"/>
    <n v="110279"/>
    <x v="1"/>
    <n v="2506"/>
    <s v="US"/>
    <s v="USD"/>
    <n v="1501563600"/>
    <n v="1504328400"/>
    <d v="2017-08-01T05:00:00"/>
    <d v="2017-09-02T05:00:00"/>
    <b v="0"/>
    <b v="0"/>
    <s v="technology/web"/>
    <x v="164"/>
    <n v="44.01"/>
    <s v="technology"/>
    <s v="web"/>
  </r>
  <r>
    <n v="166"/>
    <s v="Brown-Vang"/>
    <s v="Robust heuristic artificial intelligence"/>
    <x v="122"/>
    <n v="13439"/>
    <x v="1"/>
    <n v="244"/>
    <s v="US"/>
    <s v="USD"/>
    <n v="1292997600"/>
    <n v="1293343200"/>
    <d v="2010-12-22T06:00:00"/>
    <d v="2010-12-26T06:00:00"/>
    <b v="0"/>
    <b v="0"/>
    <s v="photography/photography books"/>
    <x v="165"/>
    <n v="55.08"/>
    <s v="photography"/>
    <s v="photography books"/>
  </r>
  <r>
    <n v="167"/>
    <s v="Cruz-Ward"/>
    <s v="Robust content-based emulation"/>
    <x v="97"/>
    <n v="10804"/>
    <x v="1"/>
    <n v="146"/>
    <s v="AU"/>
    <s v="AUD"/>
    <n v="1370840400"/>
    <n v="1371704400"/>
    <d v="2013-06-10T05:00:00"/>
    <d v="2013-06-20T05:00:00"/>
    <b v="0"/>
    <b v="0"/>
    <s v="theater/plays"/>
    <x v="166"/>
    <n v="74"/>
    <s v="theater"/>
    <s v="plays"/>
  </r>
  <r>
    <n v="168"/>
    <s v="Hernandez Group"/>
    <s v="Ergonomic uniform open system"/>
    <x v="123"/>
    <n v="40107"/>
    <x v="0"/>
    <n v="955"/>
    <s v="DK"/>
    <s v="DKK"/>
    <n v="1550815200"/>
    <n v="1552798800"/>
    <d v="2019-02-22T06:00:00"/>
    <d v="2019-03-17T05:00:00"/>
    <b v="0"/>
    <b v="1"/>
    <s v="music/indie rock"/>
    <x v="167"/>
    <n v="42"/>
    <s v="music"/>
    <s v="indie rock"/>
  </r>
  <r>
    <n v="169"/>
    <s v="Tran, Steele and Wilson"/>
    <s v="Profit-focused modular product"/>
    <x v="124"/>
    <n v="98811"/>
    <x v="1"/>
    <n v="1267"/>
    <s v="US"/>
    <s v="USD"/>
    <n v="1339909200"/>
    <n v="1342328400"/>
    <d v="2012-06-17T05:00:00"/>
    <d v="2012-07-15T05:00:00"/>
    <b v="0"/>
    <b v="1"/>
    <s v="film &amp; video/shorts"/>
    <x v="168"/>
    <n v="77.989999999999995"/>
    <s v="film &amp; video"/>
    <s v="shorts"/>
  </r>
  <r>
    <n v="170"/>
    <s v="Summers, Gallegos and Stein"/>
    <s v="Mandatory mobile product"/>
    <x v="125"/>
    <n v="5528"/>
    <x v="0"/>
    <n v="67"/>
    <s v="US"/>
    <s v="USD"/>
    <n v="1501736400"/>
    <n v="1502341200"/>
    <d v="2017-08-03T05:00:00"/>
    <d v="2017-08-10T05:00:00"/>
    <b v="0"/>
    <b v="0"/>
    <s v="music/indie rock"/>
    <x v="169"/>
    <n v="82.51"/>
    <s v="music"/>
    <s v="indie rock"/>
  </r>
  <r>
    <n v="171"/>
    <s v="Blair Group"/>
    <s v="Public-key 3rdgeneration budgetary management"/>
    <x v="70"/>
    <n v="521"/>
    <x v="0"/>
    <n v="5"/>
    <s v="US"/>
    <s v="USD"/>
    <n v="1395291600"/>
    <n v="1397192400"/>
    <d v="2014-03-20T05:00:00"/>
    <d v="2014-04-11T05:00:00"/>
    <b v="0"/>
    <b v="0"/>
    <s v="publishing/translations"/>
    <x v="170"/>
    <n v="104.2"/>
    <s v="publishing"/>
    <s v="translations"/>
  </r>
  <r>
    <n v="172"/>
    <s v="Nixon Inc"/>
    <s v="Centralized national firmware"/>
    <x v="126"/>
    <n v="663"/>
    <x v="0"/>
    <n v="26"/>
    <s v="US"/>
    <s v="USD"/>
    <n v="1405746000"/>
    <n v="1407042000"/>
    <d v="2014-07-19T05:00:00"/>
    <d v="2014-08-03T05:00:00"/>
    <b v="0"/>
    <b v="1"/>
    <s v="film &amp; video/documentary"/>
    <x v="171"/>
    <n v="25.5"/>
    <s v="film &amp; video"/>
    <s v="documentary"/>
  </r>
  <r>
    <n v="173"/>
    <s v="White LLC"/>
    <s v="Cross-group 4thgeneration middleware"/>
    <x v="127"/>
    <n v="157635"/>
    <x v="1"/>
    <n v="1561"/>
    <s v="US"/>
    <s v="USD"/>
    <n v="1368853200"/>
    <n v="1369371600"/>
    <d v="2013-05-18T05:00:00"/>
    <d v="2013-05-24T05:00:00"/>
    <b v="0"/>
    <b v="0"/>
    <s v="theater/plays"/>
    <x v="172"/>
    <n v="100.98"/>
    <s v="theater"/>
    <s v="plays"/>
  </r>
  <r>
    <n v="174"/>
    <s v="Santos, Black and Donovan"/>
    <s v="Pre-emptive scalable access"/>
    <x v="60"/>
    <n v="5368"/>
    <x v="1"/>
    <n v="48"/>
    <s v="US"/>
    <s v="USD"/>
    <n v="1444021200"/>
    <n v="1444107600"/>
    <d v="2015-10-05T05:00:00"/>
    <d v="2015-10-06T05:00:00"/>
    <b v="0"/>
    <b v="1"/>
    <s v="technology/wearables"/>
    <x v="173"/>
    <n v="111.83"/>
    <s v="technology"/>
    <s v="wearables"/>
  </r>
  <r>
    <n v="175"/>
    <s v="Jones, Contreras and Burnett"/>
    <s v="Sharable intangible migration"/>
    <x v="128"/>
    <n v="47459"/>
    <x v="0"/>
    <n v="1130"/>
    <s v="US"/>
    <s v="USD"/>
    <n v="1472619600"/>
    <n v="1474261200"/>
    <d v="2016-08-31T05:00:00"/>
    <d v="2016-09-19T05:00:00"/>
    <b v="0"/>
    <b v="0"/>
    <s v="theater/plays"/>
    <x v="174"/>
    <n v="42"/>
    <s v="theater"/>
    <s v="plays"/>
  </r>
  <r>
    <n v="176"/>
    <s v="Stone-Orozco"/>
    <s v="Proactive scalable Graphical User Interface"/>
    <x v="129"/>
    <n v="86060"/>
    <x v="0"/>
    <n v="782"/>
    <s v="US"/>
    <s v="USD"/>
    <n v="1472878800"/>
    <n v="1473656400"/>
    <d v="2016-09-03T05:00:00"/>
    <d v="2016-09-12T05:00:00"/>
    <b v="0"/>
    <b v="0"/>
    <s v="theater/plays"/>
    <x v="175"/>
    <n v="110.05"/>
    <s v="theater"/>
    <s v="plays"/>
  </r>
  <r>
    <n v="177"/>
    <s v="Lee, Gibson and Morgan"/>
    <s v="Digitized solution-oriented product"/>
    <x v="130"/>
    <n v="161593"/>
    <x v="1"/>
    <n v="2739"/>
    <s v="US"/>
    <s v="USD"/>
    <n v="1289800800"/>
    <n v="1291960800"/>
    <d v="2010-11-15T06:00:00"/>
    <d v="2010-12-10T06:00:00"/>
    <b v="0"/>
    <b v="0"/>
    <s v="theater/plays"/>
    <x v="176"/>
    <n v="59"/>
    <s v="theater"/>
    <s v="plays"/>
  </r>
  <r>
    <n v="178"/>
    <s v="Alexander-Williams"/>
    <s v="Triple-buffered cohesive structure"/>
    <x v="44"/>
    <n v="6927"/>
    <x v="0"/>
    <n v="210"/>
    <s v="US"/>
    <s v="USD"/>
    <n v="1505970000"/>
    <n v="1506747600"/>
    <d v="2017-09-21T05:00:00"/>
    <d v="2017-09-30T05:00:00"/>
    <b v="0"/>
    <b v="0"/>
    <s v="food/food trucks"/>
    <x v="177"/>
    <n v="32.99"/>
    <s v="food"/>
    <s v="food trucks"/>
  </r>
  <r>
    <n v="179"/>
    <s v="Marks Ltd"/>
    <s v="Realigned human-resource orchestration"/>
    <x v="131"/>
    <n v="159185"/>
    <x v="1"/>
    <n v="3537"/>
    <s v="CA"/>
    <s v="CAD"/>
    <n v="1363496400"/>
    <n v="1363582800"/>
    <d v="2013-03-17T05:00:00"/>
    <d v="2013-03-18T05:00:00"/>
    <b v="0"/>
    <b v="1"/>
    <s v="theater/plays"/>
    <x v="178"/>
    <n v="45.01"/>
    <s v="theater"/>
    <s v="plays"/>
  </r>
  <r>
    <n v="180"/>
    <s v="Olsen, Edwards and Reid"/>
    <s v="Optional clear-thinking software"/>
    <x v="132"/>
    <n v="172736"/>
    <x v="1"/>
    <n v="2107"/>
    <s v="AU"/>
    <s v="AUD"/>
    <n v="1269234000"/>
    <n v="1269666000"/>
    <d v="2010-03-22T05:00:00"/>
    <d v="2010-03-27T05:00:00"/>
    <b v="0"/>
    <b v="0"/>
    <s v="technology/wearables"/>
    <x v="179"/>
    <n v="81.98"/>
    <s v="technology"/>
    <s v="wearables"/>
  </r>
  <r>
    <n v="181"/>
    <s v="Daniels, Rose and Tyler"/>
    <s v="Centralized global approach"/>
    <x v="133"/>
    <n v="5315"/>
    <x v="0"/>
    <n v="136"/>
    <s v="US"/>
    <s v="USD"/>
    <n v="1507093200"/>
    <n v="1508648400"/>
    <d v="2017-10-04T05:00:00"/>
    <d v="2017-10-22T05:00:00"/>
    <b v="0"/>
    <b v="0"/>
    <s v="technology/web"/>
    <x v="180"/>
    <n v="39.08"/>
    <s v="technology"/>
    <s v="web"/>
  </r>
  <r>
    <n v="182"/>
    <s v="Adams Group"/>
    <s v="Reverse-engineered bandwidth-monitored contingency"/>
    <x v="134"/>
    <n v="195750"/>
    <x v="1"/>
    <n v="3318"/>
    <s v="DK"/>
    <s v="DKK"/>
    <n v="1560574800"/>
    <n v="1561957200"/>
    <d v="2019-06-15T05:00:00"/>
    <d v="2019-07-01T05:00:00"/>
    <b v="0"/>
    <b v="0"/>
    <s v="theater/plays"/>
    <x v="181"/>
    <n v="59"/>
    <s v="theater"/>
    <s v="plays"/>
  </r>
  <r>
    <n v="183"/>
    <s v="Rogers, Huerta and Medina"/>
    <s v="Pre-emptive bandwidth-monitored instruction set"/>
    <x v="135"/>
    <n v="3525"/>
    <x v="0"/>
    <n v="86"/>
    <s v="CA"/>
    <s v="CAD"/>
    <n v="1284008400"/>
    <n v="1285131600"/>
    <d v="2010-09-09T05:00:00"/>
    <d v="2010-09-22T05:00:00"/>
    <b v="0"/>
    <b v="0"/>
    <s v="music/rock"/>
    <x v="182"/>
    <n v="40.99"/>
    <s v="music"/>
    <s v="rock"/>
  </r>
  <r>
    <n v="184"/>
    <s v="Howard, Carter and Griffith"/>
    <s v="Adaptive asynchronous emulation"/>
    <x v="136"/>
    <n v="10550"/>
    <x v="1"/>
    <n v="340"/>
    <s v="US"/>
    <s v="USD"/>
    <n v="1556859600"/>
    <n v="1556946000"/>
    <d v="2019-05-03T05:00:00"/>
    <d v="2019-05-04T05:00:00"/>
    <b v="0"/>
    <b v="0"/>
    <s v="theater/plays"/>
    <x v="183"/>
    <n v="31.03"/>
    <s v="theater"/>
    <s v="plays"/>
  </r>
  <r>
    <n v="185"/>
    <s v="Bailey PLC"/>
    <s v="Innovative actuating conglomeration"/>
    <x v="67"/>
    <n v="718"/>
    <x v="0"/>
    <n v="19"/>
    <s v="US"/>
    <s v="USD"/>
    <n v="1526187600"/>
    <n v="1527138000"/>
    <d v="2018-05-13T05:00:00"/>
    <d v="2018-05-24T05:00:00"/>
    <b v="0"/>
    <b v="0"/>
    <s v="film &amp; video/television"/>
    <x v="184"/>
    <n v="37.79"/>
    <s v="film &amp; video"/>
    <s v="television"/>
  </r>
  <r>
    <n v="186"/>
    <s v="Parker Group"/>
    <s v="Grass-roots foreground policy"/>
    <x v="137"/>
    <n v="28358"/>
    <x v="0"/>
    <n v="886"/>
    <s v="US"/>
    <s v="USD"/>
    <n v="1400821200"/>
    <n v="1402117200"/>
    <d v="2014-05-23T05:00:00"/>
    <d v="2014-06-07T05:00:00"/>
    <b v="0"/>
    <b v="0"/>
    <s v="theater/plays"/>
    <x v="185"/>
    <n v="32.01"/>
    <s v="theater"/>
    <s v="plays"/>
  </r>
  <r>
    <n v="187"/>
    <s v="Fox Group"/>
    <s v="Horizontal transitional paradigm"/>
    <x v="138"/>
    <n v="138384"/>
    <x v="1"/>
    <n v="1442"/>
    <s v="CA"/>
    <s v="CAD"/>
    <n v="1361599200"/>
    <n v="1364014800"/>
    <d v="2013-02-23T06:00:00"/>
    <d v="2013-03-23T05:00:00"/>
    <b v="0"/>
    <b v="1"/>
    <s v="film &amp; video/shorts"/>
    <x v="186"/>
    <n v="95.97"/>
    <s v="film &amp; video"/>
    <s v="shorts"/>
  </r>
  <r>
    <n v="188"/>
    <s v="Walker, Jones and Rodriguez"/>
    <s v="Networked didactic info-mediaries"/>
    <x v="139"/>
    <n v="2625"/>
    <x v="0"/>
    <n v="35"/>
    <s v="IT"/>
    <s v="EUR"/>
    <n v="1417500000"/>
    <n v="1417586400"/>
    <d v="2014-12-02T06:00:00"/>
    <d v="2014-12-03T06:00:00"/>
    <b v="0"/>
    <b v="0"/>
    <s v="theater/plays"/>
    <x v="187"/>
    <n v="75"/>
    <s v="theater"/>
    <s v="plays"/>
  </r>
  <r>
    <n v="189"/>
    <s v="Anthony-Shaw"/>
    <s v="Switchable contextually-based access"/>
    <x v="140"/>
    <n v="45004"/>
    <x v="3"/>
    <n v="441"/>
    <s v="US"/>
    <s v="USD"/>
    <n v="1457071200"/>
    <n v="1457071200"/>
    <d v="2016-03-04T06:00:00"/>
    <d v="2016-03-04T06:00:00"/>
    <b v="0"/>
    <b v="0"/>
    <s v="theater/plays"/>
    <x v="188"/>
    <n v="102.05"/>
    <s v="theater"/>
    <s v="plays"/>
  </r>
  <r>
    <n v="190"/>
    <s v="Cook LLC"/>
    <s v="Up-sized dynamic throughput"/>
    <x v="41"/>
    <n v="2538"/>
    <x v="0"/>
    <n v="24"/>
    <s v="US"/>
    <s v="USD"/>
    <n v="1370322000"/>
    <n v="1370408400"/>
    <d v="2013-06-04T05:00:00"/>
    <d v="2013-06-05T05:00:00"/>
    <b v="0"/>
    <b v="1"/>
    <s v="theater/plays"/>
    <x v="189"/>
    <n v="105.75"/>
    <s v="theater"/>
    <s v="plays"/>
  </r>
  <r>
    <n v="191"/>
    <s v="Sutton PLC"/>
    <s v="Mandatory reciprocal superstructure"/>
    <x v="141"/>
    <n v="3188"/>
    <x v="0"/>
    <n v="86"/>
    <s v="IT"/>
    <s v="EUR"/>
    <n v="1552366800"/>
    <n v="1552626000"/>
    <d v="2019-03-12T05:00:00"/>
    <d v="2019-03-15T05:00:00"/>
    <b v="0"/>
    <b v="0"/>
    <s v="theater/plays"/>
    <x v="190"/>
    <n v="37.07"/>
    <s v="theater"/>
    <s v="plays"/>
  </r>
  <r>
    <n v="192"/>
    <s v="Long, Morgan and Mitchell"/>
    <s v="Upgradable 4thgeneration productivity"/>
    <x v="142"/>
    <n v="8517"/>
    <x v="0"/>
    <n v="243"/>
    <s v="US"/>
    <s v="USD"/>
    <n v="1403845200"/>
    <n v="1404190800"/>
    <d v="2014-06-27T05:00:00"/>
    <d v="2014-07-01T05:00:00"/>
    <b v="0"/>
    <b v="0"/>
    <s v="music/rock"/>
    <x v="191"/>
    <n v="35.049999999999997"/>
    <s v="music"/>
    <s v="rock"/>
  </r>
  <r>
    <n v="193"/>
    <s v="Calhoun, Rogers and Long"/>
    <s v="Progressive discrete hub"/>
    <x v="47"/>
    <n v="3012"/>
    <x v="0"/>
    <n v="65"/>
    <s v="US"/>
    <s v="USD"/>
    <n v="1523163600"/>
    <n v="1523509200"/>
    <d v="2018-04-08T05:00:00"/>
    <d v="2018-04-12T05:00:00"/>
    <b v="1"/>
    <b v="0"/>
    <s v="music/indie rock"/>
    <x v="192"/>
    <n v="46.34"/>
    <s v="music"/>
    <s v="indie rock"/>
  </r>
  <r>
    <n v="194"/>
    <s v="Sandoval Group"/>
    <s v="Assimilated multi-tasking archive"/>
    <x v="143"/>
    <n v="8716"/>
    <x v="1"/>
    <n v="126"/>
    <s v="US"/>
    <s v="USD"/>
    <n v="1442206800"/>
    <n v="1443589200"/>
    <d v="2015-09-14T05:00:00"/>
    <d v="2015-09-30T05:00:00"/>
    <b v="0"/>
    <b v="0"/>
    <s v="music/metal"/>
    <x v="193"/>
    <n v="69.17"/>
    <s v="music"/>
    <s v="metal"/>
  </r>
  <r>
    <n v="195"/>
    <s v="Smith and Sons"/>
    <s v="Upgradable high-level solution"/>
    <x v="144"/>
    <n v="57157"/>
    <x v="1"/>
    <n v="524"/>
    <s v="US"/>
    <s v="USD"/>
    <n v="1532840400"/>
    <n v="1533445200"/>
    <d v="2018-07-29T05:00:00"/>
    <d v="2018-08-05T05:00:00"/>
    <b v="0"/>
    <b v="0"/>
    <s v="music/electric music"/>
    <x v="194"/>
    <n v="109.08"/>
    <s v="music"/>
    <s v="electric music"/>
  </r>
  <r>
    <n v="196"/>
    <s v="King Inc"/>
    <s v="Organic bandwidth-monitored frame"/>
    <x v="139"/>
    <n v="5178"/>
    <x v="0"/>
    <n v="100"/>
    <s v="DK"/>
    <s v="DKK"/>
    <n v="1472878800"/>
    <n v="1474520400"/>
    <d v="2016-09-03T05:00:00"/>
    <d v="2016-09-22T05:00:00"/>
    <b v="0"/>
    <b v="0"/>
    <s v="technology/wearables"/>
    <x v="195"/>
    <n v="51.78"/>
    <s v="technology"/>
    <s v="wearables"/>
  </r>
  <r>
    <n v="197"/>
    <s v="Perry and Sons"/>
    <s v="Business-focused logistical framework"/>
    <x v="145"/>
    <n v="163118"/>
    <x v="1"/>
    <n v="1989"/>
    <s v="US"/>
    <s v="USD"/>
    <n v="1498194000"/>
    <n v="1499403600"/>
    <d v="2017-06-23T05:00:00"/>
    <d v="2017-07-07T05:00:00"/>
    <b v="0"/>
    <b v="0"/>
    <s v="film &amp; video/drama"/>
    <x v="196"/>
    <n v="82.01"/>
    <s v="film &amp; video"/>
    <s v="drama"/>
  </r>
  <r>
    <n v="198"/>
    <s v="Palmer Inc"/>
    <s v="Universal multi-state capability"/>
    <x v="146"/>
    <n v="6041"/>
    <x v="0"/>
    <n v="168"/>
    <s v="US"/>
    <s v="USD"/>
    <n v="1281070800"/>
    <n v="1283576400"/>
    <d v="2010-08-06T05:00:00"/>
    <d v="2010-09-04T05:00:00"/>
    <b v="0"/>
    <b v="0"/>
    <s v="music/electric music"/>
    <x v="197"/>
    <n v="35.96"/>
    <s v="music"/>
    <s v="electric music"/>
  </r>
  <r>
    <n v="199"/>
    <s v="Hull, Baker and Martinez"/>
    <s v="Digitized reciprocal infrastructure"/>
    <x v="37"/>
    <n v="968"/>
    <x v="0"/>
    <n v="13"/>
    <s v="US"/>
    <s v="USD"/>
    <n v="1436245200"/>
    <n v="1436590800"/>
    <d v="2015-07-07T05:00:00"/>
    <d v="2015-07-11T05:00:00"/>
    <b v="0"/>
    <b v="0"/>
    <s v="music/rock"/>
    <x v="198"/>
    <n v="74.459999999999994"/>
    <s v="music"/>
    <s v="rock"/>
  </r>
  <r>
    <n v="200"/>
    <s v="Becker, Rice and White"/>
    <s v="Reduced dedicated capability"/>
    <x v="0"/>
    <n v="2"/>
    <x v="0"/>
    <n v="1"/>
    <s v="CA"/>
    <s v="CAD"/>
    <n v="1269493200"/>
    <n v="1270443600"/>
    <d v="2010-03-25T05:00:00"/>
    <d v="2010-04-05T05:00:00"/>
    <b v="0"/>
    <b v="0"/>
    <s v="theater/plays"/>
    <x v="50"/>
    <n v="2"/>
    <s v="theater"/>
    <s v="plays"/>
  </r>
  <r>
    <n v="201"/>
    <s v="Osborne, Perkins and Knox"/>
    <s v="Cross-platform bi-directional workforce"/>
    <x v="118"/>
    <n v="14305"/>
    <x v="1"/>
    <n v="157"/>
    <s v="US"/>
    <s v="USD"/>
    <n v="1406264400"/>
    <n v="1407819600"/>
    <d v="2014-07-25T05:00:00"/>
    <d v="2014-08-12T05:00:00"/>
    <b v="0"/>
    <b v="0"/>
    <s v="technology/web"/>
    <x v="199"/>
    <n v="91.11"/>
    <s v="technology"/>
    <s v="web"/>
  </r>
  <r>
    <n v="202"/>
    <s v="Mcknight-Freeman"/>
    <s v="Upgradable scalable methodology"/>
    <x v="111"/>
    <n v="6543"/>
    <x v="3"/>
    <n v="82"/>
    <s v="US"/>
    <s v="USD"/>
    <n v="1317531600"/>
    <n v="1317877200"/>
    <d v="2011-10-02T05:00:00"/>
    <d v="2011-10-06T05:00:00"/>
    <b v="0"/>
    <b v="0"/>
    <s v="food/food trucks"/>
    <x v="200"/>
    <n v="79.790000000000006"/>
    <s v="food"/>
    <s v="food trucks"/>
  </r>
  <r>
    <n v="203"/>
    <s v="Hayden, Shannon and Stein"/>
    <s v="Customer-focused client-server service-desk"/>
    <x v="147"/>
    <n v="193413"/>
    <x v="1"/>
    <n v="4498"/>
    <s v="AU"/>
    <s v="AUD"/>
    <n v="1484632800"/>
    <n v="1484805600"/>
    <d v="2017-01-17T06:00:00"/>
    <d v="2017-01-19T06:00:00"/>
    <b v="0"/>
    <b v="0"/>
    <s v="theater/plays"/>
    <x v="201"/>
    <n v="43"/>
    <s v="theater"/>
    <s v="plays"/>
  </r>
  <r>
    <n v="204"/>
    <s v="Daniel-Luna"/>
    <s v="Mandatory multimedia leverage"/>
    <x v="148"/>
    <n v="2529"/>
    <x v="0"/>
    <n v="40"/>
    <s v="US"/>
    <s v="USD"/>
    <n v="1301806800"/>
    <n v="1302670800"/>
    <d v="2011-04-03T05:00:00"/>
    <d v="2011-04-13T05:00:00"/>
    <b v="0"/>
    <b v="0"/>
    <s v="music/jazz"/>
    <x v="202"/>
    <n v="63.23"/>
    <s v="music"/>
    <s v="jazz"/>
  </r>
  <r>
    <n v="205"/>
    <s v="Weaver-Marquez"/>
    <s v="Focused analyzing circuit"/>
    <x v="81"/>
    <n v="5614"/>
    <x v="1"/>
    <n v="80"/>
    <s v="US"/>
    <s v="USD"/>
    <n v="1539752400"/>
    <n v="1540789200"/>
    <d v="2018-10-17T05:00:00"/>
    <d v="2018-10-29T05:00:00"/>
    <b v="1"/>
    <b v="0"/>
    <s v="theater/plays"/>
    <x v="203"/>
    <n v="70.180000000000007"/>
    <s v="theater"/>
    <s v="plays"/>
  </r>
  <r>
    <n v="206"/>
    <s v="Austin, Baker and Kelley"/>
    <s v="Fundamental grid-enabled strategy"/>
    <x v="25"/>
    <n v="3496"/>
    <x v="3"/>
    <n v="57"/>
    <s v="US"/>
    <s v="USD"/>
    <n v="1267250400"/>
    <n v="1268028000"/>
    <d v="2010-02-27T06:00:00"/>
    <d v="2010-03-08T06:00:00"/>
    <b v="0"/>
    <b v="0"/>
    <s v="publishing/fiction"/>
    <x v="204"/>
    <n v="61.33"/>
    <s v="publishing"/>
    <s v="fiction"/>
  </r>
  <r>
    <n v="207"/>
    <s v="Carney-Anderson"/>
    <s v="Digitized 5thgeneration knowledgebase"/>
    <x v="67"/>
    <n v="4257"/>
    <x v="1"/>
    <n v="43"/>
    <s v="US"/>
    <s v="USD"/>
    <n v="1535432400"/>
    <n v="1537160400"/>
    <d v="2018-08-28T05:00:00"/>
    <d v="2018-09-17T05:00:00"/>
    <b v="0"/>
    <b v="1"/>
    <s v="music/rock"/>
    <x v="205"/>
    <n v="99"/>
    <s v="music"/>
    <s v="rock"/>
  </r>
  <r>
    <n v="208"/>
    <s v="Jackson Inc"/>
    <s v="Mandatory multi-tasking encryption"/>
    <x v="149"/>
    <n v="199110"/>
    <x v="1"/>
    <n v="2053"/>
    <s v="US"/>
    <s v="USD"/>
    <n v="1510207200"/>
    <n v="1512280800"/>
    <d v="2017-11-09T06:00:00"/>
    <d v="2017-12-03T06:00:00"/>
    <b v="0"/>
    <b v="0"/>
    <s v="film &amp; video/documentary"/>
    <x v="206"/>
    <n v="96.98"/>
    <s v="film &amp; video"/>
    <s v="documentary"/>
  </r>
  <r>
    <n v="209"/>
    <s v="Warren Ltd"/>
    <s v="Distributed system-worthy application"/>
    <x v="150"/>
    <n v="41212"/>
    <x v="2"/>
    <n v="808"/>
    <s v="AU"/>
    <s v="AUD"/>
    <n v="1462510800"/>
    <n v="1463115600"/>
    <d v="2016-05-06T05:00:00"/>
    <d v="2016-05-13T05:00:00"/>
    <b v="0"/>
    <b v="0"/>
    <s v="film &amp; video/documentary"/>
    <x v="207"/>
    <n v="51"/>
    <s v="film &amp; video"/>
    <s v="documentary"/>
  </r>
  <r>
    <n v="210"/>
    <s v="Schultz Inc"/>
    <s v="Synergistic tertiary time-frame"/>
    <x v="151"/>
    <n v="6338"/>
    <x v="0"/>
    <n v="226"/>
    <s v="DK"/>
    <s v="DKK"/>
    <n v="1488520800"/>
    <n v="1490850000"/>
    <d v="2017-03-03T06:00:00"/>
    <d v="2017-03-30T05:00:00"/>
    <b v="0"/>
    <b v="0"/>
    <s v="film &amp; video/science fiction"/>
    <x v="208"/>
    <n v="28.04"/>
    <s v="film &amp; video"/>
    <s v="science fiction"/>
  </r>
  <r>
    <n v="211"/>
    <s v="Thompson LLC"/>
    <s v="Customer-focused impactful benchmark"/>
    <x v="152"/>
    <n v="99100"/>
    <x v="0"/>
    <n v="1625"/>
    <s v="US"/>
    <s v="USD"/>
    <n v="1377579600"/>
    <n v="1379653200"/>
    <d v="2013-08-27T05:00:00"/>
    <d v="2013-09-20T05:00:00"/>
    <b v="0"/>
    <b v="0"/>
    <s v="theater/plays"/>
    <x v="209"/>
    <n v="60.98"/>
    <s v="theater"/>
    <s v="plays"/>
  </r>
  <r>
    <n v="212"/>
    <s v="Johnson Inc"/>
    <s v="Profound next generation infrastructure"/>
    <x v="32"/>
    <n v="12300"/>
    <x v="1"/>
    <n v="168"/>
    <s v="US"/>
    <s v="USD"/>
    <n v="1576389600"/>
    <n v="1580364000"/>
    <d v="2019-12-15T06:00:00"/>
    <d v="2020-01-30T06:00:00"/>
    <b v="0"/>
    <b v="0"/>
    <s v="theater/plays"/>
    <x v="210"/>
    <n v="73.209999999999994"/>
    <s v="theater"/>
    <s v="plays"/>
  </r>
  <r>
    <n v="213"/>
    <s v="Morgan-Warren"/>
    <s v="Face-to-face encompassing info-mediaries"/>
    <x v="153"/>
    <n v="171549"/>
    <x v="1"/>
    <n v="4289"/>
    <s v="US"/>
    <s v="USD"/>
    <n v="1289019600"/>
    <n v="1289714400"/>
    <d v="2010-11-06T05:00:00"/>
    <d v="2010-11-14T06:00:00"/>
    <b v="0"/>
    <b v="1"/>
    <s v="music/indie rock"/>
    <x v="211"/>
    <n v="40"/>
    <s v="music"/>
    <s v="indie rock"/>
  </r>
  <r>
    <n v="214"/>
    <s v="Sullivan Group"/>
    <s v="Open-source fresh-thinking policy"/>
    <x v="1"/>
    <n v="14324"/>
    <x v="1"/>
    <n v="165"/>
    <s v="US"/>
    <s v="USD"/>
    <n v="1282194000"/>
    <n v="1282712400"/>
    <d v="2010-08-19T05:00:00"/>
    <d v="2010-08-25T05:00:00"/>
    <b v="0"/>
    <b v="0"/>
    <s v="music/rock"/>
    <x v="212"/>
    <n v="86.81"/>
    <s v="music"/>
    <s v="rock"/>
  </r>
  <r>
    <n v="215"/>
    <s v="Vargas, Banks and Palmer"/>
    <s v="Extended 24/7 implementation"/>
    <x v="154"/>
    <n v="6024"/>
    <x v="0"/>
    <n v="143"/>
    <s v="US"/>
    <s v="USD"/>
    <n v="1550037600"/>
    <n v="1550210400"/>
    <d v="2019-02-13T06:00:00"/>
    <d v="2019-02-15T06:00:00"/>
    <b v="0"/>
    <b v="0"/>
    <s v="theater/plays"/>
    <x v="213"/>
    <n v="42.13"/>
    <s v="theater"/>
    <s v="plays"/>
  </r>
  <r>
    <n v="216"/>
    <s v="Johnson, Dixon and Zimmerman"/>
    <s v="Organic dynamic algorithm"/>
    <x v="155"/>
    <n v="188721"/>
    <x v="1"/>
    <n v="1815"/>
    <s v="US"/>
    <s v="USD"/>
    <n v="1321941600"/>
    <n v="1322114400"/>
    <d v="2011-11-22T06:00:00"/>
    <d v="2011-11-24T06:00:00"/>
    <b v="0"/>
    <b v="0"/>
    <s v="theater/plays"/>
    <x v="214"/>
    <n v="103.98"/>
    <s v="theater"/>
    <s v="plays"/>
  </r>
  <r>
    <n v="217"/>
    <s v="Moore, Dudley and Navarro"/>
    <s v="Organic multi-tasking focus group"/>
    <x v="156"/>
    <n v="57911"/>
    <x v="0"/>
    <n v="934"/>
    <s v="US"/>
    <s v="USD"/>
    <n v="1556427600"/>
    <n v="1557205200"/>
    <d v="2019-04-28T05:00:00"/>
    <d v="2019-05-07T05:00:00"/>
    <b v="0"/>
    <b v="0"/>
    <s v="film &amp; video/science fiction"/>
    <x v="215"/>
    <n v="62"/>
    <s v="film &amp; video"/>
    <s v="science fiction"/>
  </r>
  <r>
    <n v="218"/>
    <s v="Price-Rodriguez"/>
    <s v="Adaptive logistical initiative"/>
    <x v="57"/>
    <n v="12309"/>
    <x v="1"/>
    <n v="397"/>
    <s v="GB"/>
    <s v="GBP"/>
    <n v="1320991200"/>
    <n v="1323928800"/>
    <d v="2011-11-11T06:00:00"/>
    <d v="2011-12-15T06:00:00"/>
    <b v="0"/>
    <b v="1"/>
    <s v="film &amp; video/shorts"/>
    <x v="216"/>
    <n v="31.01"/>
    <s v="film &amp; video"/>
    <s v="shorts"/>
  </r>
  <r>
    <n v="219"/>
    <s v="Huang-Henderson"/>
    <s v="Stand-alone mobile customer loyalty"/>
    <x v="157"/>
    <n v="138497"/>
    <x v="1"/>
    <n v="1539"/>
    <s v="US"/>
    <s v="USD"/>
    <n v="1345093200"/>
    <n v="1346130000"/>
    <d v="2012-08-16T05:00:00"/>
    <d v="2012-08-28T05:00:00"/>
    <b v="0"/>
    <b v="0"/>
    <s v="film &amp; video/animation"/>
    <x v="217"/>
    <n v="89.99"/>
    <s v="film &amp; video"/>
    <s v="animation"/>
  </r>
  <r>
    <n v="220"/>
    <s v="Owens-Le"/>
    <s v="Focused composite approach"/>
    <x v="58"/>
    <n v="667"/>
    <x v="0"/>
    <n v="17"/>
    <s v="US"/>
    <s v="USD"/>
    <n v="1309496400"/>
    <n v="1311051600"/>
    <d v="2011-07-01T05:00:00"/>
    <d v="2011-07-19T05:00:00"/>
    <b v="1"/>
    <b v="0"/>
    <s v="theater/plays"/>
    <x v="218"/>
    <n v="39.24"/>
    <s v="theater"/>
    <s v="plays"/>
  </r>
  <r>
    <n v="221"/>
    <s v="Huff LLC"/>
    <s v="Face-to-face clear-thinking Local Area Network"/>
    <x v="158"/>
    <n v="119830"/>
    <x v="0"/>
    <n v="2179"/>
    <s v="US"/>
    <s v="USD"/>
    <n v="1340254800"/>
    <n v="1340427600"/>
    <d v="2012-06-21T05:00:00"/>
    <d v="2012-06-23T05:00:00"/>
    <b v="1"/>
    <b v="0"/>
    <s v="food/food trucks"/>
    <x v="219"/>
    <n v="54.99"/>
    <s v="food"/>
    <s v="food trucks"/>
  </r>
  <r>
    <n v="222"/>
    <s v="Johnson LLC"/>
    <s v="Cross-group cohesive circuit"/>
    <x v="73"/>
    <n v="6623"/>
    <x v="1"/>
    <n v="138"/>
    <s v="US"/>
    <s v="USD"/>
    <n v="1412226000"/>
    <n v="1412312400"/>
    <d v="2014-10-02T05:00:00"/>
    <d v="2014-10-03T05:00:00"/>
    <b v="0"/>
    <b v="0"/>
    <s v="photography/photography books"/>
    <x v="220"/>
    <n v="47.99"/>
    <s v="photography"/>
    <s v="photography books"/>
  </r>
  <r>
    <n v="223"/>
    <s v="Chavez, Garcia and Cantu"/>
    <s v="Synergistic explicit capability"/>
    <x v="159"/>
    <n v="81897"/>
    <x v="0"/>
    <n v="931"/>
    <s v="US"/>
    <s v="USD"/>
    <n v="1458104400"/>
    <n v="1459314000"/>
    <d v="2016-03-16T05:00:00"/>
    <d v="2016-03-30T05:00:00"/>
    <b v="0"/>
    <b v="0"/>
    <s v="theater/plays"/>
    <x v="221"/>
    <n v="87.97"/>
    <s v="theater"/>
    <s v="plays"/>
  </r>
  <r>
    <n v="224"/>
    <s v="Lester-Moore"/>
    <s v="Diverse analyzing definition"/>
    <x v="160"/>
    <n v="186885"/>
    <x v="1"/>
    <n v="3594"/>
    <s v="US"/>
    <s v="USD"/>
    <n v="1411534800"/>
    <n v="1415426400"/>
    <d v="2014-09-24T05:00:00"/>
    <d v="2014-11-08T06:00:00"/>
    <b v="0"/>
    <b v="0"/>
    <s v="film &amp; video/science fiction"/>
    <x v="222"/>
    <n v="52"/>
    <s v="film &amp; video"/>
    <s v="science fiction"/>
  </r>
  <r>
    <n v="225"/>
    <s v="Fox-Quinn"/>
    <s v="Enterprise-wide reciprocal success"/>
    <x v="161"/>
    <n v="176398"/>
    <x v="1"/>
    <n v="5880"/>
    <s v="US"/>
    <s v="USD"/>
    <n v="1399093200"/>
    <n v="1399093200"/>
    <d v="2014-05-03T05:00:00"/>
    <d v="2014-05-03T05:00:00"/>
    <b v="1"/>
    <b v="0"/>
    <s v="music/rock"/>
    <x v="223"/>
    <n v="30"/>
    <s v="music"/>
    <s v="rock"/>
  </r>
  <r>
    <n v="226"/>
    <s v="Garcia Inc"/>
    <s v="Progressive neutral middleware"/>
    <x v="162"/>
    <n v="10999"/>
    <x v="1"/>
    <n v="112"/>
    <s v="US"/>
    <s v="USD"/>
    <n v="1270702800"/>
    <n v="1273899600"/>
    <d v="2010-04-08T05:00:00"/>
    <d v="2010-05-15T05:00:00"/>
    <b v="0"/>
    <b v="0"/>
    <s v="photography/photography books"/>
    <x v="224"/>
    <n v="98.21"/>
    <s v="photography"/>
    <s v="photography books"/>
  </r>
  <r>
    <n v="227"/>
    <s v="Johnson-Lee"/>
    <s v="Intuitive exuding process improvement"/>
    <x v="163"/>
    <n v="102751"/>
    <x v="1"/>
    <n v="943"/>
    <s v="US"/>
    <s v="USD"/>
    <n v="1431666000"/>
    <n v="1432184400"/>
    <d v="2015-05-15T05:00:00"/>
    <d v="2015-05-21T05:00:00"/>
    <b v="0"/>
    <b v="0"/>
    <s v="games/mobile games"/>
    <x v="225"/>
    <n v="108.96"/>
    <s v="games"/>
    <s v="mobile games"/>
  </r>
  <r>
    <n v="228"/>
    <s v="Pineda Group"/>
    <s v="Exclusive real-time protocol"/>
    <x v="164"/>
    <n v="165352"/>
    <x v="1"/>
    <n v="2468"/>
    <s v="US"/>
    <s v="USD"/>
    <n v="1472619600"/>
    <n v="1474779600"/>
    <d v="2016-08-31T05:00:00"/>
    <d v="2016-09-25T05:00:00"/>
    <b v="0"/>
    <b v="0"/>
    <s v="film &amp; video/animation"/>
    <x v="226"/>
    <n v="67"/>
    <s v="film &amp; video"/>
    <s v="animation"/>
  </r>
  <r>
    <n v="229"/>
    <s v="Hoffman-Howard"/>
    <s v="Extended encompassing application"/>
    <x v="165"/>
    <n v="165798"/>
    <x v="1"/>
    <n v="2551"/>
    <s v="US"/>
    <s v="USD"/>
    <n v="1496293200"/>
    <n v="1500440400"/>
    <d v="2017-06-01T05:00:00"/>
    <d v="2017-07-19T05:00:00"/>
    <b v="0"/>
    <b v="1"/>
    <s v="games/mobile games"/>
    <x v="227"/>
    <n v="64.989999999999995"/>
    <s v="games"/>
    <s v="mobile games"/>
  </r>
  <r>
    <n v="230"/>
    <s v="Miranda, Hall and Mcgrath"/>
    <s v="Progressive value-added ability"/>
    <x v="166"/>
    <n v="10084"/>
    <x v="1"/>
    <n v="101"/>
    <s v="US"/>
    <s v="USD"/>
    <n v="1575612000"/>
    <n v="1575612000"/>
    <d v="2019-12-06T06:00:00"/>
    <d v="2019-12-06T06:00:00"/>
    <b v="0"/>
    <b v="0"/>
    <s v="games/video games"/>
    <x v="228"/>
    <n v="99.84"/>
    <s v="games"/>
    <s v="video games"/>
  </r>
  <r>
    <n v="231"/>
    <s v="Williams, Carter and Gonzalez"/>
    <s v="Cross-platform uniform hardware"/>
    <x v="44"/>
    <n v="5523"/>
    <x v="3"/>
    <n v="67"/>
    <s v="US"/>
    <s v="USD"/>
    <n v="1369112400"/>
    <n v="1374123600"/>
    <d v="2013-05-21T05:00:00"/>
    <d v="2013-07-18T05:00:00"/>
    <b v="0"/>
    <b v="0"/>
    <s v="theater/plays"/>
    <x v="229"/>
    <n v="82.43"/>
    <s v="theater"/>
    <s v="plays"/>
  </r>
  <r>
    <n v="232"/>
    <s v="Davis-Rodriguez"/>
    <s v="Progressive secondary portal"/>
    <x v="74"/>
    <n v="5823"/>
    <x v="1"/>
    <n v="92"/>
    <s v="US"/>
    <s v="USD"/>
    <n v="1469422800"/>
    <n v="1469509200"/>
    <d v="2016-07-25T05:00:00"/>
    <d v="2016-07-26T05:00:00"/>
    <b v="0"/>
    <b v="0"/>
    <s v="theater/plays"/>
    <x v="230"/>
    <n v="63.29"/>
    <s v="theater"/>
    <s v="plays"/>
  </r>
  <r>
    <n v="233"/>
    <s v="Reid, Rivera and Perry"/>
    <s v="Multi-lateral national adapter"/>
    <x v="167"/>
    <n v="6000"/>
    <x v="1"/>
    <n v="62"/>
    <s v="US"/>
    <s v="USD"/>
    <n v="1307854800"/>
    <n v="1309237200"/>
    <d v="2011-06-12T05:00:00"/>
    <d v="2011-06-28T05:00:00"/>
    <b v="0"/>
    <b v="0"/>
    <s v="film &amp; video/animation"/>
    <x v="231"/>
    <n v="96.77"/>
    <s v="film &amp; video"/>
    <s v="animation"/>
  </r>
  <r>
    <n v="234"/>
    <s v="Mendoza-Parker"/>
    <s v="Enterprise-wide motivating matrices"/>
    <x v="168"/>
    <n v="8181"/>
    <x v="1"/>
    <n v="149"/>
    <s v="IT"/>
    <s v="EUR"/>
    <n v="1503378000"/>
    <n v="1503982800"/>
    <d v="2017-08-22T05:00:00"/>
    <d v="2017-08-29T05:00:00"/>
    <b v="0"/>
    <b v="1"/>
    <s v="games/video games"/>
    <x v="232"/>
    <n v="54.91"/>
    <s v="games"/>
    <s v="video games"/>
  </r>
  <r>
    <n v="235"/>
    <s v="Lee, Ali and Guzman"/>
    <s v="Polarized upward-trending Local Area Network"/>
    <x v="133"/>
    <n v="3589"/>
    <x v="0"/>
    <n v="92"/>
    <s v="US"/>
    <s v="USD"/>
    <n v="1486965600"/>
    <n v="1487397600"/>
    <d v="2017-02-13T06:00:00"/>
    <d v="2017-02-18T06:00:00"/>
    <b v="0"/>
    <b v="0"/>
    <s v="film &amp; video/animation"/>
    <x v="233"/>
    <n v="39.01"/>
    <s v="film &amp; video"/>
    <s v="animation"/>
  </r>
  <r>
    <n v="236"/>
    <s v="Gallegos-Cobb"/>
    <s v="Object-based directional function"/>
    <x v="169"/>
    <n v="4323"/>
    <x v="0"/>
    <n v="57"/>
    <s v="AU"/>
    <s v="AUD"/>
    <n v="1561438800"/>
    <n v="1562043600"/>
    <d v="2019-06-25T05:00:00"/>
    <d v="2019-07-02T05:00:00"/>
    <b v="0"/>
    <b v="1"/>
    <s v="music/rock"/>
    <x v="234"/>
    <n v="75.84"/>
    <s v="music"/>
    <s v="rock"/>
  </r>
  <r>
    <n v="237"/>
    <s v="Ellison PLC"/>
    <s v="Re-contextualized tangible open architecture"/>
    <x v="29"/>
    <n v="14822"/>
    <x v="1"/>
    <n v="329"/>
    <s v="US"/>
    <s v="USD"/>
    <n v="1398402000"/>
    <n v="1398574800"/>
    <d v="2014-04-25T05:00:00"/>
    <d v="2014-04-27T05:00:00"/>
    <b v="0"/>
    <b v="0"/>
    <s v="film &amp; video/animation"/>
    <x v="235"/>
    <n v="45.05"/>
    <s v="film &amp; video"/>
    <s v="animation"/>
  </r>
  <r>
    <n v="238"/>
    <s v="Bolton, Sanchez and Carrillo"/>
    <s v="Distributed systemic adapter"/>
    <x v="166"/>
    <n v="10138"/>
    <x v="1"/>
    <n v="97"/>
    <s v="DK"/>
    <s v="DKK"/>
    <n v="1513231200"/>
    <n v="1515391200"/>
    <d v="2017-12-14T06:00:00"/>
    <d v="2018-01-08T06:00:00"/>
    <b v="0"/>
    <b v="1"/>
    <s v="theater/plays"/>
    <x v="236"/>
    <n v="104.52"/>
    <s v="theater"/>
    <s v="plays"/>
  </r>
  <r>
    <n v="239"/>
    <s v="Mason-Sanders"/>
    <s v="Networked web-enabled instruction set"/>
    <x v="170"/>
    <n v="3127"/>
    <x v="0"/>
    <n v="41"/>
    <s v="US"/>
    <s v="USD"/>
    <n v="1440824400"/>
    <n v="1441170000"/>
    <d v="2015-08-29T05:00:00"/>
    <d v="2015-09-02T05:00:00"/>
    <b v="0"/>
    <b v="0"/>
    <s v="technology/wearables"/>
    <x v="237"/>
    <n v="76.27"/>
    <s v="technology"/>
    <s v="wearables"/>
  </r>
  <r>
    <n v="240"/>
    <s v="Pitts-Reed"/>
    <s v="Vision-oriented dynamic service-desk"/>
    <x v="171"/>
    <n v="123124"/>
    <x v="1"/>
    <n v="1784"/>
    <s v="US"/>
    <s v="USD"/>
    <n v="1281070800"/>
    <n v="1281157200"/>
    <d v="2010-08-06T05:00:00"/>
    <d v="2010-08-07T05:00:00"/>
    <b v="0"/>
    <b v="0"/>
    <s v="theater/plays"/>
    <x v="238"/>
    <n v="69.02"/>
    <s v="theater"/>
    <s v="plays"/>
  </r>
  <r>
    <n v="241"/>
    <s v="Gonzalez-Martinez"/>
    <s v="Vision-oriented actuating open system"/>
    <x v="172"/>
    <n v="171729"/>
    <x v="1"/>
    <n v="1684"/>
    <s v="AU"/>
    <s v="AUD"/>
    <n v="1397365200"/>
    <n v="1398229200"/>
    <d v="2014-04-13T05:00:00"/>
    <d v="2014-04-23T05:00:00"/>
    <b v="0"/>
    <b v="1"/>
    <s v="publishing/nonfiction"/>
    <x v="239"/>
    <n v="101.98"/>
    <s v="publishing"/>
    <s v="nonfiction"/>
  </r>
  <r>
    <n v="242"/>
    <s v="Hill, Martin and Garcia"/>
    <s v="Sharable scalable core"/>
    <x v="141"/>
    <n v="10729"/>
    <x v="1"/>
    <n v="250"/>
    <s v="US"/>
    <s v="USD"/>
    <n v="1494392400"/>
    <n v="1495256400"/>
    <d v="2017-05-10T05:00:00"/>
    <d v="2017-05-20T05:00:00"/>
    <b v="0"/>
    <b v="1"/>
    <s v="music/rock"/>
    <x v="240"/>
    <n v="42.92"/>
    <s v="music"/>
    <s v="rock"/>
  </r>
  <r>
    <n v="243"/>
    <s v="Garcia PLC"/>
    <s v="Customer-focused attitude-oriented function"/>
    <x v="173"/>
    <n v="10240"/>
    <x v="1"/>
    <n v="238"/>
    <s v="US"/>
    <s v="USD"/>
    <n v="1520143200"/>
    <n v="1520402400"/>
    <d v="2018-03-04T06:00:00"/>
    <d v="2018-03-07T06:00:00"/>
    <b v="0"/>
    <b v="0"/>
    <s v="theater/plays"/>
    <x v="241"/>
    <n v="43.03"/>
    <s v="theater"/>
    <s v="plays"/>
  </r>
  <r>
    <n v="244"/>
    <s v="Herring-Bailey"/>
    <s v="Reverse-engineered system-worthy extranet"/>
    <x v="31"/>
    <n v="3988"/>
    <x v="1"/>
    <n v="53"/>
    <s v="US"/>
    <s v="USD"/>
    <n v="1405314000"/>
    <n v="1409806800"/>
    <d v="2014-07-14T05:00:00"/>
    <d v="2014-09-04T05:00:00"/>
    <b v="0"/>
    <b v="0"/>
    <s v="theater/plays"/>
    <x v="242"/>
    <n v="75.25"/>
    <s v="theater"/>
    <s v="plays"/>
  </r>
  <r>
    <n v="245"/>
    <s v="Russell-Gardner"/>
    <s v="Re-engineered systematic monitoring"/>
    <x v="49"/>
    <n v="14771"/>
    <x v="1"/>
    <n v="214"/>
    <s v="US"/>
    <s v="USD"/>
    <n v="1396846800"/>
    <n v="1396933200"/>
    <d v="2014-04-07T05:00:00"/>
    <d v="2014-04-08T05:00:00"/>
    <b v="0"/>
    <b v="0"/>
    <s v="theater/plays"/>
    <x v="243"/>
    <n v="69.02"/>
    <s v="theater"/>
    <s v="plays"/>
  </r>
  <r>
    <n v="246"/>
    <s v="Walters-Carter"/>
    <s v="Seamless value-added standardization"/>
    <x v="6"/>
    <n v="14649"/>
    <x v="1"/>
    <n v="222"/>
    <s v="US"/>
    <s v="USD"/>
    <n v="1375678800"/>
    <n v="1376024400"/>
    <d v="2013-08-05T05:00:00"/>
    <d v="2013-08-09T05:00:00"/>
    <b v="0"/>
    <b v="0"/>
    <s v="technology/web"/>
    <x v="244"/>
    <n v="65.989999999999995"/>
    <s v="technology"/>
    <s v="web"/>
  </r>
  <r>
    <n v="247"/>
    <s v="Johnson, Patterson and Montoya"/>
    <s v="Triple-buffered fresh-thinking frame"/>
    <x v="174"/>
    <n v="184658"/>
    <x v="1"/>
    <n v="1884"/>
    <s v="US"/>
    <s v="USD"/>
    <n v="1482386400"/>
    <n v="1483682400"/>
    <d v="2016-12-22T06:00:00"/>
    <d v="2017-01-06T06:00:00"/>
    <b v="0"/>
    <b v="1"/>
    <s v="publishing/fiction"/>
    <x v="245"/>
    <n v="98.01"/>
    <s v="publishing"/>
    <s v="fiction"/>
  </r>
  <r>
    <n v="248"/>
    <s v="Roberts and Sons"/>
    <s v="Streamlined holistic knowledgebase"/>
    <x v="8"/>
    <n v="13103"/>
    <x v="1"/>
    <n v="218"/>
    <s v="AU"/>
    <s v="AUD"/>
    <n v="1420005600"/>
    <n v="1420437600"/>
    <d v="2014-12-31T06:00:00"/>
    <d v="2015-01-05T06:00:00"/>
    <b v="0"/>
    <b v="0"/>
    <s v="games/mobile games"/>
    <x v="246"/>
    <n v="60.11"/>
    <s v="games"/>
    <s v="mobile games"/>
  </r>
  <r>
    <n v="249"/>
    <s v="Avila-Nelson"/>
    <s v="Up-sized intermediate website"/>
    <x v="175"/>
    <n v="168095"/>
    <x v="1"/>
    <n v="6465"/>
    <s v="US"/>
    <s v="USD"/>
    <n v="1420178400"/>
    <n v="1420783200"/>
    <d v="2015-01-02T06:00:00"/>
    <d v="2015-01-09T06:00:00"/>
    <b v="0"/>
    <b v="0"/>
    <s v="publishing/translations"/>
    <x v="247"/>
    <n v="26"/>
    <s v="publishing"/>
    <s v="translations"/>
  </r>
  <r>
    <n v="250"/>
    <s v="Robbins and Sons"/>
    <s v="Future-proofed directional synergy"/>
    <x v="0"/>
    <n v="3"/>
    <x v="0"/>
    <n v="1"/>
    <s v="US"/>
    <s v="USD"/>
    <n v="1264399200"/>
    <n v="1267423200"/>
    <d v="2010-01-25T06:00:00"/>
    <d v="2010-03-01T06:00:00"/>
    <b v="0"/>
    <b v="0"/>
    <s v="music/rock"/>
    <x v="248"/>
    <n v="3"/>
    <s v="music"/>
    <s v="rock"/>
  </r>
  <r>
    <n v="251"/>
    <s v="Singleton Ltd"/>
    <s v="Enhanced user-facing function"/>
    <x v="143"/>
    <n v="3840"/>
    <x v="0"/>
    <n v="101"/>
    <s v="US"/>
    <s v="USD"/>
    <n v="1355032800"/>
    <n v="1355205600"/>
    <d v="2012-12-09T06:00:00"/>
    <d v="2012-12-11T06:00:00"/>
    <b v="0"/>
    <b v="0"/>
    <s v="theater/plays"/>
    <x v="249"/>
    <n v="38.020000000000003"/>
    <s v="theater"/>
    <s v="plays"/>
  </r>
  <r>
    <n v="252"/>
    <s v="Perez PLC"/>
    <s v="Operative bandwidth-monitored interface"/>
    <x v="67"/>
    <n v="6263"/>
    <x v="1"/>
    <n v="59"/>
    <s v="US"/>
    <s v="USD"/>
    <n v="1382677200"/>
    <n v="1383109200"/>
    <d v="2013-10-25T05:00:00"/>
    <d v="2013-10-30T05:00:00"/>
    <b v="0"/>
    <b v="0"/>
    <s v="theater/plays"/>
    <x v="250"/>
    <n v="106.15"/>
    <s v="theater"/>
    <s v="plays"/>
  </r>
  <r>
    <n v="253"/>
    <s v="Rogers, Jacobs and Jackson"/>
    <s v="Upgradable multi-state instruction set"/>
    <x v="158"/>
    <n v="108161"/>
    <x v="0"/>
    <n v="1335"/>
    <s v="CA"/>
    <s v="CAD"/>
    <n v="1302238800"/>
    <n v="1303275600"/>
    <d v="2011-04-08T05:00:00"/>
    <d v="2011-04-20T05:00:00"/>
    <b v="0"/>
    <b v="0"/>
    <s v="film &amp; video/drama"/>
    <x v="251"/>
    <n v="81.02"/>
    <s v="film &amp; video"/>
    <s v="drama"/>
  </r>
  <r>
    <n v="254"/>
    <s v="Barry Group"/>
    <s v="De-engineered static Local Area Network"/>
    <x v="176"/>
    <n v="8505"/>
    <x v="1"/>
    <n v="88"/>
    <s v="US"/>
    <s v="USD"/>
    <n v="1487656800"/>
    <n v="1487829600"/>
    <d v="2017-02-21T06:00:00"/>
    <d v="2017-02-23T06:00:00"/>
    <b v="0"/>
    <b v="0"/>
    <s v="publishing/nonfiction"/>
    <x v="252"/>
    <n v="96.65"/>
    <s v="publishing"/>
    <s v="nonfiction"/>
  </r>
  <r>
    <n v="255"/>
    <s v="Rosales, Branch and Harmon"/>
    <s v="Upgradable grid-enabled superstructure"/>
    <x v="177"/>
    <n v="96735"/>
    <x v="1"/>
    <n v="1697"/>
    <s v="US"/>
    <s v="USD"/>
    <n v="1297836000"/>
    <n v="1298268000"/>
    <d v="2011-02-16T06:00:00"/>
    <d v="2011-02-21T06:00:00"/>
    <b v="0"/>
    <b v="1"/>
    <s v="music/rock"/>
    <x v="253"/>
    <n v="57"/>
    <s v="music"/>
    <s v="rock"/>
  </r>
  <r>
    <n v="256"/>
    <s v="Smith-Reid"/>
    <s v="Optimized actuating toolset"/>
    <x v="178"/>
    <n v="959"/>
    <x v="0"/>
    <n v="15"/>
    <s v="GB"/>
    <s v="GBP"/>
    <n v="1453615200"/>
    <n v="1456812000"/>
    <d v="2016-01-24T06:00:00"/>
    <d v="2016-03-01T06:00:00"/>
    <b v="0"/>
    <b v="0"/>
    <s v="music/rock"/>
    <x v="254"/>
    <n v="63.93"/>
    <s v="music"/>
    <s v="rock"/>
  </r>
  <r>
    <n v="257"/>
    <s v="Williams Inc"/>
    <s v="Decentralized exuding strategy"/>
    <x v="57"/>
    <n v="8322"/>
    <x v="1"/>
    <n v="92"/>
    <s v="US"/>
    <s v="USD"/>
    <n v="1362463200"/>
    <n v="1363669200"/>
    <d v="2013-03-05T06:00:00"/>
    <d v="2013-03-19T05:00:00"/>
    <b v="0"/>
    <b v="0"/>
    <s v="theater/plays"/>
    <x v="255"/>
    <n v="90.46"/>
    <s v="theater"/>
    <s v="plays"/>
  </r>
  <r>
    <n v="258"/>
    <s v="Duncan, Mcdonald and Miller"/>
    <s v="Assimilated coherent hardware"/>
    <x v="92"/>
    <n v="13424"/>
    <x v="1"/>
    <n v="186"/>
    <s v="US"/>
    <s v="USD"/>
    <n v="1481176800"/>
    <n v="1482904800"/>
    <d v="2016-12-08T06:00:00"/>
    <d v="2016-12-28T06:00:00"/>
    <b v="0"/>
    <b v="1"/>
    <s v="theater/plays"/>
    <x v="256"/>
    <n v="72.17"/>
    <s v="theater"/>
    <s v="plays"/>
  </r>
  <r>
    <n v="259"/>
    <s v="Watkins Ltd"/>
    <s v="Multi-channeled responsive implementation"/>
    <x v="37"/>
    <n v="10755"/>
    <x v="1"/>
    <n v="138"/>
    <s v="US"/>
    <s v="USD"/>
    <n v="1354946400"/>
    <n v="1356588000"/>
    <d v="2012-12-08T06:00:00"/>
    <d v="2012-12-27T06:00:00"/>
    <b v="1"/>
    <b v="0"/>
    <s v="photography/photography books"/>
    <x v="257"/>
    <n v="77.930000000000007"/>
    <s v="photography"/>
    <s v="photography books"/>
  </r>
  <r>
    <n v="260"/>
    <s v="Allen-Jones"/>
    <s v="Centralized modular initiative"/>
    <x v="9"/>
    <n v="9935"/>
    <x v="1"/>
    <n v="261"/>
    <s v="US"/>
    <s v="USD"/>
    <n v="1348808400"/>
    <n v="1349845200"/>
    <d v="2012-09-28T05:00:00"/>
    <d v="2012-10-10T05:00:00"/>
    <b v="0"/>
    <b v="0"/>
    <s v="music/rock"/>
    <x v="258"/>
    <n v="38.07"/>
    <s v="music"/>
    <s v="rock"/>
  </r>
  <r>
    <n v="261"/>
    <s v="Mason-Smith"/>
    <s v="Reverse-engineered cohesive migration"/>
    <x v="179"/>
    <n v="26303"/>
    <x v="0"/>
    <n v="454"/>
    <s v="US"/>
    <s v="USD"/>
    <n v="1282712400"/>
    <n v="1283058000"/>
    <d v="2010-08-25T05:00:00"/>
    <d v="2010-08-29T05:00:00"/>
    <b v="0"/>
    <b v="1"/>
    <s v="music/rock"/>
    <x v="259"/>
    <n v="57.94"/>
    <s v="music"/>
    <s v="rock"/>
  </r>
  <r>
    <n v="262"/>
    <s v="Lloyd, Kennedy and Davis"/>
    <s v="Compatible multimedia hub"/>
    <x v="12"/>
    <n v="5328"/>
    <x v="1"/>
    <n v="107"/>
    <s v="US"/>
    <s v="USD"/>
    <n v="1301979600"/>
    <n v="1304226000"/>
    <d v="2011-04-05T05:00:00"/>
    <d v="2011-05-01T05:00:00"/>
    <b v="0"/>
    <b v="1"/>
    <s v="music/indie rock"/>
    <x v="260"/>
    <n v="49.79"/>
    <s v="music"/>
    <s v="indie rock"/>
  </r>
  <r>
    <n v="263"/>
    <s v="Walker Ltd"/>
    <s v="Organic eco-centric success"/>
    <x v="49"/>
    <n v="10756"/>
    <x v="1"/>
    <n v="199"/>
    <s v="US"/>
    <s v="USD"/>
    <n v="1263016800"/>
    <n v="1263016800"/>
    <d v="2010-01-09T06:00:00"/>
    <d v="2010-01-09T06:00:00"/>
    <b v="0"/>
    <b v="0"/>
    <s v="photography/photography books"/>
    <x v="261"/>
    <n v="54.05"/>
    <s v="photography"/>
    <s v="photography books"/>
  </r>
  <r>
    <n v="264"/>
    <s v="Gordon PLC"/>
    <s v="Virtual reciprocal policy"/>
    <x v="180"/>
    <n v="165375"/>
    <x v="1"/>
    <n v="5512"/>
    <s v="US"/>
    <s v="USD"/>
    <n v="1360648800"/>
    <n v="1362031200"/>
    <d v="2013-02-12T06:00:00"/>
    <d v="2013-02-28T06:00:00"/>
    <b v="0"/>
    <b v="0"/>
    <s v="theater/plays"/>
    <x v="262"/>
    <n v="30"/>
    <s v="theater"/>
    <s v="plays"/>
  </r>
  <r>
    <n v="265"/>
    <s v="Lee and Sons"/>
    <s v="Persevering interactive emulation"/>
    <x v="70"/>
    <n v="6031"/>
    <x v="1"/>
    <n v="86"/>
    <s v="US"/>
    <s v="USD"/>
    <n v="1451800800"/>
    <n v="1455602400"/>
    <d v="2016-01-03T06:00:00"/>
    <d v="2016-02-16T06:00:00"/>
    <b v="0"/>
    <b v="0"/>
    <s v="theater/plays"/>
    <x v="263"/>
    <n v="70.13"/>
    <s v="theater"/>
    <s v="plays"/>
  </r>
  <r>
    <n v="266"/>
    <s v="Cole LLC"/>
    <s v="Proactive responsive emulation"/>
    <x v="181"/>
    <n v="85902"/>
    <x v="0"/>
    <n v="3182"/>
    <s v="IT"/>
    <s v="EUR"/>
    <n v="1415340000"/>
    <n v="1418191200"/>
    <d v="2014-11-07T06:00:00"/>
    <d v="2014-12-10T06:00:00"/>
    <b v="0"/>
    <b v="1"/>
    <s v="music/jazz"/>
    <x v="264"/>
    <n v="27"/>
    <s v="music"/>
    <s v="jazz"/>
  </r>
  <r>
    <n v="267"/>
    <s v="Acosta PLC"/>
    <s v="Extended eco-centric function"/>
    <x v="182"/>
    <n v="143910"/>
    <x v="1"/>
    <n v="2768"/>
    <s v="AU"/>
    <s v="AUD"/>
    <n v="1351054800"/>
    <n v="1352440800"/>
    <d v="2012-10-24T05:00:00"/>
    <d v="2012-11-09T06:00:00"/>
    <b v="0"/>
    <b v="0"/>
    <s v="theater/plays"/>
    <x v="265"/>
    <n v="51.99"/>
    <s v="theater"/>
    <s v="plays"/>
  </r>
  <r>
    <n v="268"/>
    <s v="Brown-Mckee"/>
    <s v="Networked optimal productivity"/>
    <x v="42"/>
    <n v="2708"/>
    <x v="1"/>
    <n v="48"/>
    <s v="US"/>
    <s v="USD"/>
    <n v="1349326800"/>
    <n v="1353304800"/>
    <d v="2012-10-04T05:00:00"/>
    <d v="2012-11-19T06:00:00"/>
    <b v="0"/>
    <b v="0"/>
    <s v="film &amp; video/documentary"/>
    <x v="266"/>
    <n v="56.42"/>
    <s v="film &amp; video"/>
    <s v="documentary"/>
  </r>
  <r>
    <n v="269"/>
    <s v="Miles and Sons"/>
    <s v="Persistent attitude-oriented approach"/>
    <x v="26"/>
    <n v="8842"/>
    <x v="1"/>
    <n v="87"/>
    <s v="US"/>
    <s v="USD"/>
    <n v="1548914400"/>
    <n v="1550728800"/>
    <d v="2019-01-31T06:00:00"/>
    <d v="2019-02-21T06:00:00"/>
    <b v="0"/>
    <b v="0"/>
    <s v="film &amp; video/television"/>
    <x v="267"/>
    <n v="101.63"/>
    <s v="film &amp; video"/>
    <s v="television"/>
  </r>
  <r>
    <n v="270"/>
    <s v="Sawyer, Horton and Williams"/>
    <s v="Triple-buffered 4thgeneration toolset"/>
    <x v="183"/>
    <n v="47260"/>
    <x v="3"/>
    <n v="1890"/>
    <s v="US"/>
    <s v="USD"/>
    <n v="1291269600"/>
    <n v="1291442400"/>
    <d v="2010-12-02T06:00:00"/>
    <d v="2010-12-04T06:00:00"/>
    <b v="0"/>
    <b v="0"/>
    <s v="games/video games"/>
    <x v="268"/>
    <n v="25.01"/>
    <s v="games"/>
    <s v="video games"/>
  </r>
  <r>
    <n v="271"/>
    <s v="Foley-Cox"/>
    <s v="Progressive zero administration leverage"/>
    <x v="184"/>
    <n v="1953"/>
    <x v="2"/>
    <n v="61"/>
    <s v="US"/>
    <s v="USD"/>
    <n v="1449468000"/>
    <n v="1452146400"/>
    <d v="2015-12-07T06:00:00"/>
    <d v="2016-01-07T06:00:00"/>
    <b v="0"/>
    <b v="0"/>
    <s v="photography/photography books"/>
    <x v="269"/>
    <n v="32.020000000000003"/>
    <s v="photography"/>
    <s v="photography books"/>
  </r>
  <r>
    <n v="272"/>
    <s v="Horton, Morrison and Clark"/>
    <s v="Networked radical neural-net"/>
    <x v="185"/>
    <n v="155349"/>
    <x v="1"/>
    <n v="1894"/>
    <s v="US"/>
    <s v="USD"/>
    <n v="1562734800"/>
    <n v="1564894800"/>
    <d v="2019-07-10T05:00:00"/>
    <d v="2019-08-04T05:00:00"/>
    <b v="0"/>
    <b v="1"/>
    <s v="theater/plays"/>
    <x v="270"/>
    <n v="82.02"/>
    <s v="theater"/>
    <s v="plays"/>
  </r>
  <r>
    <n v="273"/>
    <s v="Thomas and Sons"/>
    <s v="Re-engineered heuristic forecast"/>
    <x v="75"/>
    <n v="10704"/>
    <x v="1"/>
    <n v="282"/>
    <s v="CA"/>
    <s v="CAD"/>
    <n v="1505624400"/>
    <n v="1505883600"/>
    <d v="2017-09-17T05:00:00"/>
    <d v="2017-09-20T05:00:00"/>
    <b v="0"/>
    <b v="0"/>
    <s v="theater/plays"/>
    <x v="271"/>
    <n v="37.96"/>
    <s v="theater"/>
    <s v="plays"/>
  </r>
  <r>
    <n v="274"/>
    <s v="Morgan-Jenkins"/>
    <s v="Fully-configurable background algorithm"/>
    <x v="166"/>
    <n v="773"/>
    <x v="0"/>
    <n v="15"/>
    <s v="US"/>
    <s v="USD"/>
    <n v="1509948000"/>
    <n v="1510380000"/>
    <d v="2017-11-06T06:00:00"/>
    <d v="2017-11-11T06:00:00"/>
    <b v="0"/>
    <b v="0"/>
    <s v="theater/plays"/>
    <x v="272"/>
    <n v="51.53"/>
    <s v="theater"/>
    <s v="plays"/>
  </r>
  <r>
    <n v="275"/>
    <s v="Ward, Sanchez and Kemp"/>
    <s v="Stand-alone discrete Graphical User Interface"/>
    <x v="61"/>
    <n v="9419"/>
    <x v="1"/>
    <n v="116"/>
    <s v="US"/>
    <s v="USD"/>
    <n v="1554526800"/>
    <n v="1555218000"/>
    <d v="2019-04-06T05:00:00"/>
    <d v="2019-04-14T05:00:00"/>
    <b v="0"/>
    <b v="0"/>
    <s v="publishing/translations"/>
    <x v="273"/>
    <n v="81.2"/>
    <s v="publishing"/>
    <s v="translations"/>
  </r>
  <r>
    <n v="276"/>
    <s v="Fields Ltd"/>
    <s v="Front-line foreground project"/>
    <x v="20"/>
    <n v="5324"/>
    <x v="0"/>
    <n v="133"/>
    <s v="US"/>
    <s v="USD"/>
    <n v="1334811600"/>
    <n v="1335243600"/>
    <d v="2012-04-19T05:00:00"/>
    <d v="2012-04-24T05:00:00"/>
    <b v="0"/>
    <b v="1"/>
    <s v="games/video games"/>
    <x v="274"/>
    <n v="40.03"/>
    <s v="games"/>
    <s v="video games"/>
  </r>
  <r>
    <n v="277"/>
    <s v="Ramos-Mitchell"/>
    <s v="Persevering system-worthy info-mediaries"/>
    <x v="31"/>
    <n v="7465"/>
    <x v="1"/>
    <n v="83"/>
    <s v="US"/>
    <s v="USD"/>
    <n v="1279515600"/>
    <n v="1279688400"/>
    <d v="2010-07-19T05:00:00"/>
    <d v="2010-07-21T05:00:00"/>
    <b v="0"/>
    <b v="0"/>
    <s v="theater/plays"/>
    <x v="275"/>
    <n v="89.94"/>
    <s v="theater"/>
    <s v="plays"/>
  </r>
  <r>
    <n v="278"/>
    <s v="Higgins, Davis and Salazar"/>
    <s v="Distributed multi-tasking strategy"/>
    <x v="50"/>
    <n v="8799"/>
    <x v="1"/>
    <n v="91"/>
    <s v="US"/>
    <s v="USD"/>
    <n v="1353909600"/>
    <n v="1356069600"/>
    <d v="2012-11-26T06:00:00"/>
    <d v="2012-12-21T06:00:00"/>
    <b v="0"/>
    <b v="0"/>
    <s v="technology/web"/>
    <x v="276"/>
    <n v="96.69"/>
    <s v="technology"/>
    <s v="web"/>
  </r>
  <r>
    <n v="279"/>
    <s v="Smith-Jenkins"/>
    <s v="Vision-oriented methodical application"/>
    <x v="48"/>
    <n v="13656"/>
    <x v="1"/>
    <n v="546"/>
    <s v="US"/>
    <s v="USD"/>
    <n v="1535950800"/>
    <n v="1536210000"/>
    <d v="2018-09-03T05:00:00"/>
    <d v="2018-09-06T05:00:00"/>
    <b v="0"/>
    <b v="0"/>
    <s v="theater/plays"/>
    <x v="277"/>
    <n v="25.01"/>
    <s v="theater"/>
    <s v="plays"/>
  </r>
  <r>
    <n v="280"/>
    <s v="Braun PLC"/>
    <s v="Function-based high-level infrastructure"/>
    <x v="186"/>
    <n v="14536"/>
    <x v="1"/>
    <n v="393"/>
    <s v="US"/>
    <s v="USD"/>
    <n v="1511244000"/>
    <n v="1511762400"/>
    <d v="2017-11-21T06:00:00"/>
    <d v="2017-11-27T06:00:00"/>
    <b v="0"/>
    <b v="0"/>
    <s v="film &amp; video/animation"/>
    <x v="278"/>
    <n v="36.99"/>
    <s v="film &amp; video"/>
    <s v="animation"/>
  </r>
  <r>
    <n v="281"/>
    <s v="Drake PLC"/>
    <s v="Profound object-oriented paradigm"/>
    <x v="187"/>
    <n v="150552"/>
    <x v="0"/>
    <n v="2062"/>
    <s v="US"/>
    <s v="USD"/>
    <n v="1331445600"/>
    <n v="1333256400"/>
    <d v="2012-03-11T06:00:00"/>
    <d v="2012-04-01T05:00:00"/>
    <b v="0"/>
    <b v="1"/>
    <s v="theater/plays"/>
    <x v="279"/>
    <n v="73.010000000000005"/>
    <s v="theater"/>
    <s v="plays"/>
  </r>
  <r>
    <n v="282"/>
    <s v="Ross, Kelly and Brown"/>
    <s v="Virtual contextually-based circuit"/>
    <x v="141"/>
    <n v="9076"/>
    <x v="1"/>
    <n v="133"/>
    <s v="US"/>
    <s v="USD"/>
    <n v="1480226400"/>
    <n v="1480744800"/>
    <d v="2016-11-27T06:00:00"/>
    <d v="2016-12-03T06:00:00"/>
    <b v="0"/>
    <b v="1"/>
    <s v="film &amp; video/television"/>
    <x v="280"/>
    <n v="68.239999999999995"/>
    <s v="film &amp; video"/>
    <s v="television"/>
  </r>
  <r>
    <n v="283"/>
    <s v="Lucas-Mullins"/>
    <s v="Business-focused dynamic instruction set"/>
    <x v="32"/>
    <n v="1517"/>
    <x v="0"/>
    <n v="29"/>
    <s v="DK"/>
    <s v="DKK"/>
    <n v="1464584400"/>
    <n v="1465016400"/>
    <d v="2016-05-30T05:00:00"/>
    <d v="2016-06-04T05:00:00"/>
    <b v="0"/>
    <b v="0"/>
    <s v="music/rock"/>
    <x v="281"/>
    <n v="52.31"/>
    <s v="music"/>
    <s v="rock"/>
  </r>
  <r>
    <n v="284"/>
    <s v="Tran LLC"/>
    <s v="Ameliorated fresh-thinking protocol"/>
    <x v="122"/>
    <n v="8153"/>
    <x v="0"/>
    <n v="132"/>
    <s v="US"/>
    <s v="USD"/>
    <n v="1335848400"/>
    <n v="1336280400"/>
    <d v="2012-05-01T05:00:00"/>
    <d v="2012-05-06T05:00:00"/>
    <b v="0"/>
    <b v="0"/>
    <s v="technology/web"/>
    <x v="282"/>
    <n v="61.77"/>
    <s v="technology"/>
    <s v="web"/>
  </r>
  <r>
    <n v="285"/>
    <s v="Dawson, Brady and Gilbert"/>
    <s v="Front-line optimizing emulation"/>
    <x v="79"/>
    <n v="6357"/>
    <x v="1"/>
    <n v="254"/>
    <s v="US"/>
    <s v="USD"/>
    <n v="1473483600"/>
    <n v="1476766800"/>
    <d v="2016-09-10T05:00:00"/>
    <d v="2016-10-18T05:00:00"/>
    <b v="0"/>
    <b v="0"/>
    <s v="theater/plays"/>
    <x v="283"/>
    <n v="25.03"/>
    <s v="theater"/>
    <s v="plays"/>
  </r>
  <r>
    <n v="286"/>
    <s v="Obrien-Aguirre"/>
    <s v="Devolved uniform complexity"/>
    <x v="188"/>
    <n v="19557"/>
    <x v="3"/>
    <n v="184"/>
    <s v="US"/>
    <s v="USD"/>
    <n v="1479880800"/>
    <n v="1480485600"/>
    <d v="2016-11-23T06:00:00"/>
    <d v="2016-11-30T06:00:00"/>
    <b v="0"/>
    <b v="0"/>
    <s v="theater/plays"/>
    <x v="284"/>
    <n v="106.29"/>
    <s v="theater"/>
    <s v="plays"/>
  </r>
  <r>
    <n v="287"/>
    <s v="Ferguson PLC"/>
    <s v="Public-key intangible superstructure"/>
    <x v="9"/>
    <n v="13213"/>
    <x v="1"/>
    <n v="176"/>
    <s v="US"/>
    <s v="USD"/>
    <n v="1430197200"/>
    <n v="1430197200"/>
    <d v="2015-04-28T05:00:00"/>
    <d v="2015-04-28T05:00:00"/>
    <b v="0"/>
    <b v="0"/>
    <s v="music/electric music"/>
    <x v="285"/>
    <n v="75.069999999999993"/>
    <s v="music"/>
    <s v="electric music"/>
  </r>
  <r>
    <n v="288"/>
    <s v="Garcia Ltd"/>
    <s v="Secured global success"/>
    <x v="36"/>
    <n v="5476"/>
    <x v="0"/>
    <n v="137"/>
    <s v="DK"/>
    <s v="DKK"/>
    <n v="1331701200"/>
    <n v="1331787600"/>
    <d v="2012-03-14T05:00:00"/>
    <d v="2012-03-15T05:00:00"/>
    <b v="0"/>
    <b v="1"/>
    <s v="music/metal"/>
    <x v="286"/>
    <n v="39.97"/>
    <s v="music"/>
    <s v="metal"/>
  </r>
  <r>
    <n v="289"/>
    <s v="Smith, Love and Smith"/>
    <s v="Grass-roots mission-critical capability"/>
    <x v="126"/>
    <n v="13474"/>
    <x v="1"/>
    <n v="337"/>
    <s v="CA"/>
    <s v="CAD"/>
    <n v="1438578000"/>
    <n v="1438837200"/>
    <d v="2015-08-03T05:00:00"/>
    <d v="2015-08-06T05:00:00"/>
    <b v="0"/>
    <b v="0"/>
    <s v="theater/plays"/>
    <x v="287"/>
    <n v="39.979999999999997"/>
    <s v="theater"/>
    <s v="plays"/>
  </r>
  <r>
    <n v="290"/>
    <s v="Wilson, Hall and Osborne"/>
    <s v="Advanced global data-warehouse"/>
    <x v="189"/>
    <n v="91722"/>
    <x v="0"/>
    <n v="908"/>
    <s v="US"/>
    <s v="USD"/>
    <n v="1368162000"/>
    <n v="1370926800"/>
    <d v="2013-05-10T05:00:00"/>
    <d v="2013-06-11T05:00:00"/>
    <b v="0"/>
    <b v="1"/>
    <s v="film &amp; video/documentary"/>
    <x v="288"/>
    <n v="101.02"/>
    <s v="film &amp; video"/>
    <s v="documentary"/>
  </r>
  <r>
    <n v="291"/>
    <s v="Bell, Grimes and Kerr"/>
    <s v="Self-enabling uniform complexity"/>
    <x v="37"/>
    <n v="8219"/>
    <x v="1"/>
    <n v="107"/>
    <s v="US"/>
    <s v="USD"/>
    <n v="1318654800"/>
    <n v="1319000400"/>
    <d v="2011-10-15T05:00:00"/>
    <d v="2011-10-19T05:00:00"/>
    <b v="1"/>
    <b v="0"/>
    <s v="technology/web"/>
    <x v="289"/>
    <n v="76.81"/>
    <s v="technology"/>
    <s v="web"/>
  </r>
  <r>
    <n v="292"/>
    <s v="Ho-Harris"/>
    <s v="Versatile cohesive encoding"/>
    <x v="190"/>
    <n v="717"/>
    <x v="0"/>
    <n v="10"/>
    <s v="US"/>
    <s v="USD"/>
    <n v="1331874000"/>
    <n v="1333429200"/>
    <d v="2012-03-16T05:00:00"/>
    <d v="2012-04-03T05:00:00"/>
    <b v="0"/>
    <b v="0"/>
    <s v="food/food trucks"/>
    <x v="290"/>
    <n v="71.7"/>
    <s v="food"/>
    <s v="food trucks"/>
  </r>
  <r>
    <n v="293"/>
    <s v="Ross Group"/>
    <s v="Organized executive solution"/>
    <x v="191"/>
    <n v="1065"/>
    <x v="3"/>
    <n v="32"/>
    <s v="IT"/>
    <s v="EUR"/>
    <n v="1286254800"/>
    <n v="1287032400"/>
    <d v="2010-10-05T05:00:00"/>
    <d v="2010-10-14T05:00:00"/>
    <b v="0"/>
    <b v="0"/>
    <s v="theater/plays"/>
    <x v="291"/>
    <n v="33.28"/>
    <s v="theater"/>
    <s v="plays"/>
  </r>
  <r>
    <n v="294"/>
    <s v="Turner-Davis"/>
    <s v="Automated local emulation"/>
    <x v="60"/>
    <n v="8038"/>
    <x v="1"/>
    <n v="183"/>
    <s v="US"/>
    <s v="USD"/>
    <n v="1540530000"/>
    <n v="1541570400"/>
    <d v="2018-10-26T05:00:00"/>
    <d v="2018-11-07T06:00:00"/>
    <b v="0"/>
    <b v="0"/>
    <s v="theater/plays"/>
    <x v="292"/>
    <n v="43.92"/>
    <s v="theater"/>
    <s v="plays"/>
  </r>
  <r>
    <n v="295"/>
    <s v="Smith, Jackson and Herrera"/>
    <s v="Enterprise-wide intermediate middleware"/>
    <x v="192"/>
    <n v="68769"/>
    <x v="0"/>
    <n v="1910"/>
    <s v="CH"/>
    <s v="CHF"/>
    <n v="1381813200"/>
    <n v="1383976800"/>
    <d v="2013-10-15T05:00:00"/>
    <d v="2013-11-09T06:00:00"/>
    <b v="0"/>
    <b v="0"/>
    <s v="theater/plays"/>
    <x v="293"/>
    <n v="36"/>
    <s v="theater"/>
    <s v="plays"/>
  </r>
  <r>
    <n v="296"/>
    <s v="Smith-Hess"/>
    <s v="Grass-roots real-time Local Area Network"/>
    <x v="55"/>
    <n v="3352"/>
    <x v="0"/>
    <n v="38"/>
    <s v="AU"/>
    <s v="AUD"/>
    <n v="1548655200"/>
    <n v="1550556000"/>
    <d v="2019-01-28T06:00:00"/>
    <d v="2019-02-19T06:00:00"/>
    <b v="0"/>
    <b v="0"/>
    <s v="theater/plays"/>
    <x v="294"/>
    <n v="88.21"/>
    <s v="theater"/>
    <s v="plays"/>
  </r>
  <r>
    <n v="297"/>
    <s v="Brown, Herring and Bass"/>
    <s v="Organized client-driven capacity"/>
    <x v="44"/>
    <n v="6785"/>
    <x v="0"/>
    <n v="104"/>
    <s v="AU"/>
    <s v="AUD"/>
    <n v="1389679200"/>
    <n v="1390456800"/>
    <d v="2014-01-14T06:00:00"/>
    <d v="2014-01-23T06:00:00"/>
    <b v="0"/>
    <b v="1"/>
    <s v="theater/plays"/>
    <x v="295"/>
    <n v="65.239999999999995"/>
    <s v="theater"/>
    <s v="plays"/>
  </r>
  <r>
    <n v="298"/>
    <s v="Chase, Garcia and Johnson"/>
    <s v="Adaptive intangible database"/>
    <x v="26"/>
    <n v="5037"/>
    <x v="1"/>
    <n v="72"/>
    <s v="US"/>
    <s v="USD"/>
    <n v="1456466400"/>
    <n v="1458018000"/>
    <d v="2016-02-26T06:00:00"/>
    <d v="2016-03-15T05:00:00"/>
    <b v="0"/>
    <b v="1"/>
    <s v="music/rock"/>
    <x v="296"/>
    <n v="69.959999999999994"/>
    <s v="music"/>
    <s v="rock"/>
  </r>
  <r>
    <n v="299"/>
    <s v="Ramsey and Sons"/>
    <s v="Grass-roots contextually-based algorithm"/>
    <x v="167"/>
    <n v="1954"/>
    <x v="0"/>
    <n v="49"/>
    <s v="US"/>
    <s v="USD"/>
    <n v="1456984800"/>
    <n v="1461819600"/>
    <d v="2016-03-03T06:00:00"/>
    <d v="2016-04-28T05:00:00"/>
    <b v="0"/>
    <b v="0"/>
    <s v="food/food trucks"/>
    <x v="297"/>
    <n v="39.880000000000003"/>
    <s v="food"/>
    <s v="food trucks"/>
  </r>
  <r>
    <n v="300"/>
    <s v="Cooke PLC"/>
    <s v="Focused executive core"/>
    <x v="0"/>
    <n v="5"/>
    <x v="0"/>
    <n v="1"/>
    <s v="DK"/>
    <s v="DKK"/>
    <n v="1504069200"/>
    <n v="1504155600"/>
    <d v="2017-08-30T05:00:00"/>
    <d v="2017-08-31T05:00:00"/>
    <b v="0"/>
    <b v="1"/>
    <s v="publishing/nonfiction"/>
    <x v="298"/>
    <n v="5"/>
    <s v="publishing"/>
    <s v="nonfiction"/>
  </r>
  <r>
    <n v="301"/>
    <s v="Wong-Walker"/>
    <s v="Multi-channeled disintermediate policy"/>
    <x v="79"/>
    <n v="12102"/>
    <x v="1"/>
    <n v="295"/>
    <s v="US"/>
    <s v="USD"/>
    <n v="1424930400"/>
    <n v="1426395600"/>
    <d v="2015-02-26T06:00:00"/>
    <d v="2015-03-15T05:00:00"/>
    <b v="0"/>
    <b v="0"/>
    <s v="film &amp; video/documentary"/>
    <x v="299"/>
    <n v="41.02"/>
    <s v="film &amp; video"/>
    <s v="documentary"/>
  </r>
  <r>
    <n v="302"/>
    <s v="Ferguson, Collins and Mata"/>
    <s v="Customizable bi-directional hardware"/>
    <x v="193"/>
    <n v="24234"/>
    <x v="0"/>
    <n v="245"/>
    <s v="US"/>
    <s v="USD"/>
    <n v="1535864400"/>
    <n v="1537074000"/>
    <d v="2018-09-02T05:00:00"/>
    <d v="2018-09-16T05:00:00"/>
    <b v="0"/>
    <b v="0"/>
    <s v="theater/plays"/>
    <x v="300"/>
    <n v="98.91"/>
    <s v="theater"/>
    <s v="plays"/>
  </r>
  <r>
    <n v="303"/>
    <s v="Guerrero, Flores and Jenkins"/>
    <s v="Networked optimal architecture"/>
    <x v="74"/>
    <n v="2809"/>
    <x v="0"/>
    <n v="32"/>
    <s v="US"/>
    <s v="USD"/>
    <n v="1452146400"/>
    <n v="1452578400"/>
    <d v="2016-01-07T06:00:00"/>
    <d v="2016-01-12T06:00:00"/>
    <b v="0"/>
    <b v="0"/>
    <s v="music/indie rock"/>
    <x v="301"/>
    <n v="87.78"/>
    <s v="music"/>
    <s v="indie rock"/>
  </r>
  <r>
    <n v="304"/>
    <s v="Peterson PLC"/>
    <s v="User-friendly discrete benchmark"/>
    <x v="118"/>
    <n v="11469"/>
    <x v="1"/>
    <n v="142"/>
    <s v="US"/>
    <s v="USD"/>
    <n v="1470546000"/>
    <n v="1474088400"/>
    <d v="2016-08-07T05:00:00"/>
    <d v="2016-09-17T05:00:00"/>
    <b v="0"/>
    <b v="0"/>
    <s v="film &amp; video/documentary"/>
    <x v="302"/>
    <n v="80.77"/>
    <s v="film &amp; video"/>
    <s v="documentary"/>
  </r>
  <r>
    <n v="305"/>
    <s v="Townsend Ltd"/>
    <s v="Grass-roots actuating policy"/>
    <x v="54"/>
    <n v="8014"/>
    <x v="1"/>
    <n v="85"/>
    <s v="US"/>
    <s v="USD"/>
    <n v="1458363600"/>
    <n v="1461906000"/>
    <d v="2016-03-19T05:00:00"/>
    <d v="2016-04-29T05:00:00"/>
    <b v="0"/>
    <b v="0"/>
    <s v="theater/plays"/>
    <x v="303"/>
    <n v="94.28"/>
    <s v="theater"/>
    <s v="plays"/>
  </r>
  <r>
    <n v="306"/>
    <s v="Rush, Reed and Hall"/>
    <s v="Enterprise-wide 3rdgeneration knowledge user"/>
    <x v="191"/>
    <n v="514"/>
    <x v="0"/>
    <n v="7"/>
    <s v="US"/>
    <s v="USD"/>
    <n v="1500008400"/>
    <n v="1500267600"/>
    <d v="2017-07-14T05:00:00"/>
    <d v="2017-07-17T05:00:00"/>
    <b v="0"/>
    <b v="1"/>
    <s v="theater/plays"/>
    <x v="304"/>
    <n v="73.430000000000007"/>
    <s v="theater"/>
    <s v="plays"/>
  </r>
  <r>
    <n v="307"/>
    <s v="Salazar-Dodson"/>
    <s v="Face-to-face zero tolerance moderator"/>
    <x v="194"/>
    <n v="43473"/>
    <x v="1"/>
    <n v="659"/>
    <s v="DK"/>
    <s v="DKK"/>
    <n v="1338958800"/>
    <n v="1340686800"/>
    <d v="2012-06-06T05:00:00"/>
    <d v="2012-06-26T05:00:00"/>
    <b v="0"/>
    <b v="1"/>
    <s v="publishing/fiction"/>
    <x v="305"/>
    <n v="65.97"/>
    <s v="publishing"/>
    <s v="fiction"/>
  </r>
  <r>
    <n v="308"/>
    <s v="Davis Ltd"/>
    <s v="Grass-roots optimizing projection"/>
    <x v="195"/>
    <n v="87560"/>
    <x v="0"/>
    <n v="803"/>
    <s v="US"/>
    <s v="USD"/>
    <n v="1303102800"/>
    <n v="1303189200"/>
    <d v="2011-04-18T05:00:00"/>
    <d v="2011-04-19T05:00:00"/>
    <b v="0"/>
    <b v="0"/>
    <s v="theater/plays"/>
    <x v="306"/>
    <n v="109.04"/>
    <s v="theater"/>
    <s v="plays"/>
  </r>
  <r>
    <n v="309"/>
    <s v="Harris-Perry"/>
    <s v="User-centric 6thgeneration attitude"/>
    <x v="178"/>
    <n v="3087"/>
    <x v="3"/>
    <n v="75"/>
    <s v="US"/>
    <s v="USD"/>
    <n v="1316581200"/>
    <n v="1318309200"/>
    <d v="2011-09-21T05:00:00"/>
    <d v="2011-10-11T05:00:00"/>
    <b v="0"/>
    <b v="1"/>
    <s v="music/indie rock"/>
    <x v="307"/>
    <n v="41.16"/>
    <s v="music"/>
    <s v="indie rock"/>
  </r>
  <r>
    <n v="310"/>
    <s v="Velazquez, Hunt and Ortiz"/>
    <s v="Switchable zero tolerance website"/>
    <x v="75"/>
    <n v="1586"/>
    <x v="0"/>
    <n v="16"/>
    <s v="US"/>
    <s v="USD"/>
    <n v="1270789200"/>
    <n v="1272171600"/>
    <d v="2010-04-09T05:00:00"/>
    <d v="2010-04-25T05:00:00"/>
    <b v="0"/>
    <b v="0"/>
    <s v="games/video games"/>
    <x v="308"/>
    <n v="99.13"/>
    <s v="games"/>
    <s v="video games"/>
  </r>
  <r>
    <n v="311"/>
    <s v="Flores PLC"/>
    <s v="Focused real-time help-desk"/>
    <x v="9"/>
    <n v="12812"/>
    <x v="1"/>
    <n v="121"/>
    <s v="US"/>
    <s v="USD"/>
    <n v="1297836000"/>
    <n v="1298872800"/>
    <d v="2011-02-16T06:00:00"/>
    <d v="2011-02-28T06:00:00"/>
    <b v="0"/>
    <b v="0"/>
    <s v="theater/plays"/>
    <x v="309"/>
    <n v="105.88"/>
    <s v="theater"/>
    <s v="plays"/>
  </r>
  <r>
    <n v="312"/>
    <s v="Martinez LLC"/>
    <s v="Robust impactful approach"/>
    <x v="18"/>
    <n v="183345"/>
    <x v="1"/>
    <n v="3742"/>
    <s v="US"/>
    <s v="USD"/>
    <n v="1382677200"/>
    <n v="1383282000"/>
    <d v="2013-10-25T05:00:00"/>
    <d v="2013-11-01T05:00:00"/>
    <b v="0"/>
    <b v="0"/>
    <s v="theater/plays"/>
    <x v="310"/>
    <n v="49"/>
    <s v="theater"/>
    <s v="plays"/>
  </r>
  <r>
    <n v="313"/>
    <s v="Miller-Irwin"/>
    <s v="Secured maximized policy"/>
    <x v="196"/>
    <n v="8697"/>
    <x v="1"/>
    <n v="223"/>
    <s v="US"/>
    <s v="USD"/>
    <n v="1330322400"/>
    <n v="1330495200"/>
    <d v="2012-02-27T06:00:00"/>
    <d v="2012-02-29T06:00:00"/>
    <b v="0"/>
    <b v="0"/>
    <s v="music/rock"/>
    <x v="311"/>
    <n v="39"/>
    <s v="music"/>
    <s v="rock"/>
  </r>
  <r>
    <n v="314"/>
    <s v="Sanchez-Morgan"/>
    <s v="Realigned upward-trending strategy"/>
    <x v="1"/>
    <n v="4126"/>
    <x v="1"/>
    <n v="133"/>
    <s v="US"/>
    <s v="USD"/>
    <n v="1552366800"/>
    <n v="1552798800"/>
    <d v="2019-03-12T05:00:00"/>
    <d v="2019-03-17T05:00:00"/>
    <b v="0"/>
    <b v="1"/>
    <s v="film &amp; video/documentary"/>
    <x v="312"/>
    <n v="31.02"/>
    <s v="film &amp; video"/>
    <s v="documentary"/>
  </r>
  <r>
    <n v="315"/>
    <s v="Lopez, Adams and Johnson"/>
    <s v="Open-source interactive knowledge user"/>
    <x v="40"/>
    <n v="3220"/>
    <x v="0"/>
    <n v="31"/>
    <s v="US"/>
    <s v="USD"/>
    <n v="1400907600"/>
    <n v="1403413200"/>
    <d v="2014-05-24T05:00:00"/>
    <d v="2014-06-22T05:00:00"/>
    <b v="0"/>
    <b v="0"/>
    <s v="theater/plays"/>
    <x v="313"/>
    <n v="103.87"/>
    <s v="theater"/>
    <s v="plays"/>
  </r>
  <r>
    <n v="316"/>
    <s v="Martin-Marshall"/>
    <s v="Configurable demand-driven matrix"/>
    <x v="103"/>
    <n v="6401"/>
    <x v="0"/>
    <n v="108"/>
    <s v="IT"/>
    <s v="EUR"/>
    <n v="1574143200"/>
    <n v="1574229600"/>
    <d v="2019-11-19T06:00:00"/>
    <d v="2019-11-20T06:00:00"/>
    <b v="0"/>
    <b v="1"/>
    <s v="food/food trucks"/>
    <x v="314"/>
    <n v="59.27"/>
    <s v="food"/>
    <s v="food trucks"/>
  </r>
  <r>
    <n v="317"/>
    <s v="Summers PLC"/>
    <s v="Cross-group coherent hierarchy"/>
    <x v="47"/>
    <n v="1269"/>
    <x v="0"/>
    <n v="30"/>
    <s v="US"/>
    <s v="USD"/>
    <n v="1494738000"/>
    <n v="1495861200"/>
    <d v="2017-05-14T05:00:00"/>
    <d v="2017-05-27T05:00:00"/>
    <b v="0"/>
    <b v="0"/>
    <s v="theater/plays"/>
    <x v="315"/>
    <n v="42.3"/>
    <s v="theater"/>
    <s v="plays"/>
  </r>
  <r>
    <n v="318"/>
    <s v="Young, Hart and Ryan"/>
    <s v="Decentralized demand-driven open system"/>
    <x v="57"/>
    <n v="903"/>
    <x v="0"/>
    <n v="17"/>
    <s v="US"/>
    <s v="USD"/>
    <n v="1392357600"/>
    <n v="1392530400"/>
    <d v="2014-02-14T06:00:00"/>
    <d v="2014-02-16T06:00:00"/>
    <b v="0"/>
    <b v="0"/>
    <s v="music/rock"/>
    <x v="316"/>
    <n v="53.12"/>
    <s v="music"/>
    <s v="rock"/>
  </r>
  <r>
    <n v="319"/>
    <s v="Mills Group"/>
    <s v="Advanced empowering matrix"/>
    <x v="141"/>
    <n v="3251"/>
    <x v="3"/>
    <n v="64"/>
    <s v="US"/>
    <s v="USD"/>
    <n v="1281589200"/>
    <n v="1283662800"/>
    <d v="2010-08-12T05:00:00"/>
    <d v="2010-09-05T05:00:00"/>
    <b v="0"/>
    <b v="0"/>
    <s v="technology/web"/>
    <x v="317"/>
    <n v="50.8"/>
    <s v="technology"/>
    <s v="web"/>
  </r>
  <r>
    <n v="320"/>
    <s v="Sandoval-Powell"/>
    <s v="Phased holistic implementation"/>
    <x v="197"/>
    <n v="8092"/>
    <x v="0"/>
    <n v="80"/>
    <s v="US"/>
    <s v="USD"/>
    <n v="1305003600"/>
    <n v="1305781200"/>
    <d v="2011-05-10T05:00:00"/>
    <d v="2011-05-19T05:00:00"/>
    <b v="0"/>
    <b v="0"/>
    <s v="publishing/fiction"/>
    <x v="318"/>
    <n v="101.15"/>
    <s v="publishing"/>
    <s v="fiction"/>
  </r>
  <r>
    <n v="321"/>
    <s v="Mills, Frazier and Perez"/>
    <s v="Proactive attitude-oriented knowledge user"/>
    <x v="198"/>
    <n v="160422"/>
    <x v="0"/>
    <n v="2468"/>
    <s v="US"/>
    <s v="USD"/>
    <n v="1301634000"/>
    <n v="1302325200"/>
    <d v="2011-04-01T05:00:00"/>
    <d v="2011-04-09T05:00:00"/>
    <b v="0"/>
    <b v="0"/>
    <s v="film &amp; video/shorts"/>
    <x v="319"/>
    <n v="65"/>
    <s v="film &amp; video"/>
    <s v="shorts"/>
  </r>
  <r>
    <n v="322"/>
    <s v="Hebert Group"/>
    <s v="Visionary asymmetric Graphical User Interface"/>
    <x v="199"/>
    <n v="196377"/>
    <x v="1"/>
    <n v="5168"/>
    <s v="US"/>
    <s v="USD"/>
    <n v="1290664800"/>
    <n v="1291788000"/>
    <d v="2010-11-25T06:00:00"/>
    <d v="2010-12-08T06:00:00"/>
    <b v="0"/>
    <b v="0"/>
    <s v="theater/plays"/>
    <x v="320"/>
    <n v="38"/>
    <s v="theater"/>
    <s v="plays"/>
  </r>
  <r>
    <n v="323"/>
    <s v="Cole, Smith and Wood"/>
    <s v="Integrated zero-defect help-desk"/>
    <x v="200"/>
    <n v="2148"/>
    <x v="0"/>
    <n v="26"/>
    <s v="GB"/>
    <s v="GBP"/>
    <n v="1395896400"/>
    <n v="1396069200"/>
    <d v="2014-03-27T05:00:00"/>
    <d v="2014-03-29T05:00:00"/>
    <b v="0"/>
    <b v="0"/>
    <s v="film &amp; video/documentary"/>
    <x v="321"/>
    <n v="82.62"/>
    <s v="film &amp; video"/>
    <s v="documentary"/>
  </r>
  <r>
    <n v="324"/>
    <s v="Harris, Hall and Harris"/>
    <s v="Inverse analyzing matrices"/>
    <x v="143"/>
    <n v="11648"/>
    <x v="1"/>
    <n v="307"/>
    <s v="US"/>
    <s v="USD"/>
    <n v="1434862800"/>
    <n v="1435899600"/>
    <d v="2015-06-21T05:00:00"/>
    <d v="2015-07-03T05:00:00"/>
    <b v="0"/>
    <b v="1"/>
    <s v="theater/plays"/>
    <x v="322"/>
    <n v="37.94"/>
    <s v="theater"/>
    <s v="plays"/>
  </r>
  <r>
    <n v="325"/>
    <s v="Saunders Group"/>
    <s v="Programmable systemic implementation"/>
    <x v="191"/>
    <n v="5897"/>
    <x v="0"/>
    <n v="73"/>
    <s v="US"/>
    <s v="USD"/>
    <n v="1529125200"/>
    <n v="1531112400"/>
    <d v="2018-06-16T05:00:00"/>
    <d v="2018-07-09T05:00:00"/>
    <b v="0"/>
    <b v="1"/>
    <s v="theater/plays"/>
    <x v="323"/>
    <n v="80.78"/>
    <s v="theater"/>
    <s v="plays"/>
  </r>
  <r>
    <n v="326"/>
    <s v="Pham, Avila and Nash"/>
    <s v="Multi-channeled next generation architecture"/>
    <x v="44"/>
    <n v="3326"/>
    <x v="0"/>
    <n v="128"/>
    <s v="US"/>
    <s v="USD"/>
    <n v="1451109600"/>
    <n v="1451628000"/>
    <d v="2015-12-26T06:00:00"/>
    <d v="2016-01-01T06:00:00"/>
    <b v="0"/>
    <b v="0"/>
    <s v="film &amp; video/animation"/>
    <x v="324"/>
    <n v="25.98"/>
    <s v="film &amp; video"/>
    <s v="animation"/>
  </r>
  <r>
    <n v="327"/>
    <s v="Patterson, Salinas and Lucas"/>
    <s v="Digitized 3rdgeneration encoding"/>
    <x v="97"/>
    <n v="1002"/>
    <x v="0"/>
    <n v="33"/>
    <s v="US"/>
    <s v="USD"/>
    <n v="1566968400"/>
    <n v="1567314000"/>
    <d v="2019-08-28T05:00:00"/>
    <d v="2019-09-01T05:00:00"/>
    <b v="0"/>
    <b v="1"/>
    <s v="theater/plays"/>
    <x v="325"/>
    <n v="30.36"/>
    <s v="theater"/>
    <s v="plays"/>
  </r>
  <r>
    <n v="328"/>
    <s v="Young PLC"/>
    <s v="Innovative well-modulated functionalities"/>
    <x v="201"/>
    <n v="131826"/>
    <x v="1"/>
    <n v="2441"/>
    <s v="US"/>
    <s v="USD"/>
    <n v="1543557600"/>
    <n v="1544508000"/>
    <d v="2018-11-30T06:00:00"/>
    <d v="2018-12-11T06:00:00"/>
    <b v="0"/>
    <b v="0"/>
    <s v="music/rock"/>
    <x v="326"/>
    <n v="54"/>
    <s v="music"/>
    <s v="rock"/>
  </r>
  <r>
    <n v="329"/>
    <s v="Willis and Sons"/>
    <s v="Fundamental incremental database"/>
    <x v="202"/>
    <n v="21477"/>
    <x v="2"/>
    <n v="211"/>
    <s v="US"/>
    <s v="USD"/>
    <n v="1481522400"/>
    <n v="1482472800"/>
    <d v="2016-12-12T06:00:00"/>
    <d v="2016-12-23T06:00:00"/>
    <b v="0"/>
    <b v="0"/>
    <s v="games/video games"/>
    <x v="327"/>
    <n v="101.79"/>
    <s v="games"/>
    <s v="video games"/>
  </r>
  <r>
    <n v="330"/>
    <s v="Thompson-Bates"/>
    <s v="Expanded encompassing open architecture"/>
    <x v="203"/>
    <n v="62330"/>
    <x v="1"/>
    <n v="1385"/>
    <s v="GB"/>
    <s v="GBP"/>
    <n v="1512712800"/>
    <n v="1512799200"/>
    <d v="2017-12-08T06:00:00"/>
    <d v="2017-12-09T06:00:00"/>
    <b v="0"/>
    <b v="0"/>
    <s v="film &amp; video/documentary"/>
    <x v="328"/>
    <n v="45"/>
    <s v="film &amp; video"/>
    <s v="documentary"/>
  </r>
  <r>
    <n v="331"/>
    <s v="Rose-Silva"/>
    <s v="Intuitive static portal"/>
    <x v="88"/>
    <n v="14643"/>
    <x v="1"/>
    <n v="190"/>
    <s v="US"/>
    <s v="USD"/>
    <n v="1324274400"/>
    <n v="1324360800"/>
    <d v="2011-12-19T06:00:00"/>
    <d v="2011-12-20T06:00:00"/>
    <b v="0"/>
    <b v="0"/>
    <s v="food/food trucks"/>
    <x v="329"/>
    <n v="77.069999999999993"/>
    <s v="food"/>
    <s v="food trucks"/>
  </r>
  <r>
    <n v="332"/>
    <s v="Pacheco, Johnson and Torres"/>
    <s v="Optional bandwidth-monitored definition"/>
    <x v="204"/>
    <n v="41396"/>
    <x v="1"/>
    <n v="470"/>
    <s v="US"/>
    <s v="USD"/>
    <n v="1364446800"/>
    <n v="1364533200"/>
    <d v="2013-03-28T05:00:00"/>
    <d v="2013-03-29T05:00:00"/>
    <b v="0"/>
    <b v="0"/>
    <s v="technology/wearables"/>
    <x v="330"/>
    <n v="88.08"/>
    <s v="technology"/>
    <s v="wearables"/>
  </r>
  <r>
    <n v="333"/>
    <s v="Carlson, Dixon and Jones"/>
    <s v="Persistent well-modulated synergy"/>
    <x v="103"/>
    <n v="11900"/>
    <x v="1"/>
    <n v="253"/>
    <s v="US"/>
    <s v="USD"/>
    <n v="1542693600"/>
    <n v="1545112800"/>
    <d v="2018-11-20T06:00:00"/>
    <d v="2018-12-18T06:00:00"/>
    <b v="0"/>
    <b v="0"/>
    <s v="theater/plays"/>
    <x v="331"/>
    <n v="47.04"/>
    <s v="theater"/>
    <s v="plays"/>
  </r>
  <r>
    <n v="334"/>
    <s v="Mcgee Group"/>
    <s v="Assimilated discrete algorithm"/>
    <x v="205"/>
    <n v="123538"/>
    <x v="1"/>
    <n v="1113"/>
    <s v="US"/>
    <s v="USD"/>
    <n v="1515564000"/>
    <n v="1516168800"/>
    <d v="2018-01-10T06:00:00"/>
    <d v="2018-01-17T06:00:00"/>
    <b v="0"/>
    <b v="0"/>
    <s v="music/rock"/>
    <x v="332"/>
    <n v="111"/>
    <s v="music"/>
    <s v="rock"/>
  </r>
  <r>
    <n v="335"/>
    <s v="Jordan-Acosta"/>
    <s v="Operative uniform hub"/>
    <x v="206"/>
    <n v="198628"/>
    <x v="1"/>
    <n v="2283"/>
    <s v="US"/>
    <s v="USD"/>
    <n v="1573797600"/>
    <n v="1574920800"/>
    <d v="2019-11-15T06:00:00"/>
    <d v="2019-11-28T06:00:00"/>
    <b v="0"/>
    <b v="0"/>
    <s v="music/rock"/>
    <x v="333"/>
    <n v="87"/>
    <s v="music"/>
    <s v="rock"/>
  </r>
  <r>
    <n v="336"/>
    <s v="Nunez Inc"/>
    <s v="Customizable intangible capability"/>
    <x v="207"/>
    <n v="68602"/>
    <x v="0"/>
    <n v="1072"/>
    <s v="US"/>
    <s v="USD"/>
    <n v="1292392800"/>
    <n v="1292479200"/>
    <d v="2010-12-15T06:00:00"/>
    <d v="2010-12-16T06:00:00"/>
    <b v="0"/>
    <b v="1"/>
    <s v="music/rock"/>
    <x v="334"/>
    <n v="63.99"/>
    <s v="music"/>
    <s v="rock"/>
  </r>
  <r>
    <n v="337"/>
    <s v="Hayden Ltd"/>
    <s v="Innovative didactic analyzer"/>
    <x v="208"/>
    <n v="116064"/>
    <x v="1"/>
    <n v="1095"/>
    <s v="US"/>
    <s v="USD"/>
    <n v="1573452000"/>
    <n v="1573538400"/>
    <d v="2019-11-11T06:00:00"/>
    <d v="2019-11-12T06:00:00"/>
    <b v="0"/>
    <b v="0"/>
    <s v="theater/plays"/>
    <x v="335"/>
    <n v="105.99"/>
    <s v="theater"/>
    <s v="plays"/>
  </r>
  <r>
    <n v="338"/>
    <s v="Gonzalez-Burton"/>
    <s v="Decentralized intangible encoding"/>
    <x v="209"/>
    <n v="125042"/>
    <x v="1"/>
    <n v="1690"/>
    <s v="US"/>
    <s v="USD"/>
    <n v="1317790800"/>
    <n v="1320382800"/>
    <d v="2011-10-05T05:00:00"/>
    <d v="2011-11-04T05:00:00"/>
    <b v="0"/>
    <b v="0"/>
    <s v="theater/plays"/>
    <x v="336"/>
    <n v="73.989999999999995"/>
    <s v="theater"/>
    <s v="plays"/>
  </r>
  <r>
    <n v="339"/>
    <s v="Lewis, Taylor and Rivers"/>
    <s v="Front-line transitional algorithm"/>
    <x v="210"/>
    <n v="108974"/>
    <x v="3"/>
    <n v="1297"/>
    <s v="CA"/>
    <s v="CAD"/>
    <n v="1501650000"/>
    <n v="1502859600"/>
    <d v="2017-08-02T05:00:00"/>
    <d v="2017-08-16T05:00:00"/>
    <b v="0"/>
    <b v="0"/>
    <s v="theater/plays"/>
    <x v="337"/>
    <n v="84.02"/>
    <s v="theater"/>
    <s v="plays"/>
  </r>
  <r>
    <n v="340"/>
    <s v="Butler, Henry and Espinoza"/>
    <s v="Switchable didactic matrices"/>
    <x v="211"/>
    <n v="34964"/>
    <x v="0"/>
    <n v="393"/>
    <s v="US"/>
    <s v="USD"/>
    <n v="1323669600"/>
    <n v="1323756000"/>
    <d v="2011-12-12T06:00:00"/>
    <d v="2011-12-13T06:00:00"/>
    <b v="0"/>
    <b v="0"/>
    <s v="photography/photography books"/>
    <x v="338"/>
    <n v="88.97"/>
    <s v="photography"/>
    <s v="photography books"/>
  </r>
  <r>
    <n v="341"/>
    <s v="Guzman Group"/>
    <s v="Ameliorated disintermediate utilization"/>
    <x v="212"/>
    <n v="96777"/>
    <x v="0"/>
    <n v="1257"/>
    <s v="US"/>
    <s v="USD"/>
    <n v="1440738000"/>
    <n v="1441342800"/>
    <d v="2015-08-28T05:00:00"/>
    <d v="2015-09-04T05:00:00"/>
    <b v="0"/>
    <b v="0"/>
    <s v="music/indie rock"/>
    <x v="339"/>
    <n v="76.989999999999995"/>
    <s v="music"/>
    <s v="indie rock"/>
  </r>
  <r>
    <n v="342"/>
    <s v="Gibson-Hernandez"/>
    <s v="Visionary foreground middleware"/>
    <x v="213"/>
    <n v="31864"/>
    <x v="0"/>
    <n v="328"/>
    <s v="US"/>
    <s v="USD"/>
    <n v="1374296400"/>
    <n v="1375333200"/>
    <d v="2013-07-20T05:00:00"/>
    <d v="2013-08-01T05:00:00"/>
    <b v="0"/>
    <b v="0"/>
    <s v="theater/plays"/>
    <x v="340"/>
    <n v="97.15"/>
    <s v="theater"/>
    <s v="plays"/>
  </r>
  <r>
    <n v="343"/>
    <s v="Spencer-Weber"/>
    <s v="Optional zero-defect task-force"/>
    <x v="25"/>
    <n v="4853"/>
    <x v="0"/>
    <n v="147"/>
    <s v="US"/>
    <s v="USD"/>
    <n v="1384840800"/>
    <n v="1389420000"/>
    <d v="2013-11-19T06:00:00"/>
    <d v="2014-01-11T06:00:00"/>
    <b v="0"/>
    <b v="0"/>
    <s v="theater/plays"/>
    <x v="341"/>
    <n v="33.01"/>
    <s v="theater"/>
    <s v="plays"/>
  </r>
  <r>
    <n v="344"/>
    <s v="Berger, Johnson and Marshall"/>
    <s v="Devolved exuding emulation"/>
    <x v="214"/>
    <n v="82959"/>
    <x v="0"/>
    <n v="830"/>
    <s v="US"/>
    <s v="USD"/>
    <n v="1516600800"/>
    <n v="1520056800"/>
    <d v="2018-01-22T06:00:00"/>
    <d v="2018-03-03T06:00:00"/>
    <b v="0"/>
    <b v="0"/>
    <s v="games/video games"/>
    <x v="342"/>
    <n v="99.95"/>
    <s v="games"/>
    <s v="video games"/>
  </r>
  <r>
    <n v="345"/>
    <s v="Taylor, Cisneros and Romero"/>
    <s v="Open-source neutral task-force"/>
    <x v="215"/>
    <n v="23159"/>
    <x v="0"/>
    <n v="331"/>
    <s v="GB"/>
    <s v="GBP"/>
    <n v="1436418000"/>
    <n v="1436504400"/>
    <d v="2015-07-09T05:00:00"/>
    <d v="2015-07-10T05:00:00"/>
    <b v="0"/>
    <b v="0"/>
    <s v="film &amp; video/drama"/>
    <x v="343"/>
    <n v="69.97"/>
    <s v="film &amp; video"/>
    <s v="drama"/>
  </r>
  <r>
    <n v="346"/>
    <s v="Little-Marsh"/>
    <s v="Virtual attitude-oriented migration"/>
    <x v="48"/>
    <n v="2758"/>
    <x v="0"/>
    <n v="25"/>
    <s v="US"/>
    <s v="USD"/>
    <n v="1503550800"/>
    <n v="1508302800"/>
    <d v="2017-08-24T05:00:00"/>
    <d v="2017-10-18T05:00:00"/>
    <b v="0"/>
    <b v="1"/>
    <s v="music/indie rock"/>
    <x v="344"/>
    <n v="110.32"/>
    <s v="music"/>
    <s v="indie rock"/>
  </r>
  <r>
    <n v="347"/>
    <s v="Petersen and Sons"/>
    <s v="Open-source full-range portal"/>
    <x v="79"/>
    <n v="12607"/>
    <x v="1"/>
    <n v="191"/>
    <s v="US"/>
    <s v="USD"/>
    <n v="1423634400"/>
    <n v="1425708000"/>
    <d v="2015-02-11T06:00:00"/>
    <d v="2015-03-07T06:00:00"/>
    <b v="0"/>
    <b v="0"/>
    <s v="technology/web"/>
    <x v="345"/>
    <n v="66.010000000000005"/>
    <s v="technology"/>
    <s v="web"/>
  </r>
  <r>
    <n v="348"/>
    <s v="Hensley Ltd"/>
    <s v="Versatile cohesive open system"/>
    <x v="216"/>
    <n v="142823"/>
    <x v="0"/>
    <n v="3483"/>
    <s v="US"/>
    <s v="USD"/>
    <n v="1487224800"/>
    <n v="1488348000"/>
    <d v="2017-02-16T06:00:00"/>
    <d v="2017-03-01T06:00:00"/>
    <b v="0"/>
    <b v="0"/>
    <s v="food/food trucks"/>
    <x v="346"/>
    <n v="41.01"/>
    <s v="food"/>
    <s v="food trucks"/>
  </r>
  <r>
    <n v="349"/>
    <s v="Navarro and Sons"/>
    <s v="Multi-layered bottom-line frame"/>
    <x v="217"/>
    <n v="95958"/>
    <x v="0"/>
    <n v="923"/>
    <s v="US"/>
    <s v="USD"/>
    <n v="1500008400"/>
    <n v="1502600400"/>
    <d v="2017-07-14T05:00:00"/>
    <d v="2017-08-13T05:00:00"/>
    <b v="0"/>
    <b v="0"/>
    <s v="theater/plays"/>
    <x v="347"/>
    <n v="103.96"/>
    <s v="theater"/>
    <s v="plays"/>
  </r>
  <r>
    <n v="350"/>
    <s v="Shannon Ltd"/>
    <s v="Pre-emptive neutral capacity"/>
    <x v="0"/>
    <n v="5"/>
    <x v="0"/>
    <n v="1"/>
    <s v="US"/>
    <s v="USD"/>
    <n v="1432098000"/>
    <n v="1433653200"/>
    <d v="2015-05-20T05:00:00"/>
    <d v="2015-06-07T05:00:00"/>
    <b v="0"/>
    <b v="1"/>
    <s v="music/jazz"/>
    <x v="298"/>
    <n v="5"/>
    <s v="music"/>
    <s v="jazz"/>
  </r>
  <r>
    <n v="351"/>
    <s v="Young LLC"/>
    <s v="Universal maximized methodology"/>
    <x v="218"/>
    <n v="94631"/>
    <x v="1"/>
    <n v="2013"/>
    <s v="US"/>
    <s v="USD"/>
    <n v="1440392400"/>
    <n v="1441602000"/>
    <d v="2015-08-24T05:00:00"/>
    <d v="2015-09-07T05:00:00"/>
    <b v="0"/>
    <b v="0"/>
    <s v="music/rock"/>
    <x v="348"/>
    <n v="47.01"/>
    <s v="music"/>
    <s v="rock"/>
  </r>
  <r>
    <n v="352"/>
    <s v="Adams, Willis and Sanchez"/>
    <s v="Expanded hybrid hardware"/>
    <x v="54"/>
    <n v="977"/>
    <x v="0"/>
    <n v="33"/>
    <s v="CA"/>
    <s v="CAD"/>
    <n v="1446876000"/>
    <n v="1447567200"/>
    <d v="2015-11-07T06:00:00"/>
    <d v="2015-11-15T06:00:00"/>
    <b v="0"/>
    <b v="0"/>
    <s v="theater/plays"/>
    <x v="349"/>
    <n v="29.61"/>
    <s v="theater"/>
    <s v="plays"/>
  </r>
  <r>
    <n v="353"/>
    <s v="Mills-Roy"/>
    <s v="Profit-focused multi-tasking access"/>
    <x v="219"/>
    <n v="137961"/>
    <x v="1"/>
    <n v="1703"/>
    <s v="US"/>
    <s v="USD"/>
    <n v="1562302800"/>
    <n v="1562389200"/>
    <d v="2019-07-05T05:00:00"/>
    <d v="2019-07-06T05:00:00"/>
    <b v="0"/>
    <b v="0"/>
    <s v="theater/plays"/>
    <x v="350"/>
    <n v="81.010000000000005"/>
    <s v="theater"/>
    <s v="plays"/>
  </r>
  <r>
    <n v="354"/>
    <s v="Brown Group"/>
    <s v="Profit-focused transitional capability"/>
    <x v="55"/>
    <n v="7548"/>
    <x v="1"/>
    <n v="80"/>
    <s v="DK"/>
    <s v="DKK"/>
    <n v="1378184400"/>
    <n v="1378789200"/>
    <d v="2013-09-03T05:00:00"/>
    <d v="2013-09-10T05:00:00"/>
    <b v="0"/>
    <b v="0"/>
    <s v="film &amp; video/documentary"/>
    <x v="351"/>
    <n v="94.35"/>
    <s v="film &amp; video"/>
    <s v="documentary"/>
  </r>
  <r>
    <n v="355"/>
    <s v="Burns-Burnett"/>
    <s v="Front-line scalable definition"/>
    <x v="167"/>
    <n v="2241"/>
    <x v="2"/>
    <n v="86"/>
    <s v="US"/>
    <s v="USD"/>
    <n v="1485064800"/>
    <n v="1488520800"/>
    <d v="2017-01-22T06:00:00"/>
    <d v="2017-03-03T06:00:00"/>
    <b v="0"/>
    <b v="0"/>
    <s v="technology/wearables"/>
    <x v="352"/>
    <n v="26.06"/>
    <s v="technology"/>
    <s v="wearables"/>
  </r>
  <r>
    <n v="356"/>
    <s v="Glass, Nunez and Mcdonald"/>
    <s v="Open-source systematic protocol"/>
    <x v="29"/>
    <n v="3431"/>
    <x v="0"/>
    <n v="40"/>
    <s v="IT"/>
    <s v="EUR"/>
    <n v="1326520800"/>
    <n v="1327298400"/>
    <d v="2012-01-14T06:00:00"/>
    <d v="2012-01-23T06:00:00"/>
    <b v="0"/>
    <b v="0"/>
    <s v="theater/plays"/>
    <x v="353"/>
    <n v="85.78"/>
    <s v="theater"/>
    <s v="plays"/>
  </r>
  <r>
    <n v="357"/>
    <s v="Perez, Davis and Wilson"/>
    <s v="Implemented tangible algorithm"/>
    <x v="173"/>
    <n v="4253"/>
    <x v="1"/>
    <n v="41"/>
    <s v="US"/>
    <s v="USD"/>
    <n v="1441256400"/>
    <n v="1443416400"/>
    <d v="2015-09-03T05:00:00"/>
    <d v="2015-09-28T05:00:00"/>
    <b v="0"/>
    <b v="0"/>
    <s v="games/video games"/>
    <x v="354"/>
    <n v="103.73"/>
    <s v="games"/>
    <s v="video games"/>
  </r>
  <r>
    <n v="358"/>
    <s v="Diaz-Garcia"/>
    <s v="Profit-focused 3rdgeneration circuit"/>
    <x v="62"/>
    <n v="1146"/>
    <x v="0"/>
    <n v="23"/>
    <s v="CA"/>
    <s v="CAD"/>
    <n v="1533877200"/>
    <n v="1534136400"/>
    <d v="2018-08-10T05:00:00"/>
    <d v="2018-08-13T05:00:00"/>
    <b v="1"/>
    <b v="0"/>
    <s v="photography/photography books"/>
    <x v="355"/>
    <n v="49.83"/>
    <s v="photography"/>
    <s v="photography books"/>
  </r>
  <r>
    <n v="359"/>
    <s v="Salazar-Moon"/>
    <s v="Compatible needs-based architecture"/>
    <x v="220"/>
    <n v="11948"/>
    <x v="1"/>
    <n v="187"/>
    <s v="US"/>
    <s v="USD"/>
    <n v="1314421200"/>
    <n v="1315026000"/>
    <d v="2011-08-27T05:00:00"/>
    <d v="2011-09-03T05:00:00"/>
    <b v="0"/>
    <b v="0"/>
    <s v="film &amp; video/animation"/>
    <x v="356"/>
    <n v="63.89"/>
    <s v="film &amp; video"/>
    <s v="animation"/>
  </r>
  <r>
    <n v="360"/>
    <s v="Larsen-Chung"/>
    <s v="Right-sized zero tolerance migration"/>
    <x v="221"/>
    <n v="135132"/>
    <x v="1"/>
    <n v="2875"/>
    <s v="GB"/>
    <s v="GBP"/>
    <n v="1293861600"/>
    <n v="1295071200"/>
    <d v="2011-01-01T06:00:00"/>
    <d v="2011-01-15T06:00:00"/>
    <b v="0"/>
    <b v="1"/>
    <s v="theater/plays"/>
    <x v="357"/>
    <n v="47"/>
    <s v="theater"/>
    <s v="plays"/>
  </r>
  <r>
    <n v="361"/>
    <s v="Anderson and Sons"/>
    <s v="Quality-focused reciprocal structure"/>
    <x v="20"/>
    <n v="9546"/>
    <x v="1"/>
    <n v="88"/>
    <s v="US"/>
    <s v="USD"/>
    <n v="1507352400"/>
    <n v="1509426000"/>
    <d v="2017-10-07T05:00:00"/>
    <d v="2017-10-31T05:00:00"/>
    <b v="0"/>
    <b v="0"/>
    <s v="theater/plays"/>
    <x v="358"/>
    <n v="108.48"/>
    <s v="theater"/>
    <s v="plays"/>
  </r>
  <r>
    <n v="362"/>
    <s v="Lawrence Group"/>
    <s v="Automated actuating conglomeration"/>
    <x v="41"/>
    <n v="13755"/>
    <x v="1"/>
    <n v="191"/>
    <s v="US"/>
    <s v="USD"/>
    <n v="1296108000"/>
    <n v="1299391200"/>
    <d v="2011-01-27T06:00:00"/>
    <d v="2011-03-06T06:00:00"/>
    <b v="0"/>
    <b v="0"/>
    <s v="music/rock"/>
    <x v="359"/>
    <n v="72.02"/>
    <s v="music"/>
    <s v="rock"/>
  </r>
  <r>
    <n v="363"/>
    <s v="Gray-Davis"/>
    <s v="Re-contextualized local initiative"/>
    <x v="5"/>
    <n v="8330"/>
    <x v="1"/>
    <n v="139"/>
    <s v="US"/>
    <s v="USD"/>
    <n v="1324965600"/>
    <n v="1325052000"/>
    <d v="2011-12-27T06:00:00"/>
    <d v="2011-12-28T06:00:00"/>
    <b v="0"/>
    <b v="0"/>
    <s v="music/rock"/>
    <x v="360"/>
    <n v="59.93"/>
    <s v="music"/>
    <s v="rock"/>
  </r>
  <r>
    <n v="364"/>
    <s v="Ramirez-Myers"/>
    <s v="Switchable intangible definition"/>
    <x v="79"/>
    <n v="14547"/>
    <x v="1"/>
    <n v="186"/>
    <s v="US"/>
    <s v="USD"/>
    <n v="1520229600"/>
    <n v="1522818000"/>
    <d v="2018-03-05T06:00:00"/>
    <d v="2018-04-04T05:00:00"/>
    <b v="0"/>
    <b v="0"/>
    <s v="music/indie rock"/>
    <x v="361"/>
    <n v="78.209999999999994"/>
    <s v="music"/>
    <s v="indie rock"/>
  </r>
  <r>
    <n v="365"/>
    <s v="Lucas, Hall and Bonilla"/>
    <s v="Networked bottom-line initiative"/>
    <x v="39"/>
    <n v="11735"/>
    <x v="1"/>
    <n v="112"/>
    <s v="AU"/>
    <s v="AUD"/>
    <n v="1482991200"/>
    <n v="1485324000"/>
    <d v="2016-12-29T06:00:00"/>
    <d v="2017-01-25T06:00:00"/>
    <b v="0"/>
    <b v="0"/>
    <s v="theater/plays"/>
    <x v="362"/>
    <n v="104.78"/>
    <s v="theater"/>
    <s v="plays"/>
  </r>
  <r>
    <n v="366"/>
    <s v="Williams, Perez and Villegas"/>
    <s v="Robust directional system engine"/>
    <x v="37"/>
    <n v="10658"/>
    <x v="1"/>
    <n v="101"/>
    <s v="US"/>
    <s v="USD"/>
    <n v="1294034400"/>
    <n v="1294120800"/>
    <d v="2011-01-03T06:00:00"/>
    <d v="2011-01-04T06:00:00"/>
    <b v="0"/>
    <b v="1"/>
    <s v="theater/plays"/>
    <x v="363"/>
    <n v="105.52"/>
    <s v="theater"/>
    <s v="plays"/>
  </r>
  <r>
    <n v="367"/>
    <s v="Brooks, Jones and Ingram"/>
    <s v="Triple-buffered explicit methodology"/>
    <x v="34"/>
    <n v="1870"/>
    <x v="0"/>
    <n v="75"/>
    <s v="US"/>
    <s v="USD"/>
    <n v="1413608400"/>
    <n v="1415685600"/>
    <d v="2014-10-18T05:00:00"/>
    <d v="2014-11-11T06:00:00"/>
    <b v="0"/>
    <b v="1"/>
    <s v="theater/plays"/>
    <x v="364"/>
    <n v="24.93"/>
    <s v="theater"/>
    <s v="plays"/>
  </r>
  <r>
    <n v="368"/>
    <s v="Whitaker, Wallace and Daniels"/>
    <s v="Reactive directional capacity"/>
    <x v="5"/>
    <n v="14394"/>
    <x v="1"/>
    <n v="206"/>
    <s v="GB"/>
    <s v="GBP"/>
    <n v="1286946000"/>
    <n v="1288933200"/>
    <d v="2010-10-13T05:00:00"/>
    <d v="2010-11-05T05:00:00"/>
    <b v="0"/>
    <b v="1"/>
    <s v="film &amp; video/documentary"/>
    <x v="365"/>
    <n v="69.87"/>
    <s v="film &amp; video"/>
    <s v="documentary"/>
  </r>
  <r>
    <n v="369"/>
    <s v="Smith-Gonzalez"/>
    <s v="Polarized needs-based approach"/>
    <x v="91"/>
    <n v="14743"/>
    <x v="1"/>
    <n v="154"/>
    <s v="US"/>
    <s v="USD"/>
    <n v="1359871200"/>
    <n v="1363237200"/>
    <d v="2013-02-03T06:00:00"/>
    <d v="2013-03-14T05:00:00"/>
    <b v="0"/>
    <b v="1"/>
    <s v="film &amp; video/television"/>
    <x v="366"/>
    <n v="95.73"/>
    <s v="film &amp; video"/>
    <s v="television"/>
  </r>
  <r>
    <n v="370"/>
    <s v="Skinner PLC"/>
    <s v="Intuitive well-modulated middleware"/>
    <x v="222"/>
    <n v="178965"/>
    <x v="1"/>
    <n v="5966"/>
    <s v="US"/>
    <s v="USD"/>
    <n v="1555304400"/>
    <n v="1555822800"/>
    <d v="2019-04-15T05:00:00"/>
    <d v="2019-04-21T05:00:00"/>
    <b v="0"/>
    <b v="0"/>
    <s v="theater/plays"/>
    <x v="367"/>
    <n v="30"/>
    <s v="theater"/>
    <s v="plays"/>
  </r>
  <r>
    <n v="371"/>
    <s v="Nolan, Smith and Sanchez"/>
    <s v="Multi-channeled logistical matrices"/>
    <x v="223"/>
    <n v="128410"/>
    <x v="0"/>
    <n v="2176"/>
    <s v="US"/>
    <s v="USD"/>
    <n v="1423375200"/>
    <n v="1427778000"/>
    <d v="2015-02-08T06:00:00"/>
    <d v="2015-03-31T05:00:00"/>
    <b v="0"/>
    <b v="0"/>
    <s v="theater/plays"/>
    <x v="368"/>
    <n v="59.01"/>
    <s v="theater"/>
    <s v="plays"/>
  </r>
  <r>
    <n v="372"/>
    <s v="Green-Carr"/>
    <s v="Pre-emptive bifurcated artificial intelligence"/>
    <x v="79"/>
    <n v="14324"/>
    <x v="1"/>
    <n v="169"/>
    <s v="US"/>
    <s v="USD"/>
    <n v="1420696800"/>
    <n v="1422424800"/>
    <d v="2015-01-08T06:00:00"/>
    <d v="2015-01-28T06:00:00"/>
    <b v="0"/>
    <b v="1"/>
    <s v="film &amp; video/documentary"/>
    <x v="369"/>
    <n v="84.76"/>
    <s v="film &amp; video"/>
    <s v="documentary"/>
  </r>
  <r>
    <n v="373"/>
    <s v="Brown-Parker"/>
    <s v="Down-sized coherent toolset"/>
    <x v="224"/>
    <n v="164291"/>
    <x v="1"/>
    <n v="2106"/>
    <s v="US"/>
    <s v="USD"/>
    <n v="1502946000"/>
    <n v="1503637200"/>
    <d v="2017-08-17T05:00:00"/>
    <d v="2017-08-25T05:00:00"/>
    <b v="0"/>
    <b v="0"/>
    <s v="theater/plays"/>
    <x v="370"/>
    <n v="78.010000000000005"/>
    <s v="theater"/>
    <s v="plays"/>
  </r>
  <r>
    <n v="374"/>
    <s v="Marshall Inc"/>
    <s v="Open-source multi-tasking data-warehouse"/>
    <x v="225"/>
    <n v="22073"/>
    <x v="0"/>
    <n v="441"/>
    <s v="US"/>
    <s v="USD"/>
    <n v="1547186400"/>
    <n v="1547618400"/>
    <d v="2019-01-11T06:00:00"/>
    <d v="2019-01-16T06:00:00"/>
    <b v="0"/>
    <b v="1"/>
    <s v="film &amp; video/documentary"/>
    <x v="371"/>
    <n v="50.05"/>
    <s v="film &amp; video"/>
    <s v="documentary"/>
  </r>
  <r>
    <n v="375"/>
    <s v="Leblanc-Pineda"/>
    <s v="Future-proofed upward-trending contingency"/>
    <x v="50"/>
    <n v="1479"/>
    <x v="0"/>
    <n v="25"/>
    <s v="US"/>
    <s v="USD"/>
    <n v="1444971600"/>
    <n v="1449900000"/>
    <d v="2015-10-16T05:00:00"/>
    <d v="2015-12-12T06:00:00"/>
    <b v="0"/>
    <b v="0"/>
    <s v="music/indie rock"/>
    <x v="372"/>
    <n v="59.16"/>
    <s v="music"/>
    <s v="indie rock"/>
  </r>
  <r>
    <n v="376"/>
    <s v="Perry PLC"/>
    <s v="Mandatory uniform matrix"/>
    <x v="74"/>
    <n v="12275"/>
    <x v="1"/>
    <n v="131"/>
    <s v="US"/>
    <s v="USD"/>
    <n v="1404622800"/>
    <n v="1405141200"/>
    <d v="2014-07-06T05:00:00"/>
    <d v="2014-07-12T05:00:00"/>
    <b v="0"/>
    <b v="0"/>
    <s v="music/rock"/>
    <x v="373"/>
    <n v="93.7"/>
    <s v="music"/>
    <s v="rock"/>
  </r>
  <r>
    <n v="377"/>
    <s v="Klein, Stark and Livingston"/>
    <s v="Phased methodical initiative"/>
    <x v="226"/>
    <n v="5098"/>
    <x v="0"/>
    <n v="127"/>
    <s v="US"/>
    <s v="USD"/>
    <n v="1571720400"/>
    <n v="1572933600"/>
    <d v="2019-10-22T05:00:00"/>
    <d v="2019-11-05T06:00:00"/>
    <b v="0"/>
    <b v="0"/>
    <s v="theater/plays"/>
    <x v="374"/>
    <n v="40.14"/>
    <s v="theater"/>
    <s v="plays"/>
  </r>
  <r>
    <n v="378"/>
    <s v="Fleming-Oliver"/>
    <s v="Managed stable function"/>
    <x v="227"/>
    <n v="24882"/>
    <x v="0"/>
    <n v="355"/>
    <s v="US"/>
    <s v="USD"/>
    <n v="1526878800"/>
    <n v="1530162000"/>
    <d v="2018-05-21T05:00:00"/>
    <d v="2018-06-28T05:00:00"/>
    <b v="0"/>
    <b v="0"/>
    <s v="film &amp; video/documentary"/>
    <x v="375"/>
    <n v="70.09"/>
    <s v="film &amp; video"/>
    <s v="documentary"/>
  </r>
  <r>
    <n v="379"/>
    <s v="Reilly, Aguirre and Johnson"/>
    <s v="Realigned clear-thinking migration"/>
    <x v="44"/>
    <n v="2912"/>
    <x v="0"/>
    <n v="44"/>
    <s v="GB"/>
    <s v="GBP"/>
    <n v="1319691600"/>
    <n v="1320904800"/>
    <d v="2011-10-27T05:00:00"/>
    <d v="2011-11-10T06:00:00"/>
    <b v="0"/>
    <b v="0"/>
    <s v="theater/plays"/>
    <x v="376"/>
    <n v="66.180000000000007"/>
    <s v="theater"/>
    <s v="plays"/>
  </r>
  <r>
    <n v="380"/>
    <s v="Davidson, Wilcox and Lewis"/>
    <s v="Optional clear-thinking process improvement"/>
    <x v="186"/>
    <n v="4008"/>
    <x v="1"/>
    <n v="84"/>
    <s v="US"/>
    <s v="USD"/>
    <n v="1371963600"/>
    <n v="1372395600"/>
    <d v="2013-06-23T05:00:00"/>
    <d v="2013-06-28T05:00:00"/>
    <b v="0"/>
    <b v="0"/>
    <s v="theater/plays"/>
    <x v="377"/>
    <n v="47.71"/>
    <s v="theater"/>
    <s v="plays"/>
  </r>
  <r>
    <n v="381"/>
    <s v="Michael, Anderson and Vincent"/>
    <s v="Cross-group global moratorium"/>
    <x v="98"/>
    <n v="9749"/>
    <x v="1"/>
    <n v="155"/>
    <s v="US"/>
    <s v="USD"/>
    <n v="1433739600"/>
    <n v="1437714000"/>
    <d v="2015-06-08T05:00:00"/>
    <d v="2015-07-24T05:00:00"/>
    <b v="0"/>
    <b v="0"/>
    <s v="theater/plays"/>
    <x v="378"/>
    <n v="62.9"/>
    <s v="theater"/>
    <s v="plays"/>
  </r>
  <r>
    <n v="382"/>
    <s v="King Ltd"/>
    <s v="Visionary systemic process improvement"/>
    <x v="14"/>
    <n v="5803"/>
    <x v="0"/>
    <n v="67"/>
    <s v="US"/>
    <s v="USD"/>
    <n v="1508130000"/>
    <n v="1509771600"/>
    <d v="2017-10-16T05:00:00"/>
    <d v="2017-11-04T05:00:00"/>
    <b v="0"/>
    <b v="0"/>
    <s v="photography/photography books"/>
    <x v="379"/>
    <n v="86.61"/>
    <s v="photography"/>
    <s v="photography books"/>
  </r>
  <r>
    <n v="383"/>
    <s v="Baker Ltd"/>
    <s v="Progressive intangible flexibility"/>
    <x v="9"/>
    <n v="14199"/>
    <x v="1"/>
    <n v="189"/>
    <s v="US"/>
    <s v="USD"/>
    <n v="1550037600"/>
    <n v="1550556000"/>
    <d v="2019-02-13T06:00:00"/>
    <d v="2019-02-19T06:00:00"/>
    <b v="0"/>
    <b v="1"/>
    <s v="food/food trucks"/>
    <x v="380"/>
    <n v="75.13"/>
    <s v="food"/>
    <s v="food trucks"/>
  </r>
  <r>
    <n v="384"/>
    <s v="Baker, Collins and Smith"/>
    <s v="Reactive real-time software"/>
    <x v="228"/>
    <n v="196779"/>
    <x v="1"/>
    <n v="4799"/>
    <s v="US"/>
    <s v="USD"/>
    <n v="1486706400"/>
    <n v="1489039200"/>
    <d v="2017-02-10T06:00:00"/>
    <d v="2017-03-09T06:00:00"/>
    <b v="1"/>
    <b v="1"/>
    <s v="film &amp; video/documentary"/>
    <x v="381"/>
    <n v="41"/>
    <s v="film &amp; video"/>
    <s v="documentary"/>
  </r>
  <r>
    <n v="385"/>
    <s v="Warren-Harrison"/>
    <s v="Programmable incremental knowledge user"/>
    <x v="229"/>
    <n v="56859"/>
    <x v="1"/>
    <n v="1137"/>
    <s v="US"/>
    <s v="USD"/>
    <n v="1553835600"/>
    <n v="1556600400"/>
    <d v="2019-03-29T05:00:00"/>
    <d v="2019-04-30T05:00:00"/>
    <b v="0"/>
    <b v="0"/>
    <s v="publishing/nonfiction"/>
    <x v="382"/>
    <n v="50.01"/>
    <s v="publishing"/>
    <s v="nonfiction"/>
  </r>
  <r>
    <n v="386"/>
    <s v="Gardner Group"/>
    <s v="Progressive 5thgeneration customer loyalty"/>
    <x v="230"/>
    <n v="103554"/>
    <x v="0"/>
    <n v="1068"/>
    <s v="US"/>
    <s v="USD"/>
    <n v="1277528400"/>
    <n v="1278565200"/>
    <d v="2010-06-26T05:00:00"/>
    <d v="2010-07-08T05:00:00"/>
    <b v="0"/>
    <b v="0"/>
    <s v="theater/plays"/>
    <x v="383"/>
    <n v="96.96"/>
    <s v="theater"/>
    <s v="plays"/>
  </r>
  <r>
    <n v="387"/>
    <s v="Flores-Lambert"/>
    <s v="Triple-buffered logistical frame"/>
    <x v="231"/>
    <n v="42795"/>
    <x v="0"/>
    <n v="424"/>
    <s v="US"/>
    <s v="USD"/>
    <n v="1339477200"/>
    <n v="1339909200"/>
    <d v="2012-06-12T05:00:00"/>
    <d v="2012-06-17T05:00:00"/>
    <b v="0"/>
    <b v="0"/>
    <s v="technology/wearables"/>
    <x v="384"/>
    <n v="100.93"/>
    <s v="technology"/>
    <s v="wearables"/>
  </r>
  <r>
    <n v="388"/>
    <s v="Cruz Ltd"/>
    <s v="Exclusive dynamic adapter"/>
    <x v="232"/>
    <n v="12938"/>
    <x v="3"/>
    <n v="145"/>
    <s v="CH"/>
    <s v="CHF"/>
    <n v="1325656800"/>
    <n v="1325829600"/>
    <d v="2012-01-04T06:00:00"/>
    <d v="2012-01-06T06:00:00"/>
    <b v="0"/>
    <b v="0"/>
    <s v="music/indie rock"/>
    <x v="385"/>
    <n v="89.23"/>
    <s v="music"/>
    <s v="indie rock"/>
  </r>
  <r>
    <n v="389"/>
    <s v="Knox-Garner"/>
    <s v="Automated systemic hierarchy"/>
    <x v="233"/>
    <n v="101352"/>
    <x v="1"/>
    <n v="1152"/>
    <s v="US"/>
    <s v="USD"/>
    <n v="1288242000"/>
    <n v="1290578400"/>
    <d v="2010-10-28T05:00:00"/>
    <d v="2010-11-24T06:00:00"/>
    <b v="0"/>
    <b v="0"/>
    <s v="theater/plays"/>
    <x v="386"/>
    <n v="87.98"/>
    <s v="theater"/>
    <s v="plays"/>
  </r>
  <r>
    <n v="390"/>
    <s v="Davis-Allen"/>
    <s v="Digitized eco-centric core"/>
    <x v="166"/>
    <n v="4477"/>
    <x v="1"/>
    <n v="50"/>
    <s v="US"/>
    <s v="USD"/>
    <n v="1379048400"/>
    <n v="1380344400"/>
    <d v="2013-09-13T05:00:00"/>
    <d v="2013-09-28T05:00:00"/>
    <b v="0"/>
    <b v="0"/>
    <s v="photography/photography books"/>
    <x v="387"/>
    <n v="89.54"/>
    <s v="photography"/>
    <s v="photography books"/>
  </r>
  <r>
    <n v="391"/>
    <s v="Miller-Patel"/>
    <s v="Mandatory uniform strategy"/>
    <x v="234"/>
    <n v="4393"/>
    <x v="0"/>
    <n v="151"/>
    <s v="US"/>
    <s v="USD"/>
    <n v="1389679200"/>
    <n v="1389852000"/>
    <d v="2014-01-14T06:00:00"/>
    <d v="2014-01-16T06:00:00"/>
    <b v="0"/>
    <b v="0"/>
    <s v="publishing/nonfiction"/>
    <x v="388"/>
    <n v="29.09"/>
    <s v="publishing"/>
    <s v="nonfiction"/>
  </r>
  <r>
    <n v="392"/>
    <s v="Hernandez-Grimes"/>
    <s v="Profit-focused zero administration forecast"/>
    <x v="235"/>
    <n v="67546"/>
    <x v="0"/>
    <n v="1608"/>
    <s v="US"/>
    <s v="USD"/>
    <n v="1294293600"/>
    <n v="1294466400"/>
    <d v="2011-01-06T06:00:00"/>
    <d v="2011-01-08T06:00:00"/>
    <b v="0"/>
    <b v="0"/>
    <s v="technology/wearables"/>
    <x v="389"/>
    <n v="42.01"/>
    <s v="technology"/>
    <s v="wearables"/>
  </r>
  <r>
    <n v="393"/>
    <s v="Owens, Hall and Gonzalez"/>
    <s v="De-engineered static orchestration"/>
    <x v="236"/>
    <n v="143788"/>
    <x v="1"/>
    <n v="3059"/>
    <s v="CA"/>
    <s v="CAD"/>
    <n v="1500267600"/>
    <n v="1500354000"/>
    <d v="2017-07-17T05:00:00"/>
    <d v="2017-07-18T05:00:00"/>
    <b v="0"/>
    <b v="0"/>
    <s v="music/jazz"/>
    <x v="390"/>
    <n v="47"/>
    <s v="music"/>
    <s v="jazz"/>
  </r>
  <r>
    <n v="394"/>
    <s v="Noble-Bailey"/>
    <s v="Customizable dynamic info-mediaries"/>
    <x v="126"/>
    <n v="3755"/>
    <x v="1"/>
    <n v="34"/>
    <s v="US"/>
    <s v="USD"/>
    <n v="1375074000"/>
    <n v="1375938000"/>
    <d v="2013-07-29T05:00:00"/>
    <d v="2013-08-08T05:00:00"/>
    <b v="0"/>
    <b v="1"/>
    <s v="film &amp; video/documentary"/>
    <x v="391"/>
    <n v="110.44"/>
    <s v="film &amp; video"/>
    <s v="documentary"/>
  </r>
  <r>
    <n v="395"/>
    <s v="Taylor PLC"/>
    <s v="Enhanced incremental budgetary management"/>
    <x v="143"/>
    <n v="9238"/>
    <x v="1"/>
    <n v="220"/>
    <s v="US"/>
    <s v="USD"/>
    <n v="1323324000"/>
    <n v="1323410400"/>
    <d v="2011-12-08T06:00:00"/>
    <d v="2011-12-09T06:00:00"/>
    <b v="1"/>
    <b v="0"/>
    <s v="theater/plays"/>
    <x v="392"/>
    <n v="41.99"/>
    <s v="theater"/>
    <s v="plays"/>
  </r>
  <r>
    <n v="396"/>
    <s v="Holmes PLC"/>
    <s v="Digitized local info-mediaries"/>
    <x v="237"/>
    <n v="77012"/>
    <x v="1"/>
    <n v="1604"/>
    <s v="AU"/>
    <s v="AUD"/>
    <n v="1538715600"/>
    <n v="1539406800"/>
    <d v="2018-10-05T05:00:00"/>
    <d v="2018-10-13T05:00:00"/>
    <b v="0"/>
    <b v="0"/>
    <s v="film &amp; video/drama"/>
    <x v="393"/>
    <n v="48.01"/>
    <s v="film &amp; video"/>
    <s v="drama"/>
  </r>
  <r>
    <n v="397"/>
    <s v="Jones-Martin"/>
    <s v="Virtual systematic monitoring"/>
    <x v="32"/>
    <n v="14083"/>
    <x v="1"/>
    <n v="454"/>
    <s v="US"/>
    <s v="USD"/>
    <n v="1369285200"/>
    <n v="1369803600"/>
    <d v="2013-05-23T05:00:00"/>
    <d v="2013-05-29T05:00:00"/>
    <b v="0"/>
    <b v="0"/>
    <s v="music/rock"/>
    <x v="394"/>
    <n v="31.02"/>
    <s v="music"/>
    <s v="rock"/>
  </r>
  <r>
    <n v="398"/>
    <s v="Myers LLC"/>
    <s v="Reactive bottom-line open architecture"/>
    <x v="12"/>
    <n v="12202"/>
    <x v="1"/>
    <n v="123"/>
    <s v="IT"/>
    <s v="EUR"/>
    <n v="1525755600"/>
    <n v="1525928400"/>
    <d v="2018-05-08T05:00:00"/>
    <d v="2018-05-10T05:00:00"/>
    <b v="0"/>
    <b v="1"/>
    <s v="film &amp; video/animation"/>
    <x v="395"/>
    <n v="99.2"/>
    <s v="film &amp; video"/>
    <s v="animation"/>
  </r>
  <r>
    <n v="399"/>
    <s v="Acosta, Mullins and Morris"/>
    <s v="Pre-emptive interactive model"/>
    <x v="238"/>
    <n v="62127"/>
    <x v="0"/>
    <n v="941"/>
    <s v="US"/>
    <s v="USD"/>
    <n v="1296626400"/>
    <n v="1297231200"/>
    <d v="2011-02-02T06:00:00"/>
    <d v="2011-02-09T06:00:00"/>
    <b v="0"/>
    <b v="0"/>
    <s v="music/indie rock"/>
    <x v="396"/>
    <n v="66.02"/>
    <s v="music"/>
    <s v="indie rock"/>
  </r>
  <r>
    <n v="400"/>
    <s v="Bell PLC"/>
    <s v="Ergonomic eco-centric open architecture"/>
    <x v="0"/>
    <n v="2"/>
    <x v="0"/>
    <n v="1"/>
    <s v="US"/>
    <s v="USD"/>
    <n v="1376629200"/>
    <n v="1378530000"/>
    <d v="2013-08-16T05:00:00"/>
    <d v="2013-09-07T05:00:00"/>
    <b v="0"/>
    <b v="1"/>
    <s v="photography/photography books"/>
    <x v="50"/>
    <n v="2"/>
    <s v="photography"/>
    <s v="photography books"/>
  </r>
  <r>
    <n v="401"/>
    <s v="Smith-Schmidt"/>
    <s v="Inverse radical hierarchy"/>
    <x v="79"/>
    <n v="13772"/>
    <x v="1"/>
    <n v="299"/>
    <s v="US"/>
    <s v="USD"/>
    <n v="1572152400"/>
    <n v="1572152400"/>
    <d v="2019-10-27T05:00:00"/>
    <d v="2019-10-27T05:00:00"/>
    <b v="0"/>
    <b v="0"/>
    <s v="theater/plays"/>
    <x v="397"/>
    <n v="46.06"/>
    <s v="theater"/>
    <s v="plays"/>
  </r>
  <r>
    <n v="402"/>
    <s v="Ruiz, Richardson and Cole"/>
    <s v="Team-oriented static interface"/>
    <x v="190"/>
    <n v="2946"/>
    <x v="0"/>
    <n v="40"/>
    <s v="US"/>
    <s v="USD"/>
    <n v="1325829600"/>
    <n v="1329890400"/>
    <d v="2012-01-06T06:00:00"/>
    <d v="2012-02-22T06:00:00"/>
    <b v="0"/>
    <b v="1"/>
    <s v="film &amp; video/shorts"/>
    <x v="398"/>
    <n v="73.650000000000006"/>
    <s v="film &amp; video"/>
    <s v="shorts"/>
  </r>
  <r>
    <n v="403"/>
    <s v="Leonard-Mcclain"/>
    <s v="Virtual foreground throughput"/>
    <x v="239"/>
    <n v="168820"/>
    <x v="0"/>
    <n v="3015"/>
    <s v="CA"/>
    <s v="CAD"/>
    <n v="1273640400"/>
    <n v="1276750800"/>
    <d v="2010-05-12T05:00:00"/>
    <d v="2010-06-17T05:00:00"/>
    <b v="0"/>
    <b v="1"/>
    <s v="theater/plays"/>
    <x v="399"/>
    <n v="55.99"/>
    <s v="theater"/>
    <s v="plays"/>
  </r>
  <r>
    <n v="404"/>
    <s v="Bailey-Boyer"/>
    <s v="Visionary exuding Internet solution"/>
    <x v="240"/>
    <n v="154321"/>
    <x v="1"/>
    <n v="2237"/>
    <s v="US"/>
    <s v="USD"/>
    <n v="1510639200"/>
    <n v="1510898400"/>
    <d v="2017-11-14T06:00:00"/>
    <d v="2017-11-17T06:00:00"/>
    <b v="0"/>
    <b v="0"/>
    <s v="theater/plays"/>
    <x v="400"/>
    <n v="68.989999999999995"/>
    <s v="theater"/>
    <s v="plays"/>
  </r>
  <r>
    <n v="405"/>
    <s v="Lee LLC"/>
    <s v="Synchronized secondary analyzer"/>
    <x v="241"/>
    <n v="26527"/>
    <x v="0"/>
    <n v="435"/>
    <s v="US"/>
    <s v="USD"/>
    <n v="1528088400"/>
    <n v="1532408400"/>
    <d v="2018-06-04T05:00:00"/>
    <d v="2018-07-24T05:00:00"/>
    <b v="0"/>
    <b v="0"/>
    <s v="theater/plays"/>
    <x v="401"/>
    <n v="60.98"/>
    <s v="theater"/>
    <s v="plays"/>
  </r>
  <r>
    <n v="406"/>
    <s v="Lyons Inc"/>
    <s v="Balanced attitude-oriented parallelism"/>
    <x v="242"/>
    <n v="71583"/>
    <x v="1"/>
    <n v="645"/>
    <s v="US"/>
    <s v="USD"/>
    <n v="1359525600"/>
    <n v="1360562400"/>
    <d v="2013-01-30T06:00:00"/>
    <d v="2013-02-11T06:00:00"/>
    <b v="1"/>
    <b v="0"/>
    <s v="film &amp; video/documentary"/>
    <x v="402"/>
    <n v="110.98"/>
    <s v="film &amp; video"/>
    <s v="documentary"/>
  </r>
  <r>
    <n v="407"/>
    <s v="Herrera-Wilson"/>
    <s v="Organized bandwidth-monitored core"/>
    <x v="74"/>
    <n v="12100"/>
    <x v="1"/>
    <n v="484"/>
    <s v="DK"/>
    <s v="DKK"/>
    <n v="1570942800"/>
    <n v="1571547600"/>
    <d v="2019-10-13T05:00:00"/>
    <d v="2019-10-20T05:00:00"/>
    <b v="0"/>
    <b v="0"/>
    <s v="theater/plays"/>
    <x v="403"/>
    <n v="25"/>
    <s v="theater"/>
    <s v="plays"/>
  </r>
  <r>
    <n v="408"/>
    <s v="Mahoney, Adams and Lucas"/>
    <s v="Cloned leadingedge utilization"/>
    <x v="243"/>
    <n v="12129"/>
    <x v="1"/>
    <n v="154"/>
    <s v="CA"/>
    <s v="CAD"/>
    <n v="1466398800"/>
    <n v="1468126800"/>
    <d v="2016-06-20T05:00:00"/>
    <d v="2016-07-10T05:00:00"/>
    <b v="0"/>
    <b v="0"/>
    <s v="film &amp; video/documentary"/>
    <x v="404"/>
    <n v="78.760000000000005"/>
    <s v="film &amp; video"/>
    <s v="documentary"/>
  </r>
  <r>
    <n v="409"/>
    <s v="Stewart LLC"/>
    <s v="Secured asymmetric projection"/>
    <x v="244"/>
    <n v="62804"/>
    <x v="0"/>
    <n v="714"/>
    <s v="US"/>
    <s v="USD"/>
    <n v="1492491600"/>
    <n v="1492837200"/>
    <d v="2017-04-18T05:00:00"/>
    <d v="2017-04-22T05:00:00"/>
    <b v="0"/>
    <b v="0"/>
    <s v="music/rock"/>
    <x v="405"/>
    <n v="87.96"/>
    <s v="music"/>
    <s v="rock"/>
  </r>
  <r>
    <n v="410"/>
    <s v="Mcmillan Group"/>
    <s v="Advanced cohesive Graphic Interface"/>
    <x v="184"/>
    <n v="55536"/>
    <x v="2"/>
    <n v="1111"/>
    <s v="US"/>
    <s v="USD"/>
    <n v="1430197200"/>
    <n v="1430197200"/>
    <d v="2015-04-28T05:00:00"/>
    <d v="2015-04-28T05:00:00"/>
    <b v="0"/>
    <b v="0"/>
    <s v="games/mobile games"/>
    <x v="406"/>
    <n v="49.99"/>
    <s v="games"/>
    <s v="mobile games"/>
  </r>
  <r>
    <n v="411"/>
    <s v="Beck, Thompson and Martinez"/>
    <s v="Down-sized maximized function"/>
    <x v="75"/>
    <n v="8161"/>
    <x v="1"/>
    <n v="82"/>
    <s v="US"/>
    <s v="USD"/>
    <n v="1496034000"/>
    <n v="1496206800"/>
    <d v="2017-05-29T05:00:00"/>
    <d v="2017-05-31T05:00:00"/>
    <b v="0"/>
    <b v="0"/>
    <s v="theater/plays"/>
    <x v="407"/>
    <n v="99.52"/>
    <s v="theater"/>
    <s v="plays"/>
  </r>
  <r>
    <n v="412"/>
    <s v="Rodriguez-Scott"/>
    <s v="Realigned zero tolerance software"/>
    <x v="118"/>
    <n v="14046"/>
    <x v="1"/>
    <n v="134"/>
    <s v="US"/>
    <s v="USD"/>
    <n v="1388728800"/>
    <n v="1389592800"/>
    <d v="2014-01-03T06:00:00"/>
    <d v="2014-01-13T06:00:00"/>
    <b v="0"/>
    <b v="0"/>
    <s v="publishing/fiction"/>
    <x v="408"/>
    <n v="104.82"/>
    <s v="publishing"/>
    <s v="fiction"/>
  </r>
  <r>
    <n v="413"/>
    <s v="Rush-Bowers"/>
    <s v="Persevering analyzing extranet"/>
    <x v="245"/>
    <n v="117628"/>
    <x v="2"/>
    <n v="1089"/>
    <s v="US"/>
    <s v="USD"/>
    <n v="1543298400"/>
    <n v="1545631200"/>
    <d v="2018-11-27T06:00:00"/>
    <d v="2018-12-24T06:00:00"/>
    <b v="0"/>
    <b v="0"/>
    <s v="film &amp; video/animation"/>
    <x v="409"/>
    <n v="108.01"/>
    <s v="film &amp; video"/>
    <s v="animation"/>
  </r>
  <r>
    <n v="414"/>
    <s v="Davis and Sons"/>
    <s v="Innovative human-resource migration"/>
    <x v="246"/>
    <n v="159405"/>
    <x v="0"/>
    <n v="5497"/>
    <s v="US"/>
    <s v="USD"/>
    <n v="1271739600"/>
    <n v="1272430800"/>
    <d v="2010-04-20T05:00:00"/>
    <d v="2010-04-28T05:00:00"/>
    <b v="0"/>
    <b v="1"/>
    <s v="food/food trucks"/>
    <x v="410"/>
    <n v="29"/>
    <s v="food"/>
    <s v="food trucks"/>
  </r>
  <r>
    <n v="415"/>
    <s v="Anderson-Pham"/>
    <s v="Intuitive needs-based monitoring"/>
    <x v="247"/>
    <n v="12552"/>
    <x v="0"/>
    <n v="418"/>
    <s v="US"/>
    <s v="USD"/>
    <n v="1326434400"/>
    <n v="1327903200"/>
    <d v="2012-01-13T06:00:00"/>
    <d v="2012-01-30T06:00:00"/>
    <b v="0"/>
    <b v="0"/>
    <s v="theater/plays"/>
    <x v="411"/>
    <n v="30.03"/>
    <s v="theater"/>
    <s v="plays"/>
  </r>
  <r>
    <n v="416"/>
    <s v="Stewart-Coleman"/>
    <s v="Customer-focused disintermediate toolset"/>
    <x v="248"/>
    <n v="59007"/>
    <x v="0"/>
    <n v="1439"/>
    <s v="US"/>
    <s v="USD"/>
    <n v="1295244000"/>
    <n v="1296021600"/>
    <d v="2011-01-17T06:00:00"/>
    <d v="2011-01-26T06:00:00"/>
    <b v="0"/>
    <b v="1"/>
    <s v="film &amp; video/documentary"/>
    <x v="412"/>
    <n v="41.01"/>
    <s v="film &amp; video"/>
    <s v="documentary"/>
  </r>
  <r>
    <n v="417"/>
    <s v="Bradshaw, Smith and Ryan"/>
    <s v="Upgradable 24/7 emulation"/>
    <x v="12"/>
    <n v="943"/>
    <x v="0"/>
    <n v="15"/>
    <s v="US"/>
    <s v="USD"/>
    <n v="1541221200"/>
    <n v="1543298400"/>
    <d v="2018-11-03T05:00:00"/>
    <d v="2018-11-27T06:00:00"/>
    <b v="0"/>
    <b v="0"/>
    <s v="theater/plays"/>
    <x v="413"/>
    <n v="62.87"/>
    <s v="theater"/>
    <s v="plays"/>
  </r>
  <r>
    <n v="418"/>
    <s v="Jackson PLC"/>
    <s v="Quality-focused client-server core"/>
    <x v="249"/>
    <n v="93963"/>
    <x v="0"/>
    <n v="1999"/>
    <s v="CA"/>
    <s v="CAD"/>
    <n v="1336280400"/>
    <n v="1336366800"/>
    <d v="2012-05-06T05:00:00"/>
    <d v="2012-05-07T05:00:00"/>
    <b v="0"/>
    <b v="0"/>
    <s v="film &amp; video/documentary"/>
    <x v="414"/>
    <n v="47.01"/>
    <s v="film &amp; video"/>
    <s v="documentary"/>
  </r>
  <r>
    <n v="419"/>
    <s v="Ware-Arias"/>
    <s v="Upgradable maximized protocol"/>
    <x v="250"/>
    <n v="140469"/>
    <x v="1"/>
    <n v="5203"/>
    <s v="US"/>
    <s v="USD"/>
    <n v="1324533600"/>
    <n v="1325052000"/>
    <d v="2011-12-22T06:00:00"/>
    <d v="2011-12-28T06:00:00"/>
    <b v="0"/>
    <b v="0"/>
    <s v="technology/web"/>
    <x v="415"/>
    <n v="27"/>
    <s v="technology"/>
    <s v="web"/>
  </r>
  <r>
    <n v="420"/>
    <s v="Blair, Reyes and Woods"/>
    <s v="Cross-platform interactive synergy"/>
    <x v="92"/>
    <n v="6423"/>
    <x v="1"/>
    <n v="94"/>
    <s v="US"/>
    <s v="USD"/>
    <n v="1498366800"/>
    <n v="1499576400"/>
    <d v="2017-06-25T05:00:00"/>
    <d v="2017-07-09T05:00:00"/>
    <b v="0"/>
    <b v="0"/>
    <s v="theater/plays"/>
    <x v="416"/>
    <n v="68.33"/>
    <s v="theater"/>
    <s v="plays"/>
  </r>
  <r>
    <n v="421"/>
    <s v="Thomas-Lopez"/>
    <s v="User-centric fault-tolerant archive"/>
    <x v="151"/>
    <n v="6015"/>
    <x v="0"/>
    <n v="118"/>
    <s v="US"/>
    <s v="USD"/>
    <n v="1498712400"/>
    <n v="1501304400"/>
    <d v="2017-06-29T05:00:00"/>
    <d v="2017-07-29T05:00:00"/>
    <b v="0"/>
    <b v="1"/>
    <s v="technology/wearables"/>
    <x v="417"/>
    <n v="50.97"/>
    <s v="technology"/>
    <s v="wearables"/>
  </r>
  <r>
    <n v="422"/>
    <s v="Brown, Davies and Pacheco"/>
    <s v="Reverse-engineered regional knowledge user"/>
    <x v="251"/>
    <n v="11075"/>
    <x v="1"/>
    <n v="205"/>
    <s v="US"/>
    <s v="USD"/>
    <n v="1271480400"/>
    <n v="1273208400"/>
    <d v="2010-04-17T05:00:00"/>
    <d v="2010-05-07T05:00:00"/>
    <b v="0"/>
    <b v="1"/>
    <s v="theater/plays"/>
    <x v="418"/>
    <n v="54.02"/>
    <s v="theater"/>
    <s v="plays"/>
  </r>
  <r>
    <n v="423"/>
    <s v="Jones-Riddle"/>
    <s v="Self-enabling real-time definition"/>
    <x v="252"/>
    <n v="15723"/>
    <x v="0"/>
    <n v="162"/>
    <s v="US"/>
    <s v="USD"/>
    <n v="1316667600"/>
    <n v="1316840400"/>
    <d v="2011-09-22T05:00:00"/>
    <d v="2011-09-24T05:00:00"/>
    <b v="0"/>
    <b v="1"/>
    <s v="food/food trucks"/>
    <x v="419"/>
    <n v="97.06"/>
    <s v="food"/>
    <s v="food trucks"/>
  </r>
  <r>
    <n v="424"/>
    <s v="Schmidt-Gomez"/>
    <s v="User-centric impactful projection"/>
    <x v="135"/>
    <n v="2064"/>
    <x v="0"/>
    <n v="83"/>
    <s v="US"/>
    <s v="USD"/>
    <n v="1524027600"/>
    <n v="1524546000"/>
    <d v="2018-04-18T05:00:00"/>
    <d v="2018-04-24T05:00:00"/>
    <b v="0"/>
    <b v="0"/>
    <s v="music/indie rock"/>
    <x v="420"/>
    <n v="24.87"/>
    <s v="music"/>
    <s v="indie rock"/>
  </r>
  <r>
    <n v="425"/>
    <s v="Sullivan, Davis and Booth"/>
    <s v="Vision-oriented actuating hardware"/>
    <x v="50"/>
    <n v="7767"/>
    <x v="1"/>
    <n v="92"/>
    <s v="US"/>
    <s v="USD"/>
    <n v="1438059600"/>
    <n v="1438578000"/>
    <d v="2015-07-28T05:00:00"/>
    <d v="2015-08-03T05:00:00"/>
    <b v="0"/>
    <b v="0"/>
    <s v="photography/photography books"/>
    <x v="421"/>
    <n v="84.42"/>
    <s v="photography"/>
    <s v="photography books"/>
  </r>
  <r>
    <n v="426"/>
    <s v="Edwards-Kane"/>
    <s v="Virtual leadingedge framework"/>
    <x v="37"/>
    <n v="10313"/>
    <x v="1"/>
    <n v="219"/>
    <s v="US"/>
    <s v="USD"/>
    <n v="1361944800"/>
    <n v="1362549600"/>
    <d v="2013-02-27T06:00:00"/>
    <d v="2013-03-06T06:00:00"/>
    <b v="0"/>
    <b v="0"/>
    <s v="theater/plays"/>
    <x v="422"/>
    <n v="47.09"/>
    <s v="theater"/>
    <s v="plays"/>
  </r>
  <r>
    <n v="427"/>
    <s v="Hicks, Wall and Webb"/>
    <s v="Managed discrete framework"/>
    <x v="253"/>
    <n v="197018"/>
    <x v="1"/>
    <n v="2526"/>
    <s v="US"/>
    <s v="USD"/>
    <n v="1410584400"/>
    <n v="1413349200"/>
    <d v="2014-09-13T05:00:00"/>
    <d v="2014-10-15T05:00:00"/>
    <b v="0"/>
    <b v="1"/>
    <s v="theater/plays"/>
    <x v="423"/>
    <n v="78"/>
    <s v="theater"/>
    <s v="plays"/>
  </r>
  <r>
    <n v="428"/>
    <s v="Mayer-Richmond"/>
    <s v="Progressive zero-defect capability"/>
    <x v="254"/>
    <n v="47037"/>
    <x v="0"/>
    <n v="747"/>
    <s v="US"/>
    <s v="USD"/>
    <n v="1297404000"/>
    <n v="1298008800"/>
    <d v="2011-02-11T06:00:00"/>
    <d v="2011-02-18T06:00:00"/>
    <b v="0"/>
    <b v="0"/>
    <s v="film &amp; video/animation"/>
    <x v="424"/>
    <n v="62.97"/>
    <s v="film &amp; video"/>
    <s v="animation"/>
  </r>
  <r>
    <n v="429"/>
    <s v="Robles Ltd"/>
    <s v="Right-sized demand-driven adapter"/>
    <x v="255"/>
    <n v="173191"/>
    <x v="3"/>
    <n v="2138"/>
    <s v="US"/>
    <s v="USD"/>
    <n v="1392012000"/>
    <n v="1394427600"/>
    <d v="2014-02-10T06:00:00"/>
    <d v="2014-03-10T05:00:00"/>
    <b v="0"/>
    <b v="1"/>
    <s v="photography/photography books"/>
    <x v="425"/>
    <n v="81.010000000000005"/>
    <s v="photography"/>
    <s v="photography books"/>
  </r>
  <r>
    <n v="430"/>
    <s v="Cochran Ltd"/>
    <s v="Re-engineered attitude-oriented frame"/>
    <x v="32"/>
    <n v="5487"/>
    <x v="0"/>
    <n v="84"/>
    <s v="US"/>
    <s v="USD"/>
    <n v="1569733200"/>
    <n v="1572670800"/>
    <d v="2019-09-29T05:00:00"/>
    <d v="2019-11-02T05:00:00"/>
    <b v="0"/>
    <b v="0"/>
    <s v="theater/plays"/>
    <x v="426"/>
    <n v="65.319999999999993"/>
    <s v="theater"/>
    <s v="plays"/>
  </r>
  <r>
    <n v="431"/>
    <s v="Rosales LLC"/>
    <s v="Compatible multimedia utilization"/>
    <x v="135"/>
    <n v="9817"/>
    <x v="1"/>
    <n v="94"/>
    <s v="US"/>
    <s v="USD"/>
    <n v="1529643600"/>
    <n v="1531112400"/>
    <d v="2018-06-22T05:00:00"/>
    <d v="2018-07-09T05:00:00"/>
    <b v="1"/>
    <b v="0"/>
    <s v="theater/plays"/>
    <x v="427"/>
    <n v="104.44"/>
    <s v="theater"/>
    <s v="plays"/>
  </r>
  <r>
    <n v="432"/>
    <s v="Harper-Bryan"/>
    <s v="Re-contextualized dedicated hardware"/>
    <x v="106"/>
    <n v="6369"/>
    <x v="0"/>
    <n v="91"/>
    <s v="US"/>
    <s v="USD"/>
    <n v="1399006800"/>
    <n v="1400734800"/>
    <d v="2014-05-02T05:00:00"/>
    <d v="2014-05-22T05:00:00"/>
    <b v="0"/>
    <b v="0"/>
    <s v="theater/plays"/>
    <x v="428"/>
    <n v="69.989999999999995"/>
    <s v="theater"/>
    <s v="plays"/>
  </r>
  <r>
    <n v="433"/>
    <s v="Potter, Harper and Everett"/>
    <s v="Decentralized composite paradigm"/>
    <x v="256"/>
    <n v="65755"/>
    <x v="0"/>
    <n v="792"/>
    <s v="US"/>
    <s v="USD"/>
    <n v="1385359200"/>
    <n v="1386741600"/>
    <d v="2013-11-25T06:00:00"/>
    <d v="2013-12-11T06:00:00"/>
    <b v="0"/>
    <b v="1"/>
    <s v="film &amp; video/documentary"/>
    <x v="429"/>
    <n v="83.02"/>
    <s v="film &amp; video"/>
    <s v="documentary"/>
  </r>
  <r>
    <n v="434"/>
    <s v="Floyd-Sims"/>
    <s v="Cloned transitional hierarchy"/>
    <x v="91"/>
    <n v="903"/>
    <x v="3"/>
    <n v="10"/>
    <s v="CA"/>
    <s v="CAD"/>
    <n v="1480572000"/>
    <n v="1481781600"/>
    <d v="2016-12-01T06:00:00"/>
    <d v="2016-12-15T06:00:00"/>
    <b v="1"/>
    <b v="0"/>
    <s v="theater/plays"/>
    <x v="430"/>
    <n v="90.3"/>
    <s v="theater"/>
    <s v="plays"/>
  </r>
  <r>
    <n v="435"/>
    <s v="Spence, Jackson and Kelly"/>
    <s v="Advanced discrete leverage"/>
    <x v="257"/>
    <n v="178120"/>
    <x v="1"/>
    <n v="1713"/>
    <s v="IT"/>
    <s v="EUR"/>
    <n v="1418623200"/>
    <n v="1419660000"/>
    <d v="2014-12-15T06:00:00"/>
    <d v="2014-12-27T06:00:00"/>
    <b v="0"/>
    <b v="1"/>
    <s v="theater/plays"/>
    <x v="431"/>
    <n v="103.98"/>
    <s v="theater"/>
    <s v="plays"/>
  </r>
  <r>
    <n v="436"/>
    <s v="King-Nguyen"/>
    <s v="Open-source incremental throughput"/>
    <x v="81"/>
    <n v="13678"/>
    <x v="1"/>
    <n v="249"/>
    <s v="US"/>
    <s v="USD"/>
    <n v="1555736400"/>
    <n v="1555822800"/>
    <d v="2019-04-20T05:00:00"/>
    <d v="2019-04-21T05:00:00"/>
    <b v="0"/>
    <b v="0"/>
    <s v="music/jazz"/>
    <x v="432"/>
    <n v="54.93"/>
    <s v="music"/>
    <s v="jazz"/>
  </r>
  <r>
    <n v="437"/>
    <s v="Hansen Group"/>
    <s v="Centralized regional interface"/>
    <x v="32"/>
    <n v="9969"/>
    <x v="1"/>
    <n v="192"/>
    <s v="US"/>
    <s v="USD"/>
    <n v="1442120400"/>
    <n v="1442379600"/>
    <d v="2015-09-13T05:00:00"/>
    <d v="2015-09-16T05:00:00"/>
    <b v="0"/>
    <b v="1"/>
    <s v="film &amp; video/animation"/>
    <x v="433"/>
    <n v="51.92"/>
    <s v="film &amp; video"/>
    <s v="animation"/>
  </r>
  <r>
    <n v="438"/>
    <s v="Mathis, Hall and Hansen"/>
    <s v="Streamlined web-enabled knowledgebase"/>
    <x v="111"/>
    <n v="14827"/>
    <x v="1"/>
    <n v="247"/>
    <s v="US"/>
    <s v="USD"/>
    <n v="1362376800"/>
    <n v="1364965200"/>
    <d v="2013-03-04T06:00:00"/>
    <d v="2013-04-03T05:00:00"/>
    <b v="0"/>
    <b v="0"/>
    <s v="theater/plays"/>
    <x v="434"/>
    <n v="60.03"/>
    <s v="theater"/>
    <s v="plays"/>
  </r>
  <r>
    <n v="439"/>
    <s v="Cummings Inc"/>
    <s v="Digitized transitional monitoring"/>
    <x v="258"/>
    <n v="100900"/>
    <x v="1"/>
    <n v="2293"/>
    <s v="US"/>
    <s v="USD"/>
    <n v="1478408400"/>
    <n v="1479016800"/>
    <d v="2016-11-06T05:00:00"/>
    <d v="2016-11-13T06:00:00"/>
    <b v="0"/>
    <b v="0"/>
    <s v="film &amp; video/science fiction"/>
    <x v="435"/>
    <n v="44"/>
    <s v="film &amp; video"/>
    <s v="science fiction"/>
  </r>
  <r>
    <n v="440"/>
    <s v="Miller-Poole"/>
    <s v="Networked optimal adapter"/>
    <x v="259"/>
    <n v="165954"/>
    <x v="1"/>
    <n v="3131"/>
    <s v="US"/>
    <s v="USD"/>
    <n v="1498798800"/>
    <n v="1499662800"/>
    <d v="2017-06-30T05:00:00"/>
    <d v="2017-07-10T05:00:00"/>
    <b v="0"/>
    <b v="0"/>
    <s v="film &amp; video/television"/>
    <x v="436"/>
    <n v="53"/>
    <s v="film &amp; video"/>
    <s v="television"/>
  </r>
  <r>
    <n v="441"/>
    <s v="Rodriguez-West"/>
    <s v="Automated optimal function"/>
    <x v="260"/>
    <n v="1744"/>
    <x v="0"/>
    <n v="32"/>
    <s v="US"/>
    <s v="USD"/>
    <n v="1335416400"/>
    <n v="1337835600"/>
    <d v="2012-04-26T05:00:00"/>
    <d v="2012-05-24T05:00:00"/>
    <b v="0"/>
    <b v="0"/>
    <s v="technology/wearables"/>
    <x v="437"/>
    <n v="54.5"/>
    <s v="technology"/>
    <s v="wearables"/>
  </r>
  <r>
    <n v="442"/>
    <s v="Calderon, Bradford and Dean"/>
    <s v="Devolved system-worthy framework"/>
    <x v="91"/>
    <n v="10731"/>
    <x v="1"/>
    <n v="143"/>
    <s v="IT"/>
    <s v="EUR"/>
    <n v="1504328400"/>
    <n v="1505710800"/>
    <d v="2017-09-02T05:00:00"/>
    <d v="2017-09-18T05:00:00"/>
    <b v="0"/>
    <b v="0"/>
    <s v="theater/plays"/>
    <x v="438"/>
    <n v="75.040000000000006"/>
    <s v="theater"/>
    <s v="plays"/>
  </r>
  <r>
    <n v="443"/>
    <s v="Clark-Bowman"/>
    <s v="Stand-alone user-facing service-desk"/>
    <x v="29"/>
    <n v="3232"/>
    <x v="3"/>
    <n v="90"/>
    <s v="US"/>
    <s v="USD"/>
    <n v="1285822800"/>
    <n v="1287464400"/>
    <d v="2010-09-30T05:00:00"/>
    <d v="2010-10-19T05:00:00"/>
    <b v="0"/>
    <b v="0"/>
    <s v="theater/plays"/>
    <x v="439"/>
    <n v="35.909999999999997"/>
    <s v="theater"/>
    <s v="plays"/>
  </r>
  <r>
    <n v="444"/>
    <s v="Hensley Ltd"/>
    <s v="Versatile global attitude"/>
    <x v="8"/>
    <n v="10938"/>
    <x v="1"/>
    <n v="296"/>
    <s v="US"/>
    <s v="USD"/>
    <n v="1311483600"/>
    <n v="1311656400"/>
    <d v="2011-07-24T05:00:00"/>
    <d v="2011-07-26T05:00:00"/>
    <b v="0"/>
    <b v="1"/>
    <s v="music/indie rock"/>
    <x v="440"/>
    <n v="36.950000000000003"/>
    <s v="music"/>
    <s v="indie rock"/>
  </r>
  <r>
    <n v="445"/>
    <s v="Anderson-Pearson"/>
    <s v="Intuitive demand-driven Local Area Network"/>
    <x v="118"/>
    <n v="10739"/>
    <x v="1"/>
    <n v="170"/>
    <s v="US"/>
    <s v="USD"/>
    <n v="1291356000"/>
    <n v="1293170400"/>
    <d v="2010-12-03T06:00:00"/>
    <d v="2010-12-24T06:00:00"/>
    <b v="0"/>
    <b v="1"/>
    <s v="theater/plays"/>
    <x v="441"/>
    <n v="63.17"/>
    <s v="theater"/>
    <s v="plays"/>
  </r>
  <r>
    <n v="446"/>
    <s v="Martin, Martin and Solis"/>
    <s v="Assimilated uniform methodology"/>
    <x v="85"/>
    <n v="5579"/>
    <x v="0"/>
    <n v="186"/>
    <s v="US"/>
    <s v="USD"/>
    <n v="1355810400"/>
    <n v="1355983200"/>
    <d v="2012-12-18T06:00:00"/>
    <d v="2012-12-20T06:00:00"/>
    <b v="0"/>
    <b v="0"/>
    <s v="technology/wearables"/>
    <x v="442"/>
    <n v="29.99"/>
    <s v="technology"/>
    <s v="wearables"/>
  </r>
  <r>
    <n v="447"/>
    <s v="Harrington-Harper"/>
    <s v="Self-enabling next generation algorithm"/>
    <x v="261"/>
    <n v="37754"/>
    <x v="3"/>
    <n v="439"/>
    <s v="GB"/>
    <s v="GBP"/>
    <n v="1513663200"/>
    <n v="1515045600"/>
    <d v="2017-12-19T06:00:00"/>
    <d v="2018-01-04T06:00:00"/>
    <b v="0"/>
    <b v="0"/>
    <s v="film &amp; video/television"/>
    <x v="443"/>
    <n v="86"/>
    <s v="film &amp; video"/>
    <s v="television"/>
  </r>
  <r>
    <n v="448"/>
    <s v="Price and Sons"/>
    <s v="Object-based demand-driven strategy"/>
    <x v="262"/>
    <n v="45384"/>
    <x v="0"/>
    <n v="605"/>
    <s v="US"/>
    <s v="USD"/>
    <n v="1365915600"/>
    <n v="1366088400"/>
    <d v="2013-04-14T05:00:00"/>
    <d v="2013-04-16T05:00:00"/>
    <b v="0"/>
    <b v="1"/>
    <s v="games/video games"/>
    <x v="444"/>
    <n v="75.010000000000005"/>
    <s v="games"/>
    <s v="video games"/>
  </r>
  <r>
    <n v="449"/>
    <s v="Cuevas-Morales"/>
    <s v="Public-key coherent ability"/>
    <x v="79"/>
    <n v="8703"/>
    <x v="1"/>
    <n v="86"/>
    <s v="DK"/>
    <s v="DKK"/>
    <n v="1551852000"/>
    <n v="1553317200"/>
    <d v="2019-03-06T06:00:00"/>
    <d v="2019-03-23T05:00:00"/>
    <b v="0"/>
    <b v="0"/>
    <s v="games/video games"/>
    <x v="445"/>
    <n v="101.2"/>
    <s v="games"/>
    <s v="video games"/>
  </r>
  <r>
    <n v="450"/>
    <s v="Delgado-Hatfield"/>
    <s v="Up-sized composite success"/>
    <x v="0"/>
    <n v="4"/>
    <x v="0"/>
    <n v="1"/>
    <s v="CA"/>
    <s v="CAD"/>
    <n v="1540098000"/>
    <n v="1542088800"/>
    <d v="2018-10-21T05:00:00"/>
    <d v="2018-11-13T06:00:00"/>
    <b v="0"/>
    <b v="0"/>
    <s v="film &amp; video/animation"/>
    <x v="446"/>
    <n v="4"/>
    <s v="film &amp; video"/>
    <s v="animation"/>
  </r>
  <r>
    <n v="451"/>
    <s v="Padilla-Porter"/>
    <s v="Innovative exuding matrix"/>
    <x v="263"/>
    <n v="182302"/>
    <x v="1"/>
    <n v="6286"/>
    <s v="US"/>
    <s v="USD"/>
    <n v="1500440400"/>
    <n v="1503118800"/>
    <d v="2017-07-19T05:00:00"/>
    <d v="2017-08-19T05:00:00"/>
    <b v="0"/>
    <b v="0"/>
    <s v="music/rock"/>
    <x v="447"/>
    <n v="29"/>
    <s v="music"/>
    <s v="rock"/>
  </r>
  <r>
    <n v="452"/>
    <s v="Morris Group"/>
    <s v="Realigned impactful artificial intelligence"/>
    <x v="73"/>
    <n v="3045"/>
    <x v="0"/>
    <n v="31"/>
    <s v="US"/>
    <s v="USD"/>
    <n v="1278392400"/>
    <n v="1278478800"/>
    <d v="2010-07-06T05:00:00"/>
    <d v="2010-07-07T05:00:00"/>
    <b v="0"/>
    <b v="0"/>
    <s v="film &amp; video/drama"/>
    <x v="448"/>
    <n v="98.23"/>
    <s v="film &amp; video"/>
    <s v="drama"/>
  </r>
  <r>
    <n v="453"/>
    <s v="Saunders Ltd"/>
    <s v="Multi-layered multi-tasking secured line"/>
    <x v="264"/>
    <n v="102749"/>
    <x v="0"/>
    <n v="1181"/>
    <s v="US"/>
    <s v="USD"/>
    <n v="1480572000"/>
    <n v="1484114400"/>
    <d v="2016-12-01T06:00:00"/>
    <d v="2017-01-11T06:00:00"/>
    <b v="0"/>
    <b v="0"/>
    <s v="film &amp; video/science fiction"/>
    <x v="449"/>
    <n v="87"/>
    <s v="film &amp; video"/>
    <s v="science fiction"/>
  </r>
  <r>
    <n v="454"/>
    <s v="Woods Inc"/>
    <s v="Upgradable upward-trending portal"/>
    <x v="220"/>
    <n v="1763"/>
    <x v="0"/>
    <n v="39"/>
    <s v="US"/>
    <s v="USD"/>
    <n v="1382331600"/>
    <n v="1385445600"/>
    <d v="2013-10-21T05:00:00"/>
    <d v="2013-11-26T06:00:00"/>
    <b v="0"/>
    <b v="1"/>
    <s v="film &amp; video/drama"/>
    <x v="450"/>
    <n v="45.21"/>
    <s v="film &amp; video"/>
    <s v="drama"/>
  </r>
  <r>
    <n v="455"/>
    <s v="Villanueva, Wright and Richardson"/>
    <s v="Profit-focused global product"/>
    <x v="265"/>
    <n v="137904"/>
    <x v="1"/>
    <n v="3727"/>
    <s v="US"/>
    <s v="USD"/>
    <n v="1316754000"/>
    <n v="1318741200"/>
    <d v="2011-09-23T05:00:00"/>
    <d v="2011-10-16T05:00:00"/>
    <b v="0"/>
    <b v="0"/>
    <s v="theater/plays"/>
    <x v="451"/>
    <n v="37"/>
    <s v="theater"/>
    <s v="plays"/>
  </r>
  <r>
    <n v="456"/>
    <s v="Wilson, Brooks and Clark"/>
    <s v="Operative well-modulated data-warehouse"/>
    <x v="266"/>
    <n v="152438"/>
    <x v="1"/>
    <n v="1605"/>
    <s v="US"/>
    <s v="USD"/>
    <n v="1518242400"/>
    <n v="1518242400"/>
    <d v="2018-02-10T06:00:00"/>
    <d v="2018-02-10T06:00:00"/>
    <b v="0"/>
    <b v="1"/>
    <s v="music/indie rock"/>
    <x v="452"/>
    <n v="94.98"/>
    <s v="music"/>
    <s v="indie rock"/>
  </r>
  <r>
    <n v="457"/>
    <s v="Sheppard, Smith and Spence"/>
    <s v="Cloned asymmetric functionalities"/>
    <x v="92"/>
    <n v="1332"/>
    <x v="0"/>
    <n v="46"/>
    <s v="US"/>
    <s v="USD"/>
    <n v="1476421200"/>
    <n v="1476594000"/>
    <d v="2016-10-14T05:00:00"/>
    <d v="2016-10-16T05:00:00"/>
    <b v="0"/>
    <b v="0"/>
    <s v="theater/plays"/>
    <x v="453"/>
    <n v="28.96"/>
    <s v="theater"/>
    <s v="plays"/>
  </r>
  <r>
    <n v="458"/>
    <s v="Wise, Thompson and Allen"/>
    <s v="Pre-emptive neutral portal"/>
    <x v="267"/>
    <n v="118706"/>
    <x v="1"/>
    <n v="2120"/>
    <s v="US"/>
    <s v="USD"/>
    <n v="1269752400"/>
    <n v="1273554000"/>
    <d v="2010-03-28T05:00:00"/>
    <d v="2010-05-11T05:00:00"/>
    <b v="0"/>
    <b v="0"/>
    <s v="theater/plays"/>
    <x v="454"/>
    <n v="55.99"/>
    <s v="theater"/>
    <s v="plays"/>
  </r>
  <r>
    <n v="459"/>
    <s v="Lane, Ryan and Chapman"/>
    <s v="Switchable demand-driven help-desk"/>
    <x v="9"/>
    <n v="5674"/>
    <x v="0"/>
    <n v="105"/>
    <s v="US"/>
    <s v="USD"/>
    <n v="1419746400"/>
    <n v="1421906400"/>
    <d v="2014-12-28T06:00:00"/>
    <d v="2015-01-22T06:00:00"/>
    <b v="0"/>
    <b v="0"/>
    <s v="film &amp; video/documentary"/>
    <x v="455"/>
    <n v="54.04"/>
    <s v="film &amp; video"/>
    <s v="documentary"/>
  </r>
  <r>
    <n v="460"/>
    <s v="Rich, Alvarez and King"/>
    <s v="Business-focused static ability"/>
    <x v="166"/>
    <n v="4119"/>
    <x v="1"/>
    <n v="50"/>
    <s v="US"/>
    <s v="USD"/>
    <n v="1281330000"/>
    <n v="1281589200"/>
    <d v="2010-08-09T05:00:00"/>
    <d v="2010-08-12T05:00:00"/>
    <b v="0"/>
    <b v="0"/>
    <s v="theater/plays"/>
    <x v="456"/>
    <n v="82.38"/>
    <s v="theater"/>
    <s v="plays"/>
  </r>
  <r>
    <n v="461"/>
    <s v="Terry-Salinas"/>
    <s v="Networked secondary structure"/>
    <x v="268"/>
    <n v="139354"/>
    <x v="1"/>
    <n v="2080"/>
    <s v="US"/>
    <s v="USD"/>
    <n v="1398661200"/>
    <n v="1400389200"/>
    <d v="2014-04-28T05:00:00"/>
    <d v="2014-05-18T05:00:00"/>
    <b v="0"/>
    <b v="0"/>
    <s v="film &amp; video/drama"/>
    <x v="457"/>
    <n v="67"/>
    <s v="film &amp; video"/>
    <s v="drama"/>
  </r>
  <r>
    <n v="462"/>
    <s v="Wang-Rodriguez"/>
    <s v="Total multimedia website"/>
    <x v="269"/>
    <n v="57734"/>
    <x v="0"/>
    <n v="535"/>
    <s v="US"/>
    <s v="USD"/>
    <n v="1359525600"/>
    <n v="1362808800"/>
    <d v="2013-01-30T06:00:00"/>
    <d v="2013-03-09T06:00:00"/>
    <b v="0"/>
    <b v="0"/>
    <s v="games/mobile games"/>
    <x v="458"/>
    <n v="107.91"/>
    <s v="games"/>
    <s v="mobile games"/>
  </r>
  <r>
    <n v="463"/>
    <s v="Mckee-Hill"/>
    <s v="Cross-platform upward-trending parallelism"/>
    <x v="270"/>
    <n v="145265"/>
    <x v="1"/>
    <n v="2105"/>
    <s v="US"/>
    <s v="USD"/>
    <n v="1388469600"/>
    <n v="1388815200"/>
    <d v="2013-12-31T06:00:00"/>
    <d v="2014-01-04T06:00:00"/>
    <b v="0"/>
    <b v="0"/>
    <s v="film &amp; video/animation"/>
    <x v="459"/>
    <n v="69.010000000000005"/>
    <s v="film &amp; video"/>
    <s v="animation"/>
  </r>
  <r>
    <n v="464"/>
    <s v="Gomez LLC"/>
    <s v="Pre-emptive mission-critical hardware"/>
    <x v="271"/>
    <n v="95020"/>
    <x v="1"/>
    <n v="2436"/>
    <s v="US"/>
    <s v="USD"/>
    <n v="1518328800"/>
    <n v="1519538400"/>
    <d v="2018-02-11T06:00:00"/>
    <d v="2018-02-25T06:00:00"/>
    <b v="0"/>
    <b v="0"/>
    <s v="theater/plays"/>
    <x v="460"/>
    <n v="39.01"/>
    <s v="theater"/>
    <s v="plays"/>
  </r>
  <r>
    <n v="465"/>
    <s v="Gonzalez-Robbins"/>
    <s v="Up-sized responsive protocol"/>
    <x v="53"/>
    <n v="8829"/>
    <x v="1"/>
    <n v="80"/>
    <s v="US"/>
    <s v="USD"/>
    <n v="1517032800"/>
    <n v="1517810400"/>
    <d v="2018-01-27T06:00:00"/>
    <d v="2018-02-05T06:00:00"/>
    <b v="0"/>
    <b v="0"/>
    <s v="publishing/translations"/>
    <x v="461"/>
    <n v="110.36"/>
    <s v="publishing"/>
    <s v="translations"/>
  </r>
  <r>
    <n v="466"/>
    <s v="Obrien and Sons"/>
    <s v="Pre-emptive transitional frame"/>
    <x v="272"/>
    <n v="3984"/>
    <x v="1"/>
    <n v="42"/>
    <s v="US"/>
    <s v="USD"/>
    <n v="1368594000"/>
    <n v="1370581200"/>
    <d v="2013-05-15T05:00:00"/>
    <d v="2013-06-07T05:00:00"/>
    <b v="0"/>
    <b v="1"/>
    <s v="technology/wearables"/>
    <x v="462"/>
    <n v="94.86"/>
    <s v="technology"/>
    <s v="wearables"/>
  </r>
  <r>
    <n v="467"/>
    <s v="Shaw Ltd"/>
    <s v="Profit-focused content-based application"/>
    <x v="1"/>
    <n v="8053"/>
    <x v="1"/>
    <n v="139"/>
    <s v="CA"/>
    <s v="CAD"/>
    <n v="1448258400"/>
    <n v="1448863200"/>
    <d v="2015-11-23T06:00:00"/>
    <d v="2015-11-30T06:00:00"/>
    <b v="0"/>
    <b v="1"/>
    <s v="technology/web"/>
    <x v="463"/>
    <n v="57.94"/>
    <s v="technology"/>
    <s v="web"/>
  </r>
  <r>
    <n v="468"/>
    <s v="Hughes Inc"/>
    <s v="Streamlined neutral analyzer"/>
    <x v="220"/>
    <n v="1620"/>
    <x v="0"/>
    <n v="16"/>
    <s v="US"/>
    <s v="USD"/>
    <n v="1555218000"/>
    <n v="1556600400"/>
    <d v="2019-04-14T05:00:00"/>
    <d v="2019-04-30T05:00:00"/>
    <b v="0"/>
    <b v="0"/>
    <s v="theater/plays"/>
    <x v="464"/>
    <n v="101.25"/>
    <s v="theater"/>
    <s v="plays"/>
  </r>
  <r>
    <n v="469"/>
    <s v="Olsen-Ryan"/>
    <s v="Assimilated neutral utilization"/>
    <x v="36"/>
    <n v="10328"/>
    <x v="1"/>
    <n v="159"/>
    <s v="US"/>
    <s v="USD"/>
    <n v="1431925200"/>
    <n v="1432098000"/>
    <d v="2015-05-18T05:00:00"/>
    <d v="2015-05-20T05:00:00"/>
    <b v="0"/>
    <b v="0"/>
    <s v="film &amp; video/drama"/>
    <x v="465"/>
    <n v="64.959999999999994"/>
    <s v="film &amp; video"/>
    <s v="drama"/>
  </r>
  <r>
    <n v="470"/>
    <s v="Grimes, Holland and Sloan"/>
    <s v="Extended dedicated archive"/>
    <x v="136"/>
    <n v="10289"/>
    <x v="1"/>
    <n v="381"/>
    <s v="US"/>
    <s v="USD"/>
    <n v="1481522400"/>
    <n v="1482127200"/>
    <d v="2016-12-12T06:00:00"/>
    <d v="2016-12-19T06:00:00"/>
    <b v="0"/>
    <b v="0"/>
    <s v="technology/wearables"/>
    <x v="466"/>
    <n v="27.01"/>
    <s v="technology"/>
    <s v="wearables"/>
  </r>
  <r>
    <n v="471"/>
    <s v="Perry and Sons"/>
    <s v="Configurable static help-desk"/>
    <x v="33"/>
    <n v="9889"/>
    <x v="1"/>
    <n v="194"/>
    <s v="GB"/>
    <s v="GBP"/>
    <n v="1335934800"/>
    <n v="1335934800"/>
    <d v="2012-05-02T05:00:00"/>
    <d v="2012-05-02T05:00:00"/>
    <b v="0"/>
    <b v="1"/>
    <s v="food/food trucks"/>
    <x v="467"/>
    <n v="50.97"/>
    <s v="food"/>
    <s v="food trucks"/>
  </r>
  <r>
    <n v="472"/>
    <s v="Turner, Young and Collins"/>
    <s v="Self-enabling clear-thinking framework"/>
    <x v="273"/>
    <n v="60342"/>
    <x v="0"/>
    <n v="575"/>
    <s v="US"/>
    <s v="USD"/>
    <n v="1552280400"/>
    <n v="1556946000"/>
    <d v="2019-03-11T05:00:00"/>
    <d v="2019-05-04T05:00:00"/>
    <b v="0"/>
    <b v="0"/>
    <s v="music/rock"/>
    <x v="468"/>
    <n v="104.94"/>
    <s v="music"/>
    <s v="rock"/>
  </r>
  <r>
    <n v="473"/>
    <s v="Richardson Inc"/>
    <s v="Assimilated fault-tolerant capacity"/>
    <x v="92"/>
    <n v="8907"/>
    <x v="1"/>
    <n v="106"/>
    <s v="US"/>
    <s v="USD"/>
    <n v="1529989200"/>
    <n v="1530075600"/>
    <d v="2018-06-26T05:00:00"/>
    <d v="2018-06-27T05:00:00"/>
    <b v="0"/>
    <b v="0"/>
    <s v="music/electric music"/>
    <x v="469"/>
    <n v="84.03"/>
    <s v="music"/>
    <s v="electric music"/>
  </r>
  <r>
    <n v="474"/>
    <s v="Santos-Young"/>
    <s v="Enhanced neutral ability"/>
    <x v="220"/>
    <n v="14606"/>
    <x v="1"/>
    <n v="142"/>
    <s v="US"/>
    <s v="USD"/>
    <n v="1418709600"/>
    <n v="1418796000"/>
    <d v="2014-12-16T06:00:00"/>
    <d v="2014-12-17T06:00:00"/>
    <b v="0"/>
    <b v="0"/>
    <s v="film &amp; video/television"/>
    <x v="470"/>
    <n v="102.86"/>
    <s v="film &amp; video"/>
    <s v="television"/>
  </r>
  <r>
    <n v="475"/>
    <s v="Nichols Ltd"/>
    <s v="Function-based attitude-oriented groupware"/>
    <x v="71"/>
    <n v="8432"/>
    <x v="1"/>
    <n v="211"/>
    <s v="US"/>
    <s v="USD"/>
    <n v="1372136400"/>
    <n v="1372482000"/>
    <d v="2013-06-25T05:00:00"/>
    <d v="2013-06-29T05:00:00"/>
    <b v="0"/>
    <b v="1"/>
    <s v="publishing/translations"/>
    <x v="471"/>
    <n v="39.96"/>
    <s v="publishing"/>
    <s v="translations"/>
  </r>
  <r>
    <n v="476"/>
    <s v="Murphy PLC"/>
    <s v="Optional solution-oriented instruction set"/>
    <x v="274"/>
    <n v="57122"/>
    <x v="0"/>
    <n v="1120"/>
    <s v="US"/>
    <s v="USD"/>
    <n v="1533877200"/>
    <n v="1534395600"/>
    <d v="2018-08-10T05:00:00"/>
    <d v="2018-08-16T05:00:00"/>
    <b v="0"/>
    <b v="0"/>
    <s v="publishing/fiction"/>
    <x v="472"/>
    <n v="51"/>
    <s v="publishing"/>
    <s v="fiction"/>
  </r>
  <r>
    <n v="477"/>
    <s v="Hogan, Porter and Rivera"/>
    <s v="Organic object-oriented core"/>
    <x v="275"/>
    <n v="4613"/>
    <x v="0"/>
    <n v="113"/>
    <s v="US"/>
    <s v="USD"/>
    <n v="1309064400"/>
    <n v="1311397200"/>
    <d v="2011-06-26T05:00:00"/>
    <d v="2011-07-23T05:00:00"/>
    <b v="0"/>
    <b v="0"/>
    <s v="film &amp; video/science fiction"/>
    <x v="473"/>
    <n v="40.82"/>
    <s v="film &amp; video"/>
    <s v="science fiction"/>
  </r>
  <r>
    <n v="478"/>
    <s v="Lyons LLC"/>
    <s v="Balanced impactful circuit"/>
    <x v="276"/>
    <n v="162603"/>
    <x v="1"/>
    <n v="2756"/>
    <s v="US"/>
    <s v="USD"/>
    <n v="1425877200"/>
    <n v="1426914000"/>
    <d v="2015-03-09T05:00:00"/>
    <d v="2015-03-21T05:00:00"/>
    <b v="0"/>
    <b v="0"/>
    <s v="technology/wearables"/>
    <x v="474"/>
    <n v="59"/>
    <s v="technology"/>
    <s v="wearables"/>
  </r>
  <r>
    <n v="479"/>
    <s v="Long-Greene"/>
    <s v="Future-proofed heuristic encryption"/>
    <x v="166"/>
    <n v="12310"/>
    <x v="1"/>
    <n v="173"/>
    <s v="GB"/>
    <s v="GBP"/>
    <n v="1501304400"/>
    <n v="1501477200"/>
    <d v="2017-07-29T05:00:00"/>
    <d v="2017-07-31T05:00:00"/>
    <b v="0"/>
    <b v="0"/>
    <s v="food/food trucks"/>
    <x v="475"/>
    <n v="71.16"/>
    <s v="food"/>
    <s v="food trucks"/>
  </r>
  <r>
    <n v="480"/>
    <s v="Robles-Hudson"/>
    <s v="Balanced bifurcated leverage"/>
    <x v="133"/>
    <n v="8656"/>
    <x v="1"/>
    <n v="87"/>
    <s v="US"/>
    <s v="USD"/>
    <n v="1268287200"/>
    <n v="1269061200"/>
    <d v="2010-03-11T06:00:00"/>
    <d v="2010-03-20T05:00:00"/>
    <b v="0"/>
    <b v="1"/>
    <s v="photography/photography books"/>
    <x v="476"/>
    <n v="99.49"/>
    <s v="photography"/>
    <s v="photography books"/>
  </r>
  <r>
    <n v="481"/>
    <s v="Mcclure LLC"/>
    <s v="Sharable discrete budgetary management"/>
    <x v="277"/>
    <n v="159931"/>
    <x v="0"/>
    <n v="1538"/>
    <s v="US"/>
    <s v="USD"/>
    <n v="1412139600"/>
    <n v="1415772000"/>
    <d v="2014-10-01T05:00:00"/>
    <d v="2014-11-12T06:00:00"/>
    <b v="0"/>
    <b v="1"/>
    <s v="theater/plays"/>
    <x v="477"/>
    <n v="103.99"/>
    <s v="theater"/>
    <s v="plays"/>
  </r>
  <r>
    <n v="482"/>
    <s v="Martin, Russell and Baker"/>
    <s v="Focused solution-oriented instruction set"/>
    <x v="3"/>
    <n v="689"/>
    <x v="0"/>
    <n v="9"/>
    <s v="US"/>
    <s v="USD"/>
    <n v="1330063200"/>
    <n v="1331013600"/>
    <d v="2012-02-24T06:00:00"/>
    <d v="2012-03-06T06:00:00"/>
    <b v="0"/>
    <b v="1"/>
    <s v="publishing/fiction"/>
    <x v="478"/>
    <n v="76.56"/>
    <s v="publishing"/>
    <s v="fiction"/>
  </r>
  <r>
    <n v="483"/>
    <s v="Rice-Parker"/>
    <s v="Down-sized actuating infrastructure"/>
    <x v="278"/>
    <n v="48236"/>
    <x v="0"/>
    <n v="554"/>
    <s v="US"/>
    <s v="USD"/>
    <n v="1576130400"/>
    <n v="1576735200"/>
    <d v="2019-12-12T06:00:00"/>
    <d v="2019-12-19T06:00:00"/>
    <b v="0"/>
    <b v="0"/>
    <s v="theater/plays"/>
    <x v="479"/>
    <n v="87.07"/>
    <s v="theater"/>
    <s v="plays"/>
  </r>
  <r>
    <n v="484"/>
    <s v="Landry Inc"/>
    <s v="Synergistic cohesive adapter"/>
    <x v="241"/>
    <n v="77021"/>
    <x v="1"/>
    <n v="1572"/>
    <s v="GB"/>
    <s v="GBP"/>
    <n v="1407128400"/>
    <n v="1411362000"/>
    <d v="2014-08-04T05:00:00"/>
    <d v="2014-09-22T05:00:00"/>
    <b v="0"/>
    <b v="1"/>
    <s v="food/food trucks"/>
    <x v="480"/>
    <n v="49"/>
    <s v="food"/>
    <s v="food trucks"/>
  </r>
  <r>
    <n v="485"/>
    <s v="Richards-Davis"/>
    <s v="Quality-focused mission-critical structure"/>
    <x v="279"/>
    <n v="27844"/>
    <x v="0"/>
    <n v="648"/>
    <s v="GB"/>
    <s v="GBP"/>
    <n v="1560142800"/>
    <n v="1563685200"/>
    <d v="2019-06-10T05:00:00"/>
    <d v="2019-07-21T05:00:00"/>
    <b v="0"/>
    <b v="0"/>
    <s v="theater/plays"/>
    <x v="481"/>
    <n v="42.97"/>
    <s v="theater"/>
    <s v="plays"/>
  </r>
  <r>
    <n v="486"/>
    <s v="Davis, Cox and Fox"/>
    <s v="Compatible exuding Graphical User Interface"/>
    <x v="5"/>
    <n v="702"/>
    <x v="0"/>
    <n v="21"/>
    <s v="GB"/>
    <s v="GBP"/>
    <n v="1520575200"/>
    <n v="1521867600"/>
    <d v="2018-03-09T06:00:00"/>
    <d v="2018-03-24T05:00:00"/>
    <b v="0"/>
    <b v="1"/>
    <s v="publishing/translations"/>
    <x v="482"/>
    <n v="33.43"/>
    <s v="publishing"/>
    <s v="translations"/>
  </r>
  <r>
    <n v="487"/>
    <s v="Smith-Wallace"/>
    <s v="Monitored 24/7 time-frame"/>
    <x v="280"/>
    <n v="197024"/>
    <x v="1"/>
    <n v="2346"/>
    <s v="US"/>
    <s v="USD"/>
    <n v="1492664400"/>
    <n v="1495515600"/>
    <d v="2017-04-20T05:00:00"/>
    <d v="2017-05-23T05:00:00"/>
    <b v="0"/>
    <b v="0"/>
    <s v="theater/plays"/>
    <x v="483"/>
    <n v="83.98"/>
    <s v="theater"/>
    <s v="plays"/>
  </r>
  <r>
    <n v="488"/>
    <s v="Cordova, Shaw and Wang"/>
    <s v="Virtual secondary open architecture"/>
    <x v="98"/>
    <n v="11663"/>
    <x v="1"/>
    <n v="115"/>
    <s v="US"/>
    <s v="USD"/>
    <n v="1454479200"/>
    <n v="1455948000"/>
    <d v="2016-02-03T06:00:00"/>
    <d v="2016-02-20T06:00:00"/>
    <b v="0"/>
    <b v="0"/>
    <s v="theater/plays"/>
    <x v="484"/>
    <n v="101.42"/>
    <s v="theater"/>
    <s v="plays"/>
  </r>
  <r>
    <n v="489"/>
    <s v="Clark Inc"/>
    <s v="Down-sized mobile time-frame"/>
    <x v="243"/>
    <n v="9339"/>
    <x v="1"/>
    <n v="85"/>
    <s v="IT"/>
    <s v="EUR"/>
    <n v="1281934800"/>
    <n v="1282366800"/>
    <d v="2010-08-16T05:00:00"/>
    <d v="2010-08-21T05:00:00"/>
    <b v="0"/>
    <b v="0"/>
    <s v="technology/wearables"/>
    <x v="485"/>
    <n v="109.87"/>
    <s v="technology"/>
    <s v="wearables"/>
  </r>
  <r>
    <n v="490"/>
    <s v="Young and Sons"/>
    <s v="Innovative disintermediate encryption"/>
    <x v="166"/>
    <n v="4596"/>
    <x v="1"/>
    <n v="144"/>
    <s v="US"/>
    <s v="USD"/>
    <n v="1573970400"/>
    <n v="1574575200"/>
    <d v="2019-11-17T06:00:00"/>
    <d v="2019-11-24T06:00:00"/>
    <b v="0"/>
    <b v="0"/>
    <s v="journalism/audio"/>
    <x v="486"/>
    <n v="31.92"/>
    <s v="journalism"/>
    <s v="audio"/>
  </r>
  <r>
    <n v="491"/>
    <s v="Henson PLC"/>
    <s v="Universal contextually-based knowledgebase"/>
    <x v="281"/>
    <n v="173437"/>
    <x v="1"/>
    <n v="2443"/>
    <s v="US"/>
    <s v="USD"/>
    <n v="1372654800"/>
    <n v="1374901200"/>
    <d v="2013-07-01T05:00:00"/>
    <d v="2013-07-27T05:00:00"/>
    <b v="0"/>
    <b v="1"/>
    <s v="food/food trucks"/>
    <x v="487"/>
    <n v="70.989999999999995"/>
    <s v="food"/>
    <s v="food trucks"/>
  </r>
  <r>
    <n v="492"/>
    <s v="Garcia Group"/>
    <s v="Persevering interactive matrix"/>
    <x v="255"/>
    <n v="45831"/>
    <x v="3"/>
    <n v="595"/>
    <s v="US"/>
    <s v="USD"/>
    <n v="1275886800"/>
    <n v="1278910800"/>
    <d v="2010-06-07T05:00:00"/>
    <d v="2010-07-12T05:00:00"/>
    <b v="1"/>
    <b v="1"/>
    <s v="film &amp; video/shorts"/>
    <x v="488"/>
    <n v="77.03"/>
    <s v="film &amp; video"/>
    <s v="shorts"/>
  </r>
  <r>
    <n v="493"/>
    <s v="Adams, Walker and Wong"/>
    <s v="Seamless background framework"/>
    <x v="79"/>
    <n v="6514"/>
    <x v="1"/>
    <n v="64"/>
    <s v="US"/>
    <s v="USD"/>
    <n v="1561784400"/>
    <n v="1562907600"/>
    <d v="2019-06-29T05:00:00"/>
    <d v="2019-07-12T05:00:00"/>
    <b v="0"/>
    <b v="0"/>
    <s v="photography/photography books"/>
    <x v="489"/>
    <n v="101.78"/>
    <s v="photography"/>
    <s v="photography books"/>
  </r>
  <r>
    <n v="494"/>
    <s v="Hopkins-Browning"/>
    <s v="Balanced upward-trending productivity"/>
    <x v="186"/>
    <n v="13684"/>
    <x v="1"/>
    <n v="268"/>
    <s v="US"/>
    <s v="USD"/>
    <n v="1332392400"/>
    <n v="1332478800"/>
    <d v="2012-03-22T05:00:00"/>
    <d v="2012-03-23T05:00:00"/>
    <b v="0"/>
    <b v="0"/>
    <s v="technology/wearables"/>
    <x v="490"/>
    <n v="51.06"/>
    <s v="technology"/>
    <s v="wearables"/>
  </r>
  <r>
    <n v="495"/>
    <s v="Bell, Edwards and Andersen"/>
    <s v="Centralized clear-thinking solution"/>
    <x v="170"/>
    <n v="13264"/>
    <x v="1"/>
    <n v="195"/>
    <s v="DK"/>
    <s v="DKK"/>
    <n v="1402376400"/>
    <n v="1402722000"/>
    <d v="2014-06-10T05:00:00"/>
    <d v="2014-06-14T05:00:00"/>
    <b v="0"/>
    <b v="0"/>
    <s v="theater/plays"/>
    <x v="491"/>
    <n v="68.02"/>
    <s v="theater"/>
    <s v="plays"/>
  </r>
  <r>
    <n v="496"/>
    <s v="Morales Group"/>
    <s v="Optimized bi-directional extranet"/>
    <x v="282"/>
    <n v="1667"/>
    <x v="0"/>
    <n v="54"/>
    <s v="US"/>
    <s v="USD"/>
    <n v="1495342800"/>
    <n v="1496811600"/>
    <d v="2017-05-21T05:00:00"/>
    <d v="2017-06-07T05:00:00"/>
    <b v="0"/>
    <b v="0"/>
    <s v="film &amp; video/animation"/>
    <x v="492"/>
    <n v="30.87"/>
    <s v="film &amp; video"/>
    <s v="animation"/>
  </r>
  <r>
    <n v="497"/>
    <s v="Lucero Group"/>
    <s v="Intuitive actuating benchmark"/>
    <x v="122"/>
    <n v="3349"/>
    <x v="0"/>
    <n v="120"/>
    <s v="US"/>
    <s v="USD"/>
    <n v="1482213600"/>
    <n v="1482213600"/>
    <d v="2016-12-20T06:00:00"/>
    <d v="2016-12-20T06:00:00"/>
    <b v="0"/>
    <b v="1"/>
    <s v="technology/wearables"/>
    <x v="493"/>
    <n v="27.91"/>
    <s v="technology"/>
    <s v="wearables"/>
  </r>
  <r>
    <n v="498"/>
    <s v="Smith, Brown and Davis"/>
    <s v="Devolved background project"/>
    <x v="283"/>
    <n v="46317"/>
    <x v="0"/>
    <n v="579"/>
    <s v="DK"/>
    <s v="DKK"/>
    <n v="1420092000"/>
    <n v="1420264800"/>
    <d v="2015-01-01T06:00:00"/>
    <d v="2015-01-03T06:00:00"/>
    <b v="0"/>
    <b v="0"/>
    <s v="technology/web"/>
    <x v="494"/>
    <n v="79.989999999999995"/>
    <s v="technology"/>
    <s v="web"/>
  </r>
  <r>
    <n v="499"/>
    <s v="Hunt Group"/>
    <s v="Reverse-engineered executive emulation"/>
    <x v="284"/>
    <n v="78743"/>
    <x v="0"/>
    <n v="2072"/>
    <s v="US"/>
    <s v="USD"/>
    <n v="1458018000"/>
    <n v="1458450000"/>
    <d v="2016-03-15T05:00:00"/>
    <d v="2016-03-20T05:00:00"/>
    <b v="0"/>
    <b v="1"/>
    <s v="film &amp; video/documentary"/>
    <x v="495"/>
    <n v="38"/>
    <s v="film &amp; video"/>
    <s v="documentary"/>
  </r>
  <r>
    <n v="500"/>
    <s v="Valdez Ltd"/>
    <s v="Team-oriented clear-thinking matrix"/>
    <x v="0"/>
    <n v="0"/>
    <x v="0"/>
    <n v="0"/>
    <s v="US"/>
    <s v="USD"/>
    <n v="1367384400"/>
    <n v="1369803600"/>
    <d v="2013-05-01T05:00:00"/>
    <d v="2013-05-29T05:00:00"/>
    <b v="0"/>
    <b v="1"/>
    <s v="theater/plays"/>
    <x v="0"/>
    <n v="0"/>
    <s v="theater"/>
    <s v="plays"/>
  </r>
  <r>
    <n v="501"/>
    <s v="Mccann-Le"/>
    <s v="Focused coherent methodology"/>
    <x v="285"/>
    <n v="107743"/>
    <x v="0"/>
    <n v="1796"/>
    <s v="US"/>
    <s v="USD"/>
    <n v="1363064400"/>
    <n v="1363237200"/>
    <d v="2013-03-12T05:00:00"/>
    <d v="2013-03-14T05:00:00"/>
    <b v="0"/>
    <b v="0"/>
    <s v="film &amp; video/documentary"/>
    <x v="496"/>
    <n v="59.99"/>
    <s v="film &amp; video"/>
    <s v="documentary"/>
  </r>
  <r>
    <n v="502"/>
    <s v="Johnson Inc"/>
    <s v="Reduced context-sensitive complexity"/>
    <x v="81"/>
    <n v="6889"/>
    <x v="1"/>
    <n v="186"/>
    <s v="AU"/>
    <s v="AUD"/>
    <n v="1343365200"/>
    <n v="1345870800"/>
    <d v="2012-07-27T05:00:00"/>
    <d v="2012-08-25T05:00:00"/>
    <b v="0"/>
    <b v="1"/>
    <s v="games/video games"/>
    <x v="497"/>
    <n v="37.04"/>
    <m/>
    <s v="video games"/>
  </r>
  <r>
    <n v="503"/>
    <s v="Collins LLC"/>
    <s v="Decentralized 4thgeneration time-frame"/>
    <x v="286"/>
    <n v="45983"/>
    <x v="1"/>
    <n v="460"/>
    <s v="US"/>
    <s v="USD"/>
    <n v="1435726800"/>
    <n v="1437454800"/>
    <d v="2015-07-01T05:00:00"/>
    <d v="2015-07-21T05:00:00"/>
    <b v="0"/>
    <b v="0"/>
    <s v="film &amp; video/drama"/>
    <x v="498"/>
    <n v="99.96"/>
    <s v="film &amp; video"/>
    <s v="drama"/>
  </r>
  <r>
    <n v="504"/>
    <s v="Smith-Miller"/>
    <s v="De-engineered cohesive moderator"/>
    <x v="168"/>
    <n v="6924"/>
    <x v="0"/>
    <n v="62"/>
    <s v="IT"/>
    <s v="EUR"/>
    <n v="1431925200"/>
    <n v="1432011600"/>
    <d v="2015-05-18T05:00:00"/>
    <d v="2015-05-19T05:00:00"/>
    <b v="0"/>
    <b v="0"/>
    <s v="music/rock"/>
    <x v="499"/>
    <n v="111.68"/>
    <s v="music"/>
    <s v="rock"/>
  </r>
  <r>
    <n v="505"/>
    <s v="Jensen-Vargas"/>
    <s v="Ameliorated explicit parallelism"/>
    <x v="262"/>
    <n v="12497"/>
    <x v="0"/>
    <n v="347"/>
    <s v="US"/>
    <s v="USD"/>
    <n v="1362722400"/>
    <n v="1366347600"/>
    <d v="2013-03-08T06:00:00"/>
    <d v="2013-04-19T05:00:00"/>
    <b v="0"/>
    <b v="1"/>
    <s v="publishing/radio &amp; podcasts"/>
    <x v="500"/>
    <n v="36.01"/>
    <s v="publishing"/>
    <s v="radio &amp; podcasts"/>
  </r>
  <r>
    <n v="506"/>
    <s v="Robles, Bell and Gonzalez"/>
    <s v="Customizable background monitoring"/>
    <x v="287"/>
    <n v="166874"/>
    <x v="1"/>
    <n v="2528"/>
    <s v="US"/>
    <s v="USD"/>
    <n v="1511416800"/>
    <n v="1512885600"/>
    <d v="2017-11-23T06:00:00"/>
    <d v="2017-12-10T06:00:00"/>
    <b v="0"/>
    <b v="1"/>
    <s v="theater/plays"/>
    <x v="501"/>
    <n v="66.010000000000005"/>
    <s v="theater"/>
    <s v="plays"/>
  </r>
  <r>
    <n v="507"/>
    <s v="Turner, Miller and Francis"/>
    <s v="Compatible well-modulated budgetary management"/>
    <x v="118"/>
    <n v="837"/>
    <x v="0"/>
    <n v="19"/>
    <s v="US"/>
    <s v="USD"/>
    <n v="1365483600"/>
    <n v="1369717200"/>
    <d v="2013-04-09T05:00:00"/>
    <d v="2013-05-28T05:00:00"/>
    <b v="0"/>
    <b v="1"/>
    <s v="technology/web"/>
    <x v="502"/>
    <n v="44.05"/>
    <s v="technology"/>
    <s v="web"/>
  </r>
  <r>
    <n v="508"/>
    <s v="Roberts Group"/>
    <s v="Up-sized radical pricing structure"/>
    <x v="288"/>
    <n v="193820"/>
    <x v="1"/>
    <n v="3657"/>
    <s v="US"/>
    <s v="USD"/>
    <n v="1532840400"/>
    <n v="1534654800"/>
    <d v="2018-07-29T05:00:00"/>
    <d v="2018-08-19T05:00:00"/>
    <b v="0"/>
    <b v="0"/>
    <s v="theater/plays"/>
    <x v="503"/>
    <n v="53"/>
    <s v="theater"/>
    <s v="plays"/>
  </r>
  <r>
    <n v="509"/>
    <s v="White LLC"/>
    <s v="Robust zero-defect project"/>
    <x v="172"/>
    <n v="119510"/>
    <x v="0"/>
    <n v="1258"/>
    <s v="US"/>
    <s v="USD"/>
    <n v="1336194000"/>
    <n v="1337058000"/>
    <d v="2012-05-05T05:00:00"/>
    <d v="2012-05-15T05:00:00"/>
    <b v="0"/>
    <b v="0"/>
    <s v="theater/plays"/>
    <x v="504"/>
    <n v="95"/>
    <s v="theater"/>
    <s v="plays"/>
  </r>
  <r>
    <n v="510"/>
    <s v="Best, Miller and Thomas"/>
    <s v="Re-engineered mobile task-force"/>
    <x v="75"/>
    <n v="9289"/>
    <x v="1"/>
    <n v="131"/>
    <s v="AU"/>
    <s v="AUD"/>
    <n v="1527742800"/>
    <n v="1529816400"/>
    <d v="2018-05-31T05:00:00"/>
    <d v="2018-06-24T05:00:00"/>
    <b v="0"/>
    <b v="0"/>
    <s v="film &amp; video/drama"/>
    <x v="505"/>
    <n v="70.91"/>
    <s v="film &amp; video"/>
    <s v="drama"/>
  </r>
  <r>
    <n v="511"/>
    <s v="Smith-Mullins"/>
    <s v="User-centric intangible neural-net"/>
    <x v="252"/>
    <n v="35498"/>
    <x v="0"/>
    <n v="362"/>
    <s v="US"/>
    <s v="USD"/>
    <n v="1564030800"/>
    <n v="1564894800"/>
    <d v="2019-07-25T05:00:00"/>
    <d v="2019-08-04T05:00:00"/>
    <b v="0"/>
    <b v="0"/>
    <s v="theater/plays"/>
    <x v="506"/>
    <n v="98.06"/>
    <s v="theater"/>
    <s v="plays"/>
  </r>
  <r>
    <n v="512"/>
    <s v="Williams-Walsh"/>
    <s v="Organized explicit core"/>
    <x v="14"/>
    <n v="12678"/>
    <x v="1"/>
    <n v="239"/>
    <s v="US"/>
    <s v="USD"/>
    <n v="1404536400"/>
    <n v="1404622800"/>
    <d v="2014-07-05T05:00:00"/>
    <d v="2014-07-06T05:00:00"/>
    <b v="0"/>
    <b v="1"/>
    <s v="games/video games"/>
    <x v="507"/>
    <n v="53.05"/>
    <s v="games"/>
    <s v="video games"/>
  </r>
  <r>
    <n v="513"/>
    <s v="Harrison, Blackwell and Mendez"/>
    <s v="Synchronized 6thgeneration adapter"/>
    <x v="111"/>
    <n v="3260"/>
    <x v="3"/>
    <n v="35"/>
    <s v="US"/>
    <s v="USD"/>
    <n v="1284008400"/>
    <n v="1284181200"/>
    <d v="2010-09-09T05:00:00"/>
    <d v="2010-09-11T05:00:00"/>
    <b v="0"/>
    <b v="0"/>
    <s v="film &amp; video/television"/>
    <x v="508"/>
    <n v="93.14"/>
    <s v="film &amp; video"/>
    <s v="television"/>
  </r>
  <r>
    <n v="514"/>
    <s v="Sanchez, Bradley and Flores"/>
    <s v="Centralized motivating capacity"/>
    <x v="289"/>
    <n v="31123"/>
    <x v="3"/>
    <n v="528"/>
    <s v="CH"/>
    <s v="CHF"/>
    <n v="1386309600"/>
    <n v="1386741600"/>
    <d v="2013-12-06T06:00:00"/>
    <d v="2013-12-11T06:00:00"/>
    <b v="0"/>
    <b v="1"/>
    <s v="music/rock"/>
    <x v="509"/>
    <n v="58.95"/>
    <s v="music"/>
    <s v="rock"/>
  </r>
  <r>
    <n v="515"/>
    <s v="Cox LLC"/>
    <s v="Phased 24hour flexibility"/>
    <x v="133"/>
    <n v="4797"/>
    <x v="0"/>
    <n v="133"/>
    <s v="CA"/>
    <s v="CAD"/>
    <n v="1324620000"/>
    <n v="1324792800"/>
    <d v="2011-12-23T06:00:00"/>
    <d v="2011-12-25T06:00:00"/>
    <b v="0"/>
    <b v="1"/>
    <s v="theater/plays"/>
    <x v="510"/>
    <n v="36.07"/>
    <s v="theater"/>
    <s v="plays"/>
  </r>
  <r>
    <n v="516"/>
    <s v="Morales-Odonnell"/>
    <s v="Exclusive 5thgeneration structure"/>
    <x v="290"/>
    <n v="53324"/>
    <x v="0"/>
    <n v="846"/>
    <s v="US"/>
    <s v="USD"/>
    <n v="1281070800"/>
    <n v="1284354000"/>
    <d v="2010-08-06T05:00:00"/>
    <d v="2010-09-13T05:00:00"/>
    <b v="0"/>
    <b v="0"/>
    <s v="publishing/nonfiction"/>
    <x v="511"/>
    <n v="63.03"/>
    <s v="publishing"/>
    <s v="nonfiction"/>
  </r>
  <r>
    <n v="517"/>
    <s v="Ramirez LLC"/>
    <s v="Multi-tiered maximized orchestration"/>
    <x v="291"/>
    <n v="6608"/>
    <x v="1"/>
    <n v="78"/>
    <s v="US"/>
    <s v="USD"/>
    <n v="1493960400"/>
    <n v="1494392400"/>
    <d v="2017-05-05T05:00:00"/>
    <d v="2017-05-10T05:00:00"/>
    <b v="0"/>
    <b v="0"/>
    <s v="food/food trucks"/>
    <x v="512"/>
    <n v="84.72"/>
    <s v="food"/>
    <s v="food trucks"/>
  </r>
  <r>
    <n v="518"/>
    <s v="Ramirez Group"/>
    <s v="Open-architected uniform instruction set"/>
    <x v="35"/>
    <n v="622"/>
    <x v="0"/>
    <n v="10"/>
    <s v="US"/>
    <s v="USD"/>
    <n v="1519365600"/>
    <n v="1519538400"/>
    <d v="2018-02-23T06:00:00"/>
    <d v="2018-02-25T06:00:00"/>
    <b v="0"/>
    <b v="1"/>
    <s v="film &amp; video/animation"/>
    <x v="513"/>
    <n v="62.2"/>
    <s v="film &amp; video"/>
    <s v="animation"/>
  </r>
  <r>
    <n v="519"/>
    <s v="Marsh-Coleman"/>
    <s v="Exclusive asymmetric analyzer"/>
    <x v="96"/>
    <n v="180802"/>
    <x v="1"/>
    <n v="1773"/>
    <s v="US"/>
    <s v="USD"/>
    <n v="1420696800"/>
    <n v="1421906400"/>
    <d v="2015-01-08T06:00:00"/>
    <d v="2015-01-22T06:00:00"/>
    <b v="0"/>
    <b v="1"/>
    <s v="music/rock"/>
    <x v="514"/>
    <n v="101.98"/>
    <s v="music"/>
    <s v="rock"/>
  </r>
  <r>
    <n v="520"/>
    <s v="Frederick, Jenkins and Collins"/>
    <s v="Organic radical collaboration"/>
    <x v="126"/>
    <n v="3406"/>
    <x v="1"/>
    <n v="32"/>
    <s v="US"/>
    <s v="USD"/>
    <n v="1555650000"/>
    <n v="1555909200"/>
    <d v="2019-04-19T05:00:00"/>
    <d v="2019-04-22T05:00:00"/>
    <b v="0"/>
    <b v="0"/>
    <s v="theater/plays"/>
    <x v="515"/>
    <n v="106.44"/>
    <s v="theater"/>
    <s v="plays"/>
  </r>
  <r>
    <n v="521"/>
    <s v="Wilson Ltd"/>
    <s v="Function-based multi-state software"/>
    <x v="4"/>
    <n v="11061"/>
    <x v="1"/>
    <n v="369"/>
    <s v="US"/>
    <s v="USD"/>
    <n v="1471928400"/>
    <n v="1472446800"/>
    <d v="2016-08-23T05:00:00"/>
    <d v="2016-08-29T05:00:00"/>
    <b v="0"/>
    <b v="1"/>
    <s v="film &amp; video/drama"/>
    <x v="516"/>
    <n v="29.98"/>
    <s v="film &amp; video"/>
    <s v="drama"/>
  </r>
  <r>
    <n v="522"/>
    <s v="Cline, Peterson and Lowery"/>
    <s v="Innovative static budgetary management"/>
    <x v="292"/>
    <n v="16389"/>
    <x v="0"/>
    <n v="191"/>
    <s v="US"/>
    <s v="USD"/>
    <n v="1341291600"/>
    <n v="1342328400"/>
    <d v="2012-07-03T05:00:00"/>
    <d v="2012-07-15T05:00:00"/>
    <b v="0"/>
    <b v="0"/>
    <s v="film &amp; video/shorts"/>
    <x v="517"/>
    <n v="85.81"/>
    <s v="film &amp; video"/>
    <s v="shorts"/>
  </r>
  <r>
    <n v="523"/>
    <s v="Underwood, James and Jones"/>
    <s v="Triple-buffered holistic ability"/>
    <x v="79"/>
    <n v="6303"/>
    <x v="1"/>
    <n v="89"/>
    <s v="US"/>
    <s v="USD"/>
    <n v="1267682400"/>
    <n v="1268114400"/>
    <d v="2010-03-04T06:00:00"/>
    <d v="2010-03-09T06:00:00"/>
    <b v="0"/>
    <b v="0"/>
    <s v="film &amp; video/shorts"/>
    <x v="518"/>
    <n v="70.819999999999993"/>
    <s v="film &amp; video"/>
    <s v="shorts"/>
  </r>
  <r>
    <n v="524"/>
    <s v="Johnson-Contreras"/>
    <s v="Diverse scalable superstructure"/>
    <x v="127"/>
    <n v="81136"/>
    <x v="0"/>
    <n v="1979"/>
    <s v="US"/>
    <s v="USD"/>
    <n v="1272258000"/>
    <n v="1273381200"/>
    <d v="2010-04-26T05:00:00"/>
    <d v="2010-05-09T05:00:00"/>
    <b v="0"/>
    <b v="0"/>
    <s v="theater/plays"/>
    <x v="519"/>
    <n v="41"/>
    <s v="theater"/>
    <s v="plays"/>
  </r>
  <r>
    <n v="525"/>
    <s v="Greene, Lloyd and Sims"/>
    <s v="Balanced leadingedge data-warehouse"/>
    <x v="118"/>
    <n v="1768"/>
    <x v="0"/>
    <n v="63"/>
    <s v="US"/>
    <s v="USD"/>
    <n v="1290492000"/>
    <n v="1290837600"/>
    <d v="2010-11-23T06:00:00"/>
    <d v="2010-11-27T06:00:00"/>
    <b v="0"/>
    <b v="0"/>
    <s v="technology/wearables"/>
    <x v="520"/>
    <n v="28.06"/>
    <s v="technology"/>
    <s v="wearables"/>
  </r>
  <r>
    <n v="526"/>
    <s v="Smith-Sparks"/>
    <s v="Digitized bandwidth-monitored open architecture"/>
    <x v="111"/>
    <n v="12944"/>
    <x v="1"/>
    <n v="147"/>
    <s v="US"/>
    <s v="USD"/>
    <n v="1451109600"/>
    <n v="1454306400"/>
    <d v="2015-12-26T06:00:00"/>
    <d v="2016-02-01T06:00:00"/>
    <b v="0"/>
    <b v="1"/>
    <s v="theater/plays"/>
    <x v="521"/>
    <n v="88.05"/>
    <s v="theater"/>
    <s v="plays"/>
  </r>
  <r>
    <n v="527"/>
    <s v="Rosario-Smith"/>
    <s v="Enterprise-wide intermediate portal"/>
    <x v="223"/>
    <n v="188480"/>
    <x v="0"/>
    <n v="6080"/>
    <s v="CA"/>
    <s v="CAD"/>
    <n v="1454652000"/>
    <n v="1457762400"/>
    <d v="2016-02-05T06:00:00"/>
    <d v="2016-03-12T06:00:00"/>
    <b v="0"/>
    <b v="0"/>
    <s v="film &amp; video/animation"/>
    <x v="522"/>
    <n v="31"/>
    <s v="film &amp; video"/>
    <s v="animation"/>
  </r>
  <r>
    <n v="528"/>
    <s v="Avila, Ford and Welch"/>
    <s v="Focused leadingedge matrix"/>
    <x v="25"/>
    <n v="7227"/>
    <x v="0"/>
    <n v="80"/>
    <s v="GB"/>
    <s v="GBP"/>
    <n v="1385186400"/>
    <n v="1389074400"/>
    <d v="2013-11-23T06:00:00"/>
    <d v="2014-01-07T06:00:00"/>
    <b v="0"/>
    <b v="0"/>
    <s v="music/indie rock"/>
    <x v="523"/>
    <n v="90.34"/>
    <s v="music"/>
    <s v="indie rock"/>
  </r>
  <r>
    <n v="529"/>
    <s v="Gallegos Inc"/>
    <s v="Seamless logistical encryption"/>
    <x v="135"/>
    <n v="574"/>
    <x v="0"/>
    <n v="9"/>
    <s v="US"/>
    <s v="USD"/>
    <n v="1399698000"/>
    <n v="1402117200"/>
    <d v="2014-05-10T05:00:00"/>
    <d v="2014-06-07T05:00:00"/>
    <b v="0"/>
    <b v="0"/>
    <s v="games/video games"/>
    <x v="524"/>
    <n v="63.78"/>
    <s v="games"/>
    <s v="video games"/>
  </r>
  <r>
    <n v="530"/>
    <s v="Morrow, Santiago and Soto"/>
    <s v="Stand-alone human-resource workforce"/>
    <x v="293"/>
    <n v="96328"/>
    <x v="0"/>
    <n v="1784"/>
    <s v="US"/>
    <s v="USD"/>
    <n v="1283230800"/>
    <n v="1284440400"/>
    <d v="2010-08-31T05:00:00"/>
    <d v="2010-09-14T05:00:00"/>
    <b v="0"/>
    <b v="1"/>
    <s v="publishing/fiction"/>
    <x v="525"/>
    <n v="54"/>
    <s v="publishing"/>
    <s v="fiction"/>
  </r>
  <r>
    <n v="531"/>
    <s v="Berry-Richardson"/>
    <s v="Automated zero tolerance implementation"/>
    <x v="294"/>
    <n v="178338"/>
    <x v="2"/>
    <n v="3640"/>
    <s v="CH"/>
    <s v="CHF"/>
    <n v="1384149600"/>
    <n v="1388988000"/>
    <d v="2013-11-11T06:00:00"/>
    <d v="2014-01-06T06:00:00"/>
    <b v="0"/>
    <b v="0"/>
    <s v="games/video games"/>
    <x v="526"/>
    <n v="48.99"/>
    <s v="games"/>
    <s v="video games"/>
  </r>
  <r>
    <n v="532"/>
    <s v="Cordova-Torres"/>
    <s v="Pre-emptive grid-enabled contingency"/>
    <x v="39"/>
    <n v="8046"/>
    <x v="1"/>
    <n v="126"/>
    <s v="CA"/>
    <s v="CAD"/>
    <n v="1516860000"/>
    <n v="1516946400"/>
    <d v="2018-01-25T06:00:00"/>
    <d v="2018-01-26T06:00:00"/>
    <b v="0"/>
    <b v="0"/>
    <s v="theater/plays"/>
    <x v="527"/>
    <n v="63.86"/>
    <s v="theater"/>
    <s v="plays"/>
  </r>
  <r>
    <n v="533"/>
    <s v="Holt, Bernard and Johnson"/>
    <s v="Multi-lateral didactic encoding"/>
    <x v="295"/>
    <n v="184086"/>
    <x v="1"/>
    <n v="2218"/>
    <s v="GB"/>
    <s v="GBP"/>
    <n v="1374642000"/>
    <n v="1377752400"/>
    <d v="2013-07-24T05:00:00"/>
    <d v="2013-08-29T05:00:00"/>
    <b v="0"/>
    <b v="0"/>
    <s v="music/indie rock"/>
    <x v="528"/>
    <n v="83"/>
    <s v="music"/>
    <s v="indie rock"/>
  </r>
  <r>
    <n v="534"/>
    <s v="Clark, Mccormick and Mendoza"/>
    <s v="Self-enabling didactic orchestration"/>
    <x v="296"/>
    <n v="13385"/>
    <x v="0"/>
    <n v="243"/>
    <s v="US"/>
    <s v="USD"/>
    <n v="1534482000"/>
    <n v="1534568400"/>
    <d v="2018-08-17T05:00:00"/>
    <d v="2018-08-18T05:00:00"/>
    <b v="0"/>
    <b v="1"/>
    <s v="film &amp; video/drama"/>
    <x v="529"/>
    <n v="55.08"/>
    <s v="film &amp; video"/>
    <s v="drama"/>
  </r>
  <r>
    <n v="535"/>
    <s v="Garrison LLC"/>
    <s v="Profit-focused 24/7 data-warehouse"/>
    <x v="97"/>
    <n v="12533"/>
    <x v="1"/>
    <n v="202"/>
    <s v="IT"/>
    <s v="EUR"/>
    <n v="1528434000"/>
    <n v="1528606800"/>
    <d v="2018-06-08T05:00:00"/>
    <d v="2018-06-10T05:00:00"/>
    <b v="0"/>
    <b v="1"/>
    <s v="theater/plays"/>
    <x v="530"/>
    <n v="62.04"/>
    <s v="theater"/>
    <s v="plays"/>
  </r>
  <r>
    <n v="536"/>
    <s v="Shannon-Olson"/>
    <s v="Enhanced methodical middleware"/>
    <x v="122"/>
    <n v="14697"/>
    <x v="1"/>
    <n v="140"/>
    <s v="IT"/>
    <s v="EUR"/>
    <n v="1282626000"/>
    <n v="1284872400"/>
    <d v="2010-08-24T05:00:00"/>
    <d v="2010-09-19T05:00:00"/>
    <b v="0"/>
    <b v="0"/>
    <s v="publishing/fiction"/>
    <x v="531"/>
    <n v="104.98"/>
    <s v="publishing"/>
    <s v="fiction"/>
  </r>
  <r>
    <n v="537"/>
    <s v="Murillo-Mcfarland"/>
    <s v="Synchronized client-driven projection"/>
    <x v="197"/>
    <n v="98935"/>
    <x v="1"/>
    <n v="1052"/>
    <s v="DK"/>
    <s v="DKK"/>
    <n v="1535605200"/>
    <n v="1537592400"/>
    <d v="2018-08-30T05:00:00"/>
    <d v="2018-09-22T05:00:00"/>
    <b v="1"/>
    <b v="1"/>
    <s v="film &amp; video/documentary"/>
    <x v="532"/>
    <n v="94.04"/>
    <s v="film &amp; video"/>
    <s v="documentary"/>
  </r>
  <r>
    <n v="538"/>
    <s v="Young, Gilbert and Escobar"/>
    <s v="Networked didactic time-frame"/>
    <x v="297"/>
    <n v="57034"/>
    <x v="0"/>
    <n v="1296"/>
    <s v="US"/>
    <s v="USD"/>
    <n v="1379826000"/>
    <n v="1381208400"/>
    <d v="2013-09-22T05:00:00"/>
    <d v="2013-10-08T05:00:00"/>
    <b v="0"/>
    <b v="0"/>
    <s v="games/mobile games"/>
    <x v="533"/>
    <n v="44.01"/>
    <s v="games"/>
    <s v="mobile games"/>
  </r>
  <r>
    <n v="539"/>
    <s v="Thomas, Welch and Santana"/>
    <s v="Assimilated exuding toolset"/>
    <x v="122"/>
    <n v="7120"/>
    <x v="0"/>
    <n v="77"/>
    <s v="US"/>
    <s v="USD"/>
    <n v="1561957200"/>
    <n v="1562475600"/>
    <d v="2019-07-01T05:00:00"/>
    <d v="2019-07-07T05:00:00"/>
    <b v="0"/>
    <b v="1"/>
    <s v="food/food trucks"/>
    <x v="534"/>
    <n v="92.47"/>
    <s v="food"/>
    <s v="food trucks"/>
  </r>
  <r>
    <n v="540"/>
    <s v="Brown-Pena"/>
    <s v="Front-line client-server secured line"/>
    <x v="98"/>
    <n v="14097"/>
    <x v="1"/>
    <n v="247"/>
    <s v="US"/>
    <s v="USD"/>
    <n v="1525496400"/>
    <n v="1527397200"/>
    <d v="2018-05-05T05:00:00"/>
    <d v="2018-05-27T05:00:00"/>
    <b v="0"/>
    <b v="0"/>
    <s v="photography/photography books"/>
    <x v="535"/>
    <n v="57.07"/>
    <s v="photography"/>
    <s v="photography books"/>
  </r>
  <r>
    <n v="541"/>
    <s v="Holder, Caldwell and Vance"/>
    <s v="Polarized systemic Internet solution"/>
    <x v="298"/>
    <n v="43086"/>
    <x v="0"/>
    <n v="395"/>
    <s v="IT"/>
    <s v="EUR"/>
    <n v="1433912400"/>
    <n v="1436158800"/>
    <d v="2015-06-10T05:00:00"/>
    <d v="2015-07-06T05:00:00"/>
    <b v="0"/>
    <b v="0"/>
    <s v="games/mobile games"/>
    <x v="536"/>
    <n v="109.08"/>
    <s v="games"/>
    <s v="mobile games"/>
  </r>
  <r>
    <n v="542"/>
    <s v="Harrison-Bridges"/>
    <s v="Profit-focused exuding moderator"/>
    <x v="299"/>
    <n v="1930"/>
    <x v="0"/>
    <n v="49"/>
    <s v="GB"/>
    <s v="GBP"/>
    <n v="1453442400"/>
    <n v="1456034400"/>
    <d v="2016-01-22T06:00:00"/>
    <d v="2016-02-21T06:00:00"/>
    <b v="0"/>
    <b v="0"/>
    <s v="music/indie rock"/>
    <x v="537"/>
    <n v="39.39"/>
    <s v="music"/>
    <s v="indie rock"/>
  </r>
  <r>
    <n v="543"/>
    <s v="Johnson, Murphy and Peterson"/>
    <s v="Cross-group high-level moderator"/>
    <x v="300"/>
    <n v="13864"/>
    <x v="0"/>
    <n v="180"/>
    <s v="US"/>
    <s v="USD"/>
    <n v="1378875600"/>
    <n v="1380171600"/>
    <d v="2013-09-11T05:00:00"/>
    <d v="2013-09-26T05:00:00"/>
    <b v="0"/>
    <b v="0"/>
    <s v="games/video games"/>
    <x v="538"/>
    <n v="77.02"/>
    <s v="games"/>
    <s v="video games"/>
  </r>
  <r>
    <n v="544"/>
    <s v="Taylor Inc"/>
    <s v="Public-key 3rdgeneration system engine"/>
    <x v="54"/>
    <n v="7742"/>
    <x v="1"/>
    <n v="84"/>
    <s v="US"/>
    <s v="USD"/>
    <n v="1452232800"/>
    <n v="1453356000"/>
    <d v="2016-01-08T06:00:00"/>
    <d v="2016-01-21T06:00:00"/>
    <b v="0"/>
    <b v="0"/>
    <s v="music/rock"/>
    <x v="539"/>
    <n v="92.17"/>
    <s v="music"/>
    <s v="rock"/>
  </r>
  <r>
    <n v="545"/>
    <s v="Deleon and Sons"/>
    <s v="Organized value-added access"/>
    <x v="301"/>
    <n v="164109"/>
    <x v="0"/>
    <n v="2690"/>
    <s v="US"/>
    <s v="USD"/>
    <n v="1577253600"/>
    <n v="1578981600"/>
    <d v="2019-12-25T06:00:00"/>
    <d v="2020-01-14T06:00:00"/>
    <b v="0"/>
    <b v="0"/>
    <s v="theater/plays"/>
    <x v="540"/>
    <n v="61.01"/>
    <s v="theater"/>
    <s v="plays"/>
  </r>
  <r>
    <n v="546"/>
    <s v="Benjamin, Paul and Ferguson"/>
    <s v="Cloned global Graphical User Interface"/>
    <x v="3"/>
    <n v="6870"/>
    <x v="1"/>
    <n v="88"/>
    <s v="US"/>
    <s v="USD"/>
    <n v="1537160400"/>
    <n v="1537419600"/>
    <d v="2018-09-17T05:00:00"/>
    <d v="2018-09-20T05:00:00"/>
    <b v="0"/>
    <b v="1"/>
    <s v="theater/plays"/>
    <x v="541"/>
    <n v="78.069999999999993"/>
    <s v="theater"/>
    <s v="plays"/>
  </r>
  <r>
    <n v="547"/>
    <s v="Hardin-Dixon"/>
    <s v="Focused solution-oriented matrix"/>
    <x v="81"/>
    <n v="12597"/>
    <x v="1"/>
    <n v="156"/>
    <s v="US"/>
    <s v="USD"/>
    <n v="1422165600"/>
    <n v="1423202400"/>
    <d v="2015-01-25T06:00:00"/>
    <d v="2015-02-06T06:00:00"/>
    <b v="0"/>
    <b v="0"/>
    <s v="film &amp; video/drama"/>
    <x v="542"/>
    <n v="80.75"/>
    <s v="film &amp; video"/>
    <s v="drama"/>
  </r>
  <r>
    <n v="548"/>
    <s v="York-Pitts"/>
    <s v="Monitored discrete toolset"/>
    <x v="302"/>
    <n v="179074"/>
    <x v="1"/>
    <n v="2985"/>
    <s v="US"/>
    <s v="USD"/>
    <n v="1459486800"/>
    <n v="1460610000"/>
    <d v="2016-04-01T05:00:00"/>
    <d v="2016-04-14T05:00:00"/>
    <b v="0"/>
    <b v="0"/>
    <s v="theater/plays"/>
    <x v="543"/>
    <n v="59.99"/>
    <s v="theater"/>
    <s v="plays"/>
  </r>
  <r>
    <n v="549"/>
    <s v="Jarvis and Sons"/>
    <s v="Business-focused intermediate system engine"/>
    <x v="303"/>
    <n v="83843"/>
    <x v="1"/>
    <n v="762"/>
    <s v="US"/>
    <s v="USD"/>
    <n v="1369717200"/>
    <n v="1370494800"/>
    <d v="2013-05-28T05:00:00"/>
    <d v="2013-06-06T05:00:00"/>
    <b v="0"/>
    <b v="0"/>
    <s v="technology/wearables"/>
    <x v="544"/>
    <n v="110.03"/>
    <s v="technology"/>
    <s v="wearables"/>
  </r>
  <r>
    <n v="550"/>
    <s v="Morrison-Henderson"/>
    <s v="De-engineered disintermediate encoding"/>
    <x v="0"/>
    <n v="4"/>
    <x v="3"/>
    <n v="1"/>
    <s v="CH"/>
    <s v="CHF"/>
    <n v="1330495200"/>
    <n v="1332306000"/>
    <d v="2012-02-29T06:00:00"/>
    <d v="2012-03-21T05:00:00"/>
    <b v="0"/>
    <b v="0"/>
    <s v="music/indie rock"/>
    <x v="446"/>
    <n v="4"/>
    <s v="music"/>
    <s v="indie rock"/>
  </r>
  <r>
    <n v="551"/>
    <s v="Martin-James"/>
    <s v="Streamlined upward-trending analyzer"/>
    <x v="304"/>
    <n v="105598"/>
    <x v="0"/>
    <n v="2779"/>
    <s v="AU"/>
    <s v="AUD"/>
    <n v="1419055200"/>
    <n v="1422511200"/>
    <d v="2014-12-20T06:00:00"/>
    <d v="2015-01-29T06:00:00"/>
    <b v="0"/>
    <b v="1"/>
    <s v="technology/web"/>
    <x v="545"/>
    <n v="38"/>
    <s v="technology"/>
    <s v="web"/>
  </r>
  <r>
    <n v="552"/>
    <s v="Mercer, Solomon and Singleton"/>
    <s v="Distributed human-resource policy"/>
    <x v="25"/>
    <n v="8866"/>
    <x v="0"/>
    <n v="92"/>
    <s v="US"/>
    <s v="USD"/>
    <n v="1480140000"/>
    <n v="1480312800"/>
    <d v="2016-11-26T06:00:00"/>
    <d v="2016-11-28T06:00:00"/>
    <b v="0"/>
    <b v="0"/>
    <s v="theater/plays"/>
    <x v="546"/>
    <n v="96.37"/>
    <s v="theater"/>
    <s v="plays"/>
  </r>
  <r>
    <n v="553"/>
    <s v="Dougherty, Austin and Mills"/>
    <s v="De-engineered 5thgeneration contingency"/>
    <x v="305"/>
    <n v="75022"/>
    <x v="0"/>
    <n v="1028"/>
    <s v="US"/>
    <s v="USD"/>
    <n v="1293948000"/>
    <n v="1294034400"/>
    <d v="2011-01-02T06:00:00"/>
    <d v="2011-01-03T06:00:00"/>
    <b v="0"/>
    <b v="0"/>
    <s v="music/rock"/>
    <x v="547"/>
    <n v="72.98"/>
    <s v="music"/>
    <s v="rock"/>
  </r>
  <r>
    <n v="554"/>
    <s v="Ritter PLC"/>
    <s v="Multi-channeled upward-trending application"/>
    <x v="40"/>
    <n v="14408"/>
    <x v="1"/>
    <n v="554"/>
    <s v="CA"/>
    <s v="CAD"/>
    <n v="1482127200"/>
    <n v="1482645600"/>
    <d v="2016-12-19T06:00:00"/>
    <d v="2016-12-25T06:00:00"/>
    <b v="0"/>
    <b v="0"/>
    <s v="music/indie rock"/>
    <x v="548"/>
    <n v="26.01"/>
    <s v="music"/>
    <s v="indie rock"/>
  </r>
  <r>
    <n v="555"/>
    <s v="Anderson Group"/>
    <s v="Organic maximized database"/>
    <x v="9"/>
    <n v="14089"/>
    <x v="1"/>
    <n v="135"/>
    <s v="DK"/>
    <s v="DKK"/>
    <n v="1396414800"/>
    <n v="1399093200"/>
    <d v="2014-04-02T05:00:00"/>
    <d v="2014-05-03T05:00:00"/>
    <b v="0"/>
    <b v="0"/>
    <s v="music/rock"/>
    <x v="549"/>
    <n v="104.36"/>
    <s v="music"/>
    <s v="rock"/>
  </r>
  <r>
    <n v="556"/>
    <s v="Smith and Sons"/>
    <s v="Grass-roots 24/7 attitude"/>
    <x v="5"/>
    <n v="12467"/>
    <x v="1"/>
    <n v="122"/>
    <s v="US"/>
    <s v="USD"/>
    <n v="1315285200"/>
    <n v="1315890000"/>
    <d v="2011-09-06T05:00:00"/>
    <d v="2011-09-13T05:00:00"/>
    <b v="0"/>
    <b v="1"/>
    <s v="publishing/translations"/>
    <x v="550"/>
    <n v="102.19"/>
    <s v="publishing"/>
    <s v="translations"/>
  </r>
  <r>
    <n v="557"/>
    <s v="Lam-Hamilton"/>
    <s v="Team-oriented global strategy"/>
    <x v="46"/>
    <n v="11960"/>
    <x v="1"/>
    <n v="221"/>
    <s v="US"/>
    <s v="USD"/>
    <n v="1443762000"/>
    <n v="1444021200"/>
    <d v="2015-10-02T05:00:00"/>
    <d v="2015-10-05T05:00:00"/>
    <b v="0"/>
    <b v="1"/>
    <s v="film &amp; video/science fiction"/>
    <x v="551"/>
    <n v="54.12"/>
    <s v="film &amp; video"/>
    <s v="science fiction"/>
  </r>
  <r>
    <n v="558"/>
    <s v="Ho Ltd"/>
    <s v="Enhanced client-driven capacity"/>
    <x v="306"/>
    <n v="7966"/>
    <x v="1"/>
    <n v="126"/>
    <s v="US"/>
    <s v="USD"/>
    <n v="1456293600"/>
    <n v="1460005200"/>
    <d v="2016-02-24T06:00:00"/>
    <d v="2016-04-07T05:00:00"/>
    <b v="0"/>
    <b v="0"/>
    <s v="theater/plays"/>
    <x v="552"/>
    <n v="63.22"/>
    <s v="theater"/>
    <s v="plays"/>
  </r>
  <r>
    <n v="559"/>
    <s v="Brown, Estrada and Jensen"/>
    <s v="Exclusive systematic productivity"/>
    <x v="307"/>
    <n v="106321"/>
    <x v="1"/>
    <n v="1022"/>
    <s v="US"/>
    <s v="USD"/>
    <n v="1470114000"/>
    <n v="1470718800"/>
    <d v="2016-08-02T05:00:00"/>
    <d v="2016-08-09T05:00:00"/>
    <b v="0"/>
    <b v="0"/>
    <s v="theater/plays"/>
    <x v="553"/>
    <n v="104.03"/>
    <s v="theater"/>
    <s v="plays"/>
  </r>
  <r>
    <n v="560"/>
    <s v="Hunt LLC"/>
    <s v="Re-engineered radical policy"/>
    <x v="77"/>
    <n v="158832"/>
    <x v="1"/>
    <n v="3177"/>
    <s v="US"/>
    <s v="USD"/>
    <n v="1321596000"/>
    <n v="1325052000"/>
    <d v="2011-11-18T06:00:00"/>
    <d v="2011-12-28T06:00:00"/>
    <b v="0"/>
    <b v="0"/>
    <s v="film &amp; video/animation"/>
    <x v="554"/>
    <n v="49.99"/>
    <s v="film &amp; video"/>
    <s v="animation"/>
  </r>
  <r>
    <n v="561"/>
    <s v="Fowler-Smith"/>
    <s v="Down-sized logistical adapter"/>
    <x v="162"/>
    <n v="11091"/>
    <x v="1"/>
    <n v="198"/>
    <s v="CH"/>
    <s v="CHF"/>
    <n v="1318827600"/>
    <n v="1319000400"/>
    <d v="2011-10-17T05:00:00"/>
    <d v="2011-10-19T05:00:00"/>
    <b v="0"/>
    <b v="0"/>
    <s v="theater/plays"/>
    <x v="555"/>
    <n v="56.02"/>
    <s v="theater"/>
    <s v="plays"/>
  </r>
  <r>
    <n v="562"/>
    <s v="Blair Inc"/>
    <s v="Configurable bandwidth-monitored throughput"/>
    <x v="34"/>
    <n v="1269"/>
    <x v="0"/>
    <n v="26"/>
    <s v="CH"/>
    <s v="CHF"/>
    <n v="1552366800"/>
    <n v="1552539600"/>
    <d v="2019-03-12T05:00:00"/>
    <d v="2019-03-14T05:00:00"/>
    <b v="0"/>
    <b v="0"/>
    <s v="music/rock"/>
    <x v="556"/>
    <n v="48.81"/>
    <s v="music"/>
    <s v="rock"/>
  </r>
  <r>
    <n v="563"/>
    <s v="Kelley, Stanton and Sanchez"/>
    <s v="Optional tangible pricing structure"/>
    <x v="41"/>
    <n v="5107"/>
    <x v="1"/>
    <n v="85"/>
    <s v="AU"/>
    <s v="AUD"/>
    <n v="1542088800"/>
    <n v="1543816800"/>
    <d v="2018-11-13T06:00:00"/>
    <d v="2018-12-03T06:00:00"/>
    <b v="0"/>
    <b v="0"/>
    <s v="film &amp; video/documentary"/>
    <x v="557"/>
    <n v="60.08"/>
    <s v="film &amp; video"/>
    <s v="documentary"/>
  </r>
  <r>
    <n v="564"/>
    <s v="Hernandez-Macdonald"/>
    <s v="Organic high-level implementation"/>
    <x v="308"/>
    <n v="141393"/>
    <x v="0"/>
    <n v="1790"/>
    <s v="US"/>
    <s v="USD"/>
    <n v="1426395600"/>
    <n v="1427086800"/>
    <d v="2015-03-15T05:00:00"/>
    <d v="2015-03-23T05:00:00"/>
    <b v="0"/>
    <b v="0"/>
    <s v="theater/plays"/>
    <x v="558"/>
    <n v="78.989999999999995"/>
    <s v="theater"/>
    <s v="plays"/>
  </r>
  <r>
    <n v="565"/>
    <s v="Joseph LLC"/>
    <s v="Decentralized logistical collaboration"/>
    <x v="309"/>
    <n v="194166"/>
    <x v="1"/>
    <n v="3596"/>
    <s v="US"/>
    <s v="USD"/>
    <n v="1321336800"/>
    <n v="1323064800"/>
    <d v="2011-11-15T06:00:00"/>
    <d v="2011-12-05T06:00:00"/>
    <b v="0"/>
    <b v="0"/>
    <s v="theater/plays"/>
    <x v="559"/>
    <n v="53.99"/>
    <s v="theater"/>
    <s v="plays"/>
  </r>
  <r>
    <n v="566"/>
    <s v="Webb-Smith"/>
    <s v="Advanced content-based installation"/>
    <x v="29"/>
    <n v="4124"/>
    <x v="0"/>
    <n v="37"/>
    <s v="US"/>
    <s v="USD"/>
    <n v="1456293600"/>
    <n v="1458277200"/>
    <d v="2016-02-24T06:00:00"/>
    <d v="2016-03-18T05:00:00"/>
    <b v="0"/>
    <b v="1"/>
    <s v="music/electric music"/>
    <x v="560"/>
    <n v="111.46"/>
    <s v="music"/>
    <s v="electric music"/>
  </r>
  <r>
    <n v="567"/>
    <s v="Johns PLC"/>
    <s v="Distributed high-level open architecture"/>
    <x v="85"/>
    <n v="14865"/>
    <x v="1"/>
    <n v="244"/>
    <s v="US"/>
    <s v="USD"/>
    <n v="1404968400"/>
    <n v="1405141200"/>
    <d v="2014-07-10T05:00:00"/>
    <d v="2014-07-12T05:00:00"/>
    <b v="0"/>
    <b v="0"/>
    <s v="music/rock"/>
    <x v="561"/>
    <n v="60.92"/>
    <s v="music"/>
    <s v="rock"/>
  </r>
  <r>
    <n v="568"/>
    <s v="Hardin-Foley"/>
    <s v="Synergized zero tolerance help-desk"/>
    <x v="310"/>
    <n v="134688"/>
    <x v="1"/>
    <n v="5180"/>
    <s v="US"/>
    <s v="USD"/>
    <n v="1279170000"/>
    <n v="1283058000"/>
    <d v="2010-07-15T05:00:00"/>
    <d v="2010-08-29T05:00:00"/>
    <b v="0"/>
    <b v="0"/>
    <s v="theater/plays"/>
    <x v="562"/>
    <n v="26"/>
    <s v="theater"/>
    <s v="plays"/>
  </r>
  <r>
    <n v="569"/>
    <s v="Fischer, Fowler and Arnold"/>
    <s v="Extended multi-tasking definition"/>
    <x v="311"/>
    <n v="47705"/>
    <x v="1"/>
    <n v="589"/>
    <s v="IT"/>
    <s v="EUR"/>
    <n v="1294725600"/>
    <n v="1295762400"/>
    <d v="2011-01-11T06:00:00"/>
    <d v="2011-01-23T06:00:00"/>
    <b v="0"/>
    <b v="0"/>
    <s v="film &amp; video/animation"/>
    <x v="563"/>
    <n v="80.989999999999995"/>
    <s v="film &amp; video"/>
    <s v="animation"/>
  </r>
  <r>
    <n v="570"/>
    <s v="Martinez-Juarez"/>
    <s v="Realigned uniform knowledge user"/>
    <x v="312"/>
    <n v="95364"/>
    <x v="1"/>
    <n v="2725"/>
    <s v="US"/>
    <s v="USD"/>
    <n v="1419055200"/>
    <n v="1419573600"/>
    <d v="2014-12-20T06:00:00"/>
    <d v="2014-12-26T06:00:00"/>
    <b v="0"/>
    <b v="1"/>
    <s v="music/rock"/>
    <x v="564"/>
    <n v="35"/>
    <s v="music"/>
    <s v="rock"/>
  </r>
  <r>
    <n v="571"/>
    <s v="Wilson and Sons"/>
    <s v="Monitored grid-enabled model"/>
    <x v="26"/>
    <n v="3295"/>
    <x v="0"/>
    <n v="35"/>
    <s v="IT"/>
    <s v="EUR"/>
    <n v="1434690000"/>
    <n v="1438750800"/>
    <d v="2015-06-19T05:00:00"/>
    <d v="2015-08-05T05:00:00"/>
    <b v="0"/>
    <b v="0"/>
    <s v="film &amp; video/shorts"/>
    <x v="565"/>
    <n v="94.14"/>
    <s v="film &amp; video"/>
    <s v="shorts"/>
  </r>
  <r>
    <n v="572"/>
    <s v="Clements Group"/>
    <s v="Assimilated actuating policy"/>
    <x v="25"/>
    <n v="4896"/>
    <x v="3"/>
    <n v="94"/>
    <s v="US"/>
    <s v="USD"/>
    <n v="1443416400"/>
    <n v="1444798800"/>
    <d v="2015-09-28T05:00:00"/>
    <d v="2015-10-14T05:00:00"/>
    <b v="0"/>
    <b v="1"/>
    <s v="music/rock"/>
    <x v="566"/>
    <n v="52.09"/>
    <s v="music"/>
    <s v="rock"/>
  </r>
  <r>
    <n v="573"/>
    <s v="Valenzuela-Cook"/>
    <s v="Total incremental productivity"/>
    <x v="313"/>
    <n v="7496"/>
    <x v="1"/>
    <n v="300"/>
    <s v="US"/>
    <s v="USD"/>
    <n v="1399006800"/>
    <n v="1399179600"/>
    <d v="2014-05-02T05:00:00"/>
    <d v="2014-05-04T05:00:00"/>
    <b v="0"/>
    <b v="0"/>
    <s v="journalism/audio"/>
    <x v="567"/>
    <n v="24.99"/>
    <s v="journalism"/>
    <s v="audio"/>
  </r>
  <r>
    <n v="574"/>
    <s v="Parker, Haley and Foster"/>
    <s v="Adaptive local task-force"/>
    <x v="50"/>
    <n v="9967"/>
    <x v="1"/>
    <n v="144"/>
    <s v="US"/>
    <s v="USD"/>
    <n v="1575698400"/>
    <n v="1576562400"/>
    <d v="2019-12-07T06:00:00"/>
    <d v="2019-12-17T06:00:00"/>
    <b v="0"/>
    <b v="1"/>
    <s v="food/food trucks"/>
    <x v="568"/>
    <n v="69.22"/>
    <s v="food"/>
    <s v="food trucks"/>
  </r>
  <r>
    <n v="575"/>
    <s v="Fuentes LLC"/>
    <s v="Universal zero-defect concept"/>
    <x v="314"/>
    <n v="52421"/>
    <x v="0"/>
    <n v="558"/>
    <s v="US"/>
    <s v="USD"/>
    <n v="1400562000"/>
    <n v="1400821200"/>
    <d v="2014-05-20T05:00:00"/>
    <d v="2014-05-23T05:00:00"/>
    <b v="0"/>
    <b v="1"/>
    <s v="theater/plays"/>
    <x v="569"/>
    <n v="93.94"/>
    <s v="theater"/>
    <s v="plays"/>
  </r>
  <r>
    <n v="576"/>
    <s v="Moran and Sons"/>
    <s v="Object-based bottom-line superstructure"/>
    <x v="62"/>
    <n v="6298"/>
    <x v="0"/>
    <n v="64"/>
    <s v="US"/>
    <s v="USD"/>
    <n v="1509512400"/>
    <n v="1510984800"/>
    <d v="2017-11-01T05:00:00"/>
    <d v="2017-11-18T06:00:00"/>
    <b v="0"/>
    <b v="0"/>
    <s v="theater/plays"/>
    <x v="570"/>
    <n v="98.41"/>
    <s v="theater"/>
    <s v="plays"/>
  </r>
  <r>
    <n v="577"/>
    <s v="Stevens Inc"/>
    <s v="Adaptive 24hour projection"/>
    <x v="139"/>
    <n v="1546"/>
    <x v="3"/>
    <n v="37"/>
    <s v="US"/>
    <s v="USD"/>
    <n v="1299823200"/>
    <n v="1302066000"/>
    <d v="2011-03-11T06:00:00"/>
    <d v="2011-04-06T05:00:00"/>
    <b v="0"/>
    <b v="0"/>
    <s v="music/jazz"/>
    <x v="571"/>
    <n v="41.78"/>
    <s v="music"/>
    <s v="jazz"/>
  </r>
  <r>
    <n v="578"/>
    <s v="Martinez-Johnson"/>
    <s v="Sharable radical toolset"/>
    <x v="315"/>
    <n v="16168"/>
    <x v="0"/>
    <n v="245"/>
    <s v="US"/>
    <s v="USD"/>
    <n v="1322719200"/>
    <n v="1322978400"/>
    <d v="2011-12-01T06:00:00"/>
    <d v="2011-12-04T06:00:00"/>
    <b v="0"/>
    <b v="0"/>
    <s v="film &amp; video/science fiction"/>
    <x v="572"/>
    <n v="65.989999999999995"/>
    <s v="film &amp; video"/>
    <s v="science fiction"/>
  </r>
  <r>
    <n v="579"/>
    <s v="Franklin Inc"/>
    <s v="Focused multimedia knowledgebase"/>
    <x v="8"/>
    <n v="6269"/>
    <x v="1"/>
    <n v="87"/>
    <s v="US"/>
    <s v="USD"/>
    <n v="1312693200"/>
    <n v="1313730000"/>
    <d v="2011-08-07T05:00:00"/>
    <d v="2011-08-19T05:00:00"/>
    <b v="0"/>
    <b v="0"/>
    <s v="music/jazz"/>
    <x v="573"/>
    <n v="72.06"/>
    <s v="music"/>
    <s v="jazz"/>
  </r>
  <r>
    <n v="580"/>
    <s v="Perez PLC"/>
    <s v="Seamless 6thgeneration extranet"/>
    <x v="316"/>
    <n v="149578"/>
    <x v="1"/>
    <n v="3116"/>
    <s v="US"/>
    <s v="USD"/>
    <n v="1393394400"/>
    <n v="1394085600"/>
    <d v="2014-02-26T06:00:00"/>
    <d v="2014-03-06T06:00:00"/>
    <b v="0"/>
    <b v="0"/>
    <s v="theater/plays"/>
    <x v="574"/>
    <n v="48"/>
    <s v="theater"/>
    <s v="plays"/>
  </r>
  <r>
    <n v="581"/>
    <s v="Sanchez, Cross and Savage"/>
    <s v="Sharable mobile knowledgebase"/>
    <x v="46"/>
    <n v="3841"/>
    <x v="0"/>
    <n v="71"/>
    <s v="US"/>
    <s v="USD"/>
    <n v="1304053200"/>
    <n v="1305349200"/>
    <d v="2011-04-29T05:00:00"/>
    <d v="2011-05-14T05:00:00"/>
    <b v="0"/>
    <b v="0"/>
    <s v="technology/web"/>
    <x v="575"/>
    <n v="54.1"/>
    <s v="technology"/>
    <s v="web"/>
  </r>
  <r>
    <n v="582"/>
    <s v="Pineda Ltd"/>
    <s v="Cross-group global system engine"/>
    <x v="251"/>
    <n v="4531"/>
    <x v="0"/>
    <n v="42"/>
    <s v="US"/>
    <s v="USD"/>
    <n v="1433912400"/>
    <n v="1434344400"/>
    <d v="2015-06-10T05:00:00"/>
    <d v="2015-06-15T05:00:00"/>
    <b v="0"/>
    <b v="1"/>
    <s v="games/video games"/>
    <x v="576"/>
    <n v="107.88"/>
    <s v="games"/>
    <s v="video games"/>
  </r>
  <r>
    <n v="583"/>
    <s v="Powell and Sons"/>
    <s v="Centralized clear-thinking conglomeration"/>
    <x v="317"/>
    <n v="60934"/>
    <x v="1"/>
    <n v="909"/>
    <s v="US"/>
    <s v="USD"/>
    <n v="1329717600"/>
    <n v="1331186400"/>
    <d v="2012-02-20T06:00:00"/>
    <d v="2012-03-08T06:00:00"/>
    <b v="0"/>
    <b v="0"/>
    <s v="film &amp; video/documentary"/>
    <x v="577"/>
    <n v="67.03"/>
    <s v="film &amp; video"/>
    <s v="documentary"/>
  </r>
  <r>
    <n v="584"/>
    <s v="Nunez-Richards"/>
    <s v="De-engineered cohesive system engine"/>
    <x v="318"/>
    <n v="103255"/>
    <x v="1"/>
    <n v="1613"/>
    <s v="US"/>
    <s v="USD"/>
    <n v="1335330000"/>
    <n v="1336539600"/>
    <d v="2012-04-25T05:00:00"/>
    <d v="2012-05-09T05:00:00"/>
    <b v="0"/>
    <b v="0"/>
    <s v="technology/web"/>
    <x v="578"/>
    <n v="64.010000000000005"/>
    <s v="technology"/>
    <s v="web"/>
  </r>
  <r>
    <n v="585"/>
    <s v="Pugh LLC"/>
    <s v="Reactive analyzing function"/>
    <x v="200"/>
    <n v="13065"/>
    <x v="1"/>
    <n v="136"/>
    <s v="US"/>
    <s v="USD"/>
    <n v="1268888400"/>
    <n v="1269752400"/>
    <d v="2010-03-18T05:00:00"/>
    <d v="2010-03-28T05:00:00"/>
    <b v="0"/>
    <b v="0"/>
    <s v="publishing/translations"/>
    <x v="579"/>
    <n v="96.07"/>
    <s v="publishing"/>
    <s v="translations"/>
  </r>
  <r>
    <n v="586"/>
    <s v="Rowe-Wong"/>
    <s v="Robust hybrid budgetary management"/>
    <x v="31"/>
    <n v="6654"/>
    <x v="1"/>
    <n v="130"/>
    <s v="US"/>
    <s v="USD"/>
    <n v="1289973600"/>
    <n v="1291615200"/>
    <d v="2010-11-17T06:00:00"/>
    <d v="2010-12-06T06:00:00"/>
    <b v="0"/>
    <b v="0"/>
    <s v="music/rock"/>
    <x v="580"/>
    <n v="51.18"/>
    <s v="music"/>
    <s v="rock"/>
  </r>
  <r>
    <n v="587"/>
    <s v="Williams-Santos"/>
    <s v="Open-source analyzing monitoring"/>
    <x v="151"/>
    <n v="6852"/>
    <x v="0"/>
    <n v="156"/>
    <s v="CA"/>
    <s v="CAD"/>
    <n v="1547877600"/>
    <n v="1552366800"/>
    <d v="2019-01-19T06:00:00"/>
    <d v="2019-03-12T05:00:00"/>
    <b v="0"/>
    <b v="1"/>
    <s v="food/food trucks"/>
    <x v="581"/>
    <n v="43.92"/>
    <s v="food"/>
    <s v="food trucks"/>
  </r>
  <r>
    <n v="588"/>
    <s v="Weber Inc"/>
    <s v="Up-sized discrete firmware"/>
    <x v="215"/>
    <n v="124517"/>
    <x v="0"/>
    <n v="1368"/>
    <s v="GB"/>
    <s v="GBP"/>
    <n v="1269493200"/>
    <n v="1272171600"/>
    <d v="2010-03-25T05:00:00"/>
    <d v="2010-04-25T05:00:00"/>
    <b v="0"/>
    <b v="0"/>
    <s v="theater/plays"/>
    <x v="582"/>
    <n v="91.02"/>
    <s v="theater"/>
    <s v="plays"/>
  </r>
  <r>
    <n v="589"/>
    <s v="Avery, Brown and Parker"/>
    <s v="Exclusive intangible extranet"/>
    <x v="58"/>
    <n v="5113"/>
    <x v="0"/>
    <n v="102"/>
    <s v="US"/>
    <s v="USD"/>
    <n v="1436072400"/>
    <n v="1436677200"/>
    <d v="2015-07-05T05:00:00"/>
    <d v="2015-07-12T05:00:00"/>
    <b v="0"/>
    <b v="0"/>
    <s v="film &amp; video/documentary"/>
    <x v="583"/>
    <n v="50.13"/>
    <s v="film &amp; video"/>
    <s v="documentary"/>
  </r>
  <r>
    <n v="590"/>
    <s v="Cox Group"/>
    <s v="Synergized analyzing process improvement"/>
    <x v="143"/>
    <n v="5824"/>
    <x v="0"/>
    <n v="86"/>
    <s v="AU"/>
    <s v="AUD"/>
    <n v="1419141600"/>
    <n v="1420092000"/>
    <d v="2014-12-21T06:00:00"/>
    <d v="2015-01-01T06:00:00"/>
    <b v="0"/>
    <b v="0"/>
    <s v="publishing/radio &amp; podcasts"/>
    <x v="584"/>
    <n v="67.72"/>
    <s v="publishing"/>
    <s v="radio &amp; podcasts"/>
  </r>
  <r>
    <n v="591"/>
    <s v="Jensen LLC"/>
    <s v="Realigned dedicated system engine"/>
    <x v="60"/>
    <n v="6226"/>
    <x v="1"/>
    <n v="102"/>
    <s v="US"/>
    <s v="USD"/>
    <n v="1279083600"/>
    <n v="1279947600"/>
    <d v="2010-07-14T05:00:00"/>
    <d v="2010-07-24T05:00:00"/>
    <b v="0"/>
    <b v="0"/>
    <s v="games/video games"/>
    <x v="585"/>
    <n v="61.04"/>
    <s v="games"/>
    <s v="video games"/>
  </r>
  <r>
    <n v="592"/>
    <s v="Brown Inc"/>
    <s v="Object-based bandwidth-monitored concept"/>
    <x v="154"/>
    <n v="20243"/>
    <x v="0"/>
    <n v="253"/>
    <s v="US"/>
    <s v="USD"/>
    <n v="1401426000"/>
    <n v="1402203600"/>
    <d v="2014-05-30T05:00:00"/>
    <d v="2014-06-08T05:00:00"/>
    <b v="0"/>
    <b v="0"/>
    <s v="theater/plays"/>
    <x v="586"/>
    <n v="80.010000000000005"/>
    <s v="theater"/>
    <s v="plays"/>
  </r>
  <r>
    <n v="593"/>
    <s v="Hale-Hayes"/>
    <s v="Ameliorated client-driven open system"/>
    <x v="319"/>
    <n v="188288"/>
    <x v="1"/>
    <n v="4006"/>
    <s v="US"/>
    <s v="USD"/>
    <n v="1395810000"/>
    <n v="1396933200"/>
    <d v="2014-03-26T05:00:00"/>
    <d v="2014-04-08T05:00:00"/>
    <b v="0"/>
    <b v="0"/>
    <s v="film &amp; video/animation"/>
    <x v="587"/>
    <n v="47"/>
    <s v="film &amp; video"/>
    <s v="animation"/>
  </r>
  <r>
    <n v="594"/>
    <s v="Mcbride PLC"/>
    <s v="Upgradable leadingedge Local Area Network"/>
    <x v="320"/>
    <n v="11167"/>
    <x v="0"/>
    <n v="157"/>
    <s v="US"/>
    <s v="USD"/>
    <n v="1467003600"/>
    <n v="1467262800"/>
    <d v="2016-06-27T05:00:00"/>
    <d v="2016-06-30T05:00:00"/>
    <b v="0"/>
    <b v="1"/>
    <s v="theater/plays"/>
    <x v="588"/>
    <n v="71.13"/>
    <s v="theater"/>
    <s v="plays"/>
  </r>
  <r>
    <n v="595"/>
    <s v="Harris-Jennings"/>
    <s v="Customizable intermediate data-warehouse"/>
    <x v="321"/>
    <n v="146595"/>
    <x v="1"/>
    <n v="1629"/>
    <s v="US"/>
    <s v="USD"/>
    <n v="1268715600"/>
    <n v="1270530000"/>
    <d v="2010-03-16T05:00:00"/>
    <d v="2010-04-06T05:00:00"/>
    <b v="0"/>
    <b v="1"/>
    <s v="theater/plays"/>
    <x v="589"/>
    <n v="89.99"/>
    <s v="theater"/>
    <s v="plays"/>
  </r>
  <r>
    <n v="596"/>
    <s v="Becker-Scott"/>
    <s v="Managed optimizing archive"/>
    <x v="58"/>
    <n v="7875"/>
    <x v="0"/>
    <n v="183"/>
    <s v="US"/>
    <s v="USD"/>
    <n v="1457157600"/>
    <n v="1457762400"/>
    <d v="2016-03-05T06:00:00"/>
    <d v="2016-03-12T06:00:00"/>
    <b v="0"/>
    <b v="1"/>
    <s v="film &amp; video/drama"/>
    <x v="590"/>
    <n v="43.03"/>
    <s v="film &amp; video"/>
    <s v="drama"/>
  </r>
  <r>
    <n v="597"/>
    <s v="Todd, Freeman and Henry"/>
    <s v="Diverse systematic projection"/>
    <x v="322"/>
    <n v="148779"/>
    <x v="1"/>
    <n v="2188"/>
    <s v="US"/>
    <s v="USD"/>
    <n v="1573970400"/>
    <n v="1575525600"/>
    <d v="2019-11-17T06:00:00"/>
    <d v="2019-12-05T06:00:00"/>
    <b v="0"/>
    <b v="0"/>
    <s v="theater/plays"/>
    <x v="591"/>
    <n v="68"/>
    <s v="theater"/>
    <s v="plays"/>
  </r>
  <r>
    <n v="598"/>
    <s v="Martinez, Garza and Young"/>
    <s v="Up-sized web-enabled info-mediaries"/>
    <x v="323"/>
    <n v="175868"/>
    <x v="1"/>
    <n v="2409"/>
    <s v="IT"/>
    <s v="EUR"/>
    <n v="1276578000"/>
    <n v="1279083600"/>
    <d v="2010-06-15T05:00:00"/>
    <d v="2010-07-14T05:00:00"/>
    <b v="0"/>
    <b v="0"/>
    <s v="music/rock"/>
    <x v="592"/>
    <n v="73"/>
    <s v="music"/>
    <s v="rock"/>
  </r>
  <r>
    <n v="599"/>
    <s v="Smith-Ramos"/>
    <s v="Persevering optimizing Graphical User Interface"/>
    <x v="324"/>
    <n v="5112"/>
    <x v="0"/>
    <n v="82"/>
    <s v="DK"/>
    <s v="DKK"/>
    <n v="1423720800"/>
    <n v="1424412000"/>
    <d v="2015-02-12T06:00:00"/>
    <d v="2015-02-20T06:00:00"/>
    <b v="0"/>
    <b v="0"/>
    <s v="film &amp; video/documentary"/>
    <x v="593"/>
    <n v="62.34"/>
    <s v="film &amp; video"/>
    <s v="documentary"/>
  </r>
  <r>
    <n v="600"/>
    <s v="Brown-George"/>
    <s v="Cross-platform tertiary array"/>
    <x v="0"/>
    <n v="5"/>
    <x v="0"/>
    <n v="1"/>
    <s v="GB"/>
    <s v="GBP"/>
    <n v="1375160400"/>
    <n v="1376197200"/>
    <d v="2013-07-30T05:00:00"/>
    <d v="2013-08-11T05:00:00"/>
    <b v="0"/>
    <b v="0"/>
    <s v="food/food trucks"/>
    <x v="298"/>
    <n v="5"/>
    <s v="food"/>
    <s v="food trucks"/>
  </r>
  <r>
    <n v="601"/>
    <s v="Waters and Sons"/>
    <s v="Inverse neutral structure"/>
    <x v="9"/>
    <n v="13018"/>
    <x v="1"/>
    <n v="194"/>
    <s v="US"/>
    <s v="USD"/>
    <n v="1401426000"/>
    <n v="1402894800"/>
    <d v="2014-05-30T05:00:00"/>
    <d v="2014-06-16T05:00:00"/>
    <b v="1"/>
    <b v="0"/>
    <s v="technology/wearables"/>
    <x v="594"/>
    <n v="67.099999999999994"/>
    <s v="technology"/>
    <s v="wearables"/>
  </r>
  <r>
    <n v="602"/>
    <s v="Brown Ltd"/>
    <s v="Quality-focused system-worthy support"/>
    <x v="325"/>
    <n v="91176"/>
    <x v="1"/>
    <n v="1140"/>
    <s v="US"/>
    <s v="USD"/>
    <n v="1433480400"/>
    <n v="1434430800"/>
    <d v="2015-06-05T05:00:00"/>
    <d v="2015-06-16T05:00:00"/>
    <b v="0"/>
    <b v="0"/>
    <s v="theater/plays"/>
    <x v="595"/>
    <n v="79.98"/>
    <s v="theater"/>
    <s v="plays"/>
  </r>
  <r>
    <n v="603"/>
    <s v="Christian, Yates and Greer"/>
    <s v="Vision-oriented 5thgeneration array"/>
    <x v="98"/>
    <n v="6342"/>
    <x v="1"/>
    <n v="102"/>
    <s v="US"/>
    <s v="USD"/>
    <n v="1555563600"/>
    <n v="1557896400"/>
    <d v="2019-04-18T05:00:00"/>
    <d v="2019-05-15T05:00:00"/>
    <b v="0"/>
    <b v="0"/>
    <s v="theater/plays"/>
    <x v="596"/>
    <n v="62.18"/>
    <s v="theater"/>
    <s v="plays"/>
  </r>
  <r>
    <n v="604"/>
    <s v="Cole, Hernandez and Rodriguez"/>
    <s v="Cross-platform logistical circuit"/>
    <x v="326"/>
    <n v="151438"/>
    <x v="1"/>
    <n v="2857"/>
    <s v="US"/>
    <s v="USD"/>
    <n v="1295676000"/>
    <n v="1297490400"/>
    <d v="2011-01-22T06:00:00"/>
    <d v="2011-02-12T06:00:00"/>
    <b v="0"/>
    <b v="0"/>
    <s v="theater/plays"/>
    <x v="597"/>
    <n v="53.01"/>
    <s v="theater"/>
    <s v="plays"/>
  </r>
  <r>
    <n v="605"/>
    <s v="Ortiz, Valenzuela and Collins"/>
    <s v="Profound solution-oriented matrix"/>
    <x v="88"/>
    <n v="6178"/>
    <x v="1"/>
    <n v="107"/>
    <s v="US"/>
    <s v="USD"/>
    <n v="1443848400"/>
    <n v="1447394400"/>
    <d v="2015-10-03T05:00:00"/>
    <d v="2015-11-13T06:00:00"/>
    <b v="0"/>
    <b v="0"/>
    <s v="publishing/nonfiction"/>
    <x v="598"/>
    <n v="57.74"/>
    <s v="publishing"/>
    <s v="nonfiction"/>
  </r>
  <r>
    <n v="606"/>
    <s v="Valencia PLC"/>
    <s v="Extended asynchronous initiative"/>
    <x v="74"/>
    <n v="6405"/>
    <x v="1"/>
    <n v="160"/>
    <s v="GB"/>
    <s v="GBP"/>
    <n v="1457330400"/>
    <n v="1458277200"/>
    <d v="2016-03-07T06:00:00"/>
    <d v="2016-03-18T05:00:00"/>
    <b v="0"/>
    <b v="0"/>
    <s v="music/rock"/>
    <x v="599"/>
    <n v="40.03"/>
    <s v="music"/>
    <s v="rock"/>
  </r>
  <r>
    <n v="607"/>
    <s v="Gordon, Mendez and Johnson"/>
    <s v="Fundamental needs-based frame"/>
    <x v="327"/>
    <n v="180667"/>
    <x v="1"/>
    <n v="2230"/>
    <s v="US"/>
    <s v="USD"/>
    <n v="1395550800"/>
    <n v="1395723600"/>
    <d v="2014-03-23T05:00:00"/>
    <d v="2014-03-25T05:00:00"/>
    <b v="0"/>
    <b v="0"/>
    <s v="food/food trucks"/>
    <x v="600"/>
    <n v="81.02"/>
    <s v="food"/>
    <s v="food trucks"/>
  </r>
  <r>
    <n v="608"/>
    <s v="Johnson Group"/>
    <s v="Compatible full-range leverage"/>
    <x v="61"/>
    <n v="11075"/>
    <x v="1"/>
    <n v="316"/>
    <s v="US"/>
    <s v="USD"/>
    <n v="1551852000"/>
    <n v="1552197600"/>
    <d v="2019-03-06T06:00:00"/>
    <d v="2019-03-10T06:00:00"/>
    <b v="0"/>
    <b v="1"/>
    <s v="music/jazz"/>
    <x v="601"/>
    <n v="35.049999999999997"/>
    <s v="music"/>
    <s v="jazz"/>
  </r>
  <r>
    <n v="609"/>
    <s v="Rose-Fuller"/>
    <s v="Upgradable holistic system engine"/>
    <x v="83"/>
    <n v="12042"/>
    <x v="1"/>
    <n v="117"/>
    <s v="US"/>
    <s v="USD"/>
    <n v="1547618400"/>
    <n v="1549087200"/>
    <d v="2019-01-16T06:00:00"/>
    <d v="2019-02-02T06:00:00"/>
    <b v="0"/>
    <b v="0"/>
    <s v="film &amp; video/science fiction"/>
    <x v="602"/>
    <n v="102.92"/>
    <s v="film &amp; video"/>
    <s v="science fiction"/>
  </r>
  <r>
    <n v="610"/>
    <s v="Hughes, Mendez and Patterson"/>
    <s v="Stand-alone multi-state data-warehouse"/>
    <x v="328"/>
    <n v="179356"/>
    <x v="1"/>
    <n v="6406"/>
    <s v="US"/>
    <s v="USD"/>
    <n v="1355637600"/>
    <n v="1356847200"/>
    <d v="2012-12-16T06:00:00"/>
    <d v="2012-12-30T06:00:00"/>
    <b v="0"/>
    <b v="0"/>
    <s v="theater/plays"/>
    <x v="603"/>
    <n v="28"/>
    <s v="theater"/>
    <s v="plays"/>
  </r>
  <r>
    <n v="611"/>
    <s v="Brady, Cortez and Rodriguez"/>
    <s v="Multi-lateral maximized core"/>
    <x v="139"/>
    <n v="1136"/>
    <x v="3"/>
    <n v="15"/>
    <s v="US"/>
    <s v="USD"/>
    <n v="1374728400"/>
    <n v="1375765200"/>
    <d v="2013-07-25T05:00:00"/>
    <d v="2013-08-06T05:00:00"/>
    <b v="0"/>
    <b v="0"/>
    <s v="theater/plays"/>
    <x v="604"/>
    <n v="75.73"/>
    <s v="theater"/>
    <s v="plays"/>
  </r>
  <r>
    <n v="612"/>
    <s v="Wang, Nguyen and Horton"/>
    <s v="Innovative holistic hub"/>
    <x v="8"/>
    <n v="8645"/>
    <x v="1"/>
    <n v="192"/>
    <s v="US"/>
    <s v="USD"/>
    <n v="1287810000"/>
    <n v="1289800800"/>
    <d v="2010-10-23T05:00:00"/>
    <d v="2010-11-15T06:00:00"/>
    <b v="0"/>
    <b v="0"/>
    <s v="music/electric music"/>
    <x v="605"/>
    <n v="45.03"/>
    <s v="music"/>
    <s v="electric music"/>
  </r>
  <r>
    <n v="613"/>
    <s v="Santos, Williams and Brown"/>
    <s v="Reverse-engineered 24/7 methodology"/>
    <x v="65"/>
    <n v="1914"/>
    <x v="1"/>
    <n v="26"/>
    <s v="CA"/>
    <s v="CAD"/>
    <n v="1503723600"/>
    <n v="1504501200"/>
    <d v="2017-08-26T05:00:00"/>
    <d v="2017-09-04T05:00:00"/>
    <b v="0"/>
    <b v="0"/>
    <s v="theater/plays"/>
    <x v="606"/>
    <n v="73.62"/>
    <s v="theater"/>
    <s v="plays"/>
  </r>
  <r>
    <n v="614"/>
    <s v="Barnett and Sons"/>
    <s v="Business-focused dynamic info-mediaries"/>
    <x v="329"/>
    <n v="41205"/>
    <x v="1"/>
    <n v="723"/>
    <s v="US"/>
    <s v="USD"/>
    <n v="1484114400"/>
    <n v="1485669600"/>
    <d v="2017-01-11T06:00:00"/>
    <d v="2017-01-29T06:00:00"/>
    <b v="0"/>
    <b v="0"/>
    <s v="theater/plays"/>
    <x v="607"/>
    <n v="56.99"/>
    <s v="theater"/>
    <s v="plays"/>
  </r>
  <r>
    <n v="615"/>
    <s v="Petersen-Rodriguez"/>
    <s v="Digitized clear-thinking installation"/>
    <x v="275"/>
    <n v="14488"/>
    <x v="1"/>
    <n v="170"/>
    <s v="IT"/>
    <s v="EUR"/>
    <n v="1461906000"/>
    <n v="1462770000"/>
    <d v="2016-04-29T05:00:00"/>
    <d v="2016-05-09T05:00:00"/>
    <b v="0"/>
    <b v="0"/>
    <s v="theater/plays"/>
    <x v="608"/>
    <n v="85.22"/>
    <s v="theater"/>
    <s v="plays"/>
  </r>
  <r>
    <n v="616"/>
    <s v="Burnett-Mora"/>
    <s v="Quality-focused 24/7 superstructure"/>
    <x v="330"/>
    <n v="12129"/>
    <x v="1"/>
    <n v="238"/>
    <s v="GB"/>
    <s v="GBP"/>
    <n v="1379653200"/>
    <n v="1379739600"/>
    <d v="2013-09-20T05:00:00"/>
    <d v="2013-09-21T05:00:00"/>
    <b v="0"/>
    <b v="1"/>
    <s v="music/indie rock"/>
    <x v="609"/>
    <n v="50.96"/>
    <s v="music"/>
    <s v="indie rock"/>
  </r>
  <r>
    <n v="617"/>
    <s v="King LLC"/>
    <s v="Multi-channeled local intranet"/>
    <x v="1"/>
    <n v="3496"/>
    <x v="1"/>
    <n v="55"/>
    <s v="US"/>
    <s v="USD"/>
    <n v="1401858000"/>
    <n v="1402722000"/>
    <d v="2014-06-04T05:00:00"/>
    <d v="2014-06-14T05:00:00"/>
    <b v="0"/>
    <b v="0"/>
    <s v="theater/plays"/>
    <x v="610"/>
    <n v="63.56"/>
    <s v="theater"/>
    <s v="plays"/>
  </r>
  <r>
    <n v="618"/>
    <s v="Miller Ltd"/>
    <s v="Open-architected mobile emulation"/>
    <x v="331"/>
    <n v="97037"/>
    <x v="0"/>
    <n v="1198"/>
    <s v="US"/>
    <s v="USD"/>
    <n v="1367470800"/>
    <n v="1369285200"/>
    <d v="2013-05-02T05:00:00"/>
    <d v="2013-05-23T05:00:00"/>
    <b v="0"/>
    <b v="0"/>
    <s v="publishing/nonfiction"/>
    <x v="611"/>
    <n v="81"/>
    <s v="publishing"/>
    <s v="nonfiction"/>
  </r>
  <r>
    <n v="619"/>
    <s v="Case LLC"/>
    <s v="Ameliorated foreground methodology"/>
    <x v="332"/>
    <n v="55757"/>
    <x v="0"/>
    <n v="648"/>
    <s v="US"/>
    <s v="USD"/>
    <n v="1304658000"/>
    <n v="1304744400"/>
    <d v="2011-05-06T05:00:00"/>
    <d v="2011-05-07T05:00:00"/>
    <b v="1"/>
    <b v="1"/>
    <s v="theater/plays"/>
    <x v="612"/>
    <n v="86.04"/>
    <s v="theater"/>
    <s v="plays"/>
  </r>
  <r>
    <n v="620"/>
    <s v="Swanson, Wilson and Baker"/>
    <s v="Synergized well-modulated project"/>
    <x v="333"/>
    <n v="11525"/>
    <x v="1"/>
    <n v="128"/>
    <s v="AU"/>
    <s v="AUD"/>
    <n v="1467954000"/>
    <n v="1468299600"/>
    <d v="2016-07-08T05:00:00"/>
    <d v="2016-07-12T05:00:00"/>
    <b v="0"/>
    <b v="0"/>
    <s v="photography/photography books"/>
    <x v="613"/>
    <n v="90.04"/>
    <s v="photography"/>
    <s v="photography books"/>
  </r>
  <r>
    <n v="621"/>
    <s v="Dean, Fox and Phillips"/>
    <s v="Extended context-sensitive forecast"/>
    <x v="334"/>
    <n v="158669"/>
    <x v="1"/>
    <n v="2144"/>
    <s v="US"/>
    <s v="USD"/>
    <n v="1473742800"/>
    <n v="1474174800"/>
    <d v="2016-09-13T05:00:00"/>
    <d v="2016-09-18T05:00:00"/>
    <b v="0"/>
    <b v="0"/>
    <s v="theater/plays"/>
    <x v="614"/>
    <n v="74.010000000000005"/>
    <s v="theater"/>
    <s v="plays"/>
  </r>
  <r>
    <n v="622"/>
    <s v="Smith-Smith"/>
    <s v="Total leadingedge neural-net"/>
    <x v="335"/>
    <n v="5916"/>
    <x v="0"/>
    <n v="64"/>
    <s v="US"/>
    <s v="USD"/>
    <n v="1523768400"/>
    <n v="1526014800"/>
    <d v="2018-04-15T05:00:00"/>
    <d v="2018-05-11T05:00:00"/>
    <b v="0"/>
    <b v="0"/>
    <s v="music/indie rock"/>
    <x v="615"/>
    <n v="92.44"/>
    <s v="music"/>
    <s v="indie rock"/>
  </r>
  <r>
    <n v="623"/>
    <s v="Smith, Scott and Rodriguez"/>
    <s v="Organic actuating protocol"/>
    <x v="336"/>
    <n v="150806"/>
    <x v="1"/>
    <n v="2693"/>
    <s v="GB"/>
    <s v="GBP"/>
    <n v="1437022800"/>
    <n v="1437454800"/>
    <d v="2015-07-16T05:00:00"/>
    <d v="2015-07-21T05:00:00"/>
    <b v="0"/>
    <b v="0"/>
    <s v="theater/plays"/>
    <x v="616"/>
    <n v="56"/>
    <s v="theater"/>
    <s v="plays"/>
  </r>
  <r>
    <n v="624"/>
    <s v="White, Robertson and Roberts"/>
    <s v="Down-sized national software"/>
    <x v="135"/>
    <n v="14249"/>
    <x v="1"/>
    <n v="432"/>
    <s v="US"/>
    <s v="USD"/>
    <n v="1422165600"/>
    <n v="1422684000"/>
    <d v="2015-01-25T06:00:00"/>
    <d v="2015-01-31T06:00:00"/>
    <b v="0"/>
    <b v="0"/>
    <s v="photography/photography books"/>
    <x v="617"/>
    <n v="32.979999999999997"/>
    <s v="photography"/>
    <s v="photography books"/>
  </r>
  <r>
    <n v="625"/>
    <s v="Martinez Inc"/>
    <s v="Organic upward-trending Graphical User Interface"/>
    <x v="168"/>
    <n v="5803"/>
    <x v="0"/>
    <n v="62"/>
    <s v="US"/>
    <s v="USD"/>
    <n v="1580104800"/>
    <n v="1581314400"/>
    <d v="2020-01-27T06:00:00"/>
    <d v="2020-02-10T06:00:00"/>
    <b v="0"/>
    <b v="0"/>
    <s v="theater/plays"/>
    <x v="618"/>
    <n v="93.6"/>
    <s v="theater"/>
    <s v="plays"/>
  </r>
  <r>
    <n v="626"/>
    <s v="Tucker, Mccoy and Marquez"/>
    <s v="Synergistic tertiary budgetary management"/>
    <x v="330"/>
    <n v="13205"/>
    <x v="1"/>
    <n v="189"/>
    <s v="US"/>
    <s v="USD"/>
    <n v="1285650000"/>
    <n v="1286427600"/>
    <d v="2010-09-28T05:00:00"/>
    <d v="2010-10-07T05:00:00"/>
    <b v="0"/>
    <b v="1"/>
    <s v="theater/plays"/>
    <x v="619"/>
    <n v="69.87"/>
    <s v="theater"/>
    <s v="plays"/>
  </r>
  <r>
    <n v="627"/>
    <s v="Martin, Lee and Armstrong"/>
    <s v="Open-architected incremental ability"/>
    <x v="39"/>
    <n v="11108"/>
    <x v="1"/>
    <n v="154"/>
    <s v="GB"/>
    <s v="GBP"/>
    <n v="1276664400"/>
    <n v="1278738000"/>
    <d v="2010-06-16T05:00:00"/>
    <d v="2010-07-10T05:00:00"/>
    <b v="1"/>
    <b v="0"/>
    <s v="food/food trucks"/>
    <x v="620"/>
    <n v="72.13"/>
    <s v="food"/>
    <s v="food trucks"/>
  </r>
  <r>
    <n v="628"/>
    <s v="Dunn, Moreno and Green"/>
    <s v="Intuitive object-oriented task-force"/>
    <x v="89"/>
    <n v="2884"/>
    <x v="1"/>
    <n v="96"/>
    <s v="US"/>
    <s v="USD"/>
    <n v="1286168400"/>
    <n v="1286427600"/>
    <d v="2010-10-04T05:00:00"/>
    <d v="2010-10-07T05:00:00"/>
    <b v="0"/>
    <b v="0"/>
    <s v="music/indie rock"/>
    <x v="621"/>
    <n v="30.04"/>
    <s v="music"/>
    <s v="indie rock"/>
  </r>
  <r>
    <n v="629"/>
    <s v="Jackson, Martinez and Ray"/>
    <s v="Multi-tiered executive toolset"/>
    <x v="337"/>
    <n v="55476"/>
    <x v="0"/>
    <n v="750"/>
    <s v="US"/>
    <s v="USD"/>
    <n v="1467781200"/>
    <n v="1467954000"/>
    <d v="2016-07-06T05:00:00"/>
    <d v="2016-07-08T05:00:00"/>
    <b v="0"/>
    <b v="1"/>
    <s v="theater/plays"/>
    <x v="622"/>
    <n v="73.97"/>
    <s v="theater"/>
    <s v="plays"/>
  </r>
  <r>
    <n v="630"/>
    <s v="Patterson-Johnson"/>
    <s v="Grass-roots directional workforce"/>
    <x v="40"/>
    <n v="5973"/>
    <x v="3"/>
    <n v="87"/>
    <s v="US"/>
    <s v="USD"/>
    <n v="1556686800"/>
    <n v="1557637200"/>
    <d v="2019-05-01T05:00:00"/>
    <d v="2019-05-12T05:00:00"/>
    <b v="0"/>
    <b v="1"/>
    <s v="theater/plays"/>
    <x v="623"/>
    <n v="68.66"/>
    <s v="theater"/>
    <s v="plays"/>
  </r>
  <r>
    <n v="631"/>
    <s v="Carlson-Hernandez"/>
    <s v="Quality-focused real-time solution"/>
    <x v="338"/>
    <n v="183756"/>
    <x v="1"/>
    <n v="3063"/>
    <s v="US"/>
    <s v="USD"/>
    <n v="1553576400"/>
    <n v="1553922000"/>
    <d v="2019-03-26T05:00:00"/>
    <d v="2019-03-30T05:00:00"/>
    <b v="0"/>
    <b v="0"/>
    <s v="theater/plays"/>
    <x v="624"/>
    <n v="59.99"/>
    <s v="theater"/>
    <s v="plays"/>
  </r>
  <r>
    <n v="632"/>
    <s v="Parker PLC"/>
    <s v="Reduced interactive matrix"/>
    <x v="339"/>
    <n v="30902"/>
    <x v="2"/>
    <n v="278"/>
    <s v="US"/>
    <s v="USD"/>
    <n v="1414904400"/>
    <n v="1416463200"/>
    <d v="2014-11-02T05:00:00"/>
    <d v="2014-11-20T06:00:00"/>
    <b v="0"/>
    <b v="0"/>
    <s v="theater/plays"/>
    <x v="625"/>
    <n v="111.16"/>
    <s v="theater"/>
    <s v="plays"/>
  </r>
  <r>
    <n v="633"/>
    <s v="Yu and Sons"/>
    <s v="Adaptive context-sensitive architecture"/>
    <x v="313"/>
    <n v="5569"/>
    <x v="0"/>
    <n v="105"/>
    <s v="US"/>
    <s v="USD"/>
    <n v="1446876000"/>
    <n v="1447221600"/>
    <d v="2015-11-07T06:00:00"/>
    <d v="2015-11-11T06:00:00"/>
    <b v="0"/>
    <b v="0"/>
    <s v="film &amp; video/animation"/>
    <x v="626"/>
    <n v="53.04"/>
    <s v="film &amp; video"/>
    <s v="animation"/>
  </r>
  <r>
    <n v="634"/>
    <s v="Taylor, Johnson and Hernandez"/>
    <s v="Polarized incremental portal"/>
    <x v="195"/>
    <n v="92824"/>
    <x v="3"/>
    <n v="1658"/>
    <s v="US"/>
    <s v="USD"/>
    <n v="1490418000"/>
    <n v="1491627600"/>
    <d v="2017-03-25T05:00:00"/>
    <d v="2017-04-08T05:00:00"/>
    <b v="0"/>
    <b v="0"/>
    <s v="film &amp; video/television"/>
    <x v="627"/>
    <n v="55.99"/>
    <s v="film &amp; video"/>
    <s v="television"/>
  </r>
  <r>
    <n v="635"/>
    <s v="Mack Ltd"/>
    <s v="Reactive regional access"/>
    <x v="340"/>
    <n v="158590"/>
    <x v="1"/>
    <n v="2266"/>
    <s v="US"/>
    <s v="USD"/>
    <n v="1360389600"/>
    <n v="1363150800"/>
    <d v="2013-02-09T06:00:00"/>
    <d v="2013-03-13T05:00:00"/>
    <b v="0"/>
    <b v="0"/>
    <s v="film &amp; video/television"/>
    <x v="628"/>
    <n v="69.989999999999995"/>
    <s v="film &amp; video"/>
    <s v="television"/>
  </r>
  <r>
    <n v="636"/>
    <s v="Lamb-Sanders"/>
    <s v="Stand-alone reciprocal frame"/>
    <x v="341"/>
    <n v="127591"/>
    <x v="0"/>
    <n v="2604"/>
    <s v="DK"/>
    <s v="DKK"/>
    <n v="1326866400"/>
    <n v="1330754400"/>
    <d v="2012-01-18T06:00:00"/>
    <d v="2012-03-03T06:00:00"/>
    <b v="0"/>
    <b v="1"/>
    <s v="film &amp; video/animation"/>
    <x v="629"/>
    <n v="49"/>
    <s v="film &amp; video"/>
    <s v="animation"/>
  </r>
  <r>
    <n v="637"/>
    <s v="Williams-Ramirez"/>
    <s v="Open-architected 24/7 throughput"/>
    <x v="275"/>
    <n v="6750"/>
    <x v="0"/>
    <n v="65"/>
    <s v="US"/>
    <s v="USD"/>
    <n v="1479103200"/>
    <n v="1479794400"/>
    <d v="2016-11-14T06:00:00"/>
    <d v="2016-11-22T06:00:00"/>
    <b v="0"/>
    <b v="0"/>
    <s v="theater/plays"/>
    <x v="630"/>
    <n v="103.85"/>
    <s v="theater"/>
    <s v="plays"/>
  </r>
  <r>
    <n v="638"/>
    <s v="Weaver Ltd"/>
    <s v="Monitored 24/7 approach"/>
    <x v="342"/>
    <n v="9318"/>
    <x v="0"/>
    <n v="94"/>
    <s v="US"/>
    <s v="USD"/>
    <n v="1280206800"/>
    <n v="1281243600"/>
    <d v="2010-07-27T05:00:00"/>
    <d v="2010-08-08T05:00:00"/>
    <b v="0"/>
    <b v="1"/>
    <s v="theater/plays"/>
    <x v="631"/>
    <n v="99.13"/>
    <s v="theater"/>
    <s v="plays"/>
  </r>
  <r>
    <n v="639"/>
    <s v="Barnes-Williams"/>
    <s v="Upgradable explicit forecast"/>
    <x v="133"/>
    <n v="4832"/>
    <x v="2"/>
    <n v="45"/>
    <s v="US"/>
    <s v="USD"/>
    <n v="1532754000"/>
    <n v="1532754000"/>
    <d v="2018-07-28T05:00:00"/>
    <d v="2018-07-28T05:00:00"/>
    <b v="0"/>
    <b v="1"/>
    <s v="film &amp; video/drama"/>
    <x v="632"/>
    <n v="107.38"/>
    <s v="film &amp; video"/>
    <s v="drama"/>
  </r>
  <r>
    <n v="640"/>
    <s v="Richardson, Woodward and Hansen"/>
    <s v="Pre-emptive context-sensitive support"/>
    <x v="343"/>
    <n v="19769"/>
    <x v="0"/>
    <n v="257"/>
    <s v="US"/>
    <s v="USD"/>
    <n v="1453096800"/>
    <n v="1453356000"/>
    <d v="2016-01-18T06:00:00"/>
    <d v="2016-01-21T06:00:00"/>
    <b v="0"/>
    <b v="0"/>
    <s v="theater/plays"/>
    <x v="633"/>
    <n v="76.92"/>
    <s v="theater"/>
    <s v="plays"/>
  </r>
  <r>
    <n v="641"/>
    <s v="Hunt, Barker and Baker"/>
    <s v="Business-focused leadingedge instruction set"/>
    <x v="151"/>
    <n v="11277"/>
    <x v="1"/>
    <n v="194"/>
    <s v="CH"/>
    <s v="CHF"/>
    <n v="1487570400"/>
    <n v="1489986000"/>
    <d v="2017-02-20T06:00:00"/>
    <d v="2017-03-20T05:00:00"/>
    <b v="0"/>
    <b v="0"/>
    <s v="theater/plays"/>
    <x v="634"/>
    <n v="58.13"/>
    <s v="theater"/>
    <s v="plays"/>
  </r>
  <r>
    <n v="642"/>
    <s v="Ramos, Moreno and Lewis"/>
    <s v="Extended multi-state knowledge user"/>
    <x v="243"/>
    <n v="13382"/>
    <x v="1"/>
    <n v="129"/>
    <s v="CA"/>
    <s v="CAD"/>
    <n v="1545026400"/>
    <n v="1545804000"/>
    <d v="2018-12-17T06:00:00"/>
    <d v="2018-12-26T06:00:00"/>
    <b v="0"/>
    <b v="0"/>
    <s v="technology/wearables"/>
    <x v="635"/>
    <n v="103.74"/>
    <s v="technology"/>
    <s v="wearables"/>
  </r>
  <r>
    <n v="643"/>
    <s v="Harris Inc"/>
    <s v="Future-proofed modular groupware"/>
    <x v="344"/>
    <n v="32986"/>
    <x v="1"/>
    <n v="375"/>
    <s v="US"/>
    <s v="USD"/>
    <n v="1488348000"/>
    <n v="1489899600"/>
    <d v="2017-03-01T06:00:00"/>
    <d v="2017-03-19T05:00:00"/>
    <b v="0"/>
    <b v="0"/>
    <s v="theater/plays"/>
    <x v="636"/>
    <n v="87.96"/>
    <s v="theater"/>
    <s v="plays"/>
  </r>
  <r>
    <n v="644"/>
    <s v="Peters-Nelson"/>
    <s v="Distributed real-time algorithm"/>
    <x v="345"/>
    <n v="81984"/>
    <x v="0"/>
    <n v="2928"/>
    <s v="CA"/>
    <s v="CAD"/>
    <n v="1545112800"/>
    <n v="1546495200"/>
    <d v="2018-12-18T06:00:00"/>
    <d v="2019-01-03T06:00:00"/>
    <b v="0"/>
    <b v="0"/>
    <s v="theater/plays"/>
    <x v="637"/>
    <n v="28"/>
    <s v="theater"/>
    <s v="plays"/>
  </r>
  <r>
    <n v="645"/>
    <s v="Ferguson, Murphy and Bright"/>
    <s v="Multi-lateral heuristic throughput"/>
    <x v="346"/>
    <n v="178483"/>
    <x v="0"/>
    <n v="4697"/>
    <s v="US"/>
    <s v="USD"/>
    <n v="1537938000"/>
    <n v="1539752400"/>
    <d v="2018-09-26T05:00:00"/>
    <d v="2018-10-17T05:00:00"/>
    <b v="0"/>
    <b v="1"/>
    <s v="music/rock"/>
    <x v="638"/>
    <n v="38"/>
    <s v="music"/>
    <s v="rock"/>
  </r>
  <r>
    <n v="646"/>
    <s v="Robinson Group"/>
    <s v="Switchable reciprocal middleware"/>
    <x v="201"/>
    <n v="87448"/>
    <x v="0"/>
    <n v="2915"/>
    <s v="US"/>
    <s v="USD"/>
    <n v="1363150800"/>
    <n v="1364101200"/>
    <d v="2013-03-13T05:00:00"/>
    <d v="2013-03-24T05:00:00"/>
    <b v="0"/>
    <b v="0"/>
    <s v="games/video games"/>
    <x v="639"/>
    <n v="30"/>
    <s v="games"/>
    <s v="video games"/>
  </r>
  <r>
    <n v="647"/>
    <s v="Jordan-Wolfe"/>
    <s v="Inverse multimedia Graphic Interface"/>
    <x v="6"/>
    <n v="1863"/>
    <x v="0"/>
    <n v="18"/>
    <s v="US"/>
    <s v="USD"/>
    <n v="1523250000"/>
    <n v="1525323600"/>
    <d v="2018-04-09T05:00:00"/>
    <d v="2018-05-03T05:00:00"/>
    <b v="0"/>
    <b v="0"/>
    <s v="publishing/translations"/>
    <x v="640"/>
    <n v="103.5"/>
    <s v="publishing"/>
    <s v="translations"/>
  </r>
  <r>
    <n v="648"/>
    <s v="Vargas-Cox"/>
    <s v="Vision-oriented local contingency"/>
    <x v="347"/>
    <n v="62174"/>
    <x v="3"/>
    <n v="723"/>
    <s v="US"/>
    <s v="USD"/>
    <n v="1499317200"/>
    <n v="1500872400"/>
    <d v="2017-07-06T05:00:00"/>
    <d v="2017-07-24T05:00:00"/>
    <b v="1"/>
    <b v="0"/>
    <s v="food/food trucks"/>
    <x v="641"/>
    <n v="85.99"/>
    <s v="food"/>
    <s v="food trucks"/>
  </r>
  <r>
    <n v="649"/>
    <s v="Yang and Sons"/>
    <s v="Reactive 6thgeneration hub"/>
    <x v="155"/>
    <n v="59003"/>
    <x v="0"/>
    <n v="602"/>
    <s v="CH"/>
    <s v="CHF"/>
    <n v="1287550800"/>
    <n v="1288501200"/>
    <d v="2010-10-20T05:00:00"/>
    <d v="2010-10-31T05:00:00"/>
    <b v="1"/>
    <b v="1"/>
    <s v="theater/plays"/>
    <x v="642"/>
    <n v="98.01"/>
    <s v="theater"/>
    <s v="plays"/>
  </r>
  <r>
    <n v="650"/>
    <s v="Wilson, Wilson and Mathis"/>
    <s v="Optional asymmetric success"/>
    <x v="0"/>
    <n v="2"/>
    <x v="0"/>
    <n v="1"/>
    <s v="US"/>
    <s v="USD"/>
    <n v="1404795600"/>
    <n v="1407128400"/>
    <d v="2014-07-08T05:00:00"/>
    <d v="2014-08-04T05:00:00"/>
    <b v="0"/>
    <b v="0"/>
    <s v="music/jazz"/>
    <x v="50"/>
    <n v="2"/>
    <s v="music"/>
    <s v="jazz"/>
  </r>
  <r>
    <n v="651"/>
    <s v="Wang, Koch and Weaver"/>
    <s v="Digitized analyzing capacity"/>
    <x v="348"/>
    <n v="174039"/>
    <x v="0"/>
    <n v="3868"/>
    <s v="IT"/>
    <s v="EUR"/>
    <n v="1393048800"/>
    <n v="1394344800"/>
    <d v="2014-02-22T06:00:00"/>
    <d v="2014-03-09T06:00:00"/>
    <b v="0"/>
    <b v="0"/>
    <s v="film &amp; video/shorts"/>
    <x v="643"/>
    <n v="44.99"/>
    <s v="film &amp; video"/>
    <s v="shorts"/>
  </r>
  <r>
    <n v="652"/>
    <s v="Cisneros Ltd"/>
    <s v="Vision-oriented regional hub"/>
    <x v="83"/>
    <n v="12684"/>
    <x v="1"/>
    <n v="409"/>
    <s v="US"/>
    <s v="USD"/>
    <n v="1470373200"/>
    <n v="1474088400"/>
    <d v="2016-08-05T05:00:00"/>
    <d v="2016-09-17T05:00:00"/>
    <b v="0"/>
    <b v="0"/>
    <s v="technology/web"/>
    <x v="644"/>
    <n v="31.01"/>
    <s v="technology"/>
    <s v="web"/>
  </r>
  <r>
    <n v="653"/>
    <s v="Williams-Jones"/>
    <s v="Monitored incremental info-mediaries"/>
    <x v="60"/>
    <n v="14033"/>
    <x v="1"/>
    <n v="234"/>
    <s v="US"/>
    <s v="USD"/>
    <n v="1460091600"/>
    <n v="1460264400"/>
    <d v="2016-04-08T05:00:00"/>
    <d v="2016-04-10T05:00:00"/>
    <b v="0"/>
    <b v="0"/>
    <s v="technology/web"/>
    <x v="645"/>
    <n v="59.97"/>
    <s v="technology"/>
    <s v="web"/>
  </r>
  <r>
    <n v="654"/>
    <s v="Roberts, Hinton and Williams"/>
    <s v="Programmable static middleware"/>
    <x v="349"/>
    <n v="177936"/>
    <x v="1"/>
    <n v="3016"/>
    <s v="US"/>
    <s v="USD"/>
    <n v="1440392400"/>
    <n v="1440824400"/>
    <d v="2015-08-24T05:00:00"/>
    <d v="2015-08-29T05:00:00"/>
    <b v="0"/>
    <b v="0"/>
    <s v="music/metal"/>
    <x v="646"/>
    <n v="59"/>
    <s v="music"/>
    <s v="metal"/>
  </r>
  <r>
    <n v="655"/>
    <s v="Gonzalez, Williams and Benson"/>
    <s v="Multi-layered bottom-line encryption"/>
    <x v="350"/>
    <n v="13212"/>
    <x v="1"/>
    <n v="264"/>
    <s v="US"/>
    <s v="USD"/>
    <n v="1488434400"/>
    <n v="1489554000"/>
    <d v="2017-03-02T06:00:00"/>
    <d v="2017-03-15T05:00:00"/>
    <b v="1"/>
    <b v="0"/>
    <s v="photography/photography books"/>
    <x v="647"/>
    <n v="50.05"/>
    <s v="photography"/>
    <s v="photography books"/>
  </r>
  <r>
    <n v="656"/>
    <s v="Hobbs, Brown and Lee"/>
    <s v="Vision-oriented systematic Graphical User Interface"/>
    <x v="351"/>
    <n v="49879"/>
    <x v="0"/>
    <n v="504"/>
    <s v="AU"/>
    <s v="AUD"/>
    <n v="1514440800"/>
    <n v="1514872800"/>
    <d v="2017-12-28T06:00:00"/>
    <d v="2018-01-02T06:00:00"/>
    <b v="0"/>
    <b v="0"/>
    <s v="food/food trucks"/>
    <x v="648"/>
    <n v="98.97"/>
    <s v="food"/>
    <s v="food trucks"/>
  </r>
  <r>
    <n v="657"/>
    <s v="Russo, Kim and Mccoy"/>
    <s v="Balanced optimal hardware"/>
    <x v="83"/>
    <n v="824"/>
    <x v="0"/>
    <n v="14"/>
    <s v="US"/>
    <s v="USD"/>
    <n v="1514354400"/>
    <n v="1515736800"/>
    <d v="2017-12-27T06:00:00"/>
    <d v="2018-01-12T06:00:00"/>
    <b v="0"/>
    <b v="0"/>
    <s v="film &amp; video/science fiction"/>
    <x v="649"/>
    <n v="58.86"/>
    <s v="film &amp; video"/>
    <s v="science fiction"/>
  </r>
  <r>
    <n v="658"/>
    <s v="Howell, Myers and Olson"/>
    <s v="Self-enabling mission-critical success"/>
    <x v="352"/>
    <n v="31594"/>
    <x v="3"/>
    <n v="390"/>
    <s v="US"/>
    <s v="USD"/>
    <n v="1440910800"/>
    <n v="1442898000"/>
    <d v="2015-08-30T05:00:00"/>
    <d v="2015-09-22T05:00:00"/>
    <b v="0"/>
    <b v="0"/>
    <s v="music/rock"/>
    <x v="650"/>
    <n v="81.010000000000005"/>
    <s v="music"/>
    <s v="rock"/>
  </r>
  <r>
    <n v="659"/>
    <s v="Bailey and Sons"/>
    <s v="Grass-roots dynamic emulation"/>
    <x v="353"/>
    <n v="57010"/>
    <x v="0"/>
    <n v="750"/>
    <s v="GB"/>
    <s v="GBP"/>
    <n v="1296108000"/>
    <n v="1296194400"/>
    <d v="2011-01-27T06:00:00"/>
    <d v="2011-01-28T06:00:00"/>
    <b v="0"/>
    <b v="0"/>
    <s v="film &amp; video/documentary"/>
    <x v="651"/>
    <n v="76.010000000000005"/>
    <s v="film &amp; video"/>
    <s v="documentary"/>
  </r>
  <r>
    <n v="660"/>
    <s v="Jensen-Brown"/>
    <s v="Fundamental disintermediate matrix"/>
    <x v="14"/>
    <n v="7438"/>
    <x v="0"/>
    <n v="77"/>
    <s v="US"/>
    <s v="USD"/>
    <n v="1440133200"/>
    <n v="1440910800"/>
    <d v="2015-08-21T05:00:00"/>
    <d v="2015-08-30T05:00:00"/>
    <b v="1"/>
    <b v="0"/>
    <s v="theater/plays"/>
    <x v="652"/>
    <n v="96.6"/>
    <s v="theater"/>
    <s v="plays"/>
  </r>
  <r>
    <n v="661"/>
    <s v="Smith Group"/>
    <s v="Right-sized secondary challenge"/>
    <x v="354"/>
    <n v="57872"/>
    <x v="0"/>
    <n v="752"/>
    <s v="DK"/>
    <s v="DKK"/>
    <n v="1332910800"/>
    <n v="1335502800"/>
    <d v="2012-03-28T05:00:00"/>
    <d v="2012-04-27T05:00:00"/>
    <b v="0"/>
    <b v="0"/>
    <s v="music/jazz"/>
    <x v="653"/>
    <n v="76.959999999999994"/>
    <s v="music"/>
    <s v="jazz"/>
  </r>
  <r>
    <n v="662"/>
    <s v="Murphy-Farrell"/>
    <s v="Implemented exuding software"/>
    <x v="14"/>
    <n v="8906"/>
    <x v="0"/>
    <n v="131"/>
    <s v="US"/>
    <s v="USD"/>
    <n v="1544335200"/>
    <n v="1544680800"/>
    <d v="2018-12-09T06:00:00"/>
    <d v="2018-12-13T06:00:00"/>
    <b v="0"/>
    <b v="0"/>
    <s v="theater/plays"/>
    <x v="654"/>
    <n v="67.98"/>
    <s v="theater"/>
    <s v="plays"/>
  </r>
  <r>
    <n v="663"/>
    <s v="Everett-Wolfe"/>
    <s v="Total optimizing software"/>
    <x v="83"/>
    <n v="7724"/>
    <x v="0"/>
    <n v="87"/>
    <s v="US"/>
    <s v="USD"/>
    <n v="1286427600"/>
    <n v="1288414800"/>
    <d v="2010-10-07T05:00:00"/>
    <d v="2010-10-30T05:00:00"/>
    <b v="0"/>
    <b v="0"/>
    <s v="theater/plays"/>
    <x v="655"/>
    <n v="88.78"/>
    <s v="theater"/>
    <s v="plays"/>
  </r>
  <r>
    <n v="664"/>
    <s v="Young PLC"/>
    <s v="Optional maximized attitude"/>
    <x v="355"/>
    <n v="26571"/>
    <x v="0"/>
    <n v="1063"/>
    <s v="US"/>
    <s v="USD"/>
    <n v="1329717600"/>
    <n v="1330581600"/>
    <d v="2012-02-20T06:00:00"/>
    <d v="2012-03-01T06:00:00"/>
    <b v="0"/>
    <b v="0"/>
    <s v="music/jazz"/>
    <x v="656"/>
    <n v="25"/>
    <s v="music"/>
    <s v="jazz"/>
  </r>
  <r>
    <n v="665"/>
    <s v="Park-Goodman"/>
    <s v="Customer-focused impactful extranet"/>
    <x v="135"/>
    <n v="12219"/>
    <x v="1"/>
    <n v="272"/>
    <s v="US"/>
    <s v="USD"/>
    <n v="1310187600"/>
    <n v="1311397200"/>
    <d v="2011-07-09T05:00:00"/>
    <d v="2011-07-23T05:00:00"/>
    <b v="0"/>
    <b v="1"/>
    <s v="film &amp; video/documentary"/>
    <x v="657"/>
    <n v="44.92"/>
    <s v="film &amp; video"/>
    <s v="documentary"/>
  </r>
  <r>
    <n v="666"/>
    <s v="York, Barr and Grant"/>
    <s v="Cloned bottom-line success"/>
    <x v="33"/>
    <n v="1985"/>
    <x v="3"/>
    <n v="25"/>
    <s v="US"/>
    <s v="USD"/>
    <n v="1377838800"/>
    <n v="1378357200"/>
    <d v="2013-08-30T05:00:00"/>
    <d v="2013-09-05T05:00:00"/>
    <b v="0"/>
    <b v="1"/>
    <s v="theater/plays"/>
    <x v="658"/>
    <n v="79.400000000000006"/>
    <s v="theater"/>
    <s v="plays"/>
  </r>
  <r>
    <n v="667"/>
    <s v="Little Ltd"/>
    <s v="Decentralized bandwidth-monitored ability"/>
    <x v="350"/>
    <n v="12155"/>
    <x v="1"/>
    <n v="419"/>
    <s v="US"/>
    <s v="USD"/>
    <n v="1410325200"/>
    <n v="1411102800"/>
    <d v="2014-09-10T05:00:00"/>
    <d v="2014-09-19T05:00:00"/>
    <b v="0"/>
    <b v="0"/>
    <s v="journalism/audio"/>
    <x v="659"/>
    <n v="29.01"/>
    <s v="journalism"/>
    <s v="audio"/>
  </r>
  <r>
    <n v="668"/>
    <s v="Brown and Sons"/>
    <s v="Programmable leadingedge budgetary management"/>
    <x v="356"/>
    <n v="5593"/>
    <x v="0"/>
    <n v="76"/>
    <s v="US"/>
    <s v="USD"/>
    <n v="1343797200"/>
    <n v="1344834000"/>
    <d v="2012-08-01T05:00:00"/>
    <d v="2012-08-13T05:00:00"/>
    <b v="0"/>
    <b v="0"/>
    <s v="theater/plays"/>
    <x v="660"/>
    <n v="73.59"/>
    <s v="theater"/>
    <s v="plays"/>
  </r>
  <r>
    <n v="669"/>
    <s v="Payne, Garrett and Thomas"/>
    <s v="Upgradable bi-directional concept"/>
    <x v="357"/>
    <n v="175020"/>
    <x v="1"/>
    <n v="1621"/>
    <s v="IT"/>
    <s v="EUR"/>
    <n v="1498453200"/>
    <n v="1499230800"/>
    <d v="2017-06-26T05:00:00"/>
    <d v="2017-07-05T05:00:00"/>
    <b v="0"/>
    <b v="0"/>
    <s v="theater/plays"/>
    <x v="661"/>
    <n v="107.97"/>
    <s v="theater"/>
    <s v="plays"/>
  </r>
  <r>
    <n v="670"/>
    <s v="Robinson Group"/>
    <s v="Re-contextualized homogeneous flexibility"/>
    <x v="358"/>
    <n v="75955"/>
    <x v="1"/>
    <n v="1101"/>
    <s v="US"/>
    <s v="USD"/>
    <n v="1456380000"/>
    <n v="1457416800"/>
    <d v="2016-02-25T06:00:00"/>
    <d v="2016-03-08T06:00:00"/>
    <b v="0"/>
    <b v="0"/>
    <s v="music/indie rock"/>
    <x v="662"/>
    <n v="68.989999999999995"/>
    <s v="music"/>
    <s v="indie rock"/>
  </r>
  <r>
    <n v="671"/>
    <s v="Robinson-Kelly"/>
    <s v="Monitored bi-directional standardization"/>
    <x v="359"/>
    <n v="119127"/>
    <x v="1"/>
    <n v="1073"/>
    <s v="US"/>
    <s v="USD"/>
    <n v="1280552400"/>
    <n v="1280898000"/>
    <d v="2010-07-31T05:00:00"/>
    <d v="2010-08-04T05:00:00"/>
    <b v="0"/>
    <b v="1"/>
    <s v="theater/plays"/>
    <x v="663"/>
    <n v="111.02"/>
    <s v="theater"/>
    <s v="plays"/>
  </r>
  <r>
    <n v="672"/>
    <s v="Kelly-Colon"/>
    <s v="Stand-alone grid-enabled leverage"/>
    <x v="360"/>
    <n v="110689"/>
    <x v="0"/>
    <n v="4428"/>
    <s v="AU"/>
    <s v="AUD"/>
    <n v="1521608400"/>
    <n v="1522472400"/>
    <d v="2018-03-21T05:00:00"/>
    <d v="2018-03-31T05:00:00"/>
    <b v="0"/>
    <b v="0"/>
    <s v="theater/plays"/>
    <x v="664"/>
    <n v="25"/>
    <s v="theater"/>
    <s v="plays"/>
  </r>
  <r>
    <n v="673"/>
    <s v="Turner, Scott and Gentry"/>
    <s v="Assimilated regional groupware"/>
    <x v="36"/>
    <n v="2445"/>
    <x v="0"/>
    <n v="58"/>
    <s v="IT"/>
    <s v="EUR"/>
    <n v="1460696400"/>
    <n v="1462510800"/>
    <d v="2016-04-15T05:00:00"/>
    <d v="2016-05-06T05:00:00"/>
    <b v="0"/>
    <b v="0"/>
    <s v="music/indie rock"/>
    <x v="665"/>
    <n v="42.16"/>
    <s v="music"/>
    <s v="indie rock"/>
  </r>
  <r>
    <n v="674"/>
    <s v="Sanchez Ltd"/>
    <s v="Up-sized 24hour instruction set"/>
    <x v="361"/>
    <n v="57250"/>
    <x v="3"/>
    <n v="1218"/>
    <s v="US"/>
    <s v="USD"/>
    <n v="1313730000"/>
    <n v="1317790800"/>
    <d v="2011-08-19T05:00:00"/>
    <d v="2011-10-05T05:00:00"/>
    <b v="0"/>
    <b v="0"/>
    <s v="photography/photography books"/>
    <x v="666"/>
    <n v="47"/>
    <s v="photography"/>
    <s v="photography books"/>
  </r>
  <r>
    <n v="675"/>
    <s v="Giles-Smith"/>
    <s v="Right-sized web-enabled intranet"/>
    <x v="62"/>
    <n v="11929"/>
    <x v="1"/>
    <n v="331"/>
    <s v="US"/>
    <s v="USD"/>
    <n v="1568178000"/>
    <n v="1568782800"/>
    <d v="2019-09-11T05:00:00"/>
    <d v="2019-09-18T05:00:00"/>
    <b v="0"/>
    <b v="0"/>
    <s v="journalism/audio"/>
    <x v="667"/>
    <n v="36.04"/>
    <s v="journalism"/>
    <s v="audio"/>
  </r>
  <r>
    <n v="676"/>
    <s v="Thompson-Moreno"/>
    <s v="Expanded needs-based orchestration"/>
    <x v="362"/>
    <n v="118214"/>
    <x v="1"/>
    <n v="1170"/>
    <s v="US"/>
    <s v="USD"/>
    <n v="1348635600"/>
    <n v="1349413200"/>
    <d v="2012-09-26T05:00:00"/>
    <d v="2012-10-05T05:00:00"/>
    <b v="0"/>
    <b v="0"/>
    <s v="photography/photography books"/>
    <x v="668"/>
    <n v="101.04"/>
    <s v="photography"/>
    <s v="photography books"/>
  </r>
  <r>
    <n v="677"/>
    <s v="Murphy-Fox"/>
    <s v="Organic system-worthy orchestration"/>
    <x v="98"/>
    <n v="4432"/>
    <x v="0"/>
    <n v="111"/>
    <s v="US"/>
    <s v="USD"/>
    <n v="1468126800"/>
    <n v="1472446800"/>
    <d v="2016-07-10T05:00:00"/>
    <d v="2016-08-29T05:00:00"/>
    <b v="0"/>
    <b v="0"/>
    <s v="publishing/fiction"/>
    <x v="669"/>
    <n v="39.93"/>
    <s v="publishing"/>
    <s v="fiction"/>
  </r>
  <r>
    <n v="678"/>
    <s v="Rodriguez-Patterson"/>
    <s v="Inverse static standardization"/>
    <x v="105"/>
    <n v="17879"/>
    <x v="3"/>
    <n v="215"/>
    <s v="US"/>
    <s v="USD"/>
    <n v="1547877600"/>
    <n v="1548050400"/>
    <d v="2019-01-19T06:00:00"/>
    <d v="2019-01-21T06:00:00"/>
    <b v="0"/>
    <b v="0"/>
    <s v="film &amp; video/drama"/>
    <x v="670"/>
    <n v="83.16"/>
    <s v="film &amp; video"/>
    <s v="drama"/>
  </r>
  <r>
    <n v="679"/>
    <s v="Davis Ltd"/>
    <s v="Synchronized motivating solution"/>
    <x v="1"/>
    <n v="14511"/>
    <x v="1"/>
    <n v="363"/>
    <s v="US"/>
    <s v="USD"/>
    <n v="1571374800"/>
    <n v="1571806800"/>
    <d v="2019-10-18T05:00:00"/>
    <d v="2019-10-23T05:00:00"/>
    <b v="0"/>
    <b v="1"/>
    <s v="food/food trucks"/>
    <x v="671"/>
    <n v="39.979999999999997"/>
    <s v="food"/>
    <s v="food trucks"/>
  </r>
  <r>
    <n v="680"/>
    <s v="Nelson-Valdez"/>
    <s v="Open-source 4thgeneration open system"/>
    <x v="363"/>
    <n v="141822"/>
    <x v="0"/>
    <n v="2955"/>
    <s v="US"/>
    <s v="USD"/>
    <n v="1576303200"/>
    <n v="1576476000"/>
    <d v="2019-12-14T06:00:00"/>
    <d v="2019-12-16T06:00:00"/>
    <b v="0"/>
    <b v="1"/>
    <s v="games/mobile games"/>
    <x v="672"/>
    <n v="47.99"/>
    <s v="games"/>
    <s v="mobile games"/>
  </r>
  <r>
    <n v="681"/>
    <s v="Kelly PLC"/>
    <s v="Decentralized context-sensitive superstructure"/>
    <x v="364"/>
    <n v="159037"/>
    <x v="0"/>
    <n v="1657"/>
    <s v="US"/>
    <s v="USD"/>
    <n v="1324447200"/>
    <n v="1324965600"/>
    <d v="2011-12-21T06:00:00"/>
    <d v="2011-12-27T06:00:00"/>
    <b v="0"/>
    <b v="0"/>
    <s v="theater/plays"/>
    <x v="673"/>
    <n v="95.98"/>
    <s v="theater"/>
    <s v="plays"/>
  </r>
  <r>
    <n v="682"/>
    <s v="Nguyen and Sons"/>
    <s v="Compatible 5thgeneration concept"/>
    <x v="91"/>
    <n v="8109"/>
    <x v="1"/>
    <n v="103"/>
    <s v="US"/>
    <s v="USD"/>
    <n v="1386741600"/>
    <n v="1387519200"/>
    <d v="2013-12-11T06:00:00"/>
    <d v="2013-12-20T06:00:00"/>
    <b v="0"/>
    <b v="0"/>
    <s v="theater/plays"/>
    <x v="674"/>
    <n v="78.73"/>
    <s v="theater"/>
    <s v="plays"/>
  </r>
  <r>
    <n v="683"/>
    <s v="Jones PLC"/>
    <s v="Virtual systemic intranet"/>
    <x v="173"/>
    <n v="8244"/>
    <x v="1"/>
    <n v="147"/>
    <s v="US"/>
    <s v="USD"/>
    <n v="1537074000"/>
    <n v="1537246800"/>
    <d v="2018-09-16T05:00:00"/>
    <d v="2018-09-18T05:00:00"/>
    <b v="0"/>
    <b v="0"/>
    <s v="theater/plays"/>
    <x v="675"/>
    <n v="56.08"/>
    <s v="theater"/>
    <s v="plays"/>
  </r>
  <r>
    <n v="684"/>
    <s v="Gilmore LLC"/>
    <s v="Optimized systemic algorithm"/>
    <x v="1"/>
    <n v="7600"/>
    <x v="1"/>
    <n v="110"/>
    <s v="CA"/>
    <s v="CAD"/>
    <n v="1277787600"/>
    <n v="1279515600"/>
    <d v="2010-06-29T05:00:00"/>
    <d v="2010-07-19T05:00:00"/>
    <b v="0"/>
    <b v="0"/>
    <s v="publishing/nonfiction"/>
    <x v="676"/>
    <n v="69.09"/>
    <s v="publishing"/>
    <s v="nonfiction"/>
  </r>
  <r>
    <n v="685"/>
    <s v="Lee-Cobb"/>
    <s v="Customizable homogeneous firmware"/>
    <x v="365"/>
    <n v="94501"/>
    <x v="0"/>
    <n v="926"/>
    <s v="CA"/>
    <s v="CAD"/>
    <n v="1440306000"/>
    <n v="1442379600"/>
    <d v="2015-08-23T05:00:00"/>
    <d v="2015-09-16T05:00:00"/>
    <b v="0"/>
    <b v="0"/>
    <s v="theater/plays"/>
    <x v="677"/>
    <n v="102.05"/>
    <s v="theater"/>
    <s v="plays"/>
  </r>
  <r>
    <n v="686"/>
    <s v="Jones, Wiley and Robbins"/>
    <s v="Front-line cohesive extranet"/>
    <x v="168"/>
    <n v="14381"/>
    <x v="1"/>
    <n v="134"/>
    <s v="US"/>
    <s v="USD"/>
    <n v="1522126800"/>
    <n v="1523077200"/>
    <d v="2018-03-27T05:00:00"/>
    <d v="2018-04-07T05:00:00"/>
    <b v="0"/>
    <b v="0"/>
    <s v="technology/wearables"/>
    <x v="678"/>
    <n v="107.32"/>
    <s v="technology"/>
    <s v="wearables"/>
  </r>
  <r>
    <n v="687"/>
    <s v="Martin, Gates and Holt"/>
    <s v="Distributed holistic neural-net"/>
    <x v="42"/>
    <n v="13980"/>
    <x v="1"/>
    <n v="269"/>
    <s v="US"/>
    <s v="USD"/>
    <n v="1489298400"/>
    <n v="1489554000"/>
    <d v="2017-03-12T06:00:00"/>
    <d v="2017-03-15T05:00:00"/>
    <b v="0"/>
    <b v="0"/>
    <s v="theater/plays"/>
    <x v="679"/>
    <n v="51.97"/>
    <s v="theater"/>
    <s v="plays"/>
  </r>
  <r>
    <n v="688"/>
    <s v="Bowen, Davies and Burns"/>
    <s v="Devolved client-server monitoring"/>
    <x v="49"/>
    <n v="12449"/>
    <x v="1"/>
    <n v="175"/>
    <s v="US"/>
    <s v="USD"/>
    <n v="1547100000"/>
    <n v="1548482400"/>
    <d v="2019-01-10T06:00:00"/>
    <d v="2019-01-26T06:00:00"/>
    <b v="0"/>
    <b v="1"/>
    <s v="film &amp; video/television"/>
    <x v="680"/>
    <n v="71.14"/>
    <s v="film &amp; video"/>
    <s v="television"/>
  </r>
  <r>
    <n v="689"/>
    <s v="Nguyen Inc"/>
    <s v="Seamless directional capacity"/>
    <x v="190"/>
    <n v="7348"/>
    <x v="1"/>
    <n v="69"/>
    <s v="US"/>
    <s v="USD"/>
    <n v="1383022800"/>
    <n v="1384063200"/>
    <d v="2013-10-29T05:00:00"/>
    <d v="2013-11-10T06:00:00"/>
    <b v="0"/>
    <b v="0"/>
    <s v="technology/web"/>
    <x v="681"/>
    <n v="106.49"/>
    <s v="technology"/>
    <s v="web"/>
  </r>
  <r>
    <n v="690"/>
    <s v="Walsh-Watts"/>
    <s v="Polarized actuating implementation"/>
    <x v="136"/>
    <n v="8158"/>
    <x v="1"/>
    <n v="190"/>
    <s v="US"/>
    <s v="USD"/>
    <n v="1322373600"/>
    <n v="1322892000"/>
    <d v="2011-11-27T06:00:00"/>
    <d v="2011-12-03T06:00:00"/>
    <b v="0"/>
    <b v="1"/>
    <s v="film &amp; video/documentary"/>
    <x v="682"/>
    <n v="42.94"/>
    <s v="film &amp; video"/>
    <s v="documentary"/>
  </r>
  <r>
    <n v="691"/>
    <s v="Ray, Li and Li"/>
    <s v="Front-line disintermediate hub"/>
    <x v="92"/>
    <n v="7119"/>
    <x v="1"/>
    <n v="237"/>
    <s v="US"/>
    <s v="USD"/>
    <n v="1349240400"/>
    <n v="1350709200"/>
    <d v="2012-10-03T05:00:00"/>
    <d v="2012-10-20T05:00:00"/>
    <b v="1"/>
    <b v="1"/>
    <s v="film &amp; video/documentary"/>
    <x v="683"/>
    <n v="30.04"/>
    <s v="film &amp; video"/>
    <s v="documentary"/>
  </r>
  <r>
    <n v="692"/>
    <s v="Murray Ltd"/>
    <s v="Decentralized 4thgeneration challenge"/>
    <x v="46"/>
    <n v="5438"/>
    <x v="0"/>
    <n v="77"/>
    <s v="GB"/>
    <s v="GBP"/>
    <n v="1562648400"/>
    <n v="1564203600"/>
    <d v="2019-07-09T05:00:00"/>
    <d v="2019-07-27T05:00:00"/>
    <b v="0"/>
    <b v="0"/>
    <s v="music/rock"/>
    <x v="684"/>
    <n v="70.62"/>
    <s v="music"/>
    <s v="rock"/>
  </r>
  <r>
    <n v="693"/>
    <s v="Bradford-Silva"/>
    <s v="Reverse-engineered composite hierarchy"/>
    <x v="366"/>
    <n v="115396"/>
    <x v="0"/>
    <n v="1748"/>
    <s v="US"/>
    <s v="USD"/>
    <n v="1508216400"/>
    <n v="1509685200"/>
    <d v="2017-10-17T05:00:00"/>
    <d v="2017-11-03T05:00:00"/>
    <b v="0"/>
    <b v="0"/>
    <s v="theater/plays"/>
    <x v="685"/>
    <n v="66.02"/>
    <s v="theater"/>
    <s v="plays"/>
  </r>
  <r>
    <n v="694"/>
    <s v="Mora-Bradley"/>
    <s v="Programmable tangible ability"/>
    <x v="14"/>
    <n v="7656"/>
    <x v="0"/>
    <n v="79"/>
    <s v="US"/>
    <s v="USD"/>
    <n v="1511762400"/>
    <n v="1514959200"/>
    <d v="2017-11-27T06:00:00"/>
    <d v="2018-01-03T06:00:00"/>
    <b v="0"/>
    <b v="0"/>
    <s v="theater/plays"/>
    <x v="686"/>
    <n v="96.91"/>
    <s v="theater"/>
    <s v="plays"/>
  </r>
  <r>
    <n v="695"/>
    <s v="Cardenas, Thompson and Carey"/>
    <s v="Configurable full-range emulation"/>
    <x v="243"/>
    <n v="12322"/>
    <x v="1"/>
    <n v="196"/>
    <s v="IT"/>
    <s v="EUR"/>
    <n v="1447480800"/>
    <n v="1448863200"/>
    <d v="2015-11-14T06:00:00"/>
    <d v="2015-11-30T06:00:00"/>
    <b v="1"/>
    <b v="0"/>
    <s v="music/rock"/>
    <x v="687"/>
    <n v="62.87"/>
    <s v="music"/>
    <s v="rock"/>
  </r>
  <r>
    <n v="696"/>
    <s v="Lopez, Reid and Johnson"/>
    <s v="Total real-time hardware"/>
    <x v="367"/>
    <n v="96888"/>
    <x v="0"/>
    <n v="889"/>
    <s v="US"/>
    <s v="USD"/>
    <n v="1429506000"/>
    <n v="1429592400"/>
    <d v="2015-04-20T05:00:00"/>
    <d v="2015-04-21T05:00:00"/>
    <b v="0"/>
    <b v="1"/>
    <s v="theater/plays"/>
    <x v="688"/>
    <n v="108.99"/>
    <s v="theater"/>
    <s v="plays"/>
  </r>
  <r>
    <n v="697"/>
    <s v="Fox-Williams"/>
    <s v="Profound system-worthy functionalities"/>
    <x v="368"/>
    <n v="196960"/>
    <x v="1"/>
    <n v="7295"/>
    <s v="US"/>
    <s v="USD"/>
    <n v="1522472400"/>
    <n v="1522645200"/>
    <d v="2018-03-31T05:00:00"/>
    <d v="2018-04-02T05:00:00"/>
    <b v="0"/>
    <b v="0"/>
    <s v="music/electric music"/>
    <x v="689"/>
    <n v="27"/>
    <s v="music"/>
    <s v="electric music"/>
  </r>
  <r>
    <n v="698"/>
    <s v="Taylor, Wood and Taylor"/>
    <s v="Cloned hybrid focus group"/>
    <x v="369"/>
    <n v="188057"/>
    <x v="1"/>
    <n v="2893"/>
    <s v="CA"/>
    <s v="CAD"/>
    <n v="1322114400"/>
    <n v="1323324000"/>
    <d v="2011-11-24T06:00:00"/>
    <d v="2011-12-08T06:00:00"/>
    <b v="0"/>
    <b v="0"/>
    <s v="technology/wearables"/>
    <x v="690"/>
    <n v="65"/>
    <s v="technology"/>
    <s v="wearables"/>
  </r>
  <r>
    <n v="699"/>
    <s v="King Inc"/>
    <s v="Ergonomic dedicated focus group"/>
    <x v="71"/>
    <n v="6245"/>
    <x v="0"/>
    <n v="56"/>
    <s v="US"/>
    <s v="USD"/>
    <n v="1561438800"/>
    <n v="1561525200"/>
    <d v="2019-06-25T05:00:00"/>
    <d v="2019-06-26T05:00:00"/>
    <b v="0"/>
    <b v="0"/>
    <s v="film &amp; video/drama"/>
    <x v="691"/>
    <n v="111.52"/>
    <s v="film &amp; video"/>
    <s v="drama"/>
  </r>
  <r>
    <n v="700"/>
    <s v="Cole, Petty and Cameron"/>
    <s v="Realigned zero administration paradigm"/>
    <x v="0"/>
    <n v="3"/>
    <x v="0"/>
    <n v="1"/>
    <s v="US"/>
    <s v="USD"/>
    <n v="1264399200"/>
    <n v="1265695200"/>
    <d v="2010-01-25T06:00:00"/>
    <d v="2010-02-09T06:00:00"/>
    <b v="0"/>
    <b v="0"/>
    <s v="technology/wearables"/>
    <x v="248"/>
    <n v="3"/>
    <s v="technology"/>
    <s v="wearables"/>
  </r>
  <r>
    <n v="701"/>
    <s v="Mcclain LLC"/>
    <s v="Open-source multi-tasking methodology"/>
    <x v="370"/>
    <n v="91014"/>
    <x v="1"/>
    <n v="820"/>
    <s v="US"/>
    <s v="USD"/>
    <n v="1301202000"/>
    <n v="1301806800"/>
    <d v="2011-03-27T05:00:00"/>
    <d v="2011-04-03T05:00:00"/>
    <b v="1"/>
    <b v="0"/>
    <s v="theater/plays"/>
    <x v="692"/>
    <n v="110.99"/>
    <s v="theater"/>
    <s v="plays"/>
  </r>
  <r>
    <n v="702"/>
    <s v="Sims-Gross"/>
    <s v="Object-based attitude-oriented analyzer"/>
    <x v="251"/>
    <n v="4710"/>
    <x v="0"/>
    <n v="83"/>
    <s v="US"/>
    <s v="USD"/>
    <n v="1374469200"/>
    <n v="1374901200"/>
    <d v="2013-07-22T05:00:00"/>
    <d v="2013-07-27T05:00:00"/>
    <b v="0"/>
    <b v="0"/>
    <s v="technology/wearables"/>
    <x v="693"/>
    <n v="56.75"/>
    <s v="technology"/>
    <s v="wearables"/>
  </r>
  <r>
    <n v="703"/>
    <s v="Perez Group"/>
    <s v="Cross-platform tertiary hub"/>
    <x v="371"/>
    <n v="197728"/>
    <x v="1"/>
    <n v="2038"/>
    <s v="US"/>
    <s v="USD"/>
    <n v="1334984400"/>
    <n v="1336453200"/>
    <d v="2012-04-21T05:00:00"/>
    <d v="2012-05-08T05:00:00"/>
    <b v="1"/>
    <b v="1"/>
    <s v="publishing/translations"/>
    <x v="694"/>
    <n v="97.02"/>
    <s v="publishing"/>
    <s v="translations"/>
  </r>
  <r>
    <n v="704"/>
    <s v="Haynes-Williams"/>
    <s v="Seamless clear-thinking artificial intelligence"/>
    <x v="251"/>
    <n v="10682"/>
    <x v="1"/>
    <n v="116"/>
    <s v="US"/>
    <s v="USD"/>
    <n v="1467608400"/>
    <n v="1468904400"/>
    <d v="2016-07-04T05:00:00"/>
    <d v="2016-07-19T05:00:00"/>
    <b v="0"/>
    <b v="0"/>
    <s v="film &amp; video/animation"/>
    <x v="695"/>
    <n v="92.09"/>
    <s v="film &amp; video"/>
    <s v="animation"/>
  </r>
  <r>
    <n v="705"/>
    <s v="Ford LLC"/>
    <s v="Centralized tangible success"/>
    <x v="372"/>
    <n v="168048"/>
    <x v="0"/>
    <n v="2025"/>
    <s v="GB"/>
    <s v="GBP"/>
    <n v="1386741600"/>
    <n v="1387087200"/>
    <d v="2013-12-11T06:00:00"/>
    <d v="2013-12-15T06:00:00"/>
    <b v="0"/>
    <b v="0"/>
    <s v="publishing/nonfiction"/>
    <x v="696"/>
    <n v="82.99"/>
    <s v="publishing"/>
    <s v="nonfiction"/>
  </r>
  <r>
    <n v="706"/>
    <s v="Moreno Ltd"/>
    <s v="Customer-focused multimedia methodology"/>
    <x v="2"/>
    <n v="138586"/>
    <x v="1"/>
    <n v="1345"/>
    <s v="AU"/>
    <s v="AUD"/>
    <n v="1546754400"/>
    <n v="1547445600"/>
    <d v="2019-01-06T06:00:00"/>
    <d v="2019-01-14T06:00:00"/>
    <b v="0"/>
    <b v="1"/>
    <s v="technology/web"/>
    <x v="697"/>
    <n v="103.04"/>
    <s v="technology"/>
    <s v="web"/>
  </r>
  <r>
    <n v="707"/>
    <s v="Moore, Cook and Wright"/>
    <s v="Visionary maximized Local Area Network"/>
    <x v="190"/>
    <n v="11579"/>
    <x v="1"/>
    <n v="168"/>
    <s v="US"/>
    <s v="USD"/>
    <n v="1544248800"/>
    <n v="1547359200"/>
    <d v="2018-12-08T06:00:00"/>
    <d v="2019-01-13T06:00:00"/>
    <b v="0"/>
    <b v="0"/>
    <s v="film &amp; video/drama"/>
    <x v="698"/>
    <n v="68.92"/>
    <s v="film &amp; video"/>
    <s v="drama"/>
  </r>
  <r>
    <n v="708"/>
    <s v="Ortega LLC"/>
    <s v="Secured bifurcated intranet"/>
    <x v="12"/>
    <n v="12020"/>
    <x v="1"/>
    <n v="137"/>
    <s v="CH"/>
    <s v="CHF"/>
    <n v="1495429200"/>
    <n v="1496293200"/>
    <d v="2017-05-22T05:00:00"/>
    <d v="2017-06-01T05:00:00"/>
    <b v="0"/>
    <b v="0"/>
    <s v="theater/plays"/>
    <x v="699"/>
    <n v="87.74"/>
    <s v="theater"/>
    <s v="plays"/>
  </r>
  <r>
    <n v="709"/>
    <s v="Silva, Walker and Martin"/>
    <s v="Grass-roots 4thgeneration product"/>
    <x v="122"/>
    <n v="13954"/>
    <x v="1"/>
    <n v="186"/>
    <s v="IT"/>
    <s v="EUR"/>
    <n v="1334811600"/>
    <n v="1335416400"/>
    <d v="2012-04-19T05:00:00"/>
    <d v="2012-04-26T05:00:00"/>
    <b v="0"/>
    <b v="0"/>
    <s v="theater/plays"/>
    <x v="700"/>
    <n v="75.02"/>
    <s v="theater"/>
    <s v="plays"/>
  </r>
  <r>
    <n v="710"/>
    <s v="Huynh, Gallegos and Mills"/>
    <s v="Reduced next generation info-mediaries"/>
    <x v="333"/>
    <n v="6358"/>
    <x v="1"/>
    <n v="125"/>
    <s v="US"/>
    <s v="USD"/>
    <n v="1531544400"/>
    <n v="1532149200"/>
    <d v="2018-07-14T05:00:00"/>
    <d v="2018-07-21T05:00:00"/>
    <b v="0"/>
    <b v="1"/>
    <s v="theater/plays"/>
    <x v="701"/>
    <n v="50.86"/>
    <s v="theater"/>
    <s v="plays"/>
  </r>
  <r>
    <n v="711"/>
    <s v="Anderson LLC"/>
    <s v="Customizable full-range artificial intelligence"/>
    <x v="8"/>
    <n v="1260"/>
    <x v="0"/>
    <n v="14"/>
    <s v="IT"/>
    <s v="EUR"/>
    <n v="1453615200"/>
    <n v="1453788000"/>
    <d v="2016-01-24T06:00:00"/>
    <d v="2016-01-26T06:00:00"/>
    <b v="1"/>
    <b v="1"/>
    <s v="theater/plays"/>
    <x v="702"/>
    <n v="90"/>
    <s v="theater"/>
    <s v="plays"/>
  </r>
  <r>
    <n v="712"/>
    <s v="Garza-Bryant"/>
    <s v="Programmable leadingedge contingency"/>
    <x v="126"/>
    <n v="14725"/>
    <x v="1"/>
    <n v="202"/>
    <s v="US"/>
    <s v="USD"/>
    <n v="1467954000"/>
    <n v="1471496400"/>
    <d v="2016-07-08T05:00:00"/>
    <d v="2016-08-18T05:00:00"/>
    <b v="0"/>
    <b v="0"/>
    <s v="theater/plays"/>
    <x v="703"/>
    <n v="72.900000000000006"/>
    <s v="theater"/>
    <s v="plays"/>
  </r>
  <r>
    <n v="713"/>
    <s v="Mays LLC"/>
    <s v="Multi-layered global groupware"/>
    <x v="350"/>
    <n v="11174"/>
    <x v="1"/>
    <n v="103"/>
    <s v="US"/>
    <s v="USD"/>
    <n v="1471842000"/>
    <n v="1472878800"/>
    <d v="2016-08-22T05:00:00"/>
    <d v="2016-09-03T05:00:00"/>
    <b v="0"/>
    <b v="0"/>
    <s v="publishing/radio &amp; podcasts"/>
    <x v="704"/>
    <n v="108.49"/>
    <s v="publishing"/>
    <s v="radio &amp; podcasts"/>
  </r>
  <r>
    <n v="714"/>
    <s v="Evans-Jones"/>
    <s v="Switchable methodical superstructure"/>
    <x v="373"/>
    <n v="182036"/>
    <x v="1"/>
    <n v="1785"/>
    <s v="US"/>
    <s v="USD"/>
    <n v="1408424400"/>
    <n v="1408510800"/>
    <d v="2014-08-19T05:00:00"/>
    <d v="2014-08-20T05:00:00"/>
    <b v="0"/>
    <b v="0"/>
    <s v="music/rock"/>
    <x v="705"/>
    <n v="101.98"/>
    <s v="music"/>
    <s v="rock"/>
  </r>
  <r>
    <n v="715"/>
    <s v="Fischer, Torres and Walker"/>
    <s v="Expanded even-keeled portal"/>
    <x v="374"/>
    <n v="28870"/>
    <x v="0"/>
    <n v="656"/>
    <s v="US"/>
    <s v="USD"/>
    <n v="1281157200"/>
    <n v="1281589200"/>
    <d v="2010-08-07T05:00:00"/>
    <d v="2010-08-12T05:00:00"/>
    <b v="0"/>
    <b v="0"/>
    <s v="games/mobile games"/>
    <x v="706"/>
    <n v="44.01"/>
    <s v="games"/>
    <s v="mobile games"/>
  </r>
  <r>
    <n v="716"/>
    <s v="Tapia, Kramer and Hicks"/>
    <s v="Advanced modular moderator"/>
    <x v="22"/>
    <n v="10353"/>
    <x v="1"/>
    <n v="157"/>
    <s v="US"/>
    <s v="USD"/>
    <n v="1373432400"/>
    <n v="1375851600"/>
    <d v="2013-07-10T05:00:00"/>
    <d v="2013-08-07T05:00:00"/>
    <b v="0"/>
    <b v="1"/>
    <s v="theater/plays"/>
    <x v="707"/>
    <n v="65.94"/>
    <s v="theater"/>
    <s v="plays"/>
  </r>
  <r>
    <n v="717"/>
    <s v="Barnes, Wilcox and Riley"/>
    <s v="Reverse-engineered well-modulated ability"/>
    <x v="36"/>
    <n v="13868"/>
    <x v="1"/>
    <n v="555"/>
    <s v="US"/>
    <s v="USD"/>
    <n v="1313989200"/>
    <n v="1315803600"/>
    <d v="2011-08-22T05:00:00"/>
    <d v="2011-09-12T05:00:00"/>
    <b v="0"/>
    <b v="0"/>
    <s v="film &amp; video/documentary"/>
    <x v="708"/>
    <n v="24.99"/>
    <s v="film &amp; video"/>
    <s v="documentary"/>
  </r>
  <r>
    <n v="718"/>
    <s v="Reyes PLC"/>
    <s v="Expanded optimal pricing structure"/>
    <x v="111"/>
    <n v="8317"/>
    <x v="1"/>
    <n v="297"/>
    <s v="US"/>
    <s v="USD"/>
    <n v="1371445200"/>
    <n v="1373691600"/>
    <d v="2013-06-17T05:00:00"/>
    <d v="2013-07-13T05:00:00"/>
    <b v="0"/>
    <b v="0"/>
    <s v="technology/wearables"/>
    <x v="709"/>
    <n v="28"/>
    <s v="technology"/>
    <s v="wearables"/>
  </r>
  <r>
    <n v="719"/>
    <s v="Pace, Simpson and Watkins"/>
    <s v="Down-sized uniform ability"/>
    <x v="350"/>
    <n v="10557"/>
    <x v="1"/>
    <n v="123"/>
    <s v="US"/>
    <s v="USD"/>
    <n v="1338267600"/>
    <n v="1339218000"/>
    <d v="2012-05-29T05:00:00"/>
    <d v="2012-06-09T05:00:00"/>
    <b v="0"/>
    <b v="0"/>
    <s v="publishing/fiction"/>
    <x v="710"/>
    <n v="85.83"/>
    <s v="publishing"/>
    <s v="fiction"/>
  </r>
  <r>
    <n v="720"/>
    <s v="Valenzuela, Davidson and Castro"/>
    <s v="Multi-layered upward-trending conglomeration"/>
    <x v="251"/>
    <n v="3227"/>
    <x v="3"/>
    <n v="38"/>
    <s v="DK"/>
    <s v="DKK"/>
    <n v="1519192800"/>
    <n v="1520402400"/>
    <d v="2018-02-21T06:00:00"/>
    <d v="2018-03-07T06:00:00"/>
    <b v="0"/>
    <b v="1"/>
    <s v="theater/plays"/>
    <x v="711"/>
    <n v="84.92"/>
    <s v="theater"/>
    <s v="plays"/>
  </r>
  <r>
    <n v="721"/>
    <s v="Dominguez-Owens"/>
    <s v="Open-architected systematic intranet"/>
    <x v="375"/>
    <n v="5429"/>
    <x v="3"/>
    <n v="60"/>
    <s v="US"/>
    <s v="USD"/>
    <n v="1522818000"/>
    <n v="1523336400"/>
    <d v="2018-04-04T05:00:00"/>
    <d v="2018-04-10T05:00:00"/>
    <b v="0"/>
    <b v="0"/>
    <s v="music/rock"/>
    <x v="712"/>
    <n v="90.48"/>
    <s v="music"/>
    <s v="rock"/>
  </r>
  <r>
    <n v="722"/>
    <s v="Thomas-Simmons"/>
    <s v="Proactive 24hour frame"/>
    <x v="376"/>
    <n v="75906"/>
    <x v="1"/>
    <n v="3036"/>
    <s v="US"/>
    <s v="USD"/>
    <n v="1509948000"/>
    <n v="1512280800"/>
    <d v="2017-11-06T06:00:00"/>
    <d v="2017-12-03T06:00:00"/>
    <b v="0"/>
    <b v="0"/>
    <s v="film &amp; video/documentary"/>
    <x v="713"/>
    <n v="25"/>
    <s v="film &amp; video"/>
    <s v="documentary"/>
  </r>
  <r>
    <n v="723"/>
    <s v="Beck-Knight"/>
    <s v="Exclusive fresh-thinking model"/>
    <x v="70"/>
    <n v="13250"/>
    <x v="1"/>
    <n v="144"/>
    <s v="AU"/>
    <s v="AUD"/>
    <n v="1456898400"/>
    <n v="1458709200"/>
    <d v="2016-03-02T06:00:00"/>
    <d v="2016-03-23T05:00:00"/>
    <b v="0"/>
    <b v="0"/>
    <s v="theater/plays"/>
    <x v="714"/>
    <n v="92.01"/>
    <s v="theater"/>
    <s v="plays"/>
  </r>
  <r>
    <n v="724"/>
    <s v="Mccoy Ltd"/>
    <s v="Business-focused encompassing intranet"/>
    <x v="141"/>
    <n v="11261"/>
    <x v="1"/>
    <n v="121"/>
    <s v="GB"/>
    <s v="GBP"/>
    <n v="1413954000"/>
    <n v="1414126800"/>
    <d v="2014-10-22T05:00:00"/>
    <d v="2014-10-24T05:00:00"/>
    <b v="0"/>
    <b v="1"/>
    <s v="theater/plays"/>
    <x v="715"/>
    <n v="93.07"/>
    <s v="theater"/>
    <s v="plays"/>
  </r>
  <r>
    <n v="725"/>
    <s v="Dawson-Tyler"/>
    <s v="Optional 6thgeneration access"/>
    <x v="377"/>
    <n v="97369"/>
    <x v="0"/>
    <n v="1596"/>
    <s v="US"/>
    <s v="USD"/>
    <n v="1416031200"/>
    <n v="1416204000"/>
    <d v="2014-11-15T06:00:00"/>
    <d v="2014-11-17T06:00:00"/>
    <b v="0"/>
    <b v="0"/>
    <s v="games/mobile games"/>
    <x v="716"/>
    <n v="61.01"/>
    <s v="games"/>
    <s v="mobile games"/>
  </r>
  <r>
    <n v="726"/>
    <s v="Johns-Thomas"/>
    <s v="Realigned web-enabled functionalities"/>
    <x v="378"/>
    <n v="48227"/>
    <x v="3"/>
    <n v="524"/>
    <s v="US"/>
    <s v="USD"/>
    <n v="1287982800"/>
    <n v="1288501200"/>
    <d v="2010-10-25T05:00:00"/>
    <d v="2010-10-31T05:00:00"/>
    <b v="0"/>
    <b v="1"/>
    <s v="theater/plays"/>
    <x v="717"/>
    <n v="92.04"/>
    <s v="theater"/>
    <s v="plays"/>
  </r>
  <r>
    <n v="727"/>
    <s v="Quinn, Cruz and Schmidt"/>
    <s v="Enterprise-wide multimedia software"/>
    <x v="200"/>
    <n v="14685"/>
    <x v="1"/>
    <n v="181"/>
    <s v="US"/>
    <s v="USD"/>
    <n v="1547964000"/>
    <n v="1552971600"/>
    <d v="2019-01-20T06:00:00"/>
    <d v="2019-03-19T05:00:00"/>
    <b v="0"/>
    <b v="0"/>
    <s v="technology/web"/>
    <x v="718"/>
    <n v="81.13"/>
    <s v="technology"/>
    <s v="web"/>
  </r>
  <r>
    <n v="728"/>
    <s v="Stewart Inc"/>
    <s v="Versatile mission-critical knowledgebase"/>
    <x v="3"/>
    <n v="735"/>
    <x v="0"/>
    <n v="10"/>
    <s v="US"/>
    <s v="USD"/>
    <n v="1464152400"/>
    <n v="1465102800"/>
    <d v="2016-05-25T05:00:00"/>
    <d v="2016-06-05T05:00:00"/>
    <b v="0"/>
    <b v="0"/>
    <s v="theater/plays"/>
    <x v="719"/>
    <n v="73.5"/>
    <s v="theater"/>
    <s v="plays"/>
  </r>
  <r>
    <n v="729"/>
    <s v="Moore Group"/>
    <s v="Multi-lateral object-oriented open system"/>
    <x v="36"/>
    <n v="10397"/>
    <x v="1"/>
    <n v="122"/>
    <s v="US"/>
    <s v="USD"/>
    <n v="1359957600"/>
    <n v="1360130400"/>
    <d v="2013-02-04T06:00:00"/>
    <d v="2013-02-06T06:00:00"/>
    <b v="0"/>
    <b v="0"/>
    <s v="film &amp; video/drama"/>
    <x v="720"/>
    <n v="85.22"/>
    <s v="film &amp; video"/>
    <s v="drama"/>
  </r>
  <r>
    <n v="730"/>
    <s v="Carson PLC"/>
    <s v="Visionary system-worthy attitude"/>
    <x v="379"/>
    <n v="118847"/>
    <x v="1"/>
    <n v="1071"/>
    <s v="CA"/>
    <s v="CAD"/>
    <n v="1432357200"/>
    <n v="1432875600"/>
    <d v="2015-05-23T05:00:00"/>
    <d v="2015-05-29T05:00:00"/>
    <b v="0"/>
    <b v="0"/>
    <s v="technology/wearables"/>
    <x v="721"/>
    <n v="110.97"/>
    <s v="technology"/>
    <s v="wearables"/>
  </r>
  <r>
    <n v="731"/>
    <s v="Cruz, Hall and Mason"/>
    <s v="Synergized content-based hierarchy"/>
    <x v="48"/>
    <n v="7220"/>
    <x v="3"/>
    <n v="219"/>
    <s v="US"/>
    <s v="USD"/>
    <n v="1500786000"/>
    <n v="1500872400"/>
    <d v="2017-07-23T05:00:00"/>
    <d v="2017-07-24T05:00:00"/>
    <b v="0"/>
    <b v="0"/>
    <s v="technology/web"/>
    <x v="722"/>
    <n v="32.97"/>
    <s v="technology"/>
    <s v="web"/>
  </r>
  <r>
    <n v="732"/>
    <s v="Glass, Baker and Jones"/>
    <s v="Business-focused 24hour access"/>
    <x v="380"/>
    <n v="107622"/>
    <x v="0"/>
    <n v="1121"/>
    <s v="US"/>
    <s v="USD"/>
    <n v="1490158800"/>
    <n v="1492146000"/>
    <d v="2017-03-22T05:00:00"/>
    <d v="2017-04-14T05:00:00"/>
    <b v="0"/>
    <b v="1"/>
    <s v="music/rock"/>
    <x v="723"/>
    <n v="96.01"/>
    <s v="music"/>
    <s v="rock"/>
  </r>
  <r>
    <n v="733"/>
    <s v="Marquez-Kerr"/>
    <s v="Automated hybrid orchestration"/>
    <x v="144"/>
    <n v="83267"/>
    <x v="1"/>
    <n v="980"/>
    <s v="US"/>
    <s v="USD"/>
    <n v="1406178000"/>
    <n v="1407301200"/>
    <d v="2014-07-24T05:00:00"/>
    <d v="2014-08-06T05:00:00"/>
    <b v="0"/>
    <b v="0"/>
    <s v="music/metal"/>
    <x v="724"/>
    <n v="84.97"/>
    <s v="music"/>
    <s v="metal"/>
  </r>
  <r>
    <n v="734"/>
    <s v="Stone PLC"/>
    <s v="Exclusive 5thgeneration leverage"/>
    <x v="3"/>
    <n v="13404"/>
    <x v="1"/>
    <n v="536"/>
    <s v="US"/>
    <s v="USD"/>
    <n v="1485583200"/>
    <n v="1486620000"/>
    <d v="2017-01-28T06:00:00"/>
    <d v="2017-02-09T06:00:00"/>
    <b v="0"/>
    <b v="1"/>
    <s v="theater/plays"/>
    <x v="725"/>
    <n v="25.01"/>
    <s v="theater"/>
    <s v="plays"/>
  </r>
  <r>
    <n v="735"/>
    <s v="Caldwell PLC"/>
    <s v="Grass-roots zero administration alliance"/>
    <x v="211"/>
    <n v="131404"/>
    <x v="1"/>
    <n v="1991"/>
    <s v="US"/>
    <s v="USD"/>
    <n v="1459314000"/>
    <n v="1459918800"/>
    <d v="2016-03-30T05:00:00"/>
    <d v="2016-04-06T05:00:00"/>
    <b v="0"/>
    <b v="0"/>
    <s v="photography/photography books"/>
    <x v="726"/>
    <n v="66"/>
    <s v="photography"/>
    <s v="photography books"/>
  </r>
  <r>
    <n v="736"/>
    <s v="Silva-Hawkins"/>
    <s v="Proactive heuristic orchestration"/>
    <x v="106"/>
    <n v="2533"/>
    <x v="3"/>
    <n v="29"/>
    <s v="US"/>
    <s v="USD"/>
    <n v="1424412000"/>
    <n v="1424757600"/>
    <d v="2015-02-20T06:00:00"/>
    <d v="2015-02-24T06:00:00"/>
    <b v="0"/>
    <b v="0"/>
    <s v="publishing/nonfiction"/>
    <x v="727"/>
    <n v="87.34"/>
    <s v="publishing"/>
    <s v="nonfiction"/>
  </r>
  <r>
    <n v="737"/>
    <s v="Gardner Inc"/>
    <s v="Function-based systematic Graphical User Interface"/>
    <x v="41"/>
    <n v="5028"/>
    <x v="1"/>
    <n v="180"/>
    <s v="US"/>
    <s v="USD"/>
    <n v="1478844000"/>
    <n v="1479880800"/>
    <d v="2016-11-11T06:00:00"/>
    <d v="2016-11-23T06:00:00"/>
    <b v="0"/>
    <b v="0"/>
    <s v="music/indie rock"/>
    <x v="728"/>
    <n v="27.93"/>
    <s v="music"/>
    <s v="indie rock"/>
  </r>
  <r>
    <n v="738"/>
    <s v="Garcia Group"/>
    <s v="Extended zero administration software"/>
    <x v="381"/>
    <n v="1557"/>
    <x v="0"/>
    <n v="15"/>
    <s v="US"/>
    <s v="USD"/>
    <n v="1416117600"/>
    <n v="1418018400"/>
    <d v="2014-11-16T06:00:00"/>
    <d v="2014-12-08T06:00:00"/>
    <b v="0"/>
    <b v="1"/>
    <s v="theater/plays"/>
    <x v="729"/>
    <n v="103.8"/>
    <s v="theater"/>
    <s v="plays"/>
  </r>
  <r>
    <n v="739"/>
    <s v="Meyer-Avila"/>
    <s v="Multi-tiered discrete support"/>
    <x v="83"/>
    <n v="6100"/>
    <x v="0"/>
    <n v="191"/>
    <s v="US"/>
    <s v="USD"/>
    <n v="1340946000"/>
    <n v="1341032400"/>
    <d v="2012-06-29T05:00:00"/>
    <d v="2012-06-30T05:00:00"/>
    <b v="0"/>
    <b v="0"/>
    <s v="music/indie rock"/>
    <x v="730"/>
    <n v="31.94"/>
    <s v="music"/>
    <s v="indie rock"/>
  </r>
  <r>
    <n v="740"/>
    <s v="Nelson, Smith and Graham"/>
    <s v="Phased system-worthy conglomeration"/>
    <x v="98"/>
    <n v="1592"/>
    <x v="0"/>
    <n v="16"/>
    <s v="US"/>
    <s v="USD"/>
    <n v="1486101600"/>
    <n v="1486360800"/>
    <d v="2017-02-03T06:00:00"/>
    <d v="2017-02-06T06:00:00"/>
    <b v="0"/>
    <b v="0"/>
    <s v="theater/plays"/>
    <x v="731"/>
    <n v="99.5"/>
    <s v="theater"/>
    <s v="plays"/>
  </r>
  <r>
    <n v="741"/>
    <s v="Garcia Ltd"/>
    <s v="Balanced mobile alliance"/>
    <x v="272"/>
    <n v="14150"/>
    <x v="1"/>
    <n v="130"/>
    <s v="US"/>
    <s v="USD"/>
    <n v="1274590800"/>
    <n v="1274677200"/>
    <d v="2010-05-23T05:00:00"/>
    <d v="2010-05-24T05:00:00"/>
    <b v="0"/>
    <b v="0"/>
    <s v="theater/plays"/>
    <x v="732"/>
    <n v="108.85"/>
    <s v="theater"/>
    <s v="plays"/>
  </r>
  <r>
    <n v="742"/>
    <s v="West-Stevens"/>
    <s v="Reactive solution-oriented groupware"/>
    <x v="272"/>
    <n v="13513"/>
    <x v="1"/>
    <n v="122"/>
    <s v="US"/>
    <s v="USD"/>
    <n v="1263880800"/>
    <n v="1267509600"/>
    <d v="2010-01-19T06:00:00"/>
    <d v="2010-03-02T06:00:00"/>
    <b v="0"/>
    <b v="0"/>
    <s v="music/electric music"/>
    <x v="733"/>
    <n v="110.76"/>
    <s v="music"/>
    <s v="electric music"/>
  </r>
  <r>
    <n v="743"/>
    <s v="Clark-Conrad"/>
    <s v="Exclusive bandwidth-monitored orchestration"/>
    <x v="61"/>
    <n v="504"/>
    <x v="0"/>
    <n v="17"/>
    <s v="US"/>
    <s v="USD"/>
    <n v="1445403600"/>
    <n v="1445922000"/>
    <d v="2015-10-21T05:00:00"/>
    <d v="2015-10-27T05:00:00"/>
    <b v="0"/>
    <b v="1"/>
    <s v="theater/plays"/>
    <x v="734"/>
    <n v="29.65"/>
    <s v="theater"/>
    <s v="plays"/>
  </r>
  <r>
    <n v="744"/>
    <s v="Fitzgerald Group"/>
    <s v="Intuitive exuding initiative"/>
    <x v="22"/>
    <n v="14240"/>
    <x v="1"/>
    <n v="140"/>
    <s v="US"/>
    <s v="USD"/>
    <n v="1533877200"/>
    <n v="1534050000"/>
    <d v="2018-08-10T05:00:00"/>
    <d v="2018-08-12T05:00:00"/>
    <b v="0"/>
    <b v="1"/>
    <s v="theater/plays"/>
    <x v="735"/>
    <n v="101.71"/>
    <s v="theater"/>
    <s v="plays"/>
  </r>
  <r>
    <n v="745"/>
    <s v="Hill, Mccann and Moore"/>
    <s v="Streamlined needs-based knowledge user"/>
    <x v="350"/>
    <n v="2091"/>
    <x v="0"/>
    <n v="34"/>
    <s v="US"/>
    <s v="USD"/>
    <n v="1275195600"/>
    <n v="1277528400"/>
    <d v="2010-05-30T05:00:00"/>
    <d v="2010-06-26T05:00:00"/>
    <b v="0"/>
    <b v="0"/>
    <s v="technology/wearables"/>
    <x v="736"/>
    <n v="61.5"/>
    <s v="technology"/>
    <s v="wearables"/>
  </r>
  <r>
    <n v="746"/>
    <s v="Edwards LLC"/>
    <s v="Automated system-worthy structure"/>
    <x v="382"/>
    <n v="118580"/>
    <x v="1"/>
    <n v="3388"/>
    <s v="US"/>
    <s v="USD"/>
    <n v="1318136400"/>
    <n v="1318568400"/>
    <d v="2011-10-09T05:00:00"/>
    <d v="2011-10-14T05:00:00"/>
    <b v="0"/>
    <b v="0"/>
    <s v="technology/web"/>
    <x v="737"/>
    <n v="35"/>
    <s v="technology"/>
    <s v="web"/>
  </r>
  <r>
    <n v="747"/>
    <s v="Greer and Sons"/>
    <s v="Secured clear-thinking intranet"/>
    <x v="70"/>
    <n v="11214"/>
    <x v="1"/>
    <n v="280"/>
    <s v="US"/>
    <s v="USD"/>
    <n v="1283403600"/>
    <n v="1284354000"/>
    <d v="2010-09-02T05:00:00"/>
    <d v="2010-09-13T05:00:00"/>
    <b v="0"/>
    <b v="0"/>
    <s v="theater/plays"/>
    <x v="738"/>
    <n v="40.049999999999997"/>
    <s v="theater"/>
    <s v="plays"/>
  </r>
  <r>
    <n v="748"/>
    <s v="Martinez PLC"/>
    <s v="Cloned actuating architecture"/>
    <x v="383"/>
    <n v="68137"/>
    <x v="3"/>
    <n v="614"/>
    <s v="US"/>
    <s v="USD"/>
    <n v="1267423200"/>
    <n v="1269579600"/>
    <d v="2010-03-01T06:00:00"/>
    <d v="2010-03-26T05:00:00"/>
    <b v="0"/>
    <b v="1"/>
    <s v="film &amp; video/animation"/>
    <x v="739"/>
    <n v="110.97"/>
    <s v="film &amp; video"/>
    <s v="animation"/>
  </r>
  <r>
    <n v="749"/>
    <s v="Hunter-Logan"/>
    <s v="Down-sized needs-based task-force"/>
    <x v="133"/>
    <n v="13527"/>
    <x v="1"/>
    <n v="366"/>
    <s v="IT"/>
    <s v="EUR"/>
    <n v="1412744400"/>
    <n v="1413781200"/>
    <d v="2014-10-08T05:00:00"/>
    <d v="2014-10-20T05:00:00"/>
    <b v="0"/>
    <b v="1"/>
    <s v="technology/wearables"/>
    <x v="740"/>
    <n v="36.96"/>
    <s v="technology"/>
    <s v="wearables"/>
  </r>
  <r>
    <n v="750"/>
    <s v="Ramos and Sons"/>
    <s v="Extended responsive Internet solution"/>
    <x v="0"/>
    <n v="1"/>
    <x v="0"/>
    <n v="1"/>
    <s v="GB"/>
    <s v="GBP"/>
    <n v="1277960400"/>
    <n v="1280120400"/>
    <d v="2010-07-01T05:00:00"/>
    <d v="2010-07-26T05:00:00"/>
    <b v="0"/>
    <b v="0"/>
    <s v="music/electric music"/>
    <x v="100"/>
    <n v="1"/>
    <s v="music"/>
    <s v="electric music"/>
  </r>
  <r>
    <n v="751"/>
    <s v="Lane-Barber"/>
    <s v="Universal value-added moderator"/>
    <x v="136"/>
    <n v="8363"/>
    <x v="1"/>
    <n v="270"/>
    <s v="US"/>
    <s v="USD"/>
    <n v="1458190800"/>
    <n v="1459486800"/>
    <d v="2016-03-17T05:00:00"/>
    <d v="2016-04-01T05:00:00"/>
    <b v="1"/>
    <b v="1"/>
    <s v="publishing/nonfiction"/>
    <x v="741"/>
    <n v="30.97"/>
    <s v="publishing"/>
    <s v="nonfiction"/>
  </r>
  <r>
    <n v="752"/>
    <s v="Lowery Group"/>
    <s v="Sharable motivating emulation"/>
    <x v="306"/>
    <n v="5362"/>
    <x v="3"/>
    <n v="114"/>
    <s v="US"/>
    <s v="USD"/>
    <n v="1280984400"/>
    <n v="1282539600"/>
    <d v="2010-08-05T05:00:00"/>
    <d v="2010-08-23T05:00:00"/>
    <b v="0"/>
    <b v="1"/>
    <s v="theater/plays"/>
    <x v="742"/>
    <n v="47.04"/>
    <s v="theater"/>
    <s v="plays"/>
  </r>
  <r>
    <n v="753"/>
    <s v="Guerrero-Griffin"/>
    <s v="Networked web-enabled product"/>
    <x v="53"/>
    <n v="12065"/>
    <x v="1"/>
    <n v="137"/>
    <s v="US"/>
    <s v="USD"/>
    <n v="1274590800"/>
    <n v="1275886800"/>
    <d v="2010-05-23T05:00:00"/>
    <d v="2010-06-07T05:00:00"/>
    <b v="0"/>
    <b v="0"/>
    <s v="photography/photography books"/>
    <x v="743"/>
    <n v="88.07"/>
    <s v="photography"/>
    <s v="photography books"/>
  </r>
  <r>
    <n v="754"/>
    <s v="Perez, Reed and Lee"/>
    <s v="Advanced dedicated encoding"/>
    <x v="384"/>
    <n v="118603"/>
    <x v="1"/>
    <n v="3205"/>
    <s v="US"/>
    <s v="USD"/>
    <n v="1351400400"/>
    <n v="1355983200"/>
    <d v="2012-10-28T05:00:00"/>
    <d v="2012-12-20T06:00:00"/>
    <b v="0"/>
    <b v="0"/>
    <s v="theater/plays"/>
    <x v="744"/>
    <n v="37.01"/>
    <s v="theater"/>
    <s v="plays"/>
  </r>
  <r>
    <n v="755"/>
    <s v="Chen, Pollard and Clarke"/>
    <s v="Stand-alone multi-state project"/>
    <x v="6"/>
    <n v="7496"/>
    <x v="1"/>
    <n v="288"/>
    <s v="DK"/>
    <s v="DKK"/>
    <n v="1514354400"/>
    <n v="1515391200"/>
    <d v="2017-12-27T06:00:00"/>
    <d v="2018-01-08T06:00:00"/>
    <b v="0"/>
    <b v="1"/>
    <s v="theater/plays"/>
    <x v="745"/>
    <n v="26.03"/>
    <s v="theater"/>
    <s v="plays"/>
  </r>
  <r>
    <n v="756"/>
    <s v="Serrano, Gallagher and Griffith"/>
    <s v="Customizable bi-directional monitoring"/>
    <x v="81"/>
    <n v="10037"/>
    <x v="1"/>
    <n v="148"/>
    <s v="US"/>
    <s v="USD"/>
    <n v="1421733600"/>
    <n v="1422252000"/>
    <d v="2015-01-20T06:00:00"/>
    <d v="2015-01-26T06:00:00"/>
    <b v="0"/>
    <b v="0"/>
    <s v="theater/plays"/>
    <x v="746"/>
    <n v="67.819999999999993"/>
    <s v="theater"/>
    <s v="plays"/>
  </r>
  <r>
    <n v="757"/>
    <s v="Callahan-Gilbert"/>
    <s v="Profit-focused motivating function"/>
    <x v="1"/>
    <n v="5696"/>
    <x v="1"/>
    <n v="114"/>
    <s v="US"/>
    <s v="USD"/>
    <n v="1305176400"/>
    <n v="1305522000"/>
    <d v="2011-05-12T05:00:00"/>
    <d v="2011-05-16T05:00:00"/>
    <b v="0"/>
    <b v="0"/>
    <s v="film &amp; video/drama"/>
    <x v="747"/>
    <n v="49.96"/>
    <s v="film &amp; video"/>
    <s v="drama"/>
  </r>
  <r>
    <n v="758"/>
    <s v="Logan-Miranda"/>
    <s v="Proactive systemic firmware"/>
    <x v="241"/>
    <n v="167005"/>
    <x v="1"/>
    <n v="1518"/>
    <s v="CA"/>
    <s v="CAD"/>
    <n v="1414126800"/>
    <n v="1414904400"/>
    <d v="2014-10-24T05:00:00"/>
    <d v="2014-11-02T05:00:00"/>
    <b v="0"/>
    <b v="0"/>
    <s v="music/rock"/>
    <x v="748"/>
    <n v="110.02"/>
    <s v="music"/>
    <s v="rock"/>
  </r>
  <r>
    <n v="759"/>
    <s v="Rodriguez PLC"/>
    <s v="Grass-roots upward-trending installation"/>
    <x v="385"/>
    <n v="114615"/>
    <x v="0"/>
    <n v="1274"/>
    <s v="US"/>
    <s v="USD"/>
    <n v="1517810400"/>
    <n v="1520402400"/>
    <d v="2018-02-05T06:00:00"/>
    <d v="2018-03-07T06:00:00"/>
    <b v="0"/>
    <b v="0"/>
    <s v="music/electric music"/>
    <x v="749"/>
    <n v="89.96"/>
    <s v="music"/>
    <s v="electric music"/>
  </r>
  <r>
    <n v="760"/>
    <s v="Smith-Kennedy"/>
    <s v="Virtual heuristic hub"/>
    <x v="386"/>
    <n v="16592"/>
    <x v="0"/>
    <n v="210"/>
    <s v="IT"/>
    <s v="EUR"/>
    <n v="1564635600"/>
    <n v="1567141200"/>
    <d v="2019-08-01T05:00:00"/>
    <d v="2019-08-30T05:00:00"/>
    <b v="0"/>
    <b v="1"/>
    <s v="games/video games"/>
    <x v="750"/>
    <n v="79.010000000000005"/>
    <s v="games"/>
    <s v="video games"/>
  </r>
  <r>
    <n v="761"/>
    <s v="Mitchell-Lee"/>
    <s v="Customizable leadingedge model"/>
    <x v="196"/>
    <n v="14420"/>
    <x v="1"/>
    <n v="166"/>
    <s v="US"/>
    <s v="USD"/>
    <n v="1500699600"/>
    <n v="1501131600"/>
    <d v="2017-07-22T05:00:00"/>
    <d v="2017-07-27T05:00:00"/>
    <b v="0"/>
    <b v="0"/>
    <s v="music/rock"/>
    <x v="751"/>
    <n v="86.87"/>
    <s v="music"/>
    <s v="rock"/>
  </r>
  <r>
    <n v="762"/>
    <s v="Davis Ltd"/>
    <s v="Upgradable uniform service-desk"/>
    <x v="26"/>
    <n v="6204"/>
    <x v="1"/>
    <n v="100"/>
    <s v="AU"/>
    <s v="AUD"/>
    <n v="1354082400"/>
    <n v="1355032800"/>
    <d v="2012-11-28T06:00:00"/>
    <d v="2012-12-09T06:00:00"/>
    <b v="0"/>
    <b v="0"/>
    <s v="music/jazz"/>
    <x v="752"/>
    <n v="62.04"/>
    <s v="music"/>
    <s v="jazz"/>
  </r>
  <r>
    <n v="763"/>
    <s v="Rowland PLC"/>
    <s v="Inverse client-driven product"/>
    <x v="36"/>
    <n v="6338"/>
    <x v="1"/>
    <n v="235"/>
    <s v="US"/>
    <s v="USD"/>
    <n v="1336453200"/>
    <n v="1339477200"/>
    <d v="2012-05-08T05:00:00"/>
    <d v="2012-06-12T05:00:00"/>
    <b v="0"/>
    <b v="1"/>
    <s v="theater/plays"/>
    <x v="753"/>
    <n v="26.97"/>
    <s v="theater"/>
    <s v="plays"/>
  </r>
  <r>
    <n v="764"/>
    <s v="Shaffer-Mason"/>
    <s v="Managed bandwidth-monitored system engine"/>
    <x v="65"/>
    <n v="8010"/>
    <x v="1"/>
    <n v="148"/>
    <s v="US"/>
    <s v="USD"/>
    <n v="1305262800"/>
    <n v="1305954000"/>
    <d v="2011-05-13T05:00:00"/>
    <d v="2011-05-21T05:00:00"/>
    <b v="0"/>
    <b v="0"/>
    <s v="music/rock"/>
    <x v="754"/>
    <n v="54.12"/>
    <s v="music"/>
    <s v="rock"/>
  </r>
  <r>
    <n v="765"/>
    <s v="Matthews LLC"/>
    <s v="Advanced transitional help-desk"/>
    <x v="61"/>
    <n v="8125"/>
    <x v="1"/>
    <n v="198"/>
    <s v="US"/>
    <s v="USD"/>
    <n v="1492232400"/>
    <n v="1494392400"/>
    <d v="2017-04-15T05:00:00"/>
    <d v="2017-05-10T05:00:00"/>
    <b v="1"/>
    <b v="1"/>
    <s v="music/indie rock"/>
    <x v="755"/>
    <n v="41.04"/>
    <s v="music"/>
    <s v="indie rock"/>
  </r>
  <r>
    <n v="766"/>
    <s v="Montgomery-Castro"/>
    <s v="De-engineered disintermediate encryption"/>
    <x v="316"/>
    <n v="13653"/>
    <x v="0"/>
    <n v="248"/>
    <s v="AU"/>
    <s v="AUD"/>
    <n v="1537333200"/>
    <n v="1537419600"/>
    <d v="2018-09-19T05:00:00"/>
    <d v="2018-09-20T05:00:00"/>
    <b v="0"/>
    <b v="0"/>
    <s v="film &amp; video/science fiction"/>
    <x v="756"/>
    <n v="55.05"/>
    <s v="film &amp; video"/>
    <s v="science fiction"/>
  </r>
  <r>
    <n v="767"/>
    <s v="Hale, Pearson and Jenkins"/>
    <s v="Upgradable attitude-oriented project"/>
    <x v="387"/>
    <n v="55372"/>
    <x v="0"/>
    <n v="513"/>
    <s v="US"/>
    <s v="USD"/>
    <n v="1444107600"/>
    <n v="1447999200"/>
    <d v="2015-10-06T05:00:00"/>
    <d v="2015-11-20T06:00:00"/>
    <b v="0"/>
    <b v="0"/>
    <s v="publishing/translations"/>
    <x v="757"/>
    <n v="107.94"/>
    <s v="publishing"/>
    <s v="translations"/>
  </r>
  <r>
    <n v="768"/>
    <s v="Ramirez-Calderon"/>
    <s v="Fundamental zero tolerance alliance"/>
    <x v="73"/>
    <n v="11088"/>
    <x v="1"/>
    <n v="150"/>
    <s v="US"/>
    <s v="USD"/>
    <n v="1386741600"/>
    <n v="1388037600"/>
    <d v="2013-12-11T06:00:00"/>
    <d v="2013-12-26T06:00:00"/>
    <b v="0"/>
    <b v="0"/>
    <s v="theater/plays"/>
    <x v="758"/>
    <n v="73.92"/>
    <s v="theater"/>
    <s v="plays"/>
  </r>
  <r>
    <n v="769"/>
    <s v="Johnson-Morales"/>
    <s v="Devolved 24hour forecast"/>
    <x v="388"/>
    <n v="109106"/>
    <x v="0"/>
    <n v="3410"/>
    <s v="US"/>
    <s v="USD"/>
    <n v="1376542800"/>
    <n v="1378789200"/>
    <d v="2013-08-15T05:00:00"/>
    <d v="2013-09-10T05:00:00"/>
    <b v="0"/>
    <b v="0"/>
    <s v="games/video games"/>
    <x v="759"/>
    <n v="32"/>
    <s v="games"/>
    <s v="video games"/>
  </r>
  <r>
    <n v="770"/>
    <s v="Mathis-Rodriguez"/>
    <s v="User-centric attitude-oriented intranet"/>
    <x v="333"/>
    <n v="11642"/>
    <x v="1"/>
    <n v="216"/>
    <s v="IT"/>
    <s v="EUR"/>
    <n v="1397451600"/>
    <n v="1398056400"/>
    <d v="2014-04-14T05:00:00"/>
    <d v="2014-04-21T05:00:00"/>
    <b v="0"/>
    <b v="1"/>
    <s v="theater/plays"/>
    <x v="760"/>
    <n v="53.9"/>
    <s v="theater"/>
    <s v="plays"/>
  </r>
  <r>
    <n v="771"/>
    <s v="Smith, Mack and Williams"/>
    <s v="Self-enabling 5thgeneration paradigm"/>
    <x v="36"/>
    <n v="2769"/>
    <x v="3"/>
    <n v="26"/>
    <s v="US"/>
    <s v="USD"/>
    <n v="1548482400"/>
    <n v="1550815200"/>
    <d v="2019-01-26T06:00:00"/>
    <d v="2019-02-22T06:00:00"/>
    <b v="0"/>
    <b v="0"/>
    <s v="theater/plays"/>
    <x v="761"/>
    <n v="106.5"/>
    <s v="theater"/>
    <s v="plays"/>
  </r>
  <r>
    <n v="772"/>
    <s v="Johnson-Pace"/>
    <s v="Persistent 3rdgeneration moratorium"/>
    <x v="389"/>
    <n v="169586"/>
    <x v="1"/>
    <n v="5139"/>
    <s v="US"/>
    <s v="USD"/>
    <n v="1549692000"/>
    <n v="1550037600"/>
    <d v="2019-02-09T06:00:00"/>
    <d v="2019-02-13T06:00:00"/>
    <b v="0"/>
    <b v="0"/>
    <s v="music/indie rock"/>
    <x v="762"/>
    <n v="33"/>
    <s v="music"/>
    <s v="indie rock"/>
  </r>
  <r>
    <n v="773"/>
    <s v="Meza, Kirby and Patel"/>
    <s v="Cross-platform empowering project"/>
    <x v="390"/>
    <n v="101185"/>
    <x v="1"/>
    <n v="2353"/>
    <s v="US"/>
    <s v="USD"/>
    <n v="1492059600"/>
    <n v="1492923600"/>
    <d v="2017-04-13T05:00:00"/>
    <d v="2017-04-23T05:00:00"/>
    <b v="0"/>
    <b v="0"/>
    <s v="theater/plays"/>
    <x v="763"/>
    <n v="43"/>
    <s v="theater"/>
    <s v="plays"/>
  </r>
  <r>
    <n v="774"/>
    <s v="Gonzalez-Snow"/>
    <s v="Polarized user-facing interface"/>
    <x v="92"/>
    <n v="6775"/>
    <x v="1"/>
    <n v="78"/>
    <s v="IT"/>
    <s v="EUR"/>
    <n v="1463979600"/>
    <n v="1467522000"/>
    <d v="2016-05-23T05:00:00"/>
    <d v="2016-07-03T05:00:00"/>
    <b v="0"/>
    <b v="0"/>
    <s v="technology/web"/>
    <x v="764"/>
    <n v="86.86"/>
    <s v="technology"/>
    <s v="web"/>
  </r>
  <r>
    <n v="775"/>
    <s v="Murphy LLC"/>
    <s v="Customer-focused non-volatile framework"/>
    <x v="151"/>
    <n v="968"/>
    <x v="0"/>
    <n v="10"/>
    <s v="US"/>
    <s v="USD"/>
    <n v="1415253600"/>
    <n v="1416117600"/>
    <d v="2014-11-06T06:00:00"/>
    <d v="2014-11-16T06:00:00"/>
    <b v="0"/>
    <b v="0"/>
    <s v="music/rock"/>
    <x v="765"/>
    <n v="96.8"/>
    <s v="music"/>
    <s v="rock"/>
  </r>
  <r>
    <n v="776"/>
    <s v="Taylor-Rowe"/>
    <s v="Synchronized multimedia frame"/>
    <x v="391"/>
    <n v="72623"/>
    <x v="0"/>
    <n v="2201"/>
    <s v="US"/>
    <s v="USD"/>
    <n v="1562216400"/>
    <n v="1563771600"/>
    <d v="2019-07-04T05:00:00"/>
    <d v="2019-07-22T05:00:00"/>
    <b v="0"/>
    <b v="0"/>
    <s v="theater/plays"/>
    <x v="766"/>
    <n v="33"/>
    <s v="theater"/>
    <s v="plays"/>
  </r>
  <r>
    <n v="777"/>
    <s v="Henderson Ltd"/>
    <s v="Open-architected stable algorithm"/>
    <x v="202"/>
    <n v="45987"/>
    <x v="0"/>
    <n v="676"/>
    <s v="US"/>
    <s v="USD"/>
    <n v="1316754000"/>
    <n v="1319259600"/>
    <d v="2011-09-23T05:00:00"/>
    <d v="2011-10-22T05:00:00"/>
    <b v="0"/>
    <b v="0"/>
    <s v="theater/plays"/>
    <x v="767"/>
    <n v="68.03"/>
    <s v="theater"/>
    <s v="plays"/>
  </r>
  <r>
    <n v="778"/>
    <s v="Moss-Guzman"/>
    <s v="Cross-platform optimizing website"/>
    <x v="81"/>
    <n v="10243"/>
    <x v="1"/>
    <n v="174"/>
    <s v="CH"/>
    <s v="CHF"/>
    <n v="1313211600"/>
    <n v="1313643600"/>
    <d v="2011-08-13T05:00:00"/>
    <d v="2011-08-18T05:00:00"/>
    <b v="0"/>
    <b v="0"/>
    <s v="film &amp; video/animation"/>
    <x v="768"/>
    <n v="58.87"/>
    <s v="film &amp; video"/>
    <s v="animation"/>
  </r>
  <r>
    <n v="779"/>
    <s v="Webb Group"/>
    <s v="Public-key actuating projection"/>
    <x v="392"/>
    <n v="87293"/>
    <x v="0"/>
    <n v="831"/>
    <s v="US"/>
    <s v="USD"/>
    <n v="1439528400"/>
    <n v="1440306000"/>
    <d v="2015-08-14T05:00:00"/>
    <d v="2015-08-23T05:00:00"/>
    <b v="0"/>
    <b v="1"/>
    <s v="theater/plays"/>
    <x v="769"/>
    <n v="105.05"/>
    <s v="theater"/>
    <s v="plays"/>
  </r>
  <r>
    <n v="780"/>
    <s v="Brooks-Rodriguez"/>
    <s v="Implemented intangible instruction set"/>
    <x v="135"/>
    <n v="5421"/>
    <x v="1"/>
    <n v="164"/>
    <s v="US"/>
    <s v="USD"/>
    <n v="1469163600"/>
    <n v="1470805200"/>
    <d v="2016-07-22T05:00:00"/>
    <d v="2016-08-10T05:00:00"/>
    <b v="0"/>
    <b v="1"/>
    <s v="film &amp; video/drama"/>
    <x v="770"/>
    <n v="33.049999999999997"/>
    <s v="film &amp; video"/>
    <s v="drama"/>
  </r>
  <r>
    <n v="781"/>
    <s v="Thomas Ltd"/>
    <s v="Cross-group interactive architecture"/>
    <x v="251"/>
    <n v="4414"/>
    <x v="3"/>
    <n v="56"/>
    <s v="CH"/>
    <s v="CHF"/>
    <n v="1288501200"/>
    <n v="1292911200"/>
    <d v="2010-10-31T05:00:00"/>
    <d v="2010-12-21T06:00:00"/>
    <b v="0"/>
    <b v="0"/>
    <s v="theater/plays"/>
    <x v="771"/>
    <n v="78.819999999999993"/>
    <s v="theater"/>
    <s v="plays"/>
  </r>
  <r>
    <n v="782"/>
    <s v="Williams and Sons"/>
    <s v="Centralized asymmetric framework"/>
    <x v="135"/>
    <n v="10981"/>
    <x v="1"/>
    <n v="161"/>
    <s v="US"/>
    <s v="USD"/>
    <n v="1298959200"/>
    <n v="1301374800"/>
    <d v="2011-03-01T06:00:00"/>
    <d v="2011-03-29T05:00:00"/>
    <b v="0"/>
    <b v="1"/>
    <s v="film &amp; video/animation"/>
    <x v="772"/>
    <n v="68.2"/>
    <s v="film &amp; video"/>
    <s v="animation"/>
  </r>
  <r>
    <n v="783"/>
    <s v="Vega, Chan and Carney"/>
    <s v="Down-sized systematic utilization"/>
    <x v="71"/>
    <n v="10451"/>
    <x v="1"/>
    <n v="138"/>
    <s v="US"/>
    <s v="USD"/>
    <n v="1387260000"/>
    <n v="1387864800"/>
    <d v="2013-12-17T06:00:00"/>
    <d v="2013-12-24T06:00:00"/>
    <b v="0"/>
    <b v="0"/>
    <s v="music/rock"/>
    <x v="773"/>
    <n v="75.73"/>
    <s v="music"/>
    <s v="rock"/>
  </r>
  <r>
    <n v="784"/>
    <s v="Byrd Group"/>
    <s v="Profound fault-tolerant model"/>
    <x v="393"/>
    <n v="102535"/>
    <x v="1"/>
    <n v="3308"/>
    <s v="US"/>
    <s v="USD"/>
    <n v="1457244000"/>
    <n v="1458190800"/>
    <d v="2016-03-06T06:00:00"/>
    <d v="2016-03-17T05:00:00"/>
    <b v="0"/>
    <b v="0"/>
    <s v="technology/web"/>
    <x v="774"/>
    <n v="31"/>
    <s v="technology"/>
    <s v="web"/>
  </r>
  <r>
    <n v="785"/>
    <s v="Peterson, Fletcher and Sanchez"/>
    <s v="Multi-channeled bi-directional moratorium"/>
    <x v="313"/>
    <n v="12939"/>
    <x v="1"/>
    <n v="127"/>
    <s v="AU"/>
    <s v="AUD"/>
    <n v="1556341200"/>
    <n v="1559278800"/>
    <d v="2019-04-27T05:00:00"/>
    <d v="2019-05-31T05:00:00"/>
    <b v="0"/>
    <b v="1"/>
    <s v="film &amp; video/animation"/>
    <x v="775"/>
    <n v="101.88"/>
    <s v="film &amp; video"/>
    <s v="animation"/>
  </r>
  <r>
    <n v="786"/>
    <s v="Smith-Brown"/>
    <s v="Object-based content-based ability"/>
    <x v="42"/>
    <n v="10946"/>
    <x v="1"/>
    <n v="207"/>
    <s v="IT"/>
    <s v="EUR"/>
    <n v="1522126800"/>
    <n v="1522731600"/>
    <d v="2018-03-27T05:00:00"/>
    <d v="2018-04-03T05:00:00"/>
    <b v="0"/>
    <b v="1"/>
    <s v="music/jazz"/>
    <x v="776"/>
    <n v="52.88"/>
    <s v="music"/>
    <s v="jazz"/>
  </r>
  <r>
    <n v="787"/>
    <s v="Vance-Glover"/>
    <s v="Progressive coherent secured line"/>
    <x v="394"/>
    <n v="60994"/>
    <x v="0"/>
    <n v="859"/>
    <s v="CA"/>
    <s v="CAD"/>
    <n v="1305954000"/>
    <n v="1306731600"/>
    <d v="2011-05-21T05:00:00"/>
    <d v="2011-05-30T05:00:00"/>
    <b v="0"/>
    <b v="0"/>
    <s v="music/rock"/>
    <x v="777"/>
    <n v="71.010000000000005"/>
    <s v="music"/>
    <s v="rock"/>
  </r>
  <r>
    <n v="788"/>
    <s v="Joyce PLC"/>
    <s v="Synchronized directional capability"/>
    <x v="136"/>
    <n v="3174"/>
    <x v="2"/>
    <n v="31"/>
    <s v="US"/>
    <s v="USD"/>
    <n v="1350709200"/>
    <n v="1352527200"/>
    <d v="2012-10-20T05:00:00"/>
    <d v="2012-11-10T06:00:00"/>
    <b v="0"/>
    <b v="0"/>
    <s v="film &amp; video/animation"/>
    <x v="778"/>
    <n v="102.39"/>
    <s v="film &amp; video"/>
    <s v="animation"/>
  </r>
  <r>
    <n v="789"/>
    <s v="Kennedy-Miller"/>
    <s v="Cross-platform composite migration"/>
    <x v="25"/>
    <n v="3351"/>
    <x v="0"/>
    <n v="45"/>
    <s v="US"/>
    <s v="USD"/>
    <n v="1401166800"/>
    <n v="1404363600"/>
    <d v="2014-05-27T05:00:00"/>
    <d v="2014-07-03T05:00:00"/>
    <b v="0"/>
    <b v="0"/>
    <s v="theater/plays"/>
    <x v="779"/>
    <n v="74.47"/>
    <s v="theater"/>
    <s v="plays"/>
  </r>
  <r>
    <n v="790"/>
    <s v="White-Obrien"/>
    <s v="Operative local pricing structure"/>
    <x v="395"/>
    <n v="56774"/>
    <x v="3"/>
    <n v="1113"/>
    <s v="US"/>
    <s v="USD"/>
    <n v="1266127200"/>
    <n v="1266645600"/>
    <d v="2010-02-14T06:00:00"/>
    <d v="2010-02-20T06:00:00"/>
    <b v="0"/>
    <b v="0"/>
    <s v="theater/plays"/>
    <x v="780"/>
    <n v="51.01"/>
    <s v="theater"/>
    <s v="plays"/>
  </r>
  <r>
    <n v="791"/>
    <s v="Stafford, Hess and Raymond"/>
    <s v="Optional web-enabled extranet"/>
    <x v="118"/>
    <n v="540"/>
    <x v="0"/>
    <n v="6"/>
    <s v="US"/>
    <s v="USD"/>
    <n v="1481436000"/>
    <n v="1482818400"/>
    <d v="2016-12-11T06:00:00"/>
    <d v="2016-12-27T06:00:00"/>
    <b v="0"/>
    <b v="0"/>
    <s v="food/food trucks"/>
    <x v="781"/>
    <n v="90"/>
    <s v="food"/>
    <s v="food trucks"/>
  </r>
  <r>
    <n v="792"/>
    <s v="Jordan, Schneider and Hall"/>
    <s v="Reduced 6thgeneration intranet"/>
    <x v="22"/>
    <n v="680"/>
    <x v="0"/>
    <n v="7"/>
    <s v="US"/>
    <s v="USD"/>
    <n v="1372222800"/>
    <n v="1374642000"/>
    <d v="2013-06-26T05:00:00"/>
    <d v="2013-07-24T05:00:00"/>
    <b v="0"/>
    <b v="1"/>
    <s v="theater/plays"/>
    <x v="782"/>
    <n v="97.14"/>
    <s v="theater"/>
    <s v="plays"/>
  </r>
  <r>
    <n v="793"/>
    <s v="Rodriguez, Cox and Rodriguez"/>
    <s v="Networked disintermediate leverage"/>
    <x v="65"/>
    <n v="13045"/>
    <x v="1"/>
    <n v="181"/>
    <s v="CH"/>
    <s v="CHF"/>
    <n v="1372136400"/>
    <n v="1372482000"/>
    <d v="2013-06-25T05:00:00"/>
    <d v="2013-06-29T05:00:00"/>
    <b v="0"/>
    <b v="0"/>
    <s v="publishing/nonfiction"/>
    <x v="783"/>
    <n v="72.069999999999993"/>
    <s v="publishing"/>
    <s v="nonfiction"/>
  </r>
  <r>
    <n v="794"/>
    <s v="Welch Inc"/>
    <s v="Optional optimal website"/>
    <x v="47"/>
    <n v="8276"/>
    <x v="1"/>
    <n v="110"/>
    <s v="US"/>
    <s v="USD"/>
    <n v="1513922400"/>
    <n v="1514959200"/>
    <d v="2017-12-22T06:00:00"/>
    <d v="2018-01-03T06:00:00"/>
    <b v="0"/>
    <b v="0"/>
    <s v="music/rock"/>
    <x v="784"/>
    <n v="75.239999999999995"/>
    <s v="music"/>
    <s v="rock"/>
  </r>
  <r>
    <n v="795"/>
    <s v="Vasquez Inc"/>
    <s v="Stand-alone asynchronous functionalities"/>
    <x v="143"/>
    <n v="1022"/>
    <x v="0"/>
    <n v="31"/>
    <s v="US"/>
    <s v="USD"/>
    <n v="1477976400"/>
    <n v="1478235600"/>
    <d v="2016-11-01T05:00:00"/>
    <d v="2016-11-04T05:00:00"/>
    <b v="0"/>
    <b v="0"/>
    <s v="film &amp; video/drama"/>
    <x v="785"/>
    <n v="32.97"/>
    <s v="film &amp; video"/>
    <s v="drama"/>
  </r>
  <r>
    <n v="796"/>
    <s v="Freeman-Ferguson"/>
    <s v="Profound full-range open system"/>
    <x v="75"/>
    <n v="4275"/>
    <x v="0"/>
    <n v="78"/>
    <s v="US"/>
    <s v="USD"/>
    <n v="1407474000"/>
    <n v="1408078800"/>
    <d v="2014-08-08T05:00:00"/>
    <d v="2014-08-15T05:00:00"/>
    <b v="0"/>
    <b v="1"/>
    <s v="games/mobile games"/>
    <x v="786"/>
    <n v="54.81"/>
    <s v="games"/>
    <s v="mobile games"/>
  </r>
  <r>
    <n v="797"/>
    <s v="Houston, Moore and Rogers"/>
    <s v="Optional tangible utilization"/>
    <x v="4"/>
    <n v="8332"/>
    <x v="1"/>
    <n v="185"/>
    <s v="US"/>
    <s v="USD"/>
    <n v="1546149600"/>
    <n v="1548136800"/>
    <d v="2018-12-30T06:00:00"/>
    <d v="2019-01-22T06:00:00"/>
    <b v="0"/>
    <b v="0"/>
    <s v="technology/web"/>
    <x v="787"/>
    <n v="45.04"/>
    <s v="technology"/>
    <s v="web"/>
  </r>
  <r>
    <n v="798"/>
    <s v="Small-Fuentes"/>
    <s v="Seamless maximized product"/>
    <x v="74"/>
    <n v="6408"/>
    <x v="1"/>
    <n v="121"/>
    <s v="US"/>
    <s v="USD"/>
    <n v="1338440400"/>
    <n v="1340859600"/>
    <d v="2012-05-31T05:00:00"/>
    <d v="2012-06-28T05:00:00"/>
    <b v="0"/>
    <b v="1"/>
    <s v="theater/plays"/>
    <x v="788"/>
    <n v="52.96"/>
    <s v="theater"/>
    <s v="plays"/>
  </r>
  <r>
    <n v="799"/>
    <s v="Reid-Day"/>
    <s v="Devolved tertiary time-frame"/>
    <x v="396"/>
    <n v="73522"/>
    <x v="0"/>
    <n v="1225"/>
    <s v="GB"/>
    <s v="GBP"/>
    <n v="1454133600"/>
    <n v="1454479200"/>
    <d v="2016-01-30T06:00:00"/>
    <d v="2016-02-03T06:00:00"/>
    <b v="0"/>
    <b v="0"/>
    <s v="theater/plays"/>
    <x v="789"/>
    <n v="60.02"/>
    <s v="theater"/>
    <s v="plays"/>
  </r>
  <r>
    <n v="800"/>
    <s v="Wallace LLC"/>
    <s v="Centralized regional function"/>
    <x v="0"/>
    <n v="1"/>
    <x v="0"/>
    <n v="1"/>
    <s v="CH"/>
    <s v="CHF"/>
    <n v="1434085200"/>
    <n v="1434430800"/>
    <d v="2015-06-12T05:00:00"/>
    <d v="2015-06-16T05:00:00"/>
    <b v="0"/>
    <b v="0"/>
    <s v="music/rock"/>
    <x v="100"/>
    <n v="1"/>
    <s v="music"/>
    <s v="rock"/>
  </r>
  <r>
    <n v="801"/>
    <s v="Olson-Bishop"/>
    <s v="User-friendly high-level initiative"/>
    <x v="173"/>
    <n v="4667"/>
    <x v="1"/>
    <n v="106"/>
    <s v="US"/>
    <s v="USD"/>
    <n v="1577772000"/>
    <n v="1579672800"/>
    <d v="2019-12-31T06:00:00"/>
    <d v="2020-01-22T06:00:00"/>
    <b v="0"/>
    <b v="1"/>
    <s v="photography/photography books"/>
    <x v="790"/>
    <n v="44.03"/>
    <s v="photography"/>
    <s v="photography books"/>
  </r>
  <r>
    <n v="802"/>
    <s v="Rodriguez, Anderson and Porter"/>
    <s v="Reverse-engineered zero-defect infrastructure"/>
    <x v="8"/>
    <n v="12216"/>
    <x v="1"/>
    <n v="142"/>
    <s v="US"/>
    <s v="USD"/>
    <n v="1562216400"/>
    <n v="1562389200"/>
    <d v="2019-07-04T05:00:00"/>
    <d v="2019-07-06T05:00:00"/>
    <b v="0"/>
    <b v="0"/>
    <s v="photography/photography books"/>
    <x v="791"/>
    <n v="86.03"/>
    <s v="photography"/>
    <s v="photography books"/>
  </r>
  <r>
    <n v="803"/>
    <s v="Perez, Brown and Meyers"/>
    <s v="Stand-alone background customer loyalty"/>
    <x v="55"/>
    <n v="6527"/>
    <x v="1"/>
    <n v="233"/>
    <s v="US"/>
    <s v="USD"/>
    <n v="1548568800"/>
    <n v="1551506400"/>
    <d v="2019-01-27T06:00:00"/>
    <d v="2019-03-02T06:00:00"/>
    <b v="0"/>
    <b v="0"/>
    <s v="theater/plays"/>
    <x v="792"/>
    <n v="28.01"/>
    <s v="theater"/>
    <s v="plays"/>
  </r>
  <r>
    <n v="804"/>
    <s v="English-Mccullough"/>
    <s v="Business-focused discrete software"/>
    <x v="97"/>
    <n v="6987"/>
    <x v="1"/>
    <n v="218"/>
    <s v="US"/>
    <s v="USD"/>
    <n v="1514872800"/>
    <n v="1516600800"/>
    <d v="2018-01-02T06:00:00"/>
    <d v="2018-01-22T06:00:00"/>
    <b v="0"/>
    <b v="0"/>
    <s v="music/rock"/>
    <x v="793"/>
    <n v="32.049999999999997"/>
    <s v="music"/>
    <s v="rock"/>
  </r>
  <r>
    <n v="805"/>
    <s v="Smith-Nguyen"/>
    <s v="Advanced intermediate Graphic Interface"/>
    <x v="62"/>
    <n v="4932"/>
    <x v="0"/>
    <n v="67"/>
    <s v="AU"/>
    <s v="AUD"/>
    <n v="1416031200"/>
    <n v="1420437600"/>
    <d v="2014-11-15T06:00:00"/>
    <d v="2015-01-05T06:00:00"/>
    <b v="0"/>
    <b v="0"/>
    <s v="film &amp; video/documentary"/>
    <x v="794"/>
    <n v="73.61"/>
    <s v="film &amp; video"/>
    <s v="documentary"/>
  </r>
  <r>
    <n v="806"/>
    <s v="Harmon-Madden"/>
    <s v="Adaptive holistic hub"/>
    <x v="31"/>
    <n v="8262"/>
    <x v="1"/>
    <n v="76"/>
    <s v="US"/>
    <s v="USD"/>
    <n v="1330927200"/>
    <n v="1332997200"/>
    <d v="2012-03-05T06:00:00"/>
    <d v="2012-03-29T05:00:00"/>
    <b v="0"/>
    <b v="1"/>
    <s v="film &amp; video/drama"/>
    <x v="795"/>
    <n v="108.71"/>
    <s v="film &amp; video"/>
    <s v="drama"/>
  </r>
  <r>
    <n v="807"/>
    <s v="Walker-Taylor"/>
    <s v="Automated uniform concept"/>
    <x v="31"/>
    <n v="1848"/>
    <x v="1"/>
    <n v="43"/>
    <s v="US"/>
    <s v="USD"/>
    <n v="1571115600"/>
    <n v="1574920800"/>
    <d v="2019-10-15T05:00:00"/>
    <d v="2019-11-28T06:00:00"/>
    <b v="0"/>
    <b v="1"/>
    <s v="theater/plays"/>
    <x v="796"/>
    <n v="42.98"/>
    <s v="theater"/>
    <s v="plays"/>
  </r>
  <r>
    <n v="808"/>
    <s v="Harris, Medina and Mitchell"/>
    <s v="Enhanced regional flexibility"/>
    <x v="5"/>
    <n v="1583"/>
    <x v="0"/>
    <n v="19"/>
    <s v="US"/>
    <s v="USD"/>
    <n v="1463461200"/>
    <n v="1464930000"/>
    <d v="2016-05-17T05:00:00"/>
    <d v="2016-06-03T05:00:00"/>
    <b v="0"/>
    <b v="0"/>
    <s v="food/food trucks"/>
    <x v="797"/>
    <n v="83.32"/>
    <s v="food"/>
    <s v="food trucks"/>
  </r>
  <r>
    <n v="809"/>
    <s v="Williams and Sons"/>
    <s v="Public-key bottom-line algorithm"/>
    <x v="397"/>
    <n v="88536"/>
    <x v="0"/>
    <n v="2108"/>
    <s v="CH"/>
    <s v="CHF"/>
    <n v="1344920400"/>
    <n v="1345006800"/>
    <d v="2012-08-14T05:00:00"/>
    <d v="2012-08-15T05:00:00"/>
    <b v="0"/>
    <b v="0"/>
    <s v="film &amp; video/documentary"/>
    <x v="798"/>
    <n v="42"/>
    <s v="film &amp; video"/>
    <s v="documentary"/>
  </r>
  <r>
    <n v="810"/>
    <s v="Ball-Fisher"/>
    <s v="Multi-layered intangible instruction set"/>
    <x v="330"/>
    <n v="12360"/>
    <x v="1"/>
    <n v="221"/>
    <s v="US"/>
    <s v="USD"/>
    <n v="1511848800"/>
    <n v="1512712800"/>
    <d v="2017-11-28T06:00:00"/>
    <d v="2017-12-08T06:00:00"/>
    <b v="0"/>
    <b v="1"/>
    <s v="theater/plays"/>
    <x v="799"/>
    <n v="55.93"/>
    <s v="theater"/>
    <s v="plays"/>
  </r>
  <r>
    <n v="811"/>
    <s v="Page, Holt and Mack"/>
    <s v="Fundamental methodical emulation"/>
    <x v="398"/>
    <n v="71320"/>
    <x v="0"/>
    <n v="679"/>
    <s v="US"/>
    <s v="USD"/>
    <n v="1452319200"/>
    <n v="1452492000"/>
    <d v="2016-01-09T06:00:00"/>
    <d v="2016-01-11T06:00:00"/>
    <b v="0"/>
    <b v="1"/>
    <s v="games/video games"/>
    <x v="800"/>
    <n v="105.04"/>
    <s v="games"/>
    <s v="video games"/>
  </r>
  <r>
    <n v="812"/>
    <s v="Landry Group"/>
    <s v="Expanded value-added hardware"/>
    <x v="221"/>
    <n v="134640"/>
    <x v="1"/>
    <n v="2805"/>
    <s v="CA"/>
    <s v="CAD"/>
    <n v="1523854800"/>
    <n v="1524286800"/>
    <d v="2018-04-16T05:00:00"/>
    <d v="2018-04-21T05:00:00"/>
    <b v="0"/>
    <b v="0"/>
    <s v="publishing/nonfiction"/>
    <x v="801"/>
    <n v="48"/>
    <s v="publishing"/>
    <s v="nonfiction"/>
  </r>
  <r>
    <n v="813"/>
    <s v="Buckley Group"/>
    <s v="Diverse high-level attitude"/>
    <x v="170"/>
    <n v="7661"/>
    <x v="1"/>
    <n v="68"/>
    <s v="US"/>
    <s v="USD"/>
    <n v="1346043600"/>
    <n v="1346907600"/>
    <d v="2012-08-27T05:00:00"/>
    <d v="2012-09-06T05:00:00"/>
    <b v="0"/>
    <b v="0"/>
    <s v="games/video games"/>
    <x v="802"/>
    <n v="112.66"/>
    <s v="games"/>
    <s v="video games"/>
  </r>
  <r>
    <n v="814"/>
    <s v="Vincent PLC"/>
    <s v="Visionary 24hour analyzer"/>
    <x v="170"/>
    <n v="2950"/>
    <x v="0"/>
    <n v="36"/>
    <s v="DK"/>
    <s v="DKK"/>
    <n v="1464325200"/>
    <n v="1464498000"/>
    <d v="2016-05-27T05:00:00"/>
    <d v="2016-05-29T05:00:00"/>
    <b v="0"/>
    <b v="1"/>
    <s v="music/rock"/>
    <x v="803"/>
    <n v="81.94"/>
    <s v="music"/>
    <s v="rock"/>
  </r>
  <r>
    <n v="815"/>
    <s v="Watson-Douglas"/>
    <s v="Centralized bandwidth-monitored leverage"/>
    <x v="25"/>
    <n v="11721"/>
    <x v="1"/>
    <n v="183"/>
    <s v="CA"/>
    <s v="CAD"/>
    <n v="1511935200"/>
    <n v="1514181600"/>
    <d v="2017-11-29T06:00:00"/>
    <d v="2017-12-25T06:00:00"/>
    <b v="0"/>
    <b v="0"/>
    <s v="music/rock"/>
    <x v="804"/>
    <n v="64.05"/>
    <s v="music"/>
    <s v="rock"/>
  </r>
  <r>
    <n v="816"/>
    <s v="Jones, Casey and Jones"/>
    <s v="Ergonomic mission-critical moratorium"/>
    <x v="173"/>
    <n v="14150"/>
    <x v="1"/>
    <n v="133"/>
    <s v="US"/>
    <s v="USD"/>
    <n v="1392012000"/>
    <n v="1392184800"/>
    <d v="2014-02-10T06:00:00"/>
    <d v="2014-02-12T06:00:00"/>
    <b v="1"/>
    <b v="1"/>
    <s v="theater/plays"/>
    <x v="805"/>
    <n v="106.39"/>
    <s v="theater"/>
    <s v="plays"/>
  </r>
  <r>
    <n v="817"/>
    <s v="Alvarez-Bauer"/>
    <s v="Front-line intermediate moderator"/>
    <x v="399"/>
    <n v="189192"/>
    <x v="1"/>
    <n v="2489"/>
    <s v="IT"/>
    <s v="EUR"/>
    <n v="1556946000"/>
    <n v="1559365200"/>
    <d v="2019-05-04T05:00:00"/>
    <d v="2019-06-01T05:00:00"/>
    <b v="0"/>
    <b v="1"/>
    <s v="publishing/nonfiction"/>
    <x v="806"/>
    <n v="76.010000000000005"/>
    <s v="publishing"/>
    <s v="nonfiction"/>
  </r>
  <r>
    <n v="818"/>
    <s v="Martinez LLC"/>
    <s v="Automated local secured line"/>
    <x v="31"/>
    <n v="7664"/>
    <x v="1"/>
    <n v="69"/>
    <s v="US"/>
    <s v="USD"/>
    <n v="1548050400"/>
    <n v="1549173600"/>
    <d v="2019-01-21T06:00:00"/>
    <d v="2019-02-03T06:00:00"/>
    <b v="0"/>
    <b v="1"/>
    <s v="theater/plays"/>
    <x v="807"/>
    <n v="111.07"/>
    <s v="theater"/>
    <s v="plays"/>
  </r>
  <r>
    <n v="819"/>
    <s v="Buck-Khan"/>
    <s v="Integrated bandwidth-monitored alliance"/>
    <x v="200"/>
    <n v="4509"/>
    <x v="0"/>
    <n v="47"/>
    <s v="US"/>
    <s v="USD"/>
    <n v="1353736800"/>
    <n v="1355032800"/>
    <d v="2012-11-24T06:00:00"/>
    <d v="2012-12-09T06:00:00"/>
    <b v="1"/>
    <b v="0"/>
    <s v="games/video games"/>
    <x v="808"/>
    <n v="95.94"/>
    <s v="games"/>
    <s v="video games"/>
  </r>
  <r>
    <n v="820"/>
    <s v="Valdez, Williams and Meyer"/>
    <s v="Cross-group heuristic forecast"/>
    <x v="42"/>
    <n v="12009"/>
    <x v="1"/>
    <n v="279"/>
    <s v="GB"/>
    <s v="GBP"/>
    <n v="1532840400"/>
    <n v="1533963600"/>
    <d v="2018-07-29T05:00:00"/>
    <d v="2018-08-11T05:00:00"/>
    <b v="0"/>
    <b v="1"/>
    <s v="music/rock"/>
    <x v="809"/>
    <n v="43.04"/>
    <s v="music"/>
    <s v="rock"/>
  </r>
  <r>
    <n v="821"/>
    <s v="Alvarez-Andrews"/>
    <s v="Extended impactful secured line"/>
    <x v="70"/>
    <n v="14273"/>
    <x v="1"/>
    <n v="210"/>
    <s v="US"/>
    <s v="USD"/>
    <n v="1488261600"/>
    <n v="1489381200"/>
    <d v="2017-02-28T06:00:00"/>
    <d v="2017-03-13T05:00:00"/>
    <b v="0"/>
    <b v="0"/>
    <s v="film &amp; video/documentary"/>
    <x v="810"/>
    <n v="67.97"/>
    <s v="film &amp; video"/>
    <s v="documentary"/>
  </r>
  <r>
    <n v="822"/>
    <s v="Stewart and Sons"/>
    <s v="Distributed optimizing protocol"/>
    <x v="400"/>
    <n v="188982"/>
    <x v="1"/>
    <n v="2100"/>
    <s v="US"/>
    <s v="USD"/>
    <n v="1393567200"/>
    <n v="1395032400"/>
    <d v="2014-02-28T06:00:00"/>
    <d v="2014-03-17T05:00:00"/>
    <b v="0"/>
    <b v="0"/>
    <s v="music/rock"/>
    <x v="811"/>
    <n v="89.99"/>
    <s v="music"/>
    <s v="rock"/>
  </r>
  <r>
    <n v="823"/>
    <s v="Dyer Inc"/>
    <s v="Secured well-modulated system engine"/>
    <x v="178"/>
    <n v="14640"/>
    <x v="1"/>
    <n v="252"/>
    <s v="US"/>
    <s v="USD"/>
    <n v="1410325200"/>
    <n v="1412485200"/>
    <d v="2014-09-10T05:00:00"/>
    <d v="2014-10-05T05:00:00"/>
    <b v="1"/>
    <b v="1"/>
    <s v="music/rock"/>
    <x v="812"/>
    <n v="58.1"/>
    <s v="music"/>
    <s v="rock"/>
  </r>
  <r>
    <n v="824"/>
    <s v="Anderson, Williams and Cox"/>
    <s v="Streamlined national benchmark"/>
    <x v="401"/>
    <n v="107516"/>
    <x v="1"/>
    <n v="1280"/>
    <s v="US"/>
    <s v="USD"/>
    <n v="1276923600"/>
    <n v="1279688400"/>
    <d v="2010-06-19T05:00:00"/>
    <d v="2010-07-21T05:00:00"/>
    <b v="0"/>
    <b v="1"/>
    <s v="publishing/nonfiction"/>
    <x v="813"/>
    <n v="84"/>
    <s v="publishing"/>
    <s v="nonfiction"/>
  </r>
  <r>
    <n v="825"/>
    <s v="Solomon PLC"/>
    <s v="Open-architected 24/7 infrastructure"/>
    <x v="136"/>
    <n v="13950"/>
    <x v="1"/>
    <n v="157"/>
    <s v="GB"/>
    <s v="GBP"/>
    <n v="1500958800"/>
    <n v="1501995600"/>
    <d v="2017-07-25T05:00:00"/>
    <d v="2017-08-06T05:00:00"/>
    <b v="0"/>
    <b v="0"/>
    <s v="film &amp; video/shorts"/>
    <x v="814"/>
    <n v="88.85"/>
    <s v="film &amp; video"/>
    <s v="shorts"/>
  </r>
  <r>
    <n v="826"/>
    <s v="Miller-Hubbard"/>
    <s v="Digitized 6thgeneration Local Area Network"/>
    <x v="54"/>
    <n v="12797"/>
    <x v="1"/>
    <n v="194"/>
    <s v="US"/>
    <s v="USD"/>
    <n v="1292220000"/>
    <n v="1294639200"/>
    <d v="2010-12-13T06:00:00"/>
    <d v="2011-01-10T06:00:00"/>
    <b v="0"/>
    <b v="1"/>
    <s v="theater/plays"/>
    <x v="815"/>
    <n v="65.959999999999994"/>
    <s v="theater"/>
    <s v="plays"/>
  </r>
  <r>
    <n v="827"/>
    <s v="Miranda, Martinez and Lowery"/>
    <s v="Innovative actuating artificial intelligence"/>
    <x v="173"/>
    <n v="6134"/>
    <x v="1"/>
    <n v="82"/>
    <s v="AU"/>
    <s v="AUD"/>
    <n v="1304398800"/>
    <n v="1305435600"/>
    <d v="2011-05-03T05:00:00"/>
    <d v="2011-05-15T05:00:00"/>
    <b v="0"/>
    <b v="1"/>
    <s v="film &amp; video/drama"/>
    <x v="816"/>
    <n v="74.8"/>
    <s v="film &amp; video"/>
    <s v="drama"/>
  </r>
  <r>
    <n v="828"/>
    <s v="Munoz, Cherry and Bell"/>
    <s v="Cross-platform reciprocal budgetary management"/>
    <x v="143"/>
    <n v="4899"/>
    <x v="0"/>
    <n v="70"/>
    <s v="US"/>
    <s v="USD"/>
    <n v="1535432400"/>
    <n v="1537592400"/>
    <d v="2018-08-28T05:00:00"/>
    <d v="2018-09-22T05:00:00"/>
    <b v="0"/>
    <b v="0"/>
    <s v="theater/plays"/>
    <x v="817"/>
    <n v="69.989999999999995"/>
    <s v="theater"/>
    <s v="plays"/>
  </r>
  <r>
    <n v="829"/>
    <s v="Baker-Higgins"/>
    <s v="Vision-oriented scalable portal"/>
    <x v="103"/>
    <n v="4929"/>
    <x v="0"/>
    <n v="154"/>
    <s v="US"/>
    <s v="USD"/>
    <n v="1433826000"/>
    <n v="1435122000"/>
    <d v="2015-06-09T05:00:00"/>
    <d v="2015-06-24T05:00:00"/>
    <b v="0"/>
    <b v="0"/>
    <s v="theater/plays"/>
    <x v="818"/>
    <n v="32.01"/>
    <s v="theater"/>
    <s v="plays"/>
  </r>
  <r>
    <n v="830"/>
    <s v="Johnson, Turner and Carroll"/>
    <s v="Persevering zero administration knowledge user"/>
    <x v="319"/>
    <n v="1424"/>
    <x v="0"/>
    <n v="22"/>
    <s v="US"/>
    <s v="USD"/>
    <n v="1514959200"/>
    <n v="1520056800"/>
    <d v="2018-01-03T06:00:00"/>
    <d v="2018-03-03T06:00:00"/>
    <b v="0"/>
    <b v="0"/>
    <s v="theater/plays"/>
    <x v="819"/>
    <n v="64.73"/>
    <s v="theater"/>
    <s v="plays"/>
  </r>
  <r>
    <n v="831"/>
    <s v="Ward PLC"/>
    <s v="Front-line bottom-line Graphic Interface"/>
    <x v="402"/>
    <n v="105817"/>
    <x v="1"/>
    <n v="4233"/>
    <s v="US"/>
    <s v="USD"/>
    <n v="1332738000"/>
    <n v="1335675600"/>
    <d v="2012-03-26T05:00:00"/>
    <d v="2012-04-29T05:00:00"/>
    <b v="0"/>
    <b v="0"/>
    <s v="photography/photography books"/>
    <x v="820"/>
    <n v="25"/>
    <s v="photography"/>
    <s v="photography books"/>
  </r>
  <r>
    <n v="832"/>
    <s v="Bradley, Beck and Mayo"/>
    <s v="Synergized fault-tolerant hierarchy"/>
    <x v="403"/>
    <n v="136156"/>
    <x v="1"/>
    <n v="1297"/>
    <s v="DK"/>
    <s v="DKK"/>
    <n v="1445490000"/>
    <n v="1448431200"/>
    <d v="2015-10-22T05:00:00"/>
    <d v="2015-11-25T06:00:00"/>
    <b v="1"/>
    <b v="0"/>
    <s v="publishing/translations"/>
    <x v="821"/>
    <n v="104.98"/>
    <s v="publishing"/>
    <s v="translations"/>
  </r>
  <r>
    <n v="833"/>
    <s v="Levine, Martin and Hernandez"/>
    <s v="Expanded asynchronous groupware"/>
    <x v="85"/>
    <n v="10723"/>
    <x v="1"/>
    <n v="165"/>
    <s v="DK"/>
    <s v="DKK"/>
    <n v="1297663200"/>
    <n v="1298613600"/>
    <d v="2011-02-14T06:00:00"/>
    <d v="2011-02-25T06:00:00"/>
    <b v="0"/>
    <b v="0"/>
    <s v="publishing/translations"/>
    <x v="822"/>
    <n v="64.989999999999995"/>
    <s v="publishing"/>
    <s v="translations"/>
  </r>
  <r>
    <n v="834"/>
    <s v="Gallegos, Wagner and Gaines"/>
    <s v="Expanded fault-tolerant emulation"/>
    <x v="190"/>
    <n v="11228"/>
    <x v="1"/>
    <n v="119"/>
    <s v="US"/>
    <s v="USD"/>
    <n v="1371963600"/>
    <n v="1372482000"/>
    <d v="2013-06-23T05:00:00"/>
    <d v="2013-06-29T05:00:00"/>
    <b v="0"/>
    <b v="0"/>
    <s v="theater/plays"/>
    <x v="823"/>
    <n v="94.35"/>
    <s v="theater"/>
    <s v="plays"/>
  </r>
  <r>
    <n v="835"/>
    <s v="Hodges, Smith and Kelly"/>
    <s v="Future-proofed 24hour model"/>
    <x v="404"/>
    <n v="77355"/>
    <x v="0"/>
    <n v="1758"/>
    <s v="US"/>
    <s v="USD"/>
    <n v="1425103200"/>
    <n v="1425621600"/>
    <d v="2015-02-28T06:00:00"/>
    <d v="2015-03-06T06:00:00"/>
    <b v="0"/>
    <b v="0"/>
    <s v="technology/web"/>
    <x v="824"/>
    <n v="44"/>
    <s v="technology"/>
    <s v="web"/>
  </r>
  <r>
    <n v="836"/>
    <s v="Macias Inc"/>
    <s v="Optimized didactic intranet"/>
    <x v="32"/>
    <n v="6086"/>
    <x v="0"/>
    <n v="94"/>
    <s v="US"/>
    <s v="USD"/>
    <n v="1265349600"/>
    <n v="1266300000"/>
    <d v="2010-02-05T06:00:00"/>
    <d v="2010-02-16T06:00:00"/>
    <b v="0"/>
    <b v="0"/>
    <s v="music/indie rock"/>
    <x v="825"/>
    <n v="64.739999999999995"/>
    <s v="music"/>
    <s v="indie rock"/>
  </r>
  <r>
    <n v="837"/>
    <s v="Cook-Ortiz"/>
    <s v="Right-sized dedicated standardization"/>
    <x v="405"/>
    <n v="150960"/>
    <x v="1"/>
    <n v="1797"/>
    <s v="US"/>
    <s v="USD"/>
    <n v="1301202000"/>
    <n v="1305867600"/>
    <d v="2011-03-27T05:00:00"/>
    <d v="2011-05-20T05:00:00"/>
    <b v="0"/>
    <b v="0"/>
    <s v="music/jazz"/>
    <x v="826"/>
    <n v="84.01"/>
    <s v="music"/>
    <s v="jazz"/>
  </r>
  <r>
    <n v="838"/>
    <s v="Jordan-Fischer"/>
    <s v="Vision-oriented high-level extranet"/>
    <x v="330"/>
    <n v="8890"/>
    <x v="1"/>
    <n v="261"/>
    <s v="US"/>
    <s v="USD"/>
    <n v="1538024400"/>
    <n v="1538802000"/>
    <d v="2018-09-27T05:00:00"/>
    <d v="2018-10-06T05:00:00"/>
    <b v="0"/>
    <b v="0"/>
    <s v="theater/plays"/>
    <x v="827"/>
    <n v="34.06"/>
    <s v="theater"/>
    <s v="plays"/>
  </r>
  <r>
    <n v="839"/>
    <s v="Pierce-Ramirez"/>
    <s v="Organized scalable initiative"/>
    <x v="106"/>
    <n v="14644"/>
    <x v="1"/>
    <n v="157"/>
    <s v="US"/>
    <s v="USD"/>
    <n v="1395032400"/>
    <n v="1398920400"/>
    <d v="2014-03-17T05:00:00"/>
    <d v="2014-05-01T05:00:00"/>
    <b v="0"/>
    <b v="1"/>
    <s v="film &amp; video/documentary"/>
    <x v="828"/>
    <n v="93.27"/>
    <s v="film &amp; video"/>
    <s v="documentary"/>
  </r>
  <r>
    <n v="840"/>
    <s v="Howell and Sons"/>
    <s v="Enhanced regional moderator"/>
    <x v="406"/>
    <n v="116583"/>
    <x v="1"/>
    <n v="3533"/>
    <s v="US"/>
    <s v="USD"/>
    <n v="1405486800"/>
    <n v="1405659600"/>
    <d v="2014-07-16T05:00:00"/>
    <d v="2014-07-18T05:00:00"/>
    <b v="0"/>
    <b v="1"/>
    <s v="theater/plays"/>
    <x v="829"/>
    <n v="33"/>
    <s v="theater"/>
    <s v="plays"/>
  </r>
  <r>
    <n v="841"/>
    <s v="Garcia, Dunn and Richardson"/>
    <s v="Automated even-keeled emulation"/>
    <x v="14"/>
    <n v="12991"/>
    <x v="1"/>
    <n v="155"/>
    <s v="US"/>
    <s v="USD"/>
    <n v="1455861600"/>
    <n v="1457244000"/>
    <d v="2016-02-19T06:00:00"/>
    <d v="2016-03-06T06:00:00"/>
    <b v="0"/>
    <b v="0"/>
    <s v="technology/web"/>
    <x v="830"/>
    <n v="83.81"/>
    <s v="technology"/>
    <s v="web"/>
  </r>
  <r>
    <n v="842"/>
    <s v="Lawson and Sons"/>
    <s v="Reverse-engineered multi-tasking product"/>
    <x v="42"/>
    <n v="8447"/>
    <x v="1"/>
    <n v="132"/>
    <s v="IT"/>
    <s v="EUR"/>
    <n v="1529038800"/>
    <n v="1529298000"/>
    <d v="2018-06-15T05:00:00"/>
    <d v="2018-06-18T05:00:00"/>
    <b v="0"/>
    <b v="0"/>
    <s v="technology/wearables"/>
    <x v="831"/>
    <n v="63.99"/>
    <s v="technology"/>
    <s v="wearables"/>
  </r>
  <r>
    <n v="843"/>
    <s v="Porter-Hicks"/>
    <s v="De-engineered next generation parallelism"/>
    <x v="35"/>
    <n v="2703"/>
    <x v="0"/>
    <n v="33"/>
    <s v="US"/>
    <s v="USD"/>
    <n v="1535259600"/>
    <n v="1535778000"/>
    <d v="2018-08-26T05:00:00"/>
    <d v="2018-09-01T05:00:00"/>
    <b v="0"/>
    <b v="0"/>
    <s v="photography/photography books"/>
    <x v="832"/>
    <n v="81.91"/>
    <s v="photography"/>
    <s v="photography books"/>
  </r>
  <r>
    <n v="844"/>
    <s v="Rodriguez-Hansen"/>
    <s v="Intuitive cohesive groupware"/>
    <x v="35"/>
    <n v="8747"/>
    <x v="3"/>
    <n v="94"/>
    <s v="US"/>
    <s v="USD"/>
    <n v="1327212000"/>
    <n v="1327471200"/>
    <d v="2012-01-22T06:00:00"/>
    <d v="2012-01-25T06:00:00"/>
    <b v="0"/>
    <b v="0"/>
    <s v="film &amp; video/documentary"/>
    <x v="833"/>
    <n v="93.05"/>
    <s v="film &amp; video"/>
    <s v="documentary"/>
  </r>
  <r>
    <n v="845"/>
    <s v="Williams LLC"/>
    <s v="Up-sized high-level access"/>
    <x v="407"/>
    <n v="138087"/>
    <x v="1"/>
    <n v="1354"/>
    <s v="GB"/>
    <s v="GBP"/>
    <n v="1526360400"/>
    <n v="1529557200"/>
    <d v="2018-05-15T05:00:00"/>
    <d v="2018-06-21T05:00:00"/>
    <b v="0"/>
    <b v="0"/>
    <s v="technology/web"/>
    <x v="834"/>
    <n v="101.98"/>
    <s v="technology"/>
    <s v="web"/>
  </r>
  <r>
    <n v="846"/>
    <s v="Cooper, Stanley and Bryant"/>
    <s v="Phased empowering success"/>
    <x v="67"/>
    <n v="5085"/>
    <x v="1"/>
    <n v="48"/>
    <s v="US"/>
    <s v="USD"/>
    <n v="1532149200"/>
    <n v="1535259600"/>
    <d v="2018-07-21T05:00:00"/>
    <d v="2018-08-26T05:00:00"/>
    <b v="1"/>
    <b v="1"/>
    <s v="technology/web"/>
    <x v="835"/>
    <n v="105.94"/>
    <s v="technology"/>
    <s v="web"/>
  </r>
  <r>
    <n v="847"/>
    <s v="Miller, Glenn and Adams"/>
    <s v="Distributed actuating project"/>
    <x v="53"/>
    <n v="11174"/>
    <x v="1"/>
    <n v="110"/>
    <s v="US"/>
    <s v="USD"/>
    <n v="1515304800"/>
    <n v="1515564000"/>
    <d v="2018-01-07T06:00:00"/>
    <d v="2018-01-10T06:00:00"/>
    <b v="0"/>
    <b v="0"/>
    <s v="food/food trucks"/>
    <x v="836"/>
    <n v="101.58"/>
    <s v="food"/>
    <s v="food trucks"/>
  </r>
  <r>
    <n v="848"/>
    <s v="Cole, Salazar and Moreno"/>
    <s v="Robust motivating orchestration"/>
    <x v="170"/>
    <n v="10831"/>
    <x v="1"/>
    <n v="172"/>
    <s v="US"/>
    <s v="USD"/>
    <n v="1276318800"/>
    <n v="1277096400"/>
    <d v="2010-06-12T05:00:00"/>
    <d v="2010-06-21T05:00:00"/>
    <b v="0"/>
    <b v="0"/>
    <s v="film &amp; video/drama"/>
    <x v="837"/>
    <n v="62.97"/>
    <s v="film &amp; video"/>
    <s v="drama"/>
  </r>
  <r>
    <n v="849"/>
    <s v="Jones-Ryan"/>
    <s v="Vision-oriented uniform instruction set"/>
    <x v="313"/>
    <n v="8917"/>
    <x v="1"/>
    <n v="307"/>
    <s v="US"/>
    <s v="USD"/>
    <n v="1328767200"/>
    <n v="1329026400"/>
    <d v="2012-02-09T06:00:00"/>
    <d v="2012-02-12T06:00:00"/>
    <b v="0"/>
    <b v="1"/>
    <s v="music/indie rock"/>
    <x v="838"/>
    <n v="29.05"/>
    <s v="music"/>
    <s v="indie rock"/>
  </r>
  <r>
    <n v="850"/>
    <s v="Hood, Perez and Meadows"/>
    <s v="Cross-group upward-trending hierarchy"/>
    <x v="0"/>
    <n v="1"/>
    <x v="0"/>
    <n v="1"/>
    <s v="US"/>
    <s v="USD"/>
    <n v="1321682400"/>
    <n v="1322978400"/>
    <d v="2011-11-19T06:00:00"/>
    <d v="2011-12-04T06:00:00"/>
    <b v="1"/>
    <b v="0"/>
    <s v="music/rock"/>
    <x v="100"/>
    <n v="1"/>
    <s v="music"/>
    <s v="rock"/>
  </r>
  <r>
    <n v="851"/>
    <s v="Bright and Sons"/>
    <s v="Object-based needs-based info-mediaries"/>
    <x v="46"/>
    <n v="12468"/>
    <x v="1"/>
    <n v="160"/>
    <s v="US"/>
    <s v="USD"/>
    <n v="1335934800"/>
    <n v="1338786000"/>
    <d v="2012-05-02T05:00:00"/>
    <d v="2012-06-04T05:00:00"/>
    <b v="0"/>
    <b v="0"/>
    <s v="music/electric music"/>
    <x v="839"/>
    <n v="77.930000000000007"/>
    <s v="music"/>
    <s v="electric music"/>
  </r>
  <r>
    <n v="852"/>
    <s v="Brady Ltd"/>
    <s v="Open-source reciprocal standardization"/>
    <x v="70"/>
    <n v="2505"/>
    <x v="0"/>
    <n v="31"/>
    <s v="US"/>
    <s v="USD"/>
    <n v="1310792400"/>
    <n v="1311656400"/>
    <d v="2011-07-16T05:00:00"/>
    <d v="2011-07-26T05:00:00"/>
    <b v="0"/>
    <b v="1"/>
    <s v="games/video games"/>
    <x v="840"/>
    <n v="80.81"/>
    <s v="games"/>
    <s v="video games"/>
  </r>
  <r>
    <n v="853"/>
    <s v="Collier LLC"/>
    <s v="Secured well-modulated projection"/>
    <x v="408"/>
    <n v="111502"/>
    <x v="1"/>
    <n v="1467"/>
    <s v="CA"/>
    <s v="CAD"/>
    <n v="1308546000"/>
    <n v="1308978000"/>
    <d v="2011-06-20T05:00:00"/>
    <d v="2011-06-25T05:00:00"/>
    <b v="0"/>
    <b v="1"/>
    <s v="music/indie rock"/>
    <x v="841"/>
    <n v="76.010000000000005"/>
    <s v="music"/>
    <s v="indie rock"/>
  </r>
  <r>
    <n v="854"/>
    <s v="Campbell, Thomas and Obrien"/>
    <s v="Multi-channeled secondary middleware"/>
    <x v="409"/>
    <n v="194309"/>
    <x v="1"/>
    <n v="2662"/>
    <s v="CA"/>
    <s v="CAD"/>
    <n v="1574056800"/>
    <n v="1576389600"/>
    <d v="2019-11-18T06:00:00"/>
    <d v="2019-12-15T06:00:00"/>
    <b v="0"/>
    <b v="0"/>
    <s v="publishing/fiction"/>
    <x v="842"/>
    <n v="72.989999999999995"/>
    <s v="publishing"/>
    <s v="fiction"/>
  </r>
  <r>
    <n v="855"/>
    <s v="Moses-Terry"/>
    <s v="Horizontal clear-thinking framework"/>
    <x v="410"/>
    <n v="23956"/>
    <x v="1"/>
    <n v="452"/>
    <s v="AU"/>
    <s v="AUD"/>
    <n v="1308373200"/>
    <n v="1311051600"/>
    <d v="2011-06-18T05:00:00"/>
    <d v="2011-07-19T05:00:00"/>
    <b v="0"/>
    <b v="0"/>
    <s v="theater/plays"/>
    <x v="843"/>
    <n v="53"/>
    <s v="theater"/>
    <s v="plays"/>
  </r>
  <r>
    <n v="856"/>
    <s v="Williams and Sons"/>
    <s v="Profound composite core"/>
    <x v="166"/>
    <n v="8558"/>
    <x v="1"/>
    <n v="158"/>
    <s v="US"/>
    <s v="USD"/>
    <n v="1335243600"/>
    <n v="1336712400"/>
    <d v="2012-04-24T05:00:00"/>
    <d v="2012-05-11T05:00:00"/>
    <b v="0"/>
    <b v="0"/>
    <s v="food/food trucks"/>
    <x v="844"/>
    <n v="54.16"/>
    <s v="food"/>
    <s v="food trucks"/>
  </r>
  <r>
    <n v="857"/>
    <s v="Miranda, Gray and Hale"/>
    <s v="Programmable disintermediate matrices"/>
    <x v="98"/>
    <n v="7413"/>
    <x v="1"/>
    <n v="225"/>
    <s v="CH"/>
    <s v="CHF"/>
    <n v="1328421600"/>
    <n v="1330408800"/>
    <d v="2012-02-05T06:00:00"/>
    <d v="2012-02-28T06:00:00"/>
    <b v="1"/>
    <b v="0"/>
    <s v="film &amp; video/shorts"/>
    <x v="845"/>
    <n v="32.950000000000003"/>
    <s v="film &amp; video"/>
    <s v="shorts"/>
  </r>
  <r>
    <n v="858"/>
    <s v="Ayala, Crawford and Taylor"/>
    <s v="Realigned 5thgeneration knowledge user"/>
    <x v="220"/>
    <n v="2778"/>
    <x v="0"/>
    <n v="35"/>
    <s v="US"/>
    <s v="USD"/>
    <n v="1524286800"/>
    <n v="1524891600"/>
    <d v="2018-04-21T05:00:00"/>
    <d v="2018-04-28T05:00:00"/>
    <b v="1"/>
    <b v="0"/>
    <s v="food/food trucks"/>
    <x v="846"/>
    <n v="79.37"/>
    <s v="food"/>
    <s v="food trucks"/>
  </r>
  <r>
    <n v="859"/>
    <s v="Martinez Ltd"/>
    <s v="Multi-layered upward-trending groupware"/>
    <x v="190"/>
    <n v="2594"/>
    <x v="0"/>
    <n v="63"/>
    <s v="US"/>
    <s v="USD"/>
    <n v="1362117600"/>
    <n v="1363669200"/>
    <d v="2013-03-01T06:00:00"/>
    <d v="2013-03-19T05:00:00"/>
    <b v="0"/>
    <b v="1"/>
    <s v="theater/plays"/>
    <x v="847"/>
    <n v="41.17"/>
    <s v="theater"/>
    <s v="plays"/>
  </r>
  <r>
    <n v="860"/>
    <s v="Lee PLC"/>
    <s v="Re-contextualized leadingedge firmware"/>
    <x v="22"/>
    <n v="5033"/>
    <x v="1"/>
    <n v="65"/>
    <s v="US"/>
    <s v="USD"/>
    <n v="1550556000"/>
    <n v="1551420000"/>
    <d v="2019-02-19T06:00:00"/>
    <d v="2019-03-01T06:00:00"/>
    <b v="0"/>
    <b v="1"/>
    <s v="technology/wearables"/>
    <x v="848"/>
    <n v="77.430000000000007"/>
    <s v="technology"/>
    <s v="wearables"/>
  </r>
  <r>
    <n v="861"/>
    <s v="Young, Ramsey and Powell"/>
    <s v="Devolved disintermediate analyzer"/>
    <x v="35"/>
    <n v="9317"/>
    <x v="1"/>
    <n v="163"/>
    <s v="US"/>
    <s v="USD"/>
    <n v="1269147600"/>
    <n v="1269838800"/>
    <d v="2010-03-21T05:00:00"/>
    <d v="2010-03-29T05:00:00"/>
    <b v="0"/>
    <b v="0"/>
    <s v="theater/plays"/>
    <x v="849"/>
    <n v="57.16"/>
    <s v="theater"/>
    <s v="plays"/>
  </r>
  <r>
    <n v="862"/>
    <s v="Lewis and Sons"/>
    <s v="Profound disintermediate open system"/>
    <x v="26"/>
    <n v="6560"/>
    <x v="1"/>
    <n v="85"/>
    <s v="US"/>
    <s v="USD"/>
    <n v="1312174800"/>
    <n v="1312520400"/>
    <d v="2011-08-01T05:00:00"/>
    <d v="2011-08-05T05:00:00"/>
    <b v="0"/>
    <b v="0"/>
    <s v="theater/plays"/>
    <x v="850"/>
    <n v="77.180000000000007"/>
    <s v="theater"/>
    <s v="plays"/>
  </r>
  <r>
    <n v="863"/>
    <s v="Davis-Johnson"/>
    <s v="Automated reciprocal protocol"/>
    <x v="1"/>
    <n v="5415"/>
    <x v="1"/>
    <n v="217"/>
    <s v="US"/>
    <s v="USD"/>
    <n v="1434517200"/>
    <n v="1436504400"/>
    <d v="2015-06-17T05:00:00"/>
    <d v="2015-07-10T05:00:00"/>
    <b v="0"/>
    <b v="1"/>
    <s v="film &amp; video/television"/>
    <x v="851"/>
    <n v="24.95"/>
    <s v="film &amp; video"/>
    <s v="television"/>
  </r>
  <r>
    <n v="864"/>
    <s v="Stevenson-Thompson"/>
    <s v="Automated static workforce"/>
    <x v="3"/>
    <n v="14577"/>
    <x v="1"/>
    <n v="150"/>
    <s v="US"/>
    <s v="USD"/>
    <n v="1471582800"/>
    <n v="1472014800"/>
    <d v="2016-08-19T05:00:00"/>
    <d v="2016-08-24T05:00:00"/>
    <b v="0"/>
    <b v="0"/>
    <s v="film &amp; video/shorts"/>
    <x v="852"/>
    <n v="97.18"/>
    <s v="film &amp; video"/>
    <s v="shorts"/>
  </r>
  <r>
    <n v="865"/>
    <s v="Ellis, Smith and Armstrong"/>
    <s v="Horizontal attitude-oriented help-desk"/>
    <x v="411"/>
    <n v="150515"/>
    <x v="1"/>
    <n v="3272"/>
    <s v="US"/>
    <s v="USD"/>
    <n v="1410757200"/>
    <n v="1411534800"/>
    <d v="2014-09-15T05:00:00"/>
    <d v="2014-09-24T05:00:00"/>
    <b v="0"/>
    <b v="0"/>
    <s v="theater/plays"/>
    <x v="853"/>
    <n v="46"/>
    <s v="theater"/>
    <s v="plays"/>
  </r>
  <r>
    <n v="866"/>
    <s v="Jackson-Brown"/>
    <s v="Versatile 5thgeneration matrices"/>
    <x v="412"/>
    <n v="79045"/>
    <x v="3"/>
    <n v="898"/>
    <s v="US"/>
    <s v="USD"/>
    <n v="1304830800"/>
    <n v="1304917200"/>
    <d v="2011-05-08T05:00:00"/>
    <d v="2011-05-09T05:00:00"/>
    <b v="0"/>
    <b v="0"/>
    <s v="photography/photography books"/>
    <x v="854"/>
    <n v="88.02"/>
    <s v="photography"/>
    <s v="photography books"/>
  </r>
  <r>
    <n v="867"/>
    <s v="Kane, Pruitt and Rivera"/>
    <s v="Cross-platform next generation service-desk"/>
    <x v="73"/>
    <n v="7797"/>
    <x v="1"/>
    <n v="300"/>
    <s v="US"/>
    <s v="USD"/>
    <n v="1539061200"/>
    <n v="1539579600"/>
    <d v="2018-10-09T05:00:00"/>
    <d v="2018-10-15T05:00:00"/>
    <b v="0"/>
    <b v="0"/>
    <s v="food/food trucks"/>
    <x v="855"/>
    <n v="25.99"/>
    <s v="food"/>
    <s v="food trucks"/>
  </r>
  <r>
    <n v="868"/>
    <s v="Wood, Buckley and Meza"/>
    <s v="Front-line web-enabled installation"/>
    <x v="260"/>
    <n v="12939"/>
    <x v="1"/>
    <n v="126"/>
    <s v="US"/>
    <s v="USD"/>
    <n v="1381554000"/>
    <n v="1382504400"/>
    <d v="2013-10-12T05:00:00"/>
    <d v="2013-10-23T05:00:00"/>
    <b v="0"/>
    <b v="0"/>
    <s v="theater/plays"/>
    <x v="856"/>
    <n v="102.69"/>
    <s v="theater"/>
    <s v="plays"/>
  </r>
  <r>
    <n v="869"/>
    <s v="Brown-Williams"/>
    <s v="Multi-channeled responsive product"/>
    <x v="413"/>
    <n v="38376"/>
    <x v="0"/>
    <n v="526"/>
    <s v="US"/>
    <s v="USD"/>
    <n v="1277096400"/>
    <n v="1278306000"/>
    <d v="2010-06-21T05:00:00"/>
    <d v="2010-07-05T05:00:00"/>
    <b v="0"/>
    <b v="0"/>
    <s v="film &amp; video/drama"/>
    <x v="857"/>
    <n v="72.959999999999994"/>
    <s v="film &amp; video"/>
    <s v="drama"/>
  </r>
  <r>
    <n v="870"/>
    <s v="Hansen-Austin"/>
    <s v="Adaptive demand-driven encryption"/>
    <x v="106"/>
    <n v="6920"/>
    <x v="0"/>
    <n v="121"/>
    <s v="US"/>
    <s v="USD"/>
    <n v="1440392400"/>
    <n v="1442552400"/>
    <d v="2015-08-24T05:00:00"/>
    <d v="2015-09-18T05:00:00"/>
    <b v="0"/>
    <b v="0"/>
    <s v="theater/plays"/>
    <x v="858"/>
    <n v="57.19"/>
    <s v="theater"/>
    <s v="plays"/>
  </r>
  <r>
    <n v="871"/>
    <s v="Santana-George"/>
    <s v="Re-engineered client-driven knowledge user"/>
    <x v="414"/>
    <n v="194912"/>
    <x v="1"/>
    <n v="2320"/>
    <s v="US"/>
    <s v="USD"/>
    <n v="1509512400"/>
    <n v="1511071200"/>
    <d v="2017-11-01T05:00:00"/>
    <d v="2017-11-19T06:00:00"/>
    <b v="0"/>
    <b v="1"/>
    <s v="theater/plays"/>
    <x v="859"/>
    <n v="84.01"/>
    <s v="theater"/>
    <s v="plays"/>
  </r>
  <r>
    <n v="872"/>
    <s v="Davis LLC"/>
    <s v="Compatible logistical paradigm"/>
    <x v="53"/>
    <n v="7992"/>
    <x v="1"/>
    <n v="81"/>
    <s v="AU"/>
    <s v="AUD"/>
    <n v="1535950800"/>
    <n v="1536382800"/>
    <d v="2018-09-03T05:00:00"/>
    <d v="2018-09-08T05:00:00"/>
    <b v="0"/>
    <b v="0"/>
    <s v="film &amp; video/science fiction"/>
    <x v="860"/>
    <n v="98.67"/>
    <s v="film &amp; video"/>
    <s v="science fiction"/>
  </r>
  <r>
    <n v="873"/>
    <s v="Vazquez, Ochoa and Clark"/>
    <s v="Intuitive value-added installation"/>
    <x v="369"/>
    <n v="79268"/>
    <x v="1"/>
    <n v="1887"/>
    <s v="US"/>
    <s v="USD"/>
    <n v="1389160800"/>
    <n v="1389592800"/>
    <d v="2014-01-08T06:00:00"/>
    <d v="2014-01-13T06:00:00"/>
    <b v="0"/>
    <b v="0"/>
    <s v="photography/photography books"/>
    <x v="861"/>
    <n v="42.01"/>
    <s v="photography"/>
    <s v="photography books"/>
  </r>
  <r>
    <n v="874"/>
    <s v="Chung-Nguyen"/>
    <s v="Managed discrete parallelism"/>
    <x v="415"/>
    <n v="139468"/>
    <x v="1"/>
    <n v="4358"/>
    <s v="US"/>
    <s v="USD"/>
    <n v="1271998800"/>
    <n v="1275282000"/>
    <d v="2010-04-23T05:00:00"/>
    <d v="2010-05-31T05:00:00"/>
    <b v="0"/>
    <b v="1"/>
    <s v="photography/photography books"/>
    <x v="862"/>
    <n v="32"/>
    <s v="photography"/>
    <s v="photography books"/>
  </r>
  <r>
    <n v="875"/>
    <s v="Mueller-Harmon"/>
    <s v="Implemented tangible approach"/>
    <x v="58"/>
    <n v="5465"/>
    <x v="0"/>
    <n v="67"/>
    <s v="US"/>
    <s v="USD"/>
    <n v="1294898400"/>
    <n v="1294984800"/>
    <d v="2011-01-13T06:00:00"/>
    <d v="2011-01-14T06:00:00"/>
    <b v="0"/>
    <b v="0"/>
    <s v="music/rock"/>
    <x v="863"/>
    <n v="81.569999999999993"/>
    <s v="music"/>
    <s v="rock"/>
  </r>
  <r>
    <n v="876"/>
    <s v="Dixon, Perez and Banks"/>
    <s v="Re-engineered encompassing definition"/>
    <x v="111"/>
    <n v="2111"/>
    <x v="0"/>
    <n v="57"/>
    <s v="CA"/>
    <s v="CAD"/>
    <n v="1559970000"/>
    <n v="1562043600"/>
    <d v="2019-06-08T05:00:00"/>
    <d v="2019-07-02T05:00:00"/>
    <b v="0"/>
    <b v="0"/>
    <s v="photography/photography books"/>
    <x v="864"/>
    <n v="37.04"/>
    <s v="photography"/>
    <s v="photography books"/>
  </r>
  <r>
    <n v="877"/>
    <s v="Estrada Group"/>
    <s v="Multi-lateral uniform collaboration"/>
    <x v="416"/>
    <n v="126628"/>
    <x v="0"/>
    <n v="1229"/>
    <s v="US"/>
    <s v="USD"/>
    <n v="1469509200"/>
    <n v="1469595600"/>
    <d v="2016-07-26T05:00:00"/>
    <d v="2016-07-27T05:00:00"/>
    <b v="0"/>
    <b v="0"/>
    <s v="food/food trucks"/>
    <x v="865"/>
    <n v="103.03"/>
    <s v="food"/>
    <s v="food trucks"/>
  </r>
  <r>
    <n v="878"/>
    <s v="Lutz Group"/>
    <s v="Enterprise-wide foreground paradigm"/>
    <x v="50"/>
    <n v="1012"/>
    <x v="0"/>
    <n v="12"/>
    <s v="IT"/>
    <s v="EUR"/>
    <n v="1579068000"/>
    <n v="1581141600"/>
    <d v="2020-01-15T06:00:00"/>
    <d v="2020-02-08T06:00:00"/>
    <b v="0"/>
    <b v="0"/>
    <s v="music/metal"/>
    <x v="866"/>
    <n v="84.33"/>
    <s v="music"/>
    <s v="metal"/>
  </r>
  <r>
    <n v="879"/>
    <s v="Ortiz Inc"/>
    <s v="Stand-alone incremental parallelism"/>
    <x v="67"/>
    <n v="5438"/>
    <x v="1"/>
    <n v="53"/>
    <s v="US"/>
    <s v="USD"/>
    <n v="1487743200"/>
    <n v="1488520800"/>
    <d v="2017-02-22T06:00:00"/>
    <d v="2017-03-03T06:00:00"/>
    <b v="0"/>
    <b v="0"/>
    <s v="publishing/nonfiction"/>
    <x v="867"/>
    <n v="102.6"/>
    <s v="publishing"/>
    <s v="nonfiction"/>
  </r>
  <r>
    <n v="880"/>
    <s v="Craig, Ellis and Miller"/>
    <s v="Persevering 5thgeneration throughput"/>
    <x v="396"/>
    <n v="193101"/>
    <x v="1"/>
    <n v="2414"/>
    <s v="US"/>
    <s v="USD"/>
    <n v="1563685200"/>
    <n v="1563858000"/>
    <d v="2019-07-21T05:00:00"/>
    <d v="2019-07-23T05:00:00"/>
    <b v="0"/>
    <b v="0"/>
    <s v="music/electric music"/>
    <x v="868"/>
    <n v="79.989999999999995"/>
    <s v="music"/>
    <s v="electric music"/>
  </r>
  <r>
    <n v="881"/>
    <s v="Charles Inc"/>
    <s v="Implemented object-oriented synergy"/>
    <x v="417"/>
    <n v="31665"/>
    <x v="0"/>
    <n v="452"/>
    <s v="US"/>
    <s v="USD"/>
    <n v="1436418000"/>
    <n v="1438923600"/>
    <d v="2015-07-09T05:00:00"/>
    <d v="2015-08-07T05:00:00"/>
    <b v="0"/>
    <b v="1"/>
    <s v="theater/plays"/>
    <x v="869"/>
    <n v="70.06"/>
    <s v="theater"/>
    <s v="plays"/>
  </r>
  <r>
    <n v="882"/>
    <s v="White-Rosario"/>
    <s v="Balanced demand-driven definition"/>
    <x v="126"/>
    <n v="2960"/>
    <x v="1"/>
    <n v="80"/>
    <s v="US"/>
    <s v="USD"/>
    <n v="1421820000"/>
    <n v="1422165600"/>
    <d v="2015-01-21T06:00:00"/>
    <d v="2015-01-25T06:00:00"/>
    <b v="0"/>
    <b v="0"/>
    <s v="theater/plays"/>
    <x v="870"/>
    <n v="37"/>
    <s v="theater"/>
    <s v="plays"/>
  </r>
  <r>
    <n v="883"/>
    <s v="Simmons-Villarreal"/>
    <s v="Customer-focused mobile Graphic Interface"/>
    <x v="74"/>
    <n v="8089"/>
    <x v="1"/>
    <n v="193"/>
    <s v="US"/>
    <s v="USD"/>
    <n v="1274763600"/>
    <n v="1277874000"/>
    <d v="2010-05-25T05:00:00"/>
    <d v="2010-06-30T05:00:00"/>
    <b v="0"/>
    <b v="0"/>
    <s v="film &amp; video/shorts"/>
    <x v="871"/>
    <n v="41.91"/>
    <s v="film &amp; video"/>
    <s v="shorts"/>
  </r>
  <r>
    <n v="884"/>
    <s v="Strickland Group"/>
    <s v="Horizontal secondary interface"/>
    <x v="418"/>
    <n v="109374"/>
    <x v="0"/>
    <n v="1886"/>
    <s v="US"/>
    <s v="USD"/>
    <n v="1399179600"/>
    <n v="1399352400"/>
    <d v="2014-05-04T05:00:00"/>
    <d v="2014-05-06T05:00:00"/>
    <b v="0"/>
    <b v="1"/>
    <s v="theater/plays"/>
    <x v="872"/>
    <n v="57.99"/>
    <s v="theater"/>
    <s v="plays"/>
  </r>
  <r>
    <n v="885"/>
    <s v="Lynch Ltd"/>
    <s v="Virtual analyzing collaboration"/>
    <x v="37"/>
    <n v="2129"/>
    <x v="1"/>
    <n v="52"/>
    <s v="US"/>
    <s v="USD"/>
    <n v="1275800400"/>
    <n v="1279083600"/>
    <d v="2010-06-06T05:00:00"/>
    <d v="2010-07-14T05:00:00"/>
    <b v="0"/>
    <b v="0"/>
    <s v="theater/plays"/>
    <x v="873"/>
    <n v="40.94"/>
    <s v="theater"/>
    <s v="plays"/>
  </r>
  <r>
    <n v="886"/>
    <s v="Sanders LLC"/>
    <s v="Multi-tiered explicit focus group"/>
    <x v="419"/>
    <n v="127745"/>
    <x v="0"/>
    <n v="1825"/>
    <s v="US"/>
    <s v="USD"/>
    <n v="1282798800"/>
    <n v="1284354000"/>
    <d v="2010-08-26T05:00:00"/>
    <d v="2010-09-13T05:00:00"/>
    <b v="0"/>
    <b v="0"/>
    <s v="music/indie rock"/>
    <x v="874"/>
    <n v="70"/>
    <s v="music"/>
    <s v="indie rock"/>
  </r>
  <r>
    <n v="887"/>
    <s v="Cooper LLC"/>
    <s v="Multi-layered systematic knowledgebase"/>
    <x v="75"/>
    <n v="2289"/>
    <x v="0"/>
    <n v="31"/>
    <s v="US"/>
    <s v="USD"/>
    <n v="1437109200"/>
    <n v="1441170000"/>
    <d v="2015-07-17T05:00:00"/>
    <d v="2015-09-02T05:00:00"/>
    <b v="0"/>
    <b v="1"/>
    <s v="theater/plays"/>
    <x v="875"/>
    <n v="73.84"/>
    <s v="theater"/>
    <s v="plays"/>
  </r>
  <r>
    <n v="888"/>
    <s v="Palmer Ltd"/>
    <s v="Reverse-engineered uniform knowledge user"/>
    <x v="306"/>
    <n v="12174"/>
    <x v="1"/>
    <n v="290"/>
    <s v="US"/>
    <s v="USD"/>
    <n v="1491886800"/>
    <n v="1493528400"/>
    <d v="2017-04-11T05:00:00"/>
    <d v="2017-04-30T05:00:00"/>
    <b v="0"/>
    <b v="0"/>
    <s v="theater/plays"/>
    <x v="876"/>
    <n v="41.98"/>
    <s v="theater"/>
    <s v="plays"/>
  </r>
  <r>
    <n v="889"/>
    <s v="Santos Group"/>
    <s v="Secured dynamic capacity"/>
    <x v="36"/>
    <n v="9508"/>
    <x v="1"/>
    <n v="122"/>
    <s v="US"/>
    <s v="USD"/>
    <n v="1394600400"/>
    <n v="1395205200"/>
    <d v="2014-03-12T05:00:00"/>
    <d v="2014-03-19T05:00:00"/>
    <b v="0"/>
    <b v="1"/>
    <s v="music/electric music"/>
    <x v="877"/>
    <n v="77.930000000000007"/>
    <s v="music"/>
    <s v="electric music"/>
  </r>
  <r>
    <n v="890"/>
    <s v="Christian, Kim and Jimenez"/>
    <s v="Devolved foreground throughput"/>
    <x v="420"/>
    <n v="155849"/>
    <x v="1"/>
    <n v="1470"/>
    <s v="US"/>
    <s v="USD"/>
    <n v="1561352400"/>
    <n v="1561438800"/>
    <d v="2019-06-24T05:00:00"/>
    <d v="2019-06-25T05:00:00"/>
    <b v="0"/>
    <b v="0"/>
    <s v="music/indie rock"/>
    <x v="878"/>
    <n v="106.02"/>
    <s v="music"/>
    <s v="indie rock"/>
  </r>
  <r>
    <n v="891"/>
    <s v="Williams, Price and Hurley"/>
    <s v="Synchronized demand-driven infrastructure"/>
    <x v="162"/>
    <n v="7758"/>
    <x v="1"/>
    <n v="165"/>
    <s v="CA"/>
    <s v="CAD"/>
    <n v="1322892000"/>
    <n v="1326693600"/>
    <d v="2011-12-03T06:00:00"/>
    <d v="2012-01-16T06:00:00"/>
    <b v="0"/>
    <b v="0"/>
    <s v="film &amp; video/documentary"/>
    <x v="879"/>
    <n v="47.02"/>
    <s v="film &amp; video"/>
    <s v="documentary"/>
  </r>
  <r>
    <n v="892"/>
    <s v="Anderson, Parks and Estrada"/>
    <s v="Realigned discrete structure"/>
    <x v="46"/>
    <n v="13835"/>
    <x v="1"/>
    <n v="182"/>
    <s v="US"/>
    <s v="USD"/>
    <n v="1274418000"/>
    <n v="1277960400"/>
    <d v="2010-05-21T05:00:00"/>
    <d v="2010-07-01T05:00:00"/>
    <b v="0"/>
    <b v="0"/>
    <s v="publishing/translations"/>
    <x v="880"/>
    <n v="76.02"/>
    <s v="publishing"/>
    <s v="translations"/>
  </r>
  <r>
    <n v="893"/>
    <s v="Collins-Martinez"/>
    <s v="Progressive grid-enabled website"/>
    <x v="141"/>
    <n v="10770"/>
    <x v="1"/>
    <n v="199"/>
    <s v="IT"/>
    <s v="EUR"/>
    <n v="1434344400"/>
    <n v="1434690000"/>
    <d v="2015-06-15T05:00:00"/>
    <d v="2015-06-19T05:00:00"/>
    <b v="0"/>
    <b v="1"/>
    <s v="film &amp; video/documentary"/>
    <x v="881"/>
    <n v="54.12"/>
    <s v="film &amp; video"/>
    <s v="documentary"/>
  </r>
  <r>
    <n v="894"/>
    <s v="Barrett Inc"/>
    <s v="Organic cohesive neural-net"/>
    <x v="12"/>
    <n v="3208"/>
    <x v="1"/>
    <n v="56"/>
    <s v="GB"/>
    <s v="GBP"/>
    <n v="1373518800"/>
    <n v="1376110800"/>
    <d v="2013-07-11T05:00:00"/>
    <d v="2013-08-10T05:00:00"/>
    <b v="0"/>
    <b v="1"/>
    <s v="film &amp; video/television"/>
    <x v="882"/>
    <n v="57.29"/>
    <s v="film &amp; video"/>
    <s v="television"/>
  </r>
  <r>
    <n v="895"/>
    <s v="Adams-Rollins"/>
    <s v="Integrated demand-driven info-mediaries"/>
    <x v="421"/>
    <n v="11108"/>
    <x v="0"/>
    <n v="107"/>
    <s v="US"/>
    <s v="USD"/>
    <n v="1517637600"/>
    <n v="1518415200"/>
    <d v="2018-02-03T06:00:00"/>
    <d v="2018-02-12T06:00:00"/>
    <b v="0"/>
    <b v="0"/>
    <s v="theater/plays"/>
    <x v="883"/>
    <n v="103.81"/>
    <s v="theater"/>
    <s v="plays"/>
  </r>
  <r>
    <n v="896"/>
    <s v="Wright-Bryant"/>
    <s v="Reverse-engineered client-server extranet"/>
    <x v="174"/>
    <n v="153338"/>
    <x v="1"/>
    <n v="1460"/>
    <s v="AU"/>
    <s v="AUD"/>
    <n v="1310619600"/>
    <n v="1310878800"/>
    <d v="2011-07-14T05:00:00"/>
    <d v="2011-07-17T05:00:00"/>
    <b v="0"/>
    <b v="1"/>
    <s v="food/food trucks"/>
    <x v="884"/>
    <n v="105.03"/>
    <s v="food"/>
    <s v="food trucks"/>
  </r>
  <r>
    <n v="897"/>
    <s v="Berry-Cannon"/>
    <s v="Organized discrete encoding"/>
    <x v="35"/>
    <n v="2437"/>
    <x v="0"/>
    <n v="27"/>
    <s v="US"/>
    <s v="USD"/>
    <n v="1556427600"/>
    <n v="1556600400"/>
    <d v="2019-04-28T05:00:00"/>
    <d v="2019-04-30T05:00:00"/>
    <b v="0"/>
    <b v="0"/>
    <s v="theater/plays"/>
    <x v="885"/>
    <n v="90.26"/>
    <s v="theater"/>
    <s v="plays"/>
  </r>
  <r>
    <n v="898"/>
    <s v="Davis-Gonzalez"/>
    <s v="Balanced regional flexibility"/>
    <x v="422"/>
    <n v="93991"/>
    <x v="0"/>
    <n v="1221"/>
    <s v="US"/>
    <s v="USD"/>
    <n v="1576476000"/>
    <n v="1576994400"/>
    <d v="2019-12-16T06:00:00"/>
    <d v="2019-12-22T06:00:00"/>
    <b v="0"/>
    <b v="0"/>
    <s v="film &amp; video/documentary"/>
    <x v="886"/>
    <n v="76.98"/>
    <s v="film &amp; video"/>
    <s v="documentary"/>
  </r>
  <r>
    <n v="899"/>
    <s v="Best-Young"/>
    <s v="Implemented multimedia time-frame"/>
    <x v="33"/>
    <n v="12620"/>
    <x v="1"/>
    <n v="123"/>
    <s v="CH"/>
    <s v="CHF"/>
    <n v="1381122000"/>
    <n v="1382677200"/>
    <d v="2013-10-07T05:00:00"/>
    <d v="2013-10-25T05:00:00"/>
    <b v="0"/>
    <b v="0"/>
    <s v="music/jazz"/>
    <x v="887"/>
    <n v="102.6"/>
    <s v="music"/>
    <s v="jazz"/>
  </r>
  <r>
    <n v="900"/>
    <s v="Powers, Smith and Deleon"/>
    <s v="Enhanced uniform service-desk"/>
    <x v="0"/>
    <n v="2"/>
    <x v="0"/>
    <n v="1"/>
    <s v="US"/>
    <s v="USD"/>
    <n v="1411102800"/>
    <n v="1411189200"/>
    <d v="2014-09-19T05:00:00"/>
    <d v="2014-09-20T05:00:00"/>
    <b v="0"/>
    <b v="1"/>
    <s v="technology/web"/>
    <x v="50"/>
    <n v="2"/>
    <s v="technology"/>
    <s v="web"/>
  </r>
  <r>
    <n v="901"/>
    <s v="Hogan Group"/>
    <s v="Versatile bottom-line definition"/>
    <x v="36"/>
    <n v="8746"/>
    <x v="1"/>
    <n v="159"/>
    <s v="US"/>
    <s v="USD"/>
    <n v="1531803600"/>
    <n v="1534654800"/>
    <d v="2018-07-17T05:00:00"/>
    <d v="2018-08-19T05:00:00"/>
    <b v="0"/>
    <b v="1"/>
    <s v="music/rock"/>
    <x v="888"/>
    <n v="55.01"/>
    <s v="music"/>
    <s v="rock"/>
  </r>
  <r>
    <n v="902"/>
    <s v="Wang, Silva and Byrd"/>
    <s v="Integrated bifurcated software"/>
    <x v="1"/>
    <n v="3534"/>
    <x v="1"/>
    <n v="110"/>
    <s v="US"/>
    <s v="USD"/>
    <n v="1454133600"/>
    <n v="1457762400"/>
    <d v="2016-01-30T06:00:00"/>
    <d v="2016-03-12T06:00:00"/>
    <b v="0"/>
    <b v="0"/>
    <s v="technology/web"/>
    <x v="889"/>
    <n v="32.130000000000003"/>
    <s v="technology"/>
    <s v="web"/>
  </r>
  <r>
    <n v="903"/>
    <s v="Parker-Morris"/>
    <s v="Assimilated next generation instruction set"/>
    <x v="423"/>
    <n v="709"/>
    <x v="2"/>
    <n v="14"/>
    <s v="US"/>
    <s v="USD"/>
    <n v="1336194000"/>
    <n v="1337490000"/>
    <d v="2012-05-05T05:00:00"/>
    <d v="2012-05-20T05:00:00"/>
    <b v="0"/>
    <b v="1"/>
    <s v="publishing/nonfiction"/>
    <x v="890"/>
    <n v="50.64"/>
    <s v="publishing"/>
    <s v="nonfiction"/>
  </r>
  <r>
    <n v="904"/>
    <s v="Rodriguez, Johnson and Jackson"/>
    <s v="Digitized foreground array"/>
    <x v="191"/>
    <n v="795"/>
    <x v="0"/>
    <n v="16"/>
    <s v="US"/>
    <s v="USD"/>
    <n v="1349326800"/>
    <n v="1349672400"/>
    <d v="2012-10-04T05:00:00"/>
    <d v="2012-10-08T05:00:00"/>
    <b v="0"/>
    <b v="0"/>
    <s v="publishing/radio &amp; podcasts"/>
    <x v="891"/>
    <n v="49.69"/>
    <s v="publishing"/>
    <s v="radio &amp; podcasts"/>
  </r>
  <r>
    <n v="905"/>
    <s v="Haynes PLC"/>
    <s v="Re-engineered clear-thinking project"/>
    <x v="58"/>
    <n v="12955"/>
    <x v="1"/>
    <n v="236"/>
    <s v="US"/>
    <s v="USD"/>
    <n v="1379566800"/>
    <n v="1379826000"/>
    <d v="2013-09-19T05:00:00"/>
    <d v="2013-09-22T05:00:00"/>
    <b v="0"/>
    <b v="0"/>
    <s v="theater/plays"/>
    <x v="892"/>
    <n v="54.89"/>
    <s v="theater"/>
    <s v="plays"/>
  </r>
  <r>
    <n v="906"/>
    <s v="Hayes Group"/>
    <s v="Implemented even-keeled standardization"/>
    <x v="20"/>
    <n v="8964"/>
    <x v="1"/>
    <n v="191"/>
    <s v="US"/>
    <s v="USD"/>
    <n v="1494651600"/>
    <n v="1497762000"/>
    <d v="2017-05-13T05:00:00"/>
    <d v="2017-06-18T05:00:00"/>
    <b v="1"/>
    <b v="1"/>
    <s v="film &amp; video/documentary"/>
    <x v="893"/>
    <n v="46.93"/>
    <s v="film &amp; video"/>
    <s v="documentary"/>
  </r>
  <r>
    <n v="907"/>
    <s v="White, Pena and Calhoun"/>
    <s v="Quality-focused asymmetric adapter"/>
    <x v="14"/>
    <n v="1843"/>
    <x v="0"/>
    <n v="41"/>
    <s v="US"/>
    <s v="USD"/>
    <n v="1303880400"/>
    <n v="1304485200"/>
    <d v="2011-04-27T05:00:00"/>
    <d v="2011-05-04T05:00:00"/>
    <b v="0"/>
    <b v="0"/>
    <s v="theater/plays"/>
    <x v="894"/>
    <n v="44.95"/>
    <s v="theater"/>
    <s v="plays"/>
  </r>
  <r>
    <n v="908"/>
    <s v="Bryant-Pope"/>
    <s v="Networked intangible help-desk"/>
    <x v="424"/>
    <n v="121950"/>
    <x v="1"/>
    <n v="3934"/>
    <s v="US"/>
    <s v="USD"/>
    <n v="1335934800"/>
    <n v="1336885200"/>
    <d v="2012-05-02T05:00:00"/>
    <d v="2012-05-13T05:00:00"/>
    <b v="0"/>
    <b v="0"/>
    <s v="games/video games"/>
    <x v="895"/>
    <n v="31"/>
    <s v="games"/>
    <s v="video games"/>
  </r>
  <r>
    <n v="909"/>
    <s v="Gates, Li and Thompson"/>
    <s v="Synchronized attitude-oriented frame"/>
    <x v="37"/>
    <n v="8621"/>
    <x v="1"/>
    <n v="80"/>
    <s v="CA"/>
    <s v="CAD"/>
    <n v="1528088400"/>
    <n v="1530421200"/>
    <d v="2018-06-04T05:00:00"/>
    <d v="2018-07-01T05:00:00"/>
    <b v="0"/>
    <b v="1"/>
    <s v="theater/plays"/>
    <x v="896"/>
    <n v="107.76"/>
    <s v="theater"/>
    <s v="plays"/>
  </r>
  <r>
    <n v="910"/>
    <s v="King-Morris"/>
    <s v="Proactive incremental architecture"/>
    <x v="425"/>
    <n v="30215"/>
    <x v="3"/>
    <n v="296"/>
    <s v="US"/>
    <s v="USD"/>
    <n v="1421906400"/>
    <n v="1421992800"/>
    <d v="2015-01-22T06:00:00"/>
    <d v="2015-01-23T06:00:00"/>
    <b v="0"/>
    <b v="0"/>
    <s v="theater/plays"/>
    <x v="897"/>
    <n v="102.08"/>
    <s v="theater"/>
    <s v="plays"/>
  </r>
  <r>
    <n v="911"/>
    <s v="Carter, Cole and Curtis"/>
    <s v="Cloned responsive standardization"/>
    <x v="306"/>
    <n v="11539"/>
    <x v="1"/>
    <n v="462"/>
    <s v="US"/>
    <s v="USD"/>
    <n v="1568005200"/>
    <n v="1568178000"/>
    <d v="2019-09-09T05:00:00"/>
    <d v="2019-09-11T05:00:00"/>
    <b v="1"/>
    <b v="0"/>
    <s v="technology/web"/>
    <x v="898"/>
    <n v="24.98"/>
    <s v="technology"/>
    <s v="web"/>
  </r>
  <r>
    <n v="912"/>
    <s v="Sanchez-Parsons"/>
    <s v="Reduced bifurcated pricing structure"/>
    <x v="37"/>
    <n v="14310"/>
    <x v="1"/>
    <n v="179"/>
    <s v="US"/>
    <s v="USD"/>
    <n v="1346821200"/>
    <n v="1347944400"/>
    <d v="2012-09-05T05:00:00"/>
    <d v="2012-09-18T05:00:00"/>
    <b v="1"/>
    <b v="0"/>
    <s v="film &amp; video/drama"/>
    <x v="899"/>
    <n v="79.94"/>
    <s v="film &amp; video"/>
    <s v="drama"/>
  </r>
  <r>
    <n v="913"/>
    <s v="Rivera-Pearson"/>
    <s v="Re-engineered asymmetric challenge"/>
    <x v="426"/>
    <n v="35536"/>
    <x v="0"/>
    <n v="523"/>
    <s v="AU"/>
    <s v="AUD"/>
    <n v="1557637200"/>
    <n v="1558760400"/>
    <d v="2019-05-12T05:00:00"/>
    <d v="2019-05-25T05:00:00"/>
    <b v="0"/>
    <b v="0"/>
    <s v="film &amp; video/drama"/>
    <x v="900"/>
    <n v="67.95"/>
    <s v="film &amp; video"/>
    <s v="drama"/>
  </r>
  <r>
    <n v="914"/>
    <s v="Ramirez, Padilla and Barrera"/>
    <s v="Diverse client-driven conglomeration"/>
    <x v="330"/>
    <n v="3676"/>
    <x v="0"/>
    <n v="141"/>
    <s v="GB"/>
    <s v="GBP"/>
    <n v="1375592400"/>
    <n v="1376629200"/>
    <d v="2013-08-04T05:00:00"/>
    <d v="2013-08-16T05:00:00"/>
    <b v="0"/>
    <b v="0"/>
    <s v="theater/plays"/>
    <x v="901"/>
    <n v="26.07"/>
    <s v="theater"/>
    <s v="plays"/>
  </r>
  <r>
    <n v="915"/>
    <s v="Riggs Group"/>
    <s v="Configurable upward-trending solution"/>
    <x v="427"/>
    <n v="195936"/>
    <x v="1"/>
    <n v="1866"/>
    <s v="GB"/>
    <s v="GBP"/>
    <n v="1503982800"/>
    <n v="1504760400"/>
    <d v="2017-08-29T05:00:00"/>
    <d v="2017-09-07T05:00:00"/>
    <b v="0"/>
    <b v="0"/>
    <s v="film &amp; video/television"/>
    <x v="902"/>
    <n v="105"/>
    <s v="film &amp; video"/>
    <s v="television"/>
  </r>
  <r>
    <n v="916"/>
    <s v="Clements Ltd"/>
    <s v="Persistent bandwidth-monitored framework"/>
    <x v="41"/>
    <n v="1343"/>
    <x v="0"/>
    <n v="52"/>
    <s v="US"/>
    <s v="USD"/>
    <n v="1418882400"/>
    <n v="1419660000"/>
    <d v="2014-12-18T06:00:00"/>
    <d v="2014-12-27T06:00:00"/>
    <b v="0"/>
    <b v="0"/>
    <s v="photography/photography books"/>
    <x v="903"/>
    <n v="25.83"/>
    <s v="photography"/>
    <s v="photography books"/>
  </r>
  <r>
    <n v="917"/>
    <s v="Cooper Inc"/>
    <s v="Polarized discrete product"/>
    <x v="136"/>
    <n v="2097"/>
    <x v="2"/>
    <n v="27"/>
    <s v="GB"/>
    <s v="GBP"/>
    <n v="1309237200"/>
    <n v="1311310800"/>
    <d v="2011-06-28T05:00:00"/>
    <d v="2011-07-22T05:00:00"/>
    <b v="0"/>
    <b v="1"/>
    <s v="film &amp; video/shorts"/>
    <x v="904"/>
    <n v="77.67"/>
    <s v="film &amp; video"/>
    <s v="shorts"/>
  </r>
  <r>
    <n v="918"/>
    <s v="Jones-Gonzalez"/>
    <s v="Seamless dynamic website"/>
    <x v="167"/>
    <n v="9021"/>
    <x v="1"/>
    <n v="156"/>
    <s v="CH"/>
    <s v="CHF"/>
    <n v="1343365200"/>
    <n v="1344315600"/>
    <d v="2012-07-27T05:00:00"/>
    <d v="2012-08-07T05:00:00"/>
    <b v="0"/>
    <b v="0"/>
    <s v="publishing/radio &amp; podcasts"/>
    <x v="905"/>
    <n v="57.83"/>
    <s v="publishing"/>
    <s v="radio &amp; podcasts"/>
  </r>
  <r>
    <n v="919"/>
    <s v="Fox Ltd"/>
    <s v="Extended multimedia firmware"/>
    <x v="428"/>
    <n v="20915"/>
    <x v="0"/>
    <n v="225"/>
    <s v="AU"/>
    <s v="AUD"/>
    <n v="1507957200"/>
    <n v="1510725600"/>
    <d v="2017-10-14T05:00:00"/>
    <d v="2017-11-15T06:00:00"/>
    <b v="0"/>
    <b v="1"/>
    <s v="theater/plays"/>
    <x v="906"/>
    <n v="92.96"/>
    <s v="theater"/>
    <s v="plays"/>
  </r>
  <r>
    <n v="920"/>
    <s v="Green, Murphy and Webb"/>
    <s v="Versatile directional project"/>
    <x v="98"/>
    <n v="9676"/>
    <x v="1"/>
    <n v="255"/>
    <s v="US"/>
    <s v="USD"/>
    <n v="1549519200"/>
    <n v="1551247200"/>
    <d v="2019-02-07T06:00:00"/>
    <d v="2019-02-27T06:00:00"/>
    <b v="1"/>
    <b v="0"/>
    <s v="film &amp; video/animation"/>
    <x v="907"/>
    <n v="37.950000000000003"/>
    <s v="film &amp; video"/>
    <s v="animation"/>
  </r>
  <r>
    <n v="921"/>
    <s v="Stevenson PLC"/>
    <s v="Profound directional knowledge user"/>
    <x v="429"/>
    <n v="1210"/>
    <x v="0"/>
    <n v="38"/>
    <s v="US"/>
    <s v="USD"/>
    <n v="1329026400"/>
    <n v="1330236000"/>
    <d v="2012-02-12T06:00:00"/>
    <d v="2012-02-26T06:00:00"/>
    <b v="0"/>
    <b v="0"/>
    <s v="technology/web"/>
    <x v="908"/>
    <n v="31.84"/>
    <s v="technology"/>
    <s v="web"/>
  </r>
  <r>
    <n v="922"/>
    <s v="Soto-Anthony"/>
    <s v="Ameliorated logistical capability"/>
    <x v="430"/>
    <n v="90440"/>
    <x v="1"/>
    <n v="2261"/>
    <s v="US"/>
    <s v="USD"/>
    <n v="1544335200"/>
    <n v="1545112800"/>
    <d v="2018-12-09T06:00:00"/>
    <d v="2018-12-18T06:00:00"/>
    <b v="0"/>
    <b v="1"/>
    <s v="music/world music"/>
    <x v="909"/>
    <n v="40"/>
    <s v="music"/>
    <s v="world music"/>
  </r>
  <r>
    <n v="923"/>
    <s v="Wise and Sons"/>
    <s v="Sharable discrete definition"/>
    <x v="12"/>
    <n v="4044"/>
    <x v="1"/>
    <n v="40"/>
    <s v="US"/>
    <s v="USD"/>
    <n v="1279083600"/>
    <n v="1279170000"/>
    <d v="2010-07-14T05:00:00"/>
    <d v="2010-07-15T05:00:00"/>
    <b v="0"/>
    <b v="0"/>
    <s v="theater/plays"/>
    <x v="910"/>
    <n v="101.1"/>
    <s v="theater"/>
    <s v="plays"/>
  </r>
  <r>
    <n v="924"/>
    <s v="Butler-Barr"/>
    <s v="User-friendly next generation core"/>
    <x v="431"/>
    <n v="192292"/>
    <x v="1"/>
    <n v="2289"/>
    <s v="IT"/>
    <s v="EUR"/>
    <n v="1572498000"/>
    <n v="1573452000"/>
    <d v="2019-10-31T05:00:00"/>
    <d v="2019-11-11T06:00:00"/>
    <b v="0"/>
    <b v="0"/>
    <s v="theater/plays"/>
    <x v="911"/>
    <n v="84.01"/>
    <s v="theater"/>
    <s v="plays"/>
  </r>
  <r>
    <n v="925"/>
    <s v="Wilson, Jefferson and Anderson"/>
    <s v="Profit-focused empowering system engine"/>
    <x v="162"/>
    <n v="6722"/>
    <x v="1"/>
    <n v="65"/>
    <s v="US"/>
    <s v="USD"/>
    <n v="1506056400"/>
    <n v="1507093200"/>
    <d v="2017-09-22T05:00:00"/>
    <d v="2017-10-04T05:00:00"/>
    <b v="0"/>
    <b v="0"/>
    <s v="theater/plays"/>
    <x v="912"/>
    <n v="103.42"/>
    <s v="theater"/>
    <s v="plays"/>
  </r>
  <r>
    <n v="926"/>
    <s v="Brown-Oliver"/>
    <s v="Synchronized cohesive encoding"/>
    <x v="251"/>
    <n v="1577"/>
    <x v="0"/>
    <n v="15"/>
    <s v="US"/>
    <s v="USD"/>
    <n v="1463029200"/>
    <n v="1463374800"/>
    <d v="2016-05-12T05:00:00"/>
    <d v="2016-05-16T05:00:00"/>
    <b v="0"/>
    <b v="0"/>
    <s v="food/food trucks"/>
    <x v="913"/>
    <n v="105.13"/>
    <s v="food"/>
    <s v="food trucks"/>
  </r>
  <r>
    <n v="927"/>
    <s v="Davis-Gardner"/>
    <s v="Synergistic dynamic utilization"/>
    <x v="44"/>
    <n v="3301"/>
    <x v="0"/>
    <n v="37"/>
    <s v="US"/>
    <s v="USD"/>
    <n v="1342069200"/>
    <n v="1344574800"/>
    <d v="2012-07-12T05:00:00"/>
    <d v="2012-08-10T05:00:00"/>
    <b v="0"/>
    <b v="0"/>
    <s v="theater/plays"/>
    <x v="914"/>
    <n v="89.22"/>
    <s v="theater"/>
    <s v="plays"/>
  </r>
  <r>
    <n v="928"/>
    <s v="Dawson Group"/>
    <s v="Triple-buffered bi-directional model"/>
    <x v="225"/>
    <n v="196386"/>
    <x v="1"/>
    <n v="3777"/>
    <s v="IT"/>
    <s v="EUR"/>
    <n v="1388296800"/>
    <n v="1389074400"/>
    <d v="2013-12-29T06:00:00"/>
    <d v="2014-01-07T06:00:00"/>
    <b v="0"/>
    <b v="0"/>
    <s v="technology/web"/>
    <x v="915"/>
    <n v="52"/>
    <s v="technology"/>
    <s v="web"/>
  </r>
  <r>
    <n v="929"/>
    <s v="Turner-Terrell"/>
    <s v="Polarized tertiary function"/>
    <x v="20"/>
    <n v="11952"/>
    <x v="1"/>
    <n v="184"/>
    <s v="GB"/>
    <s v="GBP"/>
    <n v="1493787600"/>
    <n v="1494997200"/>
    <d v="2017-05-03T05:00:00"/>
    <d v="2017-05-17T05:00:00"/>
    <b v="0"/>
    <b v="0"/>
    <s v="theater/plays"/>
    <x v="916"/>
    <n v="64.959999999999994"/>
    <s v="theater"/>
    <s v="plays"/>
  </r>
  <r>
    <n v="930"/>
    <s v="Hall, Buchanan and Benton"/>
    <s v="Configurable fault-tolerant structure"/>
    <x v="26"/>
    <n v="3930"/>
    <x v="1"/>
    <n v="85"/>
    <s v="US"/>
    <s v="USD"/>
    <n v="1424844000"/>
    <n v="1425448800"/>
    <d v="2015-02-25T06:00:00"/>
    <d v="2015-03-04T06:00:00"/>
    <b v="0"/>
    <b v="1"/>
    <s v="theater/plays"/>
    <x v="917"/>
    <n v="46.24"/>
    <s v="theater"/>
    <s v="plays"/>
  </r>
  <r>
    <n v="931"/>
    <s v="Lowery, Hayden and Cruz"/>
    <s v="Digitized 24/7 budgetary management"/>
    <x v="58"/>
    <n v="5729"/>
    <x v="0"/>
    <n v="112"/>
    <s v="US"/>
    <s v="USD"/>
    <n v="1403931600"/>
    <n v="1404104400"/>
    <d v="2014-06-28T05:00:00"/>
    <d v="2014-06-30T05:00:00"/>
    <b v="0"/>
    <b v="1"/>
    <s v="theater/plays"/>
    <x v="918"/>
    <n v="51.15"/>
    <s v="theater"/>
    <s v="plays"/>
  </r>
  <r>
    <n v="932"/>
    <s v="Mora, Miller and Harper"/>
    <s v="Stand-alone zero tolerance algorithm"/>
    <x v="173"/>
    <n v="4883"/>
    <x v="1"/>
    <n v="144"/>
    <s v="US"/>
    <s v="USD"/>
    <n v="1394514000"/>
    <n v="1394773200"/>
    <d v="2014-03-11T05:00:00"/>
    <d v="2014-03-14T05:00:00"/>
    <b v="0"/>
    <b v="0"/>
    <s v="music/rock"/>
    <x v="919"/>
    <n v="33.909999999999997"/>
    <s v="music"/>
    <s v="rock"/>
  </r>
  <r>
    <n v="933"/>
    <s v="Espinoza Group"/>
    <s v="Implemented tangible support"/>
    <x v="432"/>
    <n v="175015"/>
    <x v="1"/>
    <n v="1902"/>
    <s v="US"/>
    <s v="USD"/>
    <n v="1365397200"/>
    <n v="1366520400"/>
    <d v="2013-04-08T05:00:00"/>
    <d v="2013-04-21T05:00:00"/>
    <b v="0"/>
    <b v="0"/>
    <s v="theater/plays"/>
    <x v="920"/>
    <n v="92.02"/>
    <s v="theater"/>
    <s v="plays"/>
  </r>
  <r>
    <n v="934"/>
    <s v="Davis, Crawford and Lopez"/>
    <s v="Reactive radical framework"/>
    <x v="8"/>
    <n v="11280"/>
    <x v="1"/>
    <n v="105"/>
    <s v="US"/>
    <s v="USD"/>
    <n v="1456120800"/>
    <n v="1456639200"/>
    <d v="2016-02-22T06:00:00"/>
    <d v="2016-02-28T06:00:00"/>
    <b v="0"/>
    <b v="0"/>
    <s v="theater/plays"/>
    <x v="921"/>
    <n v="107.43"/>
    <s v="theater"/>
    <s v="plays"/>
  </r>
  <r>
    <n v="935"/>
    <s v="Richards, Stevens and Fleming"/>
    <s v="Object-based full-range knowledge user"/>
    <x v="55"/>
    <n v="10012"/>
    <x v="1"/>
    <n v="132"/>
    <s v="US"/>
    <s v="USD"/>
    <n v="1437714000"/>
    <n v="1438318800"/>
    <d v="2015-07-24T05:00:00"/>
    <d v="2015-07-31T05:00:00"/>
    <b v="0"/>
    <b v="0"/>
    <s v="theater/plays"/>
    <x v="922"/>
    <n v="75.849999999999994"/>
    <s v="theater"/>
    <s v="plays"/>
  </r>
  <r>
    <n v="936"/>
    <s v="Brown Ltd"/>
    <s v="Enhanced composite contingency"/>
    <x v="100"/>
    <n v="1690"/>
    <x v="0"/>
    <n v="21"/>
    <s v="US"/>
    <s v="USD"/>
    <n v="1563771600"/>
    <n v="1564030800"/>
    <d v="2019-07-22T05:00:00"/>
    <d v="2019-07-25T05:00:00"/>
    <b v="1"/>
    <b v="0"/>
    <s v="theater/plays"/>
    <x v="923"/>
    <n v="80.48"/>
    <s v="theater"/>
    <s v="plays"/>
  </r>
  <r>
    <n v="937"/>
    <s v="Tapia, Sandoval and Hurley"/>
    <s v="Cloned fresh-thinking model"/>
    <x v="409"/>
    <n v="84891"/>
    <x v="3"/>
    <n v="976"/>
    <s v="US"/>
    <s v="USD"/>
    <n v="1448517600"/>
    <n v="1449295200"/>
    <d v="2015-11-26T06:00:00"/>
    <d v="2015-12-05T06:00:00"/>
    <b v="0"/>
    <b v="0"/>
    <s v="film &amp; video/documentary"/>
    <x v="924"/>
    <n v="86.98"/>
    <s v="film &amp; video"/>
    <s v="documentary"/>
  </r>
  <r>
    <n v="938"/>
    <s v="Allen Inc"/>
    <s v="Total dedicated benchmark"/>
    <x v="243"/>
    <n v="10093"/>
    <x v="1"/>
    <n v="96"/>
    <s v="US"/>
    <s v="USD"/>
    <n v="1528779600"/>
    <n v="1531890000"/>
    <d v="2018-06-12T05:00:00"/>
    <d v="2018-07-18T05:00:00"/>
    <b v="0"/>
    <b v="1"/>
    <s v="publishing/fiction"/>
    <x v="925"/>
    <n v="105.14"/>
    <s v="publishing"/>
    <s v="fiction"/>
  </r>
  <r>
    <n v="939"/>
    <s v="Williams, Johnson and Campbell"/>
    <s v="Streamlined human-resource Graphic Interface"/>
    <x v="75"/>
    <n v="3839"/>
    <x v="0"/>
    <n v="67"/>
    <s v="US"/>
    <s v="USD"/>
    <n v="1304744400"/>
    <n v="1306213200"/>
    <d v="2011-05-07T05:00:00"/>
    <d v="2011-05-24T05:00:00"/>
    <b v="0"/>
    <b v="1"/>
    <s v="games/video games"/>
    <x v="926"/>
    <n v="57.3"/>
    <s v="games"/>
    <s v="video games"/>
  </r>
  <r>
    <n v="940"/>
    <s v="Wiggins Ltd"/>
    <s v="Upgradable analyzing core"/>
    <x v="34"/>
    <n v="6161"/>
    <x v="2"/>
    <n v="66"/>
    <s v="CA"/>
    <s v="CAD"/>
    <n v="1354341600"/>
    <n v="1356242400"/>
    <d v="2012-12-01T06:00:00"/>
    <d v="2012-12-23T06:00:00"/>
    <b v="0"/>
    <b v="0"/>
    <s v="technology/web"/>
    <x v="927"/>
    <n v="93.35"/>
    <s v="technology"/>
    <s v="web"/>
  </r>
  <r>
    <n v="941"/>
    <s v="Luna-Horne"/>
    <s v="Profound exuding pricing structure"/>
    <x v="433"/>
    <n v="5615"/>
    <x v="0"/>
    <n v="78"/>
    <s v="US"/>
    <s v="USD"/>
    <n v="1294552800"/>
    <n v="1297576800"/>
    <d v="2011-01-09T06:00:00"/>
    <d v="2011-02-13T06:00:00"/>
    <b v="1"/>
    <b v="0"/>
    <s v="theater/plays"/>
    <x v="928"/>
    <n v="71.989999999999995"/>
    <s v="theater"/>
    <s v="plays"/>
  </r>
  <r>
    <n v="942"/>
    <s v="Allen Inc"/>
    <s v="Horizontal optimizing model"/>
    <x v="103"/>
    <n v="6205"/>
    <x v="0"/>
    <n v="67"/>
    <s v="AU"/>
    <s v="AUD"/>
    <n v="1295935200"/>
    <n v="1296194400"/>
    <d v="2011-01-25T06:00:00"/>
    <d v="2011-01-28T06:00:00"/>
    <b v="0"/>
    <b v="0"/>
    <s v="theater/plays"/>
    <x v="929"/>
    <n v="92.61"/>
    <s v="theater"/>
    <s v="plays"/>
  </r>
  <r>
    <n v="943"/>
    <s v="Peterson, Gonzalez and Spencer"/>
    <s v="Synchronized fault-tolerant algorithm"/>
    <x v="168"/>
    <n v="11969"/>
    <x v="1"/>
    <n v="114"/>
    <s v="US"/>
    <s v="USD"/>
    <n v="1411534800"/>
    <n v="1414558800"/>
    <d v="2014-09-24T05:00:00"/>
    <d v="2014-10-29T05:00:00"/>
    <b v="0"/>
    <b v="0"/>
    <s v="food/food trucks"/>
    <x v="930"/>
    <n v="104.99"/>
    <s v="food"/>
    <s v="food trucks"/>
  </r>
  <r>
    <n v="944"/>
    <s v="Walter Inc"/>
    <s v="Streamlined 5thgeneration intranet"/>
    <x v="83"/>
    <n v="8142"/>
    <x v="0"/>
    <n v="263"/>
    <s v="AU"/>
    <s v="AUD"/>
    <n v="1486706400"/>
    <n v="1488348000"/>
    <d v="2017-02-10T06:00:00"/>
    <d v="2017-03-01T06:00:00"/>
    <b v="0"/>
    <b v="0"/>
    <s v="photography/photography books"/>
    <x v="931"/>
    <n v="30.96"/>
    <s v="photography"/>
    <s v="photography books"/>
  </r>
  <r>
    <n v="945"/>
    <s v="Sanders, Farley and Huffman"/>
    <s v="Cross-group clear-thinking task-force"/>
    <x v="434"/>
    <n v="55805"/>
    <x v="0"/>
    <n v="1691"/>
    <s v="US"/>
    <s v="USD"/>
    <n v="1333602000"/>
    <n v="1334898000"/>
    <d v="2012-04-05T05:00:00"/>
    <d v="2012-04-20T05:00:00"/>
    <b v="1"/>
    <b v="0"/>
    <s v="photography/photography books"/>
    <x v="932"/>
    <n v="33"/>
    <s v="photography"/>
    <s v="photography books"/>
  </r>
  <r>
    <n v="946"/>
    <s v="Hall, Holmes and Walker"/>
    <s v="Public-key bandwidth-monitored intranet"/>
    <x v="184"/>
    <n v="15238"/>
    <x v="0"/>
    <n v="181"/>
    <s v="US"/>
    <s v="USD"/>
    <n v="1308200400"/>
    <n v="1308373200"/>
    <d v="2011-06-16T05:00:00"/>
    <d v="2011-06-18T05:00:00"/>
    <b v="0"/>
    <b v="0"/>
    <s v="theater/plays"/>
    <x v="933"/>
    <n v="84.19"/>
    <s v="theater"/>
    <s v="plays"/>
  </r>
  <r>
    <n v="947"/>
    <s v="Smith-Powell"/>
    <s v="Upgradable clear-thinking hardware"/>
    <x v="136"/>
    <n v="961"/>
    <x v="0"/>
    <n v="13"/>
    <s v="US"/>
    <s v="USD"/>
    <n v="1411707600"/>
    <n v="1412312400"/>
    <d v="2014-09-26T05:00:00"/>
    <d v="2014-10-03T05:00:00"/>
    <b v="0"/>
    <b v="0"/>
    <s v="theater/plays"/>
    <x v="934"/>
    <n v="73.92"/>
    <s v="theater"/>
    <s v="plays"/>
  </r>
  <r>
    <n v="948"/>
    <s v="Smith-Hill"/>
    <s v="Integrated holistic paradigm"/>
    <x v="151"/>
    <n v="5918"/>
    <x v="3"/>
    <n v="160"/>
    <s v="US"/>
    <s v="USD"/>
    <n v="1418364000"/>
    <n v="1419228000"/>
    <d v="2014-12-12T06:00:00"/>
    <d v="2014-12-22T06:00:00"/>
    <b v="1"/>
    <b v="1"/>
    <s v="film &amp; video/documentary"/>
    <x v="935"/>
    <n v="36.99"/>
    <s v="film &amp; video"/>
    <s v="documentary"/>
  </r>
  <r>
    <n v="949"/>
    <s v="Wright LLC"/>
    <s v="Seamless clear-thinking conglomeration"/>
    <x v="291"/>
    <n v="9520"/>
    <x v="1"/>
    <n v="203"/>
    <s v="US"/>
    <s v="USD"/>
    <n v="1429333200"/>
    <n v="1430974800"/>
    <d v="2015-04-18T05:00:00"/>
    <d v="2015-05-07T05:00:00"/>
    <b v="0"/>
    <b v="0"/>
    <s v="technology/web"/>
    <x v="936"/>
    <n v="46.9"/>
    <s v="technology"/>
    <s v="web"/>
  </r>
  <r>
    <n v="950"/>
    <s v="Williams, Orozco and Gomez"/>
    <s v="Persistent content-based methodology"/>
    <x v="0"/>
    <n v="5"/>
    <x v="0"/>
    <n v="1"/>
    <s v="US"/>
    <s v="USD"/>
    <n v="1555390800"/>
    <n v="1555822800"/>
    <d v="2019-04-16T05:00:00"/>
    <d v="2019-04-21T05:00:00"/>
    <b v="0"/>
    <b v="1"/>
    <s v="theater/plays"/>
    <x v="298"/>
    <n v="5"/>
    <s v="theater"/>
    <s v="plays"/>
  </r>
  <r>
    <n v="951"/>
    <s v="Peterson Ltd"/>
    <s v="Re-engineered 24hour matrix"/>
    <x v="435"/>
    <n v="159056"/>
    <x v="1"/>
    <n v="1559"/>
    <s v="US"/>
    <s v="USD"/>
    <n v="1482732000"/>
    <n v="1482818400"/>
    <d v="2016-12-26T06:00:00"/>
    <d v="2016-12-27T06:00:00"/>
    <b v="0"/>
    <b v="1"/>
    <s v="music/rock"/>
    <x v="937"/>
    <n v="102.02"/>
    <s v="music"/>
    <s v="rock"/>
  </r>
  <r>
    <n v="952"/>
    <s v="Cummings-Hayes"/>
    <s v="Virtual multi-tasking core"/>
    <x v="436"/>
    <n v="101987"/>
    <x v="3"/>
    <n v="2266"/>
    <s v="US"/>
    <s v="USD"/>
    <n v="1470718800"/>
    <n v="1471928400"/>
    <d v="2016-08-09T05:00:00"/>
    <d v="2016-08-23T05:00:00"/>
    <b v="0"/>
    <b v="0"/>
    <s v="film &amp; video/documentary"/>
    <x v="938"/>
    <n v="45.01"/>
    <s v="film &amp; video"/>
    <s v="documentary"/>
  </r>
  <r>
    <n v="953"/>
    <s v="Boyle Ltd"/>
    <s v="Streamlined fault-tolerant conglomeration"/>
    <x v="88"/>
    <n v="1980"/>
    <x v="0"/>
    <n v="21"/>
    <s v="US"/>
    <s v="USD"/>
    <n v="1450591200"/>
    <n v="1453701600"/>
    <d v="2015-12-20T06:00:00"/>
    <d v="2016-01-25T06:00:00"/>
    <b v="0"/>
    <b v="1"/>
    <s v="film &amp; video/science fiction"/>
    <x v="939"/>
    <n v="94.29"/>
    <s v="film &amp; video"/>
    <s v="science fiction"/>
  </r>
  <r>
    <n v="954"/>
    <s v="Henderson, Parker and Diaz"/>
    <s v="Enterprise-wide client-driven policy"/>
    <x v="142"/>
    <n v="156384"/>
    <x v="1"/>
    <n v="1548"/>
    <s v="AU"/>
    <s v="AUD"/>
    <n v="1348290000"/>
    <n v="1350363600"/>
    <d v="2012-09-22T05:00:00"/>
    <d v="2012-10-16T05:00:00"/>
    <b v="0"/>
    <b v="0"/>
    <s v="technology/web"/>
    <x v="940"/>
    <n v="101.02"/>
    <s v="technology"/>
    <s v="web"/>
  </r>
  <r>
    <n v="955"/>
    <s v="Moss-Obrien"/>
    <s v="Function-based next generation emulation"/>
    <x v="31"/>
    <n v="7763"/>
    <x v="1"/>
    <n v="80"/>
    <s v="US"/>
    <s v="USD"/>
    <n v="1353823200"/>
    <n v="1353996000"/>
    <d v="2012-11-25T06:00:00"/>
    <d v="2012-11-27T06:00:00"/>
    <b v="0"/>
    <b v="0"/>
    <s v="theater/plays"/>
    <x v="941"/>
    <n v="97.04"/>
    <s v="theater"/>
    <s v="plays"/>
  </r>
  <r>
    <n v="956"/>
    <s v="Wood Inc"/>
    <s v="Re-engineered composite focus group"/>
    <x v="437"/>
    <n v="35698"/>
    <x v="0"/>
    <n v="830"/>
    <s v="US"/>
    <s v="USD"/>
    <n v="1450764000"/>
    <n v="1451109600"/>
    <d v="2015-12-22T06:00:00"/>
    <d v="2015-12-26T06:00:00"/>
    <b v="0"/>
    <b v="0"/>
    <s v="film &amp; video/science fiction"/>
    <x v="942"/>
    <n v="43.01"/>
    <s v="film &amp; video"/>
    <s v="science fiction"/>
  </r>
  <r>
    <n v="957"/>
    <s v="Riley, Cohen and Goodman"/>
    <s v="Profound mission-critical function"/>
    <x v="122"/>
    <n v="12434"/>
    <x v="1"/>
    <n v="131"/>
    <s v="US"/>
    <s v="USD"/>
    <n v="1329372000"/>
    <n v="1329631200"/>
    <d v="2012-02-16T06:00:00"/>
    <d v="2012-02-19T06:00:00"/>
    <b v="0"/>
    <b v="0"/>
    <s v="theater/plays"/>
    <x v="943"/>
    <n v="94.92"/>
    <s v="theater"/>
    <s v="plays"/>
  </r>
  <r>
    <n v="958"/>
    <s v="Green, Robinson and Ho"/>
    <s v="De-engineered zero-defect open system"/>
    <x v="65"/>
    <n v="8081"/>
    <x v="1"/>
    <n v="112"/>
    <s v="US"/>
    <s v="USD"/>
    <n v="1277096400"/>
    <n v="1278997200"/>
    <d v="2010-06-21T05:00:00"/>
    <d v="2010-07-13T05:00:00"/>
    <b v="0"/>
    <b v="0"/>
    <s v="film &amp; video/animation"/>
    <x v="944"/>
    <n v="72.150000000000006"/>
    <s v="film &amp; video"/>
    <s v="animation"/>
  </r>
  <r>
    <n v="959"/>
    <s v="Black-Graham"/>
    <s v="Operative hybrid utilization"/>
    <x v="438"/>
    <n v="6631"/>
    <x v="0"/>
    <n v="130"/>
    <s v="US"/>
    <s v="USD"/>
    <n v="1277701200"/>
    <n v="1280120400"/>
    <d v="2010-06-28T05:00:00"/>
    <d v="2010-07-26T05:00:00"/>
    <b v="0"/>
    <b v="0"/>
    <s v="publishing/translations"/>
    <x v="945"/>
    <n v="51.01"/>
    <s v="publishing"/>
    <s v="translations"/>
  </r>
  <r>
    <n v="960"/>
    <s v="Robbins Group"/>
    <s v="Function-based interactive matrix"/>
    <x v="20"/>
    <n v="4678"/>
    <x v="0"/>
    <n v="55"/>
    <s v="US"/>
    <s v="USD"/>
    <n v="1454911200"/>
    <n v="1458104400"/>
    <d v="2016-02-08T06:00:00"/>
    <d v="2016-03-16T05:00:00"/>
    <b v="0"/>
    <b v="0"/>
    <s v="technology/web"/>
    <x v="946"/>
    <n v="85.05"/>
    <s v="technology"/>
    <s v="web"/>
  </r>
  <r>
    <n v="961"/>
    <s v="Mason, Case and May"/>
    <s v="Optimized content-based collaboration"/>
    <x v="57"/>
    <n v="6800"/>
    <x v="1"/>
    <n v="155"/>
    <s v="US"/>
    <s v="USD"/>
    <n v="1297922400"/>
    <n v="1298268000"/>
    <d v="2011-02-17T06:00:00"/>
    <d v="2011-02-21T06:00:00"/>
    <b v="0"/>
    <b v="0"/>
    <s v="publishing/translations"/>
    <x v="947"/>
    <n v="43.87"/>
    <s v="publishing"/>
    <s v="translations"/>
  </r>
  <r>
    <n v="962"/>
    <s v="Harris, Russell and Mitchell"/>
    <s v="User-centric cohesive policy"/>
    <x v="136"/>
    <n v="10657"/>
    <x v="1"/>
    <n v="266"/>
    <s v="US"/>
    <s v="USD"/>
    <n v="1384408800"/>
    <n v="1386223200"/>
    <d v="2013-11-14T06:00:00"/>
    <d v="2013-12-05T06:00:00"/>
    <b v="0"/>
    <b v="0"/>
    <s v="food/food trucks"/>
    <x v="948"/>
    <n v="40.06"/>
    <s v="food"/>
    <s v="food trucks"/>
  </r>
  <r>
    <n v="963"/>
    <s v="Rodriguez-Robinson"/>
    <s v="Ergonomic methodical hub"/>
    <x v="291"/>
    <n v="4997"/>
    <x v="0"/>
    <n v="114"/>
    <s v="IT"/>
    <s v="EUR"/>
    <n v="1299304800"/>
    <n v="1299823200"/>
    <d v="2011-03-05T06:00:00"/>
    <d v="2011-03-11T06:00:00"/>
    <b v="0"/>
    <b v="1"/>
    <s v="photography/photography books"/>
    <x v="949"/>
    <n v="43.83"/>
    <s v="photography"/>
    <s v="photography books"/>
  </r>
  <r>
    <n v="964"/>
    <s v="Peck, Higgins and Smith"/>
    <s v="Devolved disintermediate encryption"/>
    <x v="41"/>
    <n v="13164"/>
    <x v="1"/>
    <n v="155"/>
    <s v="US"/>
    <s v="USD"/>
    <n v="1431320400"/>
    <n v="1431752400"/>
    <d v="2015-05-11T05:00:00"/>
    <d v="2015-05-16T05:00:00"/>
    <b v="0"/>
    <b v="0"/>
    <s v="theater/plays"/>
    <x v="950"/>
    <n v="84.93"/>
    <s v="theater"/>
    <s v="plays"/>
  </r>
  <r>
    <n v="965"/>
    <s v="Nunez-King"/>
    <s v="Phased clear-thinking policy"/>
    <x v="196"/>
    <n v="8501"/>
    <x v="1"/>
    <n v="207"/>
    <s v="GB"/>
    <s v="GBP"/>
    <n v="1264399200"/>
    <n v="1267855200"/>
    <d v="2010-01-25T06:00:00"/>
    <d v="2010-03-06T06:00:00"/>
    <b v="0"/>
    <b v="0"/>
    <s v="music/rock"/>
    <x v="951"/>
    <n v="41.07"/>
    <s v="music"/>
    <s v="rock"/>
  </r>
  <r>
    <n v="966"/>
    <s v="Davis and Sons"/>
    <s v="Seamless solution-oriented capacity"/>
    <x v="12"/>
    <n v="13468"/>
    <x v="1"/>
    <n v="245"/>
    <s v="US"/>
    <s v="USD"/>
    <n v="1497502800"/>
    <n v="1497675600"/>
    <d v="2017-06-15T05:00:00"/>
    <d v="2017-06-17T05:00:00"/>
    <b v="0"/>
    <b v="0"/>
    <s v="theater/plays"/>
    <x v="952"/>
    <n v="54.97"/>
    <s v="theater"/>
    <s v="plays"/>
  </r>
  <r>
    <n v="967"/>
    <s v="Howard-Douglas"/>
    <s v="Organized human-resource attitude"/>
    <x v="439"/>
    <n v="121138"/>
    <x v="1"/>
    <n v="1573"/>
    <s v="US"/>
    <s v="USD"/>
    <n v="1333688400"/>
    <n v="1336885200"/>
    <d v="2012-04-06T05:00:00"/>
    <d v="2012-05-13T05:00:00"/>
    <b v="0"/>
    <b v="0"/>
    <s v="music/world music"/>
    <x v="953"/>
    <n v="77.010000000000005"/>
    <s v="music"/>
    <s v="world music"/>
  </r>
  <r>
    <n v="968"/>
    <s v="Gonzalez-White"/>
    <s v="Open-architected disintermediate budgetary management"/>
    <x v="166"/>
    <n v="8117"/>
    <x v="1"/>
    <n v="114"/>
    <s v="US"/>
    <s v="USD"/>
    <n v="1293861600"/>
    <n v="1295157600"/>
    <d v="2011-01-01T06:00:00"/>
    <d v="2011-01-16T06:00:00"/>
    <b v="0"/>
    <b v="0"/>
    <s v="food/food trucks"/>
    <x v="954"/>
    <n v="71.2"/>
    <s v="food"/>
    <s v="food trucks"/>
  </r>
  <r>
    <n v="969"/>
    <s v="Lopez-King"/>
    <s v="Multi-lateral radical solution"/>
    <x v="58"/>
    <n v="8550"/>
    <x v="1"/>
    <n v="93"/>
    <s v="US"/>
    <s v="USD"/>
    <n v="1576994400"/>
    <n v="1577599200"/>
    <d v="2019-12-22T06:00:00"/>
    <d v="2019-12-29T06:00:00"/>
    <b v="0"/>
    <b v="0"/>
    <s v="theater/plays"/>
    <x v="955"/>
    <n v="91.94"/>
    <s v="theater"/>
    <s v="plays"/>
  </r>
  <r>
    <n v="970"/>
    <s v="Glover-Nelson"/>
    <s v="Inverse context-sensitive info-mediaries"/>
    <x v="309"/>
    <n v="57659"/>
    <x v="0"/>
    <n v="594"/>
    <s v="US"/>
    <s v="USD"/>
    <n v="1304917200"/>
    <n v="1305003600"/>
    <d v="2011-05-09T05:00:00"/>
    <d v="2011-05-10T05:00:00"/>
    <b v="0"/>
    <b v="0"/>
    <s v="theater/plays"/>
    <x v="956"/>
    <n v="97.07"/>
    <s v="theater"/>
    <s v="plays"/>
  </r>
  <r>
    <n v="971"/>
    <s v="Garner and Sons"/>
    <s v="Versatile neutral workforce"/>
    <x v="135"/>
    <n v="1414"/>
    <x v="0"/>
    <n v="24"/>
    <s v="US"/>
    <s v="USD"/>
    <n v="1381208400"/>
    <n v="1381726800"/>
    <d v="2013-10-08T05:00:00"/>
    <d v="2013-10-14T05:00:00"/>
    <b v="0"/>
    <b v="0"/>
    <s v="film &amp; video/television"/>
    <x v="957"/>
    <n v="58.92"/>
    <s v="film &amp; video"/>
    <s v="television"/>
  </r>
  <r>
    <n v="972"/>
    <s v="Sellers, Roach and Garrison"/>
    <s v="Multi-tiered systematic knowledge user"/>
    <x v="440"/>
    <n v="97524"/>
    <x v="1"/>
    <n v="1681"/>
    <s v="US"/>
    <s v="USD"/>
    <n v="1401685200"/>
    <n v="1402462800"/>
    <d v="2014-06-02T05:00:00"/>
    <d v="2014-06-11T05:00:00"/>
    <b v="0"/>
    <b v="1"/>
    <s v="technology/web"/>
    <x v="958"/>
    <n v="58.02"/>
    <s v="technology"/>
    <s v="web"/>
  </r>
  <r>
    <n v="973"/>
    <s v="Herrera, Bennett and Silva"/>
    <s v="Programmable multi-state algorithm"/>
    <x v="441"/>
    <n v="26176"/>
    <x v="0"/>
    <n v="252"/>
    <s v="US"/>
    <s v="USD"/>
    <n v="1291960800"/>
    <n v="1292133600"/>
    <d v="2010-12-10T06:00:00"/>
    <d v="2010-12-12T06:00:00"/>
    <b v="0"/>
    <b v="1"/>
    <s v="theater/plays"/>
    <x v="959"/>
    <n v="103.87"/>
    <s v="theater"/>
    <s v="plays"/>
  </r>
  <r>
    <n v="974"/>
    <s v="Thomas, Clay and Mendoza"/>
    <s v="Multi-channeled reciprocal interface"/>
    <x v="126"/>
    <n v="2991"/>
    <x v="1"/>
    <n v="32"/>
    <s v="US"/>
    <s v="USD"/>
    <n v="1368853200"/>
    <n v="1368939600"/>
    <d v="2013-05-18T05:00:00"/>
    <d v="2013-05-19T05:00:00"/>
    <b v="0"/>
    <b v="0"/>
    <s v="music/indie rock"/>
    <x v="960"/>
    <n v="93.47"/>
    <s v="music"/>
    <s v="indie rock"/>
  </r>
  <r>
    <n v="975"/>
    <s v="Ayala Group"/>
    <s v="Right-sized maximized migration"/>
    <x v="91"/>
    <n v="8366"/>
    <x v="1"/>
    <n v="135"/>
    <s v="US"/>
    <s v="USD"/>
    <n v="1448776800"/>
    <n v="1452146400"/>
    <d v="2015-11-29T06:00:00"/>
    <d v="2016-01-07T06:00:00"/>
    <b v="0"/>
    <b v="1"/>
    <s v="theater/plays"/>
    <x v="961"/>
    <n v="61.97"/>
    <s v="theater"/>
    <s v="plays"/>
  </r>
  <r>
    <n v="976"/>
    <s v="Huerta, Roberts and Dickerson"/>
    <s v="Self-enabling value-added artificial intelligence"/>
    <x v="220"/>
    <n v="12886"/>
    <x v="1"/>
    <n v="140"/>
    <s v="US"/>
    <s v="USD"/>
    <n v="1296194400"/>
    <n v="1296712800"/>
    <d v="2011-01-28T06:00:00"/>
    <d v="2011-02-03T06:00:00"/>
    <b v="0"/>
    <b v="1"/>
    <s v="theater/plays"/>
    <x v="962"/>
    <n v="92.04"/>
    <s v="theater"/>
    <s v="plays"/>
  </r>
  <r>
    <n v="977"/>
    <s v="Johnson Group"/>
    <s v="Vision-oriented interactive solution"/>
    <x v="260"/>
    <n v="5177"/>
    <x v="0"/>
    <n v="67"/>
    <s v="US"/>
    <s v="USD"/>
    <n v="1517983200"/>
    <n v="1520748000"/>
    <d v="2018-02-07T06:00:00"/>
    <d v="2018-03-11T06:00:00"/>
    <b v="0"/>
    <b v="0"/>
    <s v="food/food trucks"/>
    <x v="963"/>
    <n v="77.27"/>
    <s v="food"/>
    <s v="food trucks"/>
  </r>
  <r>
    <n v="978"/>
    <s v="Bailey, Nguyen and Martinez"/>
    <s v="Fundamental user-facing productivity"/>
    <x v="67"/>
    <n v="8641"/>
    <x v="1"/>
    <n v="92"/>
    <s v="US"/>
    <s v="USD"/>
    <n v="1478930400"/>
    <n v="1480831200"/>
    <d v="2016-11-12T06:00:00"/>
    <d v="2016-12-04T06:00:00"/>
    <b v="0"/>
    <b v="0"/>
    <s v="games/video games"/>
    <x v="964"/>
    <n v="93.92"/>
    <s v="games"/>
    <s v="video games"/>
  </r>
  <r>
    <n v="979"/>
    <s v="Williams, Martin and Meyer"/>
    <s v="Innovative well-modulated capability"/>
    <x v="138"/>
    <n v="86244"/>
    <x v="1"/>
    <n v="1015"/>
    <s v="GB"/>
    <s v="GBP"/>
    <n v="1426395600"/>
    <n v="1426914000"/>
    <d v="2015-03-15T05:00:00"/>
    <d v="2015-03-21T05:00:00"/>
    <b v="0"/>
    <b v="0"/>
    <s v="theater/plays"/>
    <x v="965"/>
    <n v="84.97"/>
    <s v="theater"/>
    <s v="plays"/>
  </r>
  <r>
    <n v="980"/>
    <s v="Huff-Johnson"/>
    <s v="Universal fault-tolerant orchestration"/>
    <x v="442"/>
    <n v="78630"/>
    <x v="0"/>
    <n v="742"/>
    <s v="US"/>
    <s v="USD"/>
    <n v="1446181200"/>
    <n v="1446616800"/>
    <d v="2015-10-30T05:00:00"/>
    <d v="2015-11-04T06:00:00"/>
    <b v="1"/>
    <b v="0"/>
    <s v="publishing/nonfiction"/>
    <x v="966"/>
    <n v="105.97"/>
    <s v="publishing"/>
    <s v="nonfiction"/>
  </r>
  <r>
    <n v="981"/>
    <s v="Diaz-Little"/>
    <s v="Grass-roots executive synergy"/>
    <x v="313"/>
    <n v="11941"/>
    <x v="1"/>
    <n v="323"/>
    <s v="US"/>
    <s v="USD"/>
    <n v="1514181600"/>
    <n v="1517032800"/>
    <d v="2017-12-25T06:00:00"/>
    <d v="2018-01-27T06:00:00"/>
    <b v="0"/>
    <b v="0"/>
    <s v="technology/web"/>
    <x v="967"/>
    <n v="36.97"/>
    <s v="technology"/>
    <s v="web"/>
  </r>
  <r>
    <n v="982"/>
    <s v="Freeman-French"/>
    <s v="Multi-layered optimal application"/>
    <x v="44"/>
    <n v="6115"/>
    <x v="0"/>
    <n v="75"/>
    <s v="US"/>
    <s v="USD"/>
    <n v="1311051600"/>
    <n v="1311224400"/>
    <d v="2011-07-19T05:00:00"/>
    <d v="2011-07-21T05:00:00"/>
    <b v="0"/>
    <b v="1"/>
    <s v="film &amp; video/documentary"/>
    <x v="968"/>
    <n v="81.53"/>
    <s v="film &amp; video"/>
    <s v="documentary"/>
  </r>
  <r>
    <n v="983"/>
    <s v="Beck-Weber"/>
    <s v="Business-focused full-range core"/>
    <x v="443"/>
    <n v="188404"/>
    <x v="1"/>
    <n v="2326"/>
    <s v="US"/>
    <s v="USD"/>
    <n v="1564894800"/>
    <n v="1566190800"/>
    <d v="2019-08-04T05:00:00"/>
    <d v="2019-08-19T05:00:00"/>
    <b v="0"/>
    <b v="0"/>
    <s v="film &amp; video/documentary"/>
    <x v="969"/>
    <n v="81"/>
    <s v="film &amp; video"/>
    <s v="documentary"/>
  </r>
  <r>
    <n v="984"/>
    <s v="Lewis-Jacobson"/>
    <s v="Exclusive system-worthy Graphic Interface"/>
    <x v="191"/>
    <n v="9910"/>
    <x v="1"/>
    <n v="381"/>
    <s v="US"/>
    <s v="USD"/>
    <n v="1567918800"/>
    <n v="1570165200"/>
    <d v="2019-09-08T05:00:00"/>
    <d v="2019-10-04T05:00:00"/>
    <b v="0"/>
    <b v="0"/>
    <s v="theater/plays"/>
    <x v="970"/>
    <n v="26.01"/>
    <s v="theater"/>
    <s v="plays"/>
  </r>
  <r>
    <n v="985"/>
    <s v="Logan-Curtis"/>
    <s v="Enhanced optimal ability"/>
    <x v="305"/>
    <n v="114523"/>
    <x v="0"/>
    <n v="4405"/>
    <s v="US"/>
    <s v="USD"/>
    <n v="1386309600"/>
    <n v="1388556000"/>
    <d v="2013-12-06T06:00:00"/>
    <d v="2014-01-01T06:00:00"/>
    <b v="0"/>
    <b v="1"/>
    <s v="music/rock"/>
    <x v="971"/>
    <n v="26"/>
    <s v="music"/>
    <s v="rock"/>
  </r>
  <r>
    <n v="986"/>
    <s v="Chan, Washington and Callahan"/>
    <s v="Optional zero administration neural-net"/>
    <x v="75"/>
    <n v="3144"/>
    <x v="0"/>
    <n v="92"/>
    <s v="US"/>
    <s v="USD"/>
    <n v="1301979600"/>
    <n v="1303189200"/>
    <d v="2011-04-05T05:00:00"/>
    <d v="2011-04-19T05:00:00"/>
    <b v="0"/>
    <b v="0"/>
    <s v="music/rock"/>
    <x v="972"/>
    <n v="34.17"/>
    <s v="music"/>
    <s v="rock"/>
  </r>
  <r>
    <n v="987"/>
    <s v="Wilson Group"/>
    <s v="Ameliorated foreground focus group"/>
    <x v="8"/>
    <n v="13441"/>
    <x v="1"/>
    <n v="480"/>
    <s v="US"/>
    <s v="USD"/>
    <n v="1493269200"/>
    <n v="1494478800"/>
    <d v="2017-04-27T05:00:00"/>
    <d v="2017-05-11T05:00:00"/>
    <b v="0"/>
    <b v="0"/>
    <s v="film &amp; video/documentary"/>
    <x v="973"/>
    <n v="28"/>
    <s v="film &amp; video"/>
    <s v="documentary"/>
  </r>
  <r>
    <n v="988"/>
    <s v="Gardner, Ryan and Gutierrez"/>
    <s v="Triple-buffered multi-tasking matrices"/>
    <x v="151"/>
    <n v="4899"/>
    <x v="0"/>
    <n v="64"/>
    <s v="US"/>
    <s v="USD"/>
    <n v="1478930400"/>
    <n v="1480744800"/>
    <d v="2016-11-12T06:00:00"/>
    <d v="2016-12-03T06:00:00"/>
    <b v="0"/>
    <b v="0"/>
    <s v="publishing/radio &amp; podcasts"/>
    <x v="974"/>
    <n v="76.55"/>
    <s v="publishing"/>
    <s v="radio &amp; podcasts"/>
  </r>
  <r>
    <n v="989"/>
    <s v="Hernandez Inc"/>
    <s v="Versatile dedicated migration"/>
    <x v="166"/>
    <n v="11990"/>
    <x v="1"/>
    <n v="226"/>
    <s v="US"/>
    <s v="USD"/>
    <n v="1555390800"/>
    <n v="1555822800"/>
    <d v="2019-04-16T05:00:00"/>
    <d v="2019-04-21T05:00:00"/>
    <b v="0"/>
    <b v="0"/>
    <s v="publishing/translations"/>
    <x v="975"/>
    <n v="53.05"/>
    <s v="publishing"/>
    <s v="translations"/>
  </r>
  <r>
    <n v="990"/>
    <s v="Ortiz-Roberts"/>
    <s v="Devolved foreground customer loyalty"/>
    <x v="75"/>
    <n v="6839"/>
    <x v="0"/>
    <n v="64"/>
    <s v="US"/>
    <s v="USD"/>
    <n v="1456984800"/>
    <n v="1458882000"/>
    <d v="2016-03-03T06:00:00"/>
    <d v="2016-03-25T05:00:00"/>
    <b v="0"/>
    <b v="1"/>
    <s v="film &amp; video/drama"/>
    <x v="976"/>
    <n v="106.86"/>
    <s v="film &amp; video"/>
    <s v="drama"/>
  </r>
  <r>
    <n v="991"/>
    <s v="Ramirez LLC"/>
    <s v="Reduced reciprocal focus group"/>
    <x v="122"/>
    <n v="11091"/>
    <x v="1"/>
    <n v="241"/>
    <s v="US"/>
    <s v="USD"/>
    <n v="1411621200"/>
    <n v="1411966800"/>
    <d v="2014-09-25T05:00:00"/>
    <d v="2014-09-29T05:00:00"/>
    <b v="0"/>
    <b v="1"/>
    <s v="music/rock"/>
    <x v="977"/>
    <n v="46.02"/>
    <s v="music"/>
    <s v="rock"/>
  </r>
  <r>
    <n v="992"/>
    <s v="Morrow Inc"/>
    <s v="Networked global migration"/>
    <x v="33"/>
    <n v="13223"/>
    <x v="1"/>
    <n v="132"/>
    <s v="US"/>
    <s v="USD"/>
    <n v="1525669200"/>
    <n v="1526878800"/>
    <d v="2018-05-07T05:00:00"/>
    <d v="2018-05-21T05:00:00"/>
    <b v="0"/>
    <b v="1"/>
    <s v="film &amp; video/drama"/>
    <x v="978"/>
    <n v="100.17"/>
    <s v="film &amp; video"/>
    <s v="drama"/>
  </r>
  <r>
    <n v="993"/>
    <s v="Erickson-Rogers"/>
    <s v="De-engineered even-keeled definition"/>
    <x v="122"/>
    <n v="7608"/>
    <x v="3"/>
    <n v="75"/>
    <s v="IT"/>
    <s v="EUR"/>
    <n v="1450936800"/>
    <n v="1452405600"/>
    <d v="2015-12-24T06:00:00"/>
    <d v="2016-01-10T06:00:00"/>
    <b v="0"/>
    <b v="1"/>
    <s v="photography/photography books"/>
    <x v="979"/>
    <n v="101.44"/>
    <s v="photography"/>
    <s v="photography books"/>
  </r>
  <r>
    <n v="994"/>
    <s v="Leach, Rich and Price"/>
    <s v="Implemented bi-directional flexibility"/>
    <x v="444"/>
    <n v="74073"/>
    <x v="0"/>
    <n v="842"/>
    <s v="US"/>
    <s v="USD"/>
    <n v="1413522000"/>
    <n v="1414040400"/>
    <d v="2014-10-17T05:00:00"/>
    <d v="2014-10-23T05:00:00"/>
    <b v="0"/>
    <b v="1"/>
    <s v="publishing/translations"/>
    <x v="980"/>
    <n v="87.97"/>
    <s v="publishing"/>
    <s v="translations"/>
  </r>
  <r>
    <n v="995"/>
    <s v="Manning-Hamilton"/>
    <s v="Vision-oriented scalable definition"/>
    <x v="238"/>
    <n v="153216"/>
    <x v="1"/>
    <n v="2043"/>
    <s v="US"/>
    <s v="USD"/>
    <n v="1541307600"/>
    <n v="1543816800"/>
    <d v="2018-11-04T05:00:00"/>
    <d v="2018-12-03T06:00:00"/>
    <b v="0"/>
    <b v="1"/>
    <s v="food/food trucks"/>
    <x v="981"/>
    <n v="75"/>
    <s v="food"/>
    <s v="food trucks"/>
  </r>
  <r>
    <n v="996"/>
    <s v="Butler LLC"/>
    <s v="Future-proofed upward-trending migration"/>
    <x v="47"/>
    <n v="4814"/>
    <x v="0"/>
    <n v="112"/>
    <s v="US"/>
    <s v="USD"/>
    <n v="1357106400"/>
    <n v="1359698400"/>
    <d v="2013-01-02T06:00:00"/>
    <d v="2013-02-01T06:00:00"/>
    <b v="0"/>
    <b v="0"/>
    <s v="theater/plays"/>
    <x v="982"/>
    <n v="42.98"/>
    <s v="theater"/>
    <s v="plays"/>
  </r>
  <r>
    <n v="997"/>
    <s v="Ball LLC"/>
    <s v="Right-sized full-range throughput"/>
    <x v="4"/>
    <n v="4603"/>
    <x v="3"/>
    <n v="139"/>
    <s v="IT"/>
    <s v="EUR"/>
    <n v="1390197600"/>
    <n v="1390629600"/>
    <d v="2014-01-20T06:00:00"/>
    <d v="2014-01-25T06:00:00"/>
    <b v="0"/>
    <b v="0"/>
    <s v="theater/plays"/>
    <x v="983"/>
    <n v="33.119999999999997"/>
    <s v="theater"/>
    <s v="plays"/>
  </r>
  <r>
    <n v="998"/>
    <s v="Taylor, Santiago and Flores"/>
    <s v="Polarized composite customer loyalty"/>
    <x v="445"/>
    <n v="37823"/>
    <x v="0"/>
    <n v="374"/>
    <s v="US"/>
    <s v="USD"/>
    <n v="1265868000"/>
    <n v="1267077600"/>
    <d v="2010-02-11T06:00:00"/>
    <d v="2010-02-25T06:00:00"/>
    <b v="0"/>
    <b v="1"/>
    <s v="music/indie rock"/>
    <x v="984"/>
    <n v="101.13"/>
    <s v="music"/>
    <s v="indie rock"/>
  </r>
  <r>
    <n v="999"/>
    <s v="Hernandez, Norton and Kelley"/>
    <s v="Expanded eco-centric policy"/>
    <x v="446"/>
    <n v="62819"/>
    <x v="3"/>
    <n v="1122"/>
    <s v="US"/>
    <s v="USD"/>
    <n v="1467176400"/>
    <n v="1467781200"/>
    <d v="2016-06-29T05:00:00"/>
    <d v="2016-07-06T05:00:00"/>
    <b v="0"/>
    <b v="0"/>
    <s v="food/food trucks"/>
    <x v="985"/>
    <n v="55.99"/>
    <s v="food"/>
    <s v="food trucks"/>
  </r>
  <r>
    <m/>
    <m/>
    <m/>
    <x v="447"/>
    <m/>
    <x v="4"/>
    <m/>
    <m/>
    <m/>
    <m/>
    <m/>
    <m/>
    <m/>
    <m/>
    <m/>
    <m/>
    <x v="986"/>
    <m/>
    <m/>
    <m/>
  </r>
  <r>
    <m/>
    <m/>
    <m/>
    <x v="447"/>
    <m/>
    <x v="4"/>
    <m/>
    <m/>
    <m/>
    <m/>
    <m/>
    <m/>
    <m/>
    <m/>
    <m/>
    <m/>
    <x v="986"/>
    <m/>
    <m/>
    <m/>
  </r>
  <r>
    <m/>
    <m/>
    <m/>
    <x v="447"/>
    <m/>
    <x v="4"/>
    <m/>
    <m/>
    <m/>
    <m/>
    <m/>
    <m/>
    <m/>
    <m/>
    <m/>
    <m/>
    <x v="986"/>
    <m/>
    <m/>
    <m/>
  </r>
  <r>
    <m/>
    <m/>
    <m/>
    <x v="447"/>
    <m/>
    <x v="4"/>
    <m/>
    <m/>
    <m/>
    <m/>
    <m/>
    <m/>
    <m/>
    <m/>
    <m/>
    <m/>
    <x v="986"/>
    <m/>
    <m/>
    <m/>
  </r>
  <r>
    <m/>
    <m/>
    <m/>
    <x v="447"/>
    <m/>
    <x v="4"/>
    <m/>
    <m/>
    <m/>
    <m/>
    <m/>
    <m/>
    <m/>
    <m/>
    <m/>
    <m/>
    <x v="986"/>
    <m/>
    <m/>
    <m/>
  </r>
  <r>
    <m/>
    <m/>
    <m/>
    <x v="447"/>
    <m/>
    <x v="4"/>
    <m/>
    <m/>
    <m/>
    <m/>
    <m/>
    <m/>
    <m/>
    <m/>
    <m/>
    <m/>
    <x v="986"/>
    <m/>
    <m/>
    <m/>
  </r>
  <r>
    <m/>
    <m/>
    <m/>
    <x v="447"/>
    <m/>
    <x v="4"/>
    <m/>
    <m/>
    <m/>
    <m/>
    <m/>
    <m/>
    <m/>
    <m/>
    <m/>
    <m/>
    <x v="986"/>
    <m/>
    <m/>
    <m/>
  </r>
  <r>
    <m/>
    <m/>
    <m/>
    <x v="447"/>
    <m/>
    <x v="4"/>
    <m/>
    <m/>
    <m/>
    <m/>
    <m/>
    <m/>
    <m/>
    <m/>
    <m/>
    <m/>
    <x v="986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2" cacheId="0" applyNumberFormats="0" applyBorderFormats="0" applyFontFormats="0" applyPatternFormats="0" applyAlignmentFormats="0" applyWidthHeightFormats="1" dataCaption="Values" updatedVersion="5" minRefreshableVersion="3" useAutoFormatting="1" createdVersion="5" indent="0" compact="0" outline="1" outlineData="1" compactData="0" multipleFieldFilters="0">
  <location ref="A3:D2980" firstHeaderRow="1" firstDataRow="1" firstDataCol="3"/>
  <pivotFields count="16">
    <pivotField compact="0" showAll="0">
      <items count="100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t="default"/>
      </items>
    </pivotField>
    <pivotField axis="axisRow" compact="0" showAll="0">
      <items count="976">
        <item x="77"/>
        <item x="266"/>
        <item x="397"/>
        <item x="182"/>
        <item x="487"/>
        <item x="351"/>
        <item x="874"/>
        <item x="178"/>
        <item x="916"/>
        <item x="128"/>
        <item x="259"/>
        <item x="801"/>
        <item x="798"/>
        <item x="360"/>
        <item x="547"/>
        <item x="696"/>
        <item x="871"/>
        <item x="804"/>
        <item x="440"/>
        <item x="58"/>
        <item x="412"/>
        <item x="189"/>
        <item x="98"/>
        <item x="206"/>
        <item x="578"/>
        <item x="520"/>
        <item x="143"/>
        <item x="248"/>
        <item x="951"/>
        <item x="837"/>
        <item x="648"/>
        <item x="185"/>
        <item x="953"/>
        <item x="402"/>
        <item x="382"/>
        <item x="383"/>
        <item x="63"/>
        <item x="809"/>
        <item x="99"/>
        <item x="0"/>
        <item x="971"/>
        <item x="791"/>
        <item x="70"/>
        <item x="702"/>
        <item x="628"/>
        <item x="603"/>
        <item x="873"/>
        <item x="115"/>
        <item x="253"/>
        <item x="140"/>
        <item x="408"/>
        <item x="200"/>
        <item x="585"/>
        <item x="708"/>
        <item x="958"/>
        <item x="398"/>
        <item x="489"/>
        <item x="290"/>
        <item x="538"/>
        <item x="47"/>
        <item x="343"/>
        <item x="65"/>
        <item x="876"/>
        <item x="523"/>
        <item x="27"/>
        <item x="502"/>
        <item x="878"/>
        <item x="37"/>
        <item x="936"/>
        <item x="171"/>
        <item x="553"/>
        <item x="33"/>
        <item x="416"/>
        <item x="237"/>
        <item x="674"/>
        <item x="152"/>
        <item x="930"/>
        <item x="679"/>
        <item x="812"/>
        <item x="51"/>
        <item x="414"/>
        <item x="832"/>
        <item x="600"/>
        <item x="106"/>
        <item x="279"/>
        <item x="57"/>
        <item x="136"/>
        <item x="831"/>
        <item x="366"/>
        <item x="762"/>
        <item x="656"/>
        <item x="353"/>
        <item x="581"/>
        <item x="591"/>
        <item x="418"/>
        <item x="550"/>
        <item x="296"/>
        <item x="150"/>
        <item x="121"/>
        <item x="589"/>
        <item x="267"/>
        <item x="905"/>
        <item x="372"/>
        <item x="532"/>
        <item x="166"/>
        <item x="848"/>
        <item x="161"/>
        <item x="887"/>
        <item x="799"/>
        <item x="794"/>
        <item x="605"/>
        <item x="354"/>
        <item x="163"/>
        <item x="970"/>
        <item x="339"/>
        <item x="903"/>
        <item x="766"/>
        <item x="438"/>
        <item x="134"/>
        <item x="720"/>
        <item x="25"/>
        <item x="193"/>
        <item x="740"/>
        <item x="28"/>
        <item x="834"/>
        <item x="681"/>
        <item x="158"/>
        <item x="332"/>
        <item x="620"/>
        <item x="207"/>
        <item x="715"/>
        <item x="890"/>
        <item x="7"/>
        <item x="608"/>
        <item x="49"/>
        <item x="110"/>
        <item x="961"/>
        <item x="117"/>
        <item x="860"/>
        <item x="105"/>
        <item x="297"/>
        <item x="223"/>
        <item x="738"/>
        <item x="869"/>
        <item x="592"/>
        <item x="853"/>
        <item x="641"/>
        <item x="84"/>
        <item x="119"/>
        <item x="88"/>
        <item x="483"/>
        <item x="526"/>
        <item x="439"/>
        <item x="726"/>
        <item x="30"/>
        <item x="159"/>
        <item x="563"/>
        <item x="895"/>
        <item x="514"/>
        <item x="426"/>
        <item x="17"/>
        <item x="265"/>
        <item x="593"/>
        <item x="685"/>
        <item x="828"/>
        <item x="322"/>
        <item x="22"/>
        <item x="833"/>
        <item x="496"/>
        <item x="73"/>
        <item x="872"/>
        <item x="190"/>
        <item x="299"/>
        <item x="817"/>
        <item x="896"/>
        <item x="866"/>
        <item x="826"/>
        <item x="165"/>
        <item x="482"/>
        <item x="524"/>
        <item x="579"/>
        <item x="507"/>
        <item x="859"/>
        <item x="60"/>
        <item x="387"/>
        <item x="716"/>
        <item x="167"/>
        <item x="444"/>
        <item x="435"/>
        <item x="929"/>
        <item x="157"/>
        <item x="204"/>
        <item x="181"/>
        <item x="116"/>
        <item x="379"/>
        <item x="411"/>
        <item x="851"/>
        <item x="307"/>
        <item x="480"/>
        <item x="913"/>
        <item x="389"/>
        <item x="906"/>
        <item x="877"/>
        <item x="842"/>
        <item x="74"/>
        <item x="231"/>
        <item x="86"/>
        <item x="907"/>
        <item x="284"/>
        <item x="710"/>
        <item x="610"/>
        <item x="108"/>
        <item x="537"/>
        <item x="445"/>
        <item x="357"/>
        <item x="956"/>
        <item x="855"/>
        <item x="706"/>
        <item x="545"/>
        <item x="101"/>
        <item x="280"/>
        <item x="257"/>
        <item x="617"/>
        <item x="803"/>
        <item x="729"/>
        <item x="422"/>
        <item x="123"/>
        <item x="844"/>
        <item x="236"/>
        <item x="786"/>
        <item x="967"/>
        <item x="912"/>
        <item x="856"/>
        <item x="160"/>
        <item x="699"/>
        <item x="652"/>
        <item x="87"/>
        <item x="286"/>
        <item x="301"/>
        <item x="634"/>
        <item x="275"/>
        <item x="145"/>
        <item x="142"/>
        <item x="560"/>
        <item x="700"/>
        <item x="727"/>
        <item x="83"/>
        <item x="131"/>
        <item x="377"/>
        <item x="310"/>
        <item x="56"/>
        <item x="386"/>
        <item x="132"/>
        <item x="430"/>
        <item x="270"/>
        <item x="690"/>
        <item x="552"/>
        <item x="187"/>
        <item x="898"/>
        <item x="225"/>
        <item x="683"/>
        <item x="570"/>
        <item x="91"/>
        <item x="512"/>
        <item x="778"/>
        <item x="957"/>
        <item x="103"/>
        <item x="566"/>
        <item x="521"/>
        <item x="814"/>
        <item x="235"/>
        <item x="486"/>
        <item x="102"/>
        <item x="287"/>
        <item x="242"/>
        <item x="821"/>
        <item x="40"/>
        <item x="385"/>
        <item x="722"/>
        <item x="963"/>
        <item x="947"/>
        <item x="527"/>
        <item x="697"/>
        <item x="133"/>
        <item x="888"/>
        <item x="341"/>
        <item x="662"/>
        <item x="670"/>
        <item x="717"/>
        <item x="355"/>
        <item x="946"/>
        <item x="459"/>
        <item x="81"/>
        <item x="644"/>
        <item x="337"/>
        <item x="240"/>
        <item x="460"/>
        <item x="756"/>
        <item x="944"/>
        <item x="263"/>
        <item x="596"/>
        <item x="362"/>
        <item x="23"/>
        <item x="10"/>
        <item x="899"/>
        <item x="935"/>
        <item x="371"/>
        <item x="517"/>
        <item x="730"/>
        <item x="465"/>
        <item x="126"/>
        <item x="302"/>
        <item x="736"/>
        <item x="340"/>
        <item x="749"/>
        <item x="582"/>
        <item x="93"/>
        <item x="909"/>
        <item x="923"/>
        <item x="155"/>
        <item x="139"/>
        <item x="72"/>
        <item x="433"/>
        <item x="849"/>
        <item x="94"/>
        <item x="539"/>
        <item x="559"/>
        <item x="788"/>
        <item x="428"/>
        <item x="114"/>
        <item x="442"/>
        <item x="5"/>
        <item x="632"/>
        <item x="323"/>
        <item x="790"/>
        <item x="939"/>
        <item x="146"/>
        <item x="584"/>
        <item x="505"/>
        <item x="534"/>
        <item x="308"/>
        <item x="111"/>
        <item x="336"/>
        <item x="203"/>
        <item x="885"/>
        <item x="884"/>
        <item x="689"/>
        <item x="321"/>
        <item x="759"/>
        <item x="931"/>
        <item x="347"/>
        <item x="485"/>
        <item x="168"/>
        <item x="964"/>
        <item x="973"/>
        <item x="52"/>
        <item x="391"/>
        <item x="555"/>
        <item x="949"/>
        <item x="405"/>
        <item x="243"/>
        <item x="423"/>
        <item x="277"/>
        <item x="85"/>
        <item x="241"/>
        <item x="728"/>
        <item x="16"/>
        <item x="549"/>
        <item x="645"/>
        <item x="815"/>
        <item x="228"/>
        <item x="880"/>
        <item x="138"/>
        <item x="471"/>
        <item x="291"/>
        <item x="533"/>
        <item x="394"/>
        <item x="525"/>
        <item x="830"/>
        <item x="488"/>
        <item x="271"/>
        <item x="779"/>
        <item x="96"/>
        <item x="184"/>
        <item x="943"/>
        <item x="820"/>
        <item x="647"/>
        <item x="219"/>
        <item x="137"/>
        <item x="952"/>
        <item x="221"/>
        <item x="955"/>
        <item x="463"/>
        <item x="599"/>
        <item x="199"/>
        <item x="493"/>
        <item x="551"/>
        <item x="630"/>
        <item x="732"/>
        <item x="695"/>
        <item x="208"/>
        <item x="141"/>
        <item x="32"/>
        <item x="618"/>
        <item x="845"/>
        <item x="36"/>
        <item x="541"/>
        <item x="580"/>
        <item x="649"/>
        <item x="498"/>
        <item x="558"/>
        <item x="597"/>
        <item x="212"/>
        <item x="222"/>
        <item x="216"/>
        <item x="535"/>
        <item x="29"/>
        <item x="246"/>
        <item x="810"/>
        <item x="516"/>
        <item x="18"/>
        <item x="226"/>
        <item x="751"/>
        <item x="754"/>
        <item x="711"/>
        <item x="669"/>
        <item x="797"/>
        <item x="175"/>
        <item x="50"/>
        <item x="672"/>
        <item x="897"/>
        <item x="395"/>
        <item x="112"/>
        <item x="419"/>
        <item x="829"/>
        <item x="69"/>
        <item x="774"/>
        <item x="334"/>
        <item x="818"/>
        <item x="636"/>
        <item x="556"/>
        <item x="770"/>
        <item x="846"/>
        <item x="162"/>
        <item x="554"/>
        <item x="667"/>
        <item x="659"/>
        <item x="771"/>
        <item x="12"/>
        <item x="39"/>
        <item x="196"/>
        <item x="606"/>
        <item x="381"/>
        <item x="889"/>
        <item x="432"/>
        <item x="376"/>
        <item x="388"/>
        <item x="90"/>
        <item x="48"/>
        <item x="625"/>
        <item x="548"/>
        <item x="793"/>
        <item x="478"/>
        <item x="454"/>
        <item x="734"/>
        <item x="359"/>
        <item x="4"/>
        <item x="361"/>
        <item x="822"/>
        <item x="135"/>
        <item x="968"/>
        <item x="374"/>
        <item x="264"/>
        <item x="403"/>
        <item x="839"/>
        <item x="234"/>
        <item x="177"/>
        <item x="671"/>
        <item x="401"/>
        <item x="224"/>
        <item x="813"/>
        <item x="841"/>
        <item x="338"/>
        <item x="959"/>
        <item x="655"/>
        <item x="345"/>
        <item x="261"/>
        <item x="960"/>
        <item x="741"/>
        <item x="192"/>
        <item x="473"/>
        <item x="164"/>
        <item x="67"/>
        <item x="314"/>
        <item x="682"/>
        <item x="945"/>
        <item x="735"/>
        <item x="910"/>
        <item x="364"/>
        <item x="282"/>
        <item x="491"/>
        <item x="130"/>
        <item x="919"/>
        <item x="857"/>
        <item x="864"/>
        <item x="404"/>
        <item x="472"/>
        <item x="816"/>
        <item x="624"/>
        <item x="406"/>
        <item x="34"/>
        <item x="38"/>
        <item x="969"/>
        <item x="179"/>
        <item x="718"/>
        <item x="373"/>
        <item x="511"/>
        <item x="76"/>
        <item x="673"/>
        <item x="616"/>
        <item x="144"/>
        <item x="441"/>
        <item x="476"/>
        <item x="614"/>
        <item x="311"/>
        <item x="838"/>
        <item x="731"/>
        <item x="587"/>
        <item x="127"/>
        <item x="569"/>
        <item x="561"/>
        <item x="543"/>
        <item x="315"/>
        <item x="938"/>
        <item x="238"/>
        <item x="260"/>
        <item x="434"/>
        <item x="752"/>
        <item x="747"/>
        <item x="424"/>
        <item x="698"/>
        <item x="583"/>
        <item x="495"/>
        <item x="686"/>
        <item x="475"/>
        <item x="709"/>
        <item x="3"/>
        <item x="333"/>
        <item x="458"/>
        <item x="202"/>
        <item x="407"/>
        <item x="2"/>
        <item x="233"/>
        <item x="544"/>
        <item x="723"/>
        <item x="755"/>
        <item x="156"/>
        <item x="380"/>
        <item x="268"/>
        <item x="607"/>
        <item x="827"/>
        <item x="806"/>
        <item x="312"/>
        <item x="390"/>
        <item x="436"/>
        <item x="318"/>
        <item x="320"/>
        <item x="352"/>
        <item x="836"/>
        <item x="229"/>
        <item x="807"/>
        <item x="35"/>
        <item x="744"/>
        <item x="78"/>
        <item x="748"/>
        <item x="714"/>
        <item x="692"/>
        <item x="217"/>
        <item x="911"/>
        <item x="680"/>
        <item x="490"/>
        <item x="508"/>
        <item x="567"/>
        <item x="691"/>
        <item x="68"/>
        <item x="273"/>
        <item x="129"/>
        <item x="213"/>
        <item x="447"/>
        <item x="542"/>
        <item x="966"/>
        <item x="522"/>
        <item x="835"/>
        <item x="64"/>
        <item x="147"/>
        <item x="760"/>
        <item x="932"/>
        <item x="854"/>
        <item x="808"/>
        <item x="529"/>
        <item x="757"/>
        <item x="470"/>
        <item x="651"/>
        <item x="664"/>
        <item x="678"/>
        <item x="396"/>
        <item x="348"/>
        <item x="724"/>
        <item x="666"/>
        <item x="668"/>
        <item x="675"/>
        <item x="469"/>
        <item x="172"/>
        <item x="393"/>
        <item x="370"/>
        <item x="335"/>
        <item x="942"/>
        <item x="8"/>
        <item x="461"/>
        <item x="285"/>
        <item x="1"/>
        <item x="180"/>
        <item x="464"/>
        <item x="783"/>
        <item x="693"/>
        <item x="858"/>
        <item x="6"/>
        <item x="594"/>
        <item x="965"/>
        <item x="201"/>
        <item x="392"/>
        <item x="220"/>
        <item x="704"/>
        <item x="331"/>
        <item x="446"/>
        <item x="792"/>
        <item x="198"/>
        <item x="867"/>
        <item x="186"/>
        <item x="151"/>
        <item x="621"/>
        <item x="565"/>
        <item x="882"/>
        <item x="653"/>
        <item x="326"/>
        <item x="619"/>
        <item x="657"/>
        <item x="149"/>
        <item x="941"/>
        <item x="688"/>
        <item x="251"/>
        <item x="785"/>
        <item x="356"/>
        <item x="11"/>
        <item x="737"/>
        <item x="19"/>
        <item x="197"/>
        <item x="375"/>
        <item x="346"/>
        <item x="604"/>
        <item x="633"/>
        <item x="928"/>
        <item x="303"/>
        <item x="767"/>
        <item x="920"/>
        <item x="325"/>
        <item x="819"/>
        <item x="227"/>
        <item x="572"/>
        <item x="239"/>
        <item x="82"/>
        <item x="823"/>
        <item x="429"/>
        <item x="573"/>
        <item x="879"/>
        <item x="125"/>
        <item x="443"/>
        <item x="218"/>
        <item x="574"/>
        <item x="712"/>
        <item x="510"/>
        <item x="509"/>
        <item x="893"/>
        <item x="750"/>
        <item x="363"/>
        <item x="733"/>
        <item x="631"/>
        <item x="276"/>
        <item x="298"/>
        <item x="9"/>
        <item x="677"/>
        <item x="20"/>
        <item x="232"/>
        <item x="781"/>
        <item x="44"/>
        <item x="378"/>
        <item x="703"/>
        <item x="477"/>
        <item x="455"/>
        <item x="914"/>
        <item x="479"/>
        <item x="467"/>
        <item x="629"/>
        <item x="894"/>
        <item x="934"/>
        <item x="546"/>
        <item x="892"/>
        <item x="249"/>
        <item x="937"/>
        <item x="247"/>
        <item x="501"/>
        <item x="643"/>
        <item x="635"/>
        <item x="118"/>
        <item x="658"/>
        <item x="425"/>
        <item x="499"/>
        <item x="474"/>
        <item x="742"/>
        <item x="784"/>
        <item x="775"/>
        <item x="883"/>
        <item x="14"/>
        <item x="154"/>
        <item x="824"/>
        <item x="665"/>
        <item x="940"/>
        <item x="409"/>
        <item x="437"/>
        <item x="183"/>
        <item x="252"/>
        <item x="109"/>
        <item x="61"/>
        <item x="427"/>
        <item x="254"/>
        <item x="519"/>
        <item x="598"/>
        <item x="330"/>
        <item x="292"/>
        <item x="281"/>
        <item x="575"/>
        <item x="745"/>
        <item x="54"/>
        <item x="400"/>
        <item x="305"/>
        <item x="410"/>
        <item x="244"/>
        <item x="646"/>
        <item x="306"/>
        <item x="358"/>
        <item x="95"/>
        <item x="661"/>
        <item x="506"/>
        <item x="571"/>
        <item x="313"/>
        <item x="891"/>
        <item x="865"/>
        <item x="922"/>
        <item x="66"/>
        <item x="194"/>
        <item x="319"/>
        <item x="850"/>
        <item x="868"/>
        <item x="92"/>
        <item x="174"/>
        <item x="602"/>
        <item x="468"/>
        <item x="324"/>
        <item x="448"/>
        <item x="269"/>
        <item x="420"/>
        <item x="43"/>
        <item x="31"/>
        <item x="210"/>
        <item x="24"/>
        <item x="948"/>
        <item x="739"/>
        <item x="746"/>
        <item x="349"/>
        <item x="528"/>
        <item x="462"/>
        <item x="452"/>
        <item x="694"/>
        <item x="721"/>
        <item x="21"/>
        <item x="862"/>
        <item x="687"/>
        <item x="250"/>
        <item x="369"/>
        <item x="780"/>
        <item x="195"/>
        <item x="650"/>
        <item x="492"/>
        <item x="294"/>
        <item x="288"/>
        <item x="753"/>
        <item x="612"/>
        <item x="104"/>
        <item x="768"/>
        <item x="368"/>
        <item x="295"/>
        <item x="925"/>
        <item x="278"/>
        <item x="53"/>
        <item x="743"/>
        <item x="497"/>
        <item x="503"/>
        <item x="787"/>
        <item x="924"/>
        <item x="588"/>
        <item x="255"/>
        <item x="399"/>
        <item x="611"/>
        <item x="518"/>
        <item x="481"/>
        <item x="805"/>
        <item x="79"/>
        <item x="901"/>
        <item x="62"/>
        <item x="431"/>
        <item x="26"/>
        <item x="342"/>
        <item x="773"/>
        <item x="124"/>
        <item x="568"/>
        <item x="900"/>
        <item x="843"/>
        <item x="802"/>
        <item x="713"/>
        <item x="97"/>
        <item x="413"/>
        <item x="719"/>
        <item x="176"/>
        <item x="863"/>
        <item x="214"/>
        <item x="421"/>
        <item x="316"/>
        <item x="170"/>
        <item x="191"/>
        <item x="80"/>
        <item x="609"/>
        <item x="701"/>
        <item x="915"/>
        <item x="71"/>
        <item x="536"/>
        <item x="122"/>
        <item x="344"/>
        <item x="623"/>
        <item x="972"/>
        <item x="684"/>
        <item x="758"/>
        <item x="456"/>
        <item x="272"/>
        <item x="763"/>
        <item x="950"/>
        <item x="531"/>
        <item x="417"/>
        <item x="707"/>
        <item x="211"/>
        <item x="329"/>
        <item x="663"/>
        <item x="586"/>
        <item x="304"/>
        <item x="283"/>
        <item x="169"/>
        <item x="100"/>
        <item x="615"/>
        <item x="107"/>
        <item x="500"/>
        <item x="660"/>
        <item x="466"/>
        <item x="293"/>
        <item x="908"/>
        <item x="515"/>
        <item x="494"/>
        <item x="800"/>
        <item x="595"/>
        <item x="705"/>
        <item x="564"/>
        <item x="769"/>
        <item x="215"/>
        <item x="637"/>
        <item x="777"/>
        <item x="46"/>
        <item x="852"/>
        <item x="120"/>
        <item x="765"/>
        <item x="309"/>
        <item x="450"/>
        <item x="795"/>
        <item x="262"/>
        <item x="188"/>
        <item x="13"/>
        <item x="789"/>
        <item x="782"/>
        <item x="676"/>
        <item x="921"/>
        <item x="245"/>
        <item x="640"/>
        <item x="601"/>
        <item x="881"/>
        <item x="457"/>
        <item x="811"/>
        <item x="274"/>
        <item x="415"/>
        <item x="209"/>
        <item x="384"/>
        <item x="590"/>
        <item x="258"/>
        <item x="796"/>
        <item x="41"/>
        <item x="627"/>
        <item x="205"/>
        <item x="761"/>
        <item x="557"/>
        <item x="577"/>
        <item x="776"/>
        <item x="42"/>
        <item x="725"/>
        <item x="367"/>
        <item x="173"/>
        <item x="148"/>
        <item x="886"/>
        <item x="613"/>
        <item x="89"/>
        <item x="75"/>
        <item x="153"/>
        <item x="772"/>
        <item x="861"/>
        <item x="918"/>
        <item x="764"/>
        <item x="256"/>
        <item x="825"/>
        <item x="230"/>
        <item x="917"/>
        <item x="954"/>
        <item x="927"/>
        <item x="365"/>
        <item x="870"/>
        <item x="642"/>
        <item x="626"/>
        <item x="576"/>
        <item x="504"/>
        <item x="328"/>
        <item x="562"/>
        <item x="962"/>
        <item x="513"/>
        <item x="451"/>
        <item x="289"/>
        <item x="904"/>
        <item x="639"/>
        <item x="902"/>
        <item x="453"/>
        <item x="300"/>
        <item x="933"/>
        <item x="847"/>
        <item x="449"/>
        <item x="45"/>
        <item x="926"/>
        <item x="55"/>
        <item x="59"/>
        <item x="113"/>
        <item x="15"/>
        <item x="875"/>
        <item x="638"/>
        <item x="654"/>
        <item x="540"/>
        <item x="484"/>
        <item x="350"/>
        <item x="327"/>
        <item x="530"/>
        <item x="317"/>
        <item x="840"/>
        <item x="622"/>
        <item x="974"/>
        <item t="default"/>
      </items>
    </pivotField>
    <pivotField axis="axisRow" compact="0" showAll="0">
      <items count="1001">
        <item x="576"/>
        <item x="184"/>
        <item x="632"/>
        <item x="869"/>
        <item x="805"/>
        <item x="298"/>
        <item x="573"/>
        <item x="218"/>
        <item x="410"/>
        <item x="565"/>
        <item x="753"/>
        <item x="435"/>
        <item x="319"/>
        <item x="290"/>
        <item x="804"/>
        <item x="715"/>
        <item x="764"/>
        <item x="106"/>
        <item x="592"/>
        <item x="341"/>
        <item x="505"/>
        <item x="986"/>
        <item x="618"/>
        <item x="284"/>
        <item x="921"/>
        <item x="571"/>
        <item x="258"/>
        <item x="63"/>
        <item x="334"/>
        <item x="538"/>
        <item x="473"/>
        <item x="12"/>
        <item x="194"/>
        <item x="469"/>
        <item x="902"/>
        <item x="59"/>
        <item x="672"/>
        <item x="446"/>
        <item x="362"/>
        <item x="840"/>
        <item x="732"/>
        <item x="294"/>
        <item x="817"/>
        <item x="441"/>
        <item x="862"/>
        <item x="863"/>
        <item x="389"/>
        <item x="745"/>
        <item x="806"/>
        <item x="530"/>
        <item x="406"/>
        <item x="480"/>
        <item x="881"/>
        <item x="478"/>
        <item x="524"/>
        <item x="740"/>
        <item x="656"/>
        <item x="897"/>
        <item x="494"/>
        <item x="135"/>
        <item x="731"/>
        <item x="117"/>
        <item x="803"/>
        <item x="613"/>
        <item x="283"/>
        <item x="723"/>
        <item x="982"/>
        <item x="548"/>
        <item x="640"/>
        <item x="197"/>
        <item x="460"/>
        <item x="781"/>
        <item x="814"/>
        <item x="582"/>
        <item x="495"/>
        <item x="7"/>
        <item x="181"/>
        <item x="260"/>
        <item x="514"/>
        <item x="172"/>
        <item x="799"/>
        <item x="437"/>
        <item x="704"/>
        <item x="747"/>
        <item x="457"/>
        <item x="97"/>
        <item x="665"/>
        <item x="14"/>
        <item x="936"/>
        <item x="545"/>
        <item x="697"/>
        <item x="408"/>
        <item x="910"/>
        <item x="434"/>
        <item x="681"/>
        <item x="486"/>
        <item x="607"/>
        <item x="871"/>
        <item x="262"/>
        <item x="431"/>
        <item x="359"/>
        <item x="507"/>
        <item x="561"/>
        <item x="316"/>
        <item x="929"/>
        <item x="694"/>
        <item x="471"/>
        <item x="914"/>
        <item x="173"/>
        <item x="944"/>
        <item x="317"/>
        <item x="222"/>
        <item x="381"/>
        <item x="581"/>
        <item x="819"/>
        <item x="542"/>
        <item x="780"/>
        <item x="57"/>
        <item x="849"/>
        <item x="201"/>
        <item x="788"/>
        <item x="772"/>
        <item x="73"/>
        <item x="420"/>
        <item x="24"/>
        <item x="603"/>
        <item x="161"/>
        <item x="80"/>
        <item x="866"/>
        <item x="777"/>
        <item x="827"/>
        <item x="110"/>
        <item x="16"/>
        <item x="599"/>
        <item x="702"/>
        <item x="231"/>
        <item x="463"/>
        <item x="243"/>
        <item x="203"/>
        <item x="416"/>
        <item x="211"/>
        <item x="664"/>
        <item x="882"/>
        <item x="705"/>
        <item x="774"/>
        <item x="506"/>
        <item x="302"/>
        <item x="755"/>
        <item x="394"/>
        <item x="710"/>
        <item x="684"/>
        <item x="336"/>
        <item x="594"/>
        <item x="151"/>
        <item x="760"/>
        <item x="691"/>
        <item x="503"/>
        <item x="666"/>
        <item x="433"/>
        <item x="680"/>
        <item x="318"/>
        <item x="257"/>
        <item x="338"/>
        <item x="564"/>
        <item x="552"/>
        <item x="504"/>
        <item x="583"/>
        <item x="549"/>
        <item x="765"/>
        <item x="992"/>
        <item x="116"/>
        <item x="842"/>
        <item x="254"/>
        <item x="393"/>
        <item x="957"/>
        <item x="768"/>
        <item x="498"/>
        <item x="687"/>
        <item x="860"/>
        <item x="963"/>
        <item x="344"/>
        <item x="154"/>
        <item x="989"/>
        <item x="889"/>
        <item x="23"/>
        <item x="442"/>
        <item x="798"/>
        <item x="286"/>
        <item x="930"/>
        <item x="327"/>
        <item x="207"/>
        <item x="825"/>
        <item x="650"/>
        <item x="525"/>
        <item x="614"/>
        <item x="38"/>
        <item x="390"/>
        <item x="903"/>
        <item x="396"/>
        <item x="199"/>
        <item x="177"/>
        <item x="439"/>
        <item x="131"/>
        <item x="846"/>
        <item x="136"/>
        <item x="155"/>
        <item x="566"/>
        <item x="686"/>
        <item x="551"/>
        <item x="141"/>
        <item x="278"/>
        <item x="821"/>
        <item x="643"/>
        <item x="238"/>
        <item x="209"/>
        <item x="224"/>
        <item x="913"/>
        <item x="812"/>
        <item x="523"/>
        <item x="596"/>
        <item x="27"/>
        <item x="483"/>
        <item x="30"/>
        <item x="373"/>
        <item x="19"/>
        <item x="137"/>
        <item x="139"/>
        <item x="560"/>
        <item x="411"/>
        <item x="489"/>
        <item x="623"/>
        <item x="748"/>
        <item x="96"/>
        <item x="782"/>
        <item x="50"/>
        <item x="718"/>
        <item x="557"/>
        <item x="935"/>
        <item x="22"/>
        <item x="395"/>
        <item x="535"/>
        <item x="474"/>
        <item x="984"/>
        <item x="807"/>
        <item x="839"/>
        <item x="123"/>
        <item x="91"/>
        <item x="899"/>
        <item x="251"/>
        <item x="306"/>
        <item x="953"/>
        <item x="877"/>
        <item x="295"/>
        <item x="526"/>
        <item x="234"/>
        <item x="726"/>
        <item x="225"/>
        <item x="32"/>
        <item x="698"/>
        <item x="400"/>
        <item x="158"/>
        <item x="962"/>
        <item x="815"/>
        <item x="168"/>
        <item x="733"/>
        <item x="516"/>
        <item x="519"/>
        <item x="8"/>
        <item x="742"/>
        <item x="388"/>
        <item x="722"/>
        <item x="588"/>
        <item x="33"/>
        <item x="18"/>
        <item x="228"/>
        <item x="558"/>
        <item x="983"/>
        <item x="58"/>
        <item x="832"/>
        <item x="998"/>
        <item x="330"/>
        <item x="714"/>
        <item x="833"/>
        <item x="352"/>
        <item x="675"/>
        <item x="717"/>
        <item x="142"/>
        <item x="811"/>
        <item x="215"/>
        <item x="605"/>
        <item x="162"/>
        <item x="620"/>
        <item x="470"/>
        <item x="267"/>
        <item x="15"/>
        <item x="229"/>
        <item x="820"/>
        <item x="918"/>
        <item x="641"/>
        <item x="568"/>
        <item x="163"/>
        <item x="749"/>
        <item x="737"/>
        <item x="221"/>
        <item x="213"/>
        <item x="307"/>
        <item x="29"/>
        <item x="205"/>
        <item x="501"/>
        <item x="220"/>
        <item x="300"/>
        <item x="527"/>
        <item x="578"/>
        <item x="311"/>
        <item x="482"/>
        <item x="546"/>
        <item x="830"/>
        <item x="539"/>
        <item x="685"/>
        <item x="690"/>
        <item x="276"/>
        <item x="816"/>
        <item x="285"/>
        <item x="355"/>
        <item x="339"/>
        <item x="867"/>
        <item x="102"/>
        <item x="274"/>
        <item x="140"/>
        <item x="99"/>
        <item x="475"/>
        <item x="280"/>
        <item x="959"/>
        <item x="2"/>
        <item x="47"/>
        <item x="954"/>
        <item x="736"/>
        <item x="659"/>
        <item x="206"/>
        <item x="329"/>
        <item x="810"/>
        <item x="606"/>
        <item x="977"/>
        <item x="767"/>
        <item x="834"/>
        <item x="250"/>
        <item x="479"/>
        <item x="642"/>
        <item x="375"/>
        <item x="995"/>
        <item x="555"/>
        <item x="708"/>
        <item x="305"/>
        <item x="299"/>
        <item x="629"/>
        <item x="658"/>
        <item x="980"/>
        <item x="88"/>
        <item x="186"/>
        <item x="289"/>
        <item x="66"/>
        <item x="308"/>
        <item x="296"/>
        <item x="758"/>
        <item x="94"/>
        <item x="734"/>
        <item x="11"/>
        <item x="864"/>
        <item x="854"/>
        <item x="56"/>
        <item x="76"/>
        <item x="941"/>
        <item x="883"/>
        <item x="187"/>
        <item x="993"/>
        <item x="143"/>
        <item x="905"/>
        <item x="661"/>
        <item x="779"/>
        <item x="898"/>
        <item x="880"/>
        <item x="357"/>
        <item x="874"/>
        <item x="932"/>
        <item x="826"/>
        <item x="185"/>
        <item x="337"/>
        <item x="490"/>
        <item x="451"/>
        <item x="611"/>
        <item x="414"/>
        <item x="521"/>
        <item x="978"/>
        <item x="328"/>
        <item x="818"/>
        <item x="901"/>
        <item x="894"/>
        <item x="947"/>
        <item x="323"/>
        <item x="497"/>
        <item x="843"/>
        <item x="445"/>
        <item x="743"/>
        <item x="227"/>
        <item x="415"/>
        <item x="627"/>
        <item x="331"/>
        <item x="872"/>
        <item x="370"/>
        <item x="324"/>
        <item x="762"/>
        <item x="969"/>
        <item x="646"/>
        <item x="68"/>
        <item x="600"/>
        <item x="401"/>
        <item x="51"/>
        <item x="677"/>
        <item x="763"/>
        <item x="1"/>
        <item x="427"/>
        <item x="873"/>
        <item x="149"/>
        <item x="595"/>
        <item x="378"/>
        <item x="65"/>
        <item x="170"/>
        <item x="204"/>
        <item x="208"/>
        <item x="191"/>
        <item x="129"/>
        <item x="376"/>
        <item x="391"/>
        <item x="637"/>
        <item x="487"/>
        <item x="670"/>
        <item x="547"/>
        <item x="10"/>
        <item x="570"/>
        <item x="25"/>
        <item x="652"/>
        <item x="36"/>
        <item x="89"/>
        <item x="784"/>
        <item x="301"/>
        <item x="616"/>
        <item x="371"/>
        <item x="54"/>
        <item x="326"/>
        <item x="973"/>
        <item x="259"/>
        <item x="868"/>
        <item x="853"/>
        <item x="553"/>
        <item x="144"/>
        <item x="532"/>
        <item x="644"/>
        <item x="121"/>
        <item x="610"/>
        <item x="233"/>
        <item x="728"/>
        <item x="968"/>
        <item x="876"/>
        <item x="654"/>
        <item x="349"/>
        <item x="75"/>
        <item x="107"/>
        <item x="712"/>
        <item x="809"/>
        <item x="453"/>
        <item x="981"/>
        <item x="886"/>
        <item x="719"/>
        <item x="858"/>
        <item x="13"/>
        <item x="738"/>
        <item x="85"/>
        <item x="628"/>
        <item x="885"/>
        <item x="517"/>
        <item x="153"/>
        <item x="971"/>
        <item x="365"/>
        <item x="188"/>
        <item x="537"/>
        <item x="792"/>
        <item x="991"/>
        <item x="907"/>
        <item x="440"/>
        <item x="303"/>
        <item x="268"/>
        <item x="272"/>
        <item x="461"/>
        <item x="150"/>
        <item x="45"/>
        <item x="239"/>
        <item x="752"/>
        <item x="92"/>
        <item x="701"/>
        <item x="591"/>
        <item x="575"/>
        <item x="109"/>
        <item x="785"/>
        <item x="448"/>
        <item x="236"/>
        <item x="934"/>
        <item x="850"/>
        <item x="824"/>
        <item x="636"/>
        <item x="967"/>
        <item x="626"/>
        <item x="617"/>
        <item x="776"/>
        <item x="720"/>
        <item x="518"/>
        <item x="679"/>
        <item x="586"/>
        <item x="9"/>
        <item x="214"/>
        <item x="347"/>
        <item x="436"/>
        <item x="315"/>
        <item x="374"/>
        <item x="700"/>
        <item x="345"/>
        <item x="5"/>
        <item x="851"/>
        <item x="356"/>
        <item x="61"/>
        <item x="252"/>
        <item x="958"/>
        <item x="789"/>
        <item x="335"/>
        <item x="6"/>
        <item x="456"/>
        <item x="256"/>
        <item x="496"/>
        <item x="960"/>
        <item x="835"/>
        <item x="48"/>
        <item x="683"/>
        <item x="724"/>
        <item x="649"/>
        <item x="332"/>
        <item x="146"/>
        <item x="380"/>
        <item x="180"/>
        <item x="663"/>
        <item x="793"/>
        <item x="26"/>
        <item x="476"/>
        <item x="562"/>
        <item x="796"/>
        <item x="790"/>
        <item x="985"/>
        <item x="343"/>
        <item x="622"/>
        <item x="196"/>
        <item x="893"/>
        <item x="216"/>
        <item x="263"/>
        <item x="52"/>
        <item x="563"/>
        <item x="554"/>
        <item x="86"/>
        <item x="217"/>
        <item x="118"/>
        <item x="71"/>
        <item x="477"/>
        <item x="520"/>
        <item x="676"/>
        <item x="624"/>
        <item x="407"/>
        <item x="39"/>
        <item x="297"/>
        <item x="896"/>
        <item x="293"/>
        <item x="512"/>
        <item x="966"/>
        <item x="62"/>
        <item x="838"/>
        <item x="544"/>
        <item x="879"/>
        <item x="413"/>
        <item x="265"/>
        <item x="492"/>
        <item x="598"/>
        <item x="277"/>
        <item x="829"/>
        <item x="771"/>
        <item x="269"/>
        <item x="915"/>
        <item x="949"/>
        <item x="333"/>
        <item x="515"/>
        <item x="964"/>
        <item x="845"/>
        <item x="320"/>
        <item x="128"/>
        <item x="377"/>
        <item x="739"/>
        <item x="689"/>
        <item x="997"/>
        <item x="916"/>
        <item x="164"/>
        <item x="103"/>
        <item x="633"/>
        <item x="369"/>
        <item x="540"/>
        <item x="928"/>
        <item x="124"/>
        <item x="235"/>
        <item x="773"/>
        <item x="183"/>
        <item x="372"/>
        <item x="639"/>
        <item x="531"/>
        <item sd="0" x="77"/>
        <item x="399"/>
        <item x="464"/>
        <item x="350"/>
        <item x="458"/>
        <item x="93"/>
        <item x="174"/>
        <item x="0"/>
        <item x="466"/>
        <item x="721"/>
        <item x="321"/>
        <item x="20"/>
        <item x="4"/>
        <item x="735"/>
        <item x="909"/>
        <item x="126"/>
        <item x="266"/>
        <item x="176"/>
        <item x="757"/>
        <item x="534"/>
        <item x="358"/>
        <item x="467"/>
        <item x="924"/>
        <item x="541"/>
        <item x="455"/>
        <item x="169"/>
        <item x="756"/>
        <item x="353"/>
        <item x="354"/>
        <item x="392"/>
        <item x="37"/>
        <item x="855"/>
        <item x="920"/>
        <item x="861"/>
        <item x="43"/>
        <item x="940"/>
        <item x="783"/>
        <item x="795"/>
        <item x="956"/>
        <item x="212"/>
        <item x="281"/>
        <item x="604"/>
        <item x="696"/>
        <item x="856"/>
        <item x="385"/>
        <item x="667"/>
        <item x="711"/>
        <item x="972"/>
        <item x="653"/>
        <item x="325"/>
        <item x="693"/>
        <item x="386"/>
        <item x="786"/>
        <item x="193"/>
        <item x="892"/>
        <item x="383"/>
        <item x="31"/>
        <item x="226"/>
        <item x="232"/>
        <item x="74"/>
        <item x="230"/>
        <item x="271"/>
        <item x="428"/>
        <item x="171"/>
        <item x="543"/>
        <item x="778"/>
        <item x="945"/>
        <item x="808"/>
        <item x="449"/>
        <item x="287"/>
        <item x="84"/>
        <item x="615"/>
        <item x="906"/>
        <item x="418"/>
        <item x="485"/>
        <item x="630"/>
        <item x="361"/>
        <item x="601"/>
        <item x="648"/>
        <item x="584"/>
        <item x="398"/>
        <item x="82"/>
        <item x="368"/>
        <item x="933"/>
        <item x="384"/>
        <item x="634"/>
        <item x="741"/>
        <item x="857"/>
        <item x="379"/>
        <item x="590"/>
        <item x="891"/>
        <item x="179"/>
        <item x="452"/>
        <item x="569"/>
        <item x="314"/>
        <item x="83"/>
        <item x="725"/>
        <item x="699"/>
        <item x="412"/>
        <item x="432"/>
        <item x="669"/>
        <item x="859"/>
        <item x="363"/>
        <item x="237"/>
        <item x="791"/>
        <item x="911"/>
        <item x="502"/>
        <item x="200"/>
        <item x="101"/>
        <item x="631"/>
        <item x="709"/>
        <item x="990"/>
        <item x="40"/>
        <item x="70"/>
        <item x="950"/>
        <item x="912"/>
        <item x="430"/>
        <item x="904"/>
        <item x="112"/>
        <item x="870"/>
        <item x="955"/>
        <item x="875"/>
        <item x="273"/>
        <item x="21"/>
        <item x="510"/>
        <item x="559"/>
        <item x="245"/>
        <item x="111"/>
        <item x="612"/>
        <item x="34"/>
        <item x="182"/>
        <item x="55"/>
        <item x="895"/>
        <item x="261"/>
        <item x="692"/>
        <item x="499"/>
        <item x="119"/>
        <item x="841"/>
        <item x="422"/>
        <item x="53"/>
        <item x="244"/>
        <item x="887"/>
        <item x="716"/>
        <item x="801"/>
        <item x="836"/>
        <item x="429"/>
        <item x="996"/>
        <item x="974"/>
        <item x="660"/>
        <item x="674"/>
        <item x="360"/>
        <item x="167"/>
        <item x="366"/>
        <item x="159"/>
        <item x="166"/>
        <item x="114"/>
        <item x="585"/>
        <item x="312"/>
        <item x="847"/>
        <item x="509"/>
        <item x="17"/>
        <item x="579"/>
        <item x="493"/>
        <item x="703"/>
        <item x="948"/>
        <item x="72"/>
        <item x="688"/>
        <item x="917"/>
        <item x="528"/>
        <item x="797"/>
        <item x="965"/>
        <item x="98"/>
        <item x="246"/>
        <item x="122"/>
        <item x="409"/>
        <item x="707"/>
        <item x="746"/>
        <item x="133"/>
        <item x="130"/>
        <item x="888"/>
        <item x="134"/>
        <item x="288"/>
        <item x="313"/>
        <item x="145"/>
        <item x="852"/>
        <item x="822"/>
        <item x="770"/>
        <item x="472"/>
        <item x="533"/>
        <item x="104"/>
        <item x="657"/>
        <item x="447"/>
        <item x="423"/>
        <item x="291"/>
        <item x="975"/>
        <item x="481"/>
        <item x="922"/>
        <item x="49"/>
        <item x="175"/>
        <item x="580"/>
        <item x="751"/>
        <item x="577"/>
        <item x="242"/>
        <item x="160"/>
        <item x="794"/>
        <item x="802"/>
        <item x="275"/>
        <item x="671"/>
        <item x="529"/>
        <item x="878"/>
        <item x="138"/>
        <item x="219"/>
        <item x="609"/>
        <item x="754"/>
        <item x="635"/>
        <item x="95"/>
        <item x="443"/>
        <item x="125"/>
        <item x="931"/>
        <item x="943"/>
        <item x="156"/>
        <item x="952"/>
        <item x="248"/>
        <item x="938"/>
        <item x="823"/>
        <item x="744"/>
        <item x="468"/>
        <item x="550"/>
        <item x="438"/>
        <item x="189"/>
        <item x="459"/>
        <item x="340"/>
        <item x="69"/>
        <item x="364"/>
        <item x="713"/>
        <item x="645"/>
        <item x="310"/>
        <item x="513"/>
        <item x="908"/>
        <item x="536"/>
        <item x="925"/>
        <item x="890"/>
        <item x="787"/>
        <item x="942"/>
        <item x="28"/>
        <item x="678"/>
        <item x="775"/>
        <item x="120"/>
        <item x="405"/>
        <item x="484"/>
        <item x="926"/>
        <item x="223"/>
        <item x="90"/>
        <item x="625"/>
        <item x="210"/>
        <item x="87"/>
        <item x="589"/>
        <item x="730"/>
        <item x="831"/>
        <item x="35"/>
        <item x="165"/>
        <item x="619"/>
        <item x="567"/>
        <item x="127"/>
        <item x="67"/>
        <item x="115"/>
        <item x="500"/>
        <item x="556"/>
        <item x="402"/>
        <item x="937"/>
        <item x="105"/>
        <item x="572"/>
        <item x="621"/>
        <item x="462"/>
        <item x="662"/>
        <item x="695"/>
        <item x="270"/>
        <item x="927"/>
        <item x="178"/>
        <item x="367"/>
        <item x="247"/>
        <item x="522"/>
        <item x="387"/>
        <item x="987"/>
        <item x="79"/>
        <item x="41"/>
        <item x="491"/>
        <item x="108"/>
        <item x="979"/>
        <item x="351"/>
        <item x="198"/>
        <item x="750"/>
        <item x="574"/>
        <item x="417"/>
        <item x="192"/>
        <item x="939"/>
        <item x="766"/>
        <item x="668"/>
        <item x="946"/>
        <item x="638"/>
        <item x="100"/>
        <item x="255"/>
        <item x="195"/>
        <item x="608"/>
        <item x="148"/>
        <item x="593"/>
        <item x="419"/>
        <item x="253"/>
        <item x="202"/>
        <item x="761"/>
        <item x="454"/>
        <item x="147"/>
        <item x="673"/>
        <item x="450"/>
        <item x="587"/>
        <item x="190"/>
        <item x="844"/>
        <item x="249"/>
        <item x="508"/>
        <item x="465"/>
        <item x="597"/>
        <item x="309"/>
        <item x="769"/>
        <item x="78"/>
        <item x="961"/>
        <item x="421"/>
        <item x="152"/>
        <item x="424"/>
        <item x="511"/>
        <item x="60"/>
        <item x="304"/>
        <item x="800"/>
        <item x="923"/>
        <item x="157"/>
        <item x="81"/>
        <item x="113"/>
        <item x="865"/>
        <item x="900"/>
        <item x="292"/>
        <item x="348"/>
        <item x="988"/>
        <item x="919"/>
        <item x="444"/>
        <item x="727"/>
        <item x="970"/>
        <item x="884"/>
        <item x="346"/>
        <item x="282"/>
        <item x="403"/>
        <item x="46"/>
        <item x="759"/>
        <item x="426"/>
        <item x="951"/>
        <item x="264"/>
        <item x="488"/>
        <item x="132"/>
        <item x="397"/>
        <item x="682"/>
        <item x="42"/>
        <item x="813"/>
        <item x="322"/>
        <item x="404"/>
        <item x="342"/>
        <item x="706"/>
        <item x="44"/>
        <item x="382"/>
        <item x="729"/>
        <item x="602"/>
        <item x="425"/>
        <item x="241"/>
        <item x="240"/>
        <item x="3"/>
        <item x="837"/>
        <item x="976"/>
        <item x="647"/>
        <item x="64"/>
        <item x="279"/>
        <item x="651"/>
        <item x="994"/>
        <item x="828"/>
        <item x="655"/>
        <item x="848"/>
        <item x="999"/>
        <item t="default"/>
      </items>
    </pivotField>
    <pivotField compact="0" showAll="0"/>
    <pivotField compact="0" showAll="0"/>
    <pivotField axis="axisRow" compact="0" showAll="0">
      <items count="6">
        <item x="3"/>
        <item x="0"/>
        <item x="2"/>
        <item x="1"/>
        <item x="4"/>
        <item t="default"/>
      </items>
    </pivotField>
    <pivotField dataField="1" compact="0" showAll="0">
      <items count="591">
        <item x="0"/>
        <item x="49"/>
        <item x="62"/>
        <item x="514"/>
        <item x="243"/>
        <item x="352"/>
        <item x="234"/>
        <item x="65"/>
        <item x="171"/>
        <item x="443"/>
        <item x="27"/>
        <item x="36"/>
        <item x="68"/>
        <item x="6"/>
        <item x="161"/>
        <item x="356"/>
        <item x="528"/>
        <item x="276"/>
        <item x="3"/>
        <item x="270"/>
        <item x="150"/>
        <item x="11"/>
        <item x="226"/>
        <item x="141"/>
        <item x="249"/>
        <item x="235"/>
        <item x="254"/>
        <item x="298"/>
        <item x="164"/>
        <item x="521"/>
        <item x="95"/>
        <item x="63"/>
        <item x="334"/>
        <item x="174"/>
        <item x="142"/>
        <item x="344"/>
        <item x="177"/>
        <item x="9"/>
        <item x="430"/>
        <item x="337"/>
        <item x="523"/>
        <item x="44"/>
        <item x="240"/>
        <item x="126"/>
        <item x="133"/>
        <item x="550"/>
        <item x="4"/>
        <item x="71"/>
        <item x="12"/>
        <item x="75"/>
        <item x="176"/>
        <item x="125"/>
        <item x="207"/>
        <item x="101"/>
        <item x="217"/>
        <item x="197"/>
        <item x="377"/>
        <item x="251"/>
        <item x="167"/>
        <item x="569"/>
        <item x="109"/>
        <item x="520"/>
        <item x="464"/>
        <item x="131"/>
        <item x="83"/>
        <item x="239"/>
        <item x="107"/>
        <item x="51"/>
        <item x="70"/>
        <item x="385"/>
        <item x="373"/>
        <item x="467"/>
        <item x="175"/>
        <item x="543"/>
        <item x="172"/>
        <item x="100"/>
        <item x="286"/>
        <item x="72"/>
        <item x="99"/>
        <item x="215"/>
        <item x="39"/>
        <item x="121"/>
        <item x="329"/>
        <item x="222"/>
        <item x="45"/>
        <item x="576"/>
        <item x="115"/>
        <item x="97"/>
        <item x="87"/>
        <item x="199"/>
        <item x="13"/>
        <item x="16"/>
        <item x="196"/>
        <item x="408"/>
        <item x="459"/>
        <item x="238"/>
        <item x="339"/>
        <item x="88"/>
        <item x="37"/>
        <item x="250"/>
        <item x="460"/>
        <item x="41"/>
        <item x="192"/>
        <item x="86"/>
        <item x="493"/>
        <item x="127"/>
        <item x="220"/>
        <item x="124"/>
        <item x="316"/>
        <item x="530"/>
        <item x="53"/>
        <item x="246"/>
        <item x="393"/>
        <item x="300"/>
        <item x="476"/>
        <item x="105"/>
        <item x="78"/>
        <item x="58"/>
        <item x="30"/>
        <item x="406"/>
        <item x="54"/>
        <item x="227"/>
        <item x="221"/>
        <item x="38"/>
        <item x="18"/>
        <item x="158"/>
        <item x="231"/>
        <item x="188"/>
        <item x="279"/>
        <item x="382"/>
        <item x="561"/>
        <item x="23"/>
        <item x="182"/>
        <item x="358"/>
        <item x="293"/>
        <item x="147"/>
        <item x="98"/>
        <item x="496"/>
        <item x="46"/>
        <item x="503"/>
        <item x="295"/>
        <item x="110"/>
        <item x="287"/>
        <item x="388"/>
        <item x="144"/>
        <item x="1"/>
        <item x="122"/>
        <item x="415"/>
        <item x="510"/>
        <item x="318"/>
        <item x="25"/>
        <item x="55"/>
        <item x="34"/>
        <item x="499"/>
        <item x="170"/>
        <item x="283"/>
        <item x="73"/>
        <item x="535"/>
        <item x="350"/>
        <item x="5"/>
        <item x="463"/>
        <item x="230"/>
        <item x="559"/>
        <item x="80"/>
        <item x="483"/>
        <item x="554"/>
        <item x="236"/>
        <item x="229"/>
        <item x="515"/>
        <item x="129"/>
        <item x="277"/>
        <item x="288"/>
        <item x="257"/>
        <item x="271"/>
        <item x="325"/>
        <item x="548"/>
        <item x="346"/>
        <item x="135"/>
        <item x="468"/>
        <item x="40"/>
        <item x="134"/>
        <item x="14"/>
        <item x="56"/>
        <item x="381"/>
        <item x="84"/>
        <item x="317"/>
        <item x="280"/>
        <item x="512"/>
        <item x="52"/>
        <item x="155"/>
        <item x="57"/>
        <item x="203"/>
        <item x="455"/>
        <item x="505"/>
        <item x="538"/>
        <item x="205"/>
        <item x="319"/>
        <item x="10"/>
        <item x="394"/>
        <item x="42"/>
        <item x="248"/>
        <item x="537"/>
        <item x="31"/>
        <item x="7"/>
        <item x="517"/>
        <item x="439"/>
        <item x="500"/>
        <item x="64"/>
        <item x="465"/>
        <item x="202"/>
        <item x="370"/>
        <item x="585"/>
        <item x="166"/>
        <item x="146"/>
        <item x="242"/>
        <item x="67"/>
        <item x="326"/>
        <item x="501"/>
        <item x="61"/>
        <item x="201"/>
        <item x="526"/>
        <item x="259"/>
        <item x="228"/>
        <item x="563"/>
        <item x="431"/>
        <item x="210"/>
        <item x="570"/>
        <item x="441"/>
        <item x="574"/>
        <item x="360"/>
        <item x="462"/>
        <item x="492"/>
        <item x="447"/>
        <item x="108"/>
        <item x="426"/>
        <item x="524"/>
        <item x="489"/>
        <item x="219"/>
        <item x="495"/>
        <item x="552"/>
        <item x="241"/>
        <item x="102"/>
        <item x="480"/>
        <item x="302"/>
        <item x="402"/>
        <item x="48"/>
        <item x="253"/>
        <item x="417"/>
        <item x="581"/>
        <item x="128"/>
        <item x="267"/>
        <item x="198"/>
        <item x="76"/>
        <item x="269"/>
        <item x="94"/>
        <item x="232"/>
        <item x="160"/>
        <item x="365"/>
        <item x="285"/>
        <item x="104"/>
        <item x="369"/>
        <item x="456"/>
        <item x="491"/>
        <item x="375"/>
        <item x="82"/>
        <item x="432"/>
        <item x="140"/>
        <item x="345"/>
        <item x="444"/>
        <item x="224"/>
        <item x="386"/>
        <item x="185"/>
        <item x="438"/>
        <item x="79"/>
        <item x="312"/>
        <item x="448"/>
        <item x="292"/>
        <item x="423"/>
        <item x="305"/>
        <item x="330"/>
        <item x="165"/>
        <item x="15"/>
        <item x="211"/>
        <item x="364"/>
        <item x="558"/>
        <item x="258"/>
        <item x="584"/>
        <item x="307"/>
        <item x="90"/>
        <item x="442"/>
        <item x="502"/>
        <item x="560"/>
        <item x="168"/>
        <item x="541"/>
        <item x="371"/>
        <item x="118"/>
        <item x="119"/>
        <item x="341"/>
        <item x="486"/>
        <item x="223"/>
        <item x="353"/>
        <item x="479"/>
        <item x="21"/>
        <item x="347"/>
        <item x="361"/>
        <item x="400"/>
        <item x="577"/>
        <item x="359"/>
        <item x="436"/>
        <item x="331"/>
        <item x="91"/>
        <item x="490"/>
        <item x="306"/>
        <item x="355"/>
        <item x="478"/>
        <item x="244"/>
        <item x="114"/>
        <item x="117"/>
        <item x="19"/>
        <item x="103"/>
        <item x="89"/>
        <item x="8"/>
        <item x="308"/>
        <item x="419"/>
        <item x="580"/>
        <item x="321"/>
        <item x="424"/>
        <item x="445"/>
        <item x="390"/>
        <item x="132"/>
        <item x="116"/>
        <item x="153"/>
        <item x="323"/>
        <item x="245"/>
        <item x="179"/>
        <item x="472"/>
        <item x="268"/>
        <item x="509"/>
        <item x="77"/>
        <item x="586"/>
        <item x="372"/>
        <item x="513"/>
        <item x="162"/>
        <item x="469"/>
        <item x="22"/>
        <item x="540"/>
        <item x="112"/>
        <item x="233"/>
        <item x="404"/>
        <item x="273"/>
        <item x="461"/>
        <item x="189"/>
        <item x="184"/>
        <item x="123"/>
        <item x="301"/>
        <item x="193"/>
        <item x="148"/>
        <item x="568"/>
        <item x="485"/>
        <item x="81"/>
        <item x="579"/>
        <item x="395"/>
        <item x="392"/>
        <item x="383"/>
        <item x="138"/>
        <item x="446"/>
        <item x="291"/>
        <item x="130"/>
        <item x="262"/>
        <item x="451"/>
        <item x="310"/>
        <item x="263"/>
        <item x="450"/>
        <item x="309"/>
        <item x="260"/>
        <item x="348"/>
        <item x="484"/>
        <item x="588"/>
        <item x="152"/>
        <item x="290"/>
        <item x="413"/>
        <item x="294"/>
        <item x="454"/>
        <item x="333"/>
        <item x="139"/>
        <item x="420"/>
        <item x="453"/>
        <item x="93"/>
        <item x="556"/>
        <item x="516"/>
        <item x="546"/>
        <item x="17"/>
        <item x="266"/>
        <item x="368"/>
        <item x="149"/>
        <item x="498"/>
        <item x="527"/>
        <item x="384"/>
        <item x="265"/>
        <item x="208"/>
        <item x="475"/>
        <item x="534"/>
        <item x="407"/>
        <item x="256"/>
        <item x="20"/>
        <item x="2"/>
        <item x="313"/>
        <item x="163"/>
        <item x="555"/>
        <item x="50"/>
        <item x="553"/>
        <item x="26"/>
        <item x="85"/>
        <item x="497"/>
        <item x="351"/>
        <item x="186"/>
        <item x="573"/>
        <item x="572"/>
        <item x="151"/>
        <item x="354"/>
        <item x="575"/>
        <item x="482"/>
        <item x="59"/>
        <item x="299"/>
        <item x="336"/>
        <item x="29"/>
        <item x="296"/>
        <item x="405"/>
        <item x="449"/>
        <item x="180"/>
        <item x="410"/>
        <item x="458"/>
        <item x="427"/>
        <item x="578"/>
        <item x="74"/>
        <item x="264"/>
        <item x="571"/>
        <item x="209"/>
        <item x="275"/>
        <item x="324"/>
        <item x="466"/>
        <item x="531"/>
        <item x="374"/>
        <item x="111"/>
        <item x="200"/>
        <item x="477"/>
        <item x="397"/>
        <item x="363"/>
        <item x="532"/>
        <item x="183"/>
        <item x="143"/>
        <item x="551"/>
        <item x="562"/>
        <item x="204"/>
        <item x="549"/>
        <item x="544"/>
        <item x="216"/>
        <item x="218"/>
        <item x="567"/>
        <item x="237"/>
        <item x="96"/>
        <item x="35"/>
        <item x="376"/>
        <item x="169"/>
        <item x="487"/>
        <item x="314"/>
        <item x="274"/>
        <item x="474"/>
        <item x="473"/>
        <item x="587"/>
        <item x="178"/>
        <item x="225"/>
        <item x="362"/>
        <item x="340"/>
        <item x="525"/>
        <item x="342"/>
        <item x="284"/>
        <item x="157"/>
        <item x="518"/>
        <item x="338"/>
        <item x="322"/>
        <item x="421"/>
        <item x="282"/>
        <item x="187"/>
        <item x="411"/>
        <item x="508"/>
        <item x="380"/>
        <item x="28"/>
        <item x="416"/>
        <item x="304"/>
        <item x="60"/>
        <item x="564"/>
        <item x="428"/>
        <item x="261"/>
        <item x="565"/>
        <item x="327"/>
        <item x="32"/>
        <item x="542"/>
        <item x="582"/>
        <item x="92"/>
        <item x="357"/>
        <item x="507"/>
        <item x="412"/>
        <item x="547"/>
        <item x="47"/>
        <item x="343"/>
        <item x="255"/>
        <item x="120"/>
        <item x="194"/>
        <item x="69"/>
        <item x="522"/>
        <item x="145"/>
        <item x="320"/>
        <item x="366"/>
        <item x="195"/>
        <item x="429"/>
        <item x="536"/>
        <item x="24"/>
        <item x="387"/>
        <item x="422"/>
        <item x="401"/>
        <item x="154"/>
        <item x="349"/>
        <item x="214"/>
        <item x="391"/>
        <item x="519"/>
        <item x="414"/>
        <item x="278"/>
        <item x="471"/>
        <item x="435"/>
        <item x="433"/>
        <item x="457"/>
        <item x="389"/>
        <item x="303"/>
        <item x="440"/>
        <item x="481"/>
        <item x="297"/>
        <item x="425"/>
        <item x="403"/>
        <item x="328"/>
        <item x="396"/>
        <item x="213"/>
        <item x="494"/>
        <item x="539"/>
        <item x="106"/>
        <item x="511"/>
        <item x="159"/>
        <item x="136"/>
        <item x="113"/>
        <item x="488"/>
        <item x="504"/>
        <item x="272"/>
        <item x="533"/>
        <item x="156"/>
        <item x="190"/>
        <item x="398"/>
        <item x="379"/>
        <item x="367"/>
        <item x="335"/>
        <item x="247"/>
        <item x="566"/>
        <item x="437"/>
        <item x="557"/>
        <item x="409"/>
        <item x="66"/>
        <item x="529"/>
        <item x="181"/>
        <item x="545"/>
        <item x="583"/>
        <item x="452"/>
        <item x="173"/>
        <item x="434"/>
        <item x="289"/>
        <item x="506"/>
        <item x="252"/>
        <item x="399"/>
        <item x="315"/>
        <item x="33"/>
        <item x="311"/>
        <item x="212"/>
        <item x="137"/>
        <item x="191"/>
        <item x="281"/>
        <item x="378"/>
        <item x="43"/>
        <item x="332"/>
        <item x="418"/>
        <item x="206"/>
        <item x="470"/>
        <item x="589"/>
        <item t="default"/>
      </items>
    </pivotField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</pivotFields>
  <rowFields count="3">
    <field x="1"/>
    <field x="2"/>
    <field x="5"/>
  </rowFields>
  <rowItems count="2977">
    <i>
      <x/>
    </i>
    <i r="1">
      <x v="617"/>
    </i>
    <i>
      <x v="1"/>
    </i>
    <i r="1">
      <x v="293"/>
    </i>
    <i r="2">
      <x v="3"/>
    </i>
    <i>
      <x v="2"/>
    </i>
    <i r="1">
      <x v="618"/>
    </i>
    <i r="2">
      <x v="1"/>
    </i>
    <i>
      <x v="3"/>
    </i>
    <i r="1">
      <x v="747"/>
    </i>
    <i r="2">
      <x v="3"/>
    </i>
    <i>
      <x v="4"/>
    </i>
    <i r="1">
      <x v="779"/>
    </i>
    <i r="2">
      <x v="3"/>
    </i>
    <i>
      <x v="5"/>
    </i>
    <i r="1">
      <x v="283"/>
    </i>
    <i r="2">
      <x v="1"/>
    </i>
    <i>
      <x v="6"/>
    </i>
    <i r="1">
      <x v="396"/>
    </i>
    <i r="2">
      <x v="1"/>
    </i>
    <i>
      <x v="7"/>
    </i>
    <i r="1">
      <x v="895"/>
    </i>
    <i r="2">
      <x v="1"/>
    </i>
    <i>
      <x v="8"/>
    </i>
    <i r="1">
      <x v="371"/>
    </i>
    <i r="2">
      <x v="1"/>
    </i>
    <i r="1">
      <x v="886"/>
    </i>
    <i r="2">
      <x v="3"/>
    </i>
    <i>
      <x v="9"/>
    </i>
    <i r="1">
      <x v="598"/>
    </i>
    <i r="2">
      <x/>
    </i>
    <i>
      <x v="10"/>
    </i>
    <i r="1">
      <x v="77"/>
    </i>
    <i r="2">
      <x v="3"/>
    </i>
    <i>
      <x v="11"/>
    </i>
    <i r="1">
      <x v="296"/>
    </i>
    <i r="2">
      <x v="3"/>
    </i>
    <i>
      <x v="12"/>
    </i>
    <i r="1">
      <x v="321"/>
    </i>
    <i r="2">
      <x v="3"/>
    </i>
    <i>
      <x v="13"/>
    </i>
    <i r="1">
      <x v="693"/>
    </i>
    <i r="2">
      <x v="3"/>
    </i>
    <i>
      <x v="14"/>
    </i>
    <i r="1">
      <x v="563"/>
    </i>
    <i r="2">
      <x v="3"/>
    </i>
    <i>
      <x v="15"/>
    </i>
    <i r="1">
      <x v="149"/>
    </i>
    <i r="2">
      <x v="1"/>
    </i>
    <i>
      <x v="16"/>
    </i>
    <i r="1">
      <x v="707"/>
    </i>
    <i r="2">
      <x v="3"/>
    </i>
    <i>
      <x v="17"/>
    </i>
    <i r="1">
      <x v="841"/>
    </i>
    <i r="2">
      <x v="3"/>
    </i>
    <i>
      <x v="18"/>
    </i>
    <i r="1">
      <x v="401"/>
    </i>
    <i r="2">
      <x v="3"/>
    </i>
    <i>
      <x v="19"/>
    </i>
    <i r="1">
      <x v="277"/>
    </i>
    <i r="2">
      <x v="3"/>
    </i>
    <i>
      <x v="20"/>
    </i>
    <i r="1">
      <x v="404"/>
    </i>
    <i r="2">
      <x v="1"/>
    </i>
    <i>
      <x v="21"/>
    </i>
    <i r="1">
      <x v="846"/>
    </i>
    <i r="2">
      <x/>
    </i>
    <i>
      <x v="22"/>
    </i>
    <i r="1">
      <x v="788"/>
    </i>
    <i r="2">
      <x v="1"/>
    </i>
    <i>
      <x v="23"/>
    </i>
    <i r="1">
      <x v="338"/>
    </i>
    <i r="2">
      <x/>
    </i>
    <i>
      <x v="24"/>
    </i>
    <i r="1">
      <x v="271"/>
    </i>
    <i r="2">
      <x v="1"/>
    </i>
    <i>
      <x v="25"/>
    </i>
    <i r="1">
      <x v="311"/>
    </i>
    <i r="2">
      <x v="1"/>
    </i>
    <i>
      <x v="26"/>
    </i>
    <i r="1">
      <x v="375"/>
    </i>
    <i r="2">
      <x v="3"/>
    </i>
    <i>
      <x v="27"/>
    </i>
    <i r="1">
      <x v="934"/>
    </i>
    <i r="2">
      <x v="3"/>
    </i>
    <i>
      <x v="28"/>
    </i>
    <i r="1">
      <x v="764"/>
    </i>
    <i r="2">
      <x v="3"/>
    </i>
    <i>
      <x v="29"/>
    </i>
    <i r="1">
      <x v="704"/>
    </i>
    <i r="2">
      <x v="1"/>
    </i>
    <i>
      <x v="30"/>
    </i>
    <i r="1">
      <x v="355"/>
    </i>
    <i r="2">
      <x v="1"/>
    </i>
    <i>
      <x v="31"/>
    </i>
    <i r="1">
      <x v="385"/>
    </i>
    <i r="2">
      <x v="1"/>
    </i>
    <i>
      <x v="32"/>
    </i>
    <i r="1">
      <x v="342"/>
    </i>
    <i r="2">
      <x v="3"/>
    </i>
    <i>
      <x v="33"/>
    </i>
    <i r="1">
      <x v="978"/>
    </i>
    <i r="2">
      <x v="3"/>
    </i>
    <i>
      <x v="34"/>
    </i>
    <i r="1">
      <x v="672"/>
    </i>
    <i r="2">
      <x v="3"/>
    </i>
    <i>
      <x v="35"/>
    </i>
    <i r="1">
      <x v="701"/>
    </i>
    <i r="2">
      <x v="3"/>
    </i>
    <i>
      <x v="36"/>
    </i>
    <i r="1">
      <x v="27"/>
    </i>
    <i r="2">
      <x v="1"/>
    </i>
    <i>
      <x v="37"/>
    </i>
    <i r="1">
      <x v="996"/>
    </i>
    <i r="2">
      <x v="1"/>
    </i>
    <i>
      <x v="38"/>
    </i>
    <i r="1">
      <x v="329"/>
    </i>
    <i r="2">
      <x v="3"/>
    </i>
    <i>
      <x v="39"/>
    </i>
    <i r="1">
      <x v="624"/>
    </i>
    <i r="2">
      <x v="1"/>
    </i>
    <i>
      <x v="40"/>
    </i>
    <i r="1">
      <x v="763"/>
    </i>
    <i r="2">
      <x/>
    </i>
    <i>
      <x v="41"/>
    </i>
    <i r="1">
      <x v="468"/>
    </i>
    <i r="2">
      <x v="3"/>
    </i>
    <i>
      <x v="42"/>
    </i>
    <i r="1">
      <x v="730"/>
    </i>
    <i r="2">
      <x v="3"/>
    </i>
    <i>
      <x v="43"/>
    </i>
    <i r="1">
      <x v="759"/>
    </i>
    <i r="2">
      <x v="3"/>
    </i>
    <i>
      <x v="44"/>
    </i>
    <i r="1">
      <x v="916"/>
    </i>
    <i r="2">
      <x v="2"/>
    </i>
    <i>
      <x v="45"/>
    </i>
    <i r="1">
      <x v="63"/>
    </i>
    <i r="2">
      <x v="3"/>
    </i>
    <i>
      <x v="46"/>
    </i>
    <i r="1">
      <x v="558"/>
    </i>
    <i r="2">
      <x v="3"/>
    </i>
    <i>
      <x v="47"/>
    </i>
    <i r="1">
      <x v="882"/>
    </i>
    <i r="2">
      <x v="1"/>
    </i>
    <i>
      <x v="48"/>
    </i>
    <i r="1">
      <x v="172"/>
    </i>
    <i r="2">
      <x v="3"/>
    </i>
    <i>
      <x v="49"/>
    </i>
    <i r="1">
      <x v="328"/>
    </i>
    <i r="2">
      <x v="3"/>
    </i>
    <i>
      <x v="50"/>
    </i>
    <i r="1">
      <x v="228"/>
    </i>
    <i r="2">
      <x v="3"/>
    </i>
    <i>
      <x v="51"/>
    </i>
    <i r="1">
      <x v="724"/>
    </i>
    <i r="2">
      <x v="1"/>
    </i>
    <i>
      <x v="52"/>
    </i>
    <i r="1">
      <x v="423"/>
    </i>
    <i r="2">
      <x v="1"/>
    </i>
    <i>
      <x v="53"/>
    </i>
    <i r="1">
      <x v="270"/>
    </i>
    <i r="2">
      <x v="3"/>
    </i>
    <i>
      <x v="54"/>
    </i>
    <i r="1">
      <x v="66"/>
    </i>
    <i r="2">
      <x v="3"/>
    </i>
    <i>
      <x v="55"/>
    </i>
    <i r="1">
      <x v="259"/>
    </i>
    <i r="2">
      <x v="1"/>
    </i>
    <i>
      <x v="56"/>
    </i>
    <i r="1">
      <x v="74"/>
    </i>
    <i r="2">
      <x v="3"/>
    </i>
    <i>
      <x v="57"/>
    </i>
    <i r="1">
      <x v="810"/>
    </i>
    <i r="2">
      <x v="3"/>
    </i>
    <i>
      <x v="58"/>
    </i>
    <i r="1">
      <x v="89"/>
    </i>
    <i r="2">
      <x v="3"/>
    </i>
    <i>
      <x v="59"/>
    </i>
    <i r="1">
      <x v="334"/>
    </i>
    <i r="2">
      <x v="3"/>
    </i>
    <i>
      <x v="60"/>
    </i>
    <i r="1">
      <x v="180"/>
    </i>
    <i r="2">
      <x v="1"/>
    </i>
    <i>
      <x v="61"/>
    </i>
    <i r="1">
      <x v="425"/>
    </i>
    <i r="2">
      <x v="3"/>
    </i>
    <i>
      <x v="62"/>
    </i>
    <i r="1">
      <x v="575"/>
    </i>
    <i r="2">
      <x v="1"/>
    </i>
    <i>
      <x v="63"/>
    </i>
    <i r="1">
      <x v="49"/>
    </i>
    <i r="2">
      <x v="2"/>
    </i>
    <i>
      <x v="64"/>
    </i>
    <i r="1">
      <x v="220"/>
    </i>
    <i r="2">
      <x v="1"/>
    </i>
    <i>
      <x v="65"/>
    </i>
    <i r="1">
      <x v="741"/>
    </i>
    <i r="2">
      <x v="3"/>
    </i>
    <i>
      <x v="66"/>
    </i>
    <i r="1">
      <x v="379"/>
    </i>
    <i r="2">
      <x v="3"/>
    </i>
    <i>
      <x v="67"/>
    </i>
    <i r="1">
      <x v="647"/>
    </i>
    <i r="2">
      <x v="3"/>
    </i>
    <i>
      <x v="68"/>
    </i>
    <i r="1">
      <x v="530"/>
    </i>
    <i r="2">
      <x v="1"/>
    </i>
    <i>
      <x v="69"/>
    </i>
    <i r="1">
      <x v="680"/>
    </i>
    <i r="2">
      <x v="1"/>
    </i>
    <i>
      <x v="70"/>
    </i>
    <i r="1">
      <x v="102"/>
    </i>
    <i r="2">
      <x v="1"/>
    </i>
    <i>
      <x v="71"/>
    </i>
    <i r="1">
      <x v="272"/>
    </i>
    <i r="2">
      <x v="3"/>
    </i>
    <i>
      <x v="72"/>
    </i>
    <i r="1">
      <x v="123"/>
    </i>
    <i r="2">
      <x v="3"/>
    </i>
    <i>
      <x v="73"/>
    </i>
    <i r="1">
      <x v="213"/>
    </i>
    <i r="2">
      <x v="3"/>
    </i>
    <i>
      <x v="74"/>
    </i>
    <i r="1">
      <x v="177"/>
    </i>
    <i r="2">
      <x v="3"/>
    </i>
    <i>
      <x v="75"/>
    </i>
    <i r="1">
      <x v="943"/>
    </i>
    <i r="2">
      <x v="3"/>
    </i>
    <i>
      <x v="76"/>
    </i>
    <i r="1">
      <x v="838"/>
    </i>
    <i r="2">
      <x v="1"/>
    </i>
    <i>
      <x v="77"/>
    </i>
    <i r="1">
      <x v="751"/>
    </i>
    <i r="2">
      <x v="1"/>
    </i>
    <i>
      <x v="78"/>
    </i>
    <i r="1">
      <x v="875"/>
    </i>
    <i r="2">
      <x v="3"/>
    </i>
    <i>
      <x v="79"/>
    </i>
    <i r="1">
      <x v="416"/>
    </i>
    <i r="2">
      <x v="1"/>
    </i>
    <i>
      <x v="80"/>
    </i>
    <i r="1">
      <x v="910"/>
    </i>
    <i r="2">
      <x v="1"/>
    </i>
    <i>
      <x v="81"/>
    </i>
    <i r="1">
      <x v="526"/>
    </i>
    <i r="2">
      <x v="1"/>
    </i>
    <i>
      <x v="82"/>
    </i>
    <i r="1">
      <x v="458"/>
    </i>
    <i r="2">
      <x/>
    </i>
    <i>
      <x v="83"/>
    </i>
    <i r="1">
      <x v="17"/>
    </i>
    <i r="2">
      <x v="3"/>
    </i>
    <i>
      <x v="84"/>
    </i>
    <i r="1">
      <x v="331"/>
    </i>
    <i r="2">
      <x v="3"/>
    </i>
    <i>
      <x v="85"/>
    </i>
    <i r="1">
      <x v="117"/>
    </i>
    <i r="2">
      <x v="3"/>
    </i>
    <i>
      <x v="86"/>
    </i>
    <i r="1">
      <x v="204"/>
    </i>
    <i r="2">
      <x/>
    </i>
    <i>
      <x v="87"/>
    </i>
    <i r="1">
      <x v="506"/>
    </i>
    <i r="2">
      <x v="3"/>
    </i>
    <i>
      <x v="88"/>
    </i>
    <i r="1">
      <x v="896"/>
    </i>
    <i r="2">
      <x v="1"/>
    </i>
    <i>
      <x v="89"/>
    </i>
    <i r="1">
      <x v="378"/>
    </i>
    <i r="2">
      <x v="3"/>
    </i>
    <i>
      <x v="90"/>
    </i>
    <i r="1">
      <x v="662"/>
    </i>
    <i r="2">
      <x v="1"/>
    </i>
    <i>
      <x v="91"/>
    </i>
    <i r="1">
      <x v="645"/>
    </i>
    <i r="2">
      <x v="3"/>
    </i>
    <i>
      <x v="92"/>
    </i>
    <i r="1">
      <x v="499"/>
    </i>
    <i r="2">
      <x v="1"/>
    </i>
    <i>
      <x v="93"/>
    </i>
    <i r="1">
      <x v="237"/>
    </i>
    <i r="2">
      <x v="1"/>
    </i>
    <i r="1">
      <x v="694"/>
    </i>
    <i r="2">
      <x v="3"/>
    </i>
    <i>
      <x v="94"/>
    </i>
    <i r="1">
      <x v="755"/>
    </i>
    <i r="2">
      <x v="3"/>
    </i>
    <i>
      <x v="95"/>
    </i>
    <i r="1">
      <x v="275"/>
    </i>
    <i r="2">
      <x v="3"/>
    </i>
    <i>
      <x v="96"/>
    </i>
    <i r="1">
      <x v="574"/>
    </i>
    <i r="2">
      <x v="1"/>
    </i>
    <i>
      <x v="97"/>
    </i>
    <i r="1">
      <x v="493"/>
    </i>
    <i r="2">
      <x v="1"/>
    </i>
    <i>
      <x v="98"/>
    </i>
    <i r="1">
      <x v="457"/>
    </i>
    <i r="2">
      <x v="3"/>
    </i>
    <i>
      <x v="99"/>
    </i>
    <i r="1">
      <x v="133"/>
    </i>
    <i r="2">
      <x v="1"/>
    </i>
    <i>
      <x v="100"/>
    </i>
    <i r="1">
      <x v="490"/>
    </i>
    <i r="2">
      <x v="3"/>
    </i>
    <i>
      <x v="101"/>
    </i>
    <i r="1">
      <x v="857"/>
    </i>
    <i r="2">
      <x v="1"/>
    </i>
    <i>
      <x v="102"/>
    </i>
    <i r="1">
      <x v="223"/>
    </i>
    <i r="2">
      <x v="3"/>
    </i>
    <i>
      <x v="103"/>
    </i>
    <i r="1">
      <x v="317"/>
    </i>
    <i r="2">
      <x v="3"/>
    </i>
    <i>
      <x v="104"/>
    </i>
    <i r="1">
      <x v="771"/>
    </i>
    <i r="2">
      <x v="3"/>
    </i>
    <i>
      <x v="105"/>
    </i>
    <i r="1">
      <x v="451"/>
    </i>
    <i r="2">
      <x v="1"/>
    </i>
    <i>
      <x v="106"/>
    </i>
    <i r="1">
      <x v="126"/>
    </i>
    <i r="2">
      <x v="1"/>
    </i>
    <i>
      <x v="107"/>
    </i>
    <i r="1">
      <x v="487"/>
    </i>
    <i r="2">
      <x v="3"/>
    </i>
    <i>
      <x v="108"/>
    </i>
    <i r="1">
      <x v="394"/>
    </i>
    <i r="2">
      <x v="1"/>
    </i>
    <i>
      <x v="109"/>
    </i>
    <i r="1">
      <x v="217"/>
    </i>
    <i r="2">
      <x v="3"/>
    </i>
    <i>
      <x v="110"/>
    </i>
    <i r="1">
      <x v="688"/>
    </i>
    <i r="2">
      <x v="3"/>
    </i>
    <i>
      <x v="111"/>
    </i>
    <i r="1">
      <x v="323"/>
    </i>
    <i r="2">
      <x v="2"/>
    </i>
    <i>
      <x v="112"/>
    </i>
    <i r="1">
      <x v="300"/>
    </i>
    <i r="2">
      <x v="3"/>
    </i>
    <i>
      <x v="113"/>
    </i>
    <i r="1">
      <x v="349"/>
    </i>
    <i r="2">
      <x v="1"/>
    </i>
    <i>
      <x v="114"/>
    </i>
    <i r="1">
      <x v="848"/>
    </i>
    <i r="2">
      <x v="1"/>
    </i>
    <i>
      <x v="115"/>
    </i>
    <i r="1">
      <x v="949"/>
    </i>
    <i r="2">
      <x v="3"/>
    </i>
    <i>
      <x v="116"/>
    </i>
    <i r="1">
      <x v="653"/>
    </i>
    <i r="2">
      <x v="3"/>
    </i>
    <i>
      <x v="117"/>
    </i>
    <i r="1">
      <x v="185"/>
    </i>
    <i r="2">
      <x v="3"/>
    </i>
    <i>
      <x v="118"/>
    </i>
    <i r="1">
      <x v="797"/>
    </i>
    <i r="2">
      <x v="1"/>
    </i>
    <i>
      <x v="119"/>
    </i>
    <i r="1">
      <x v="365"/>
    </i>
    <i r="2">
      <x v="3"/>
    </i>
    <i>
      <x v="120"/>
    </i>
    <i r="1">
      <x v="439"/>
    </i>
    <i r="2">
      <x v="3"/>
    </i>
    <i>
      <x v="121"/>
    </i>
    <i r="1">
      <x v="670"/>
    </i>
    <i r="2">
      <x v="1"/>
    </i>
    <i>
      <x v="122"/>
    </i>
    <i r="1">
      <x v="643"/>
    </i>
    <i r="2">
      <x v="3"/>
    </i>
    <i>
      <x v="123"/>
    </i>
    <i r="1">
      <x v="861"/>
    </i>
    <i r="2">
      <x v="3"/>
    </i>
    <i>
      <x v="124"/>
    </i>
    <i r="1">
      <x v="452"/>
    </i>
    <i r="2">
      <x v="3"/>
    </i>
    <i>
      <x v="125"/>
    </i>
    <i r="1">
      <x v="105"/>
    </i>
    <i r="2">
      <x v="3"/>
    </i>
    <i>
      <x v="126"/>
    </i>
    <i r="1">
      <x v="260"/>
    </i>
    <i r="2">
      <x v="3"/>
    </i>
    <i>
      <x v="127"/>
    </i>
    <i r="1">
      <x v="593"/>
    </i>
    <i r="2">
      <x v="3"/>
    </i>
    <i>
      <x v="128"/>
    </i>
    <i r="1">
      <x v="692"/>
    </i>
    <i r="2">
      <x v="3"/>
    </i>
    <i>
      <x v="129"/>
    </i>
    <i r="1">
      <x v="190"/>
    </i>
    <i r="2">
      <x v="3"/>
    </i>
    <i>
      <x v="130"/>
    </i>
    <i r="1">
      <x v="983"/>
    </i>
    <i r="2">
      <x v="3"/>
    </i>
    <i>
      <x v="131"/>
    </i>
    <i r="1">
      <x v="92"/>
    </i>
    <i r="2">
      <x v="3"/>
    </i>
    <i>
      <x v="132"/>
    </i>
    <i r="1">
      <x v="75"/>
    </i>
    <i r="2">
      <x v="3"/>
    </i>
    <i>
      <x v="133"/>
    </i>
    <i r="1">
      <x v="22"/>
    </i>
    <i r="2">
      <x v="1"/>
    </i>
    <i>
      <x v="134"/>
    </i>
    <i r="1">
      <x v="814"/>
    </i>
    <i r="2">
      <x v="3"/>
    </i>
    <i>
      <x v="135"/>
    </i>
    <i r="1">
      <x v="131"/>
    </i>
    <i r="2">
      <x v="1"/>
    </i>
    <i>
      <x v="136"/>
    </i>
    <i r="1">
      <x v="554"/>
    </i>
    <i r="2">
      <x v="1"/>
    </i>
    <i>
      <x v="137"/>
    </i>
    <i r="1">
      <x v="61"/>
    </i>
    <i r="2">
      <x v="3"/>
    </i>
    <i>
      <x v="138"/>
    </i>
    <i r="1">
      <x v="380"/>
    </i>
    <i r="2">
      <x v="1"/>
    </i>
    <i>
      <x v="139"/>
    </i>
    <i r="1">
      <x v="887"/>
    </i>
    <i r="2">
      <x v="3"/>
    </i>
    <i>
      <x v="140"/>
    </i>
    <i r="1">
      <x v="5"/>
    </i>
    <i r="2">
      <x v="3"/>
    </i>
    <i>
      <x v="141"/>
    </i>
    <i r="1">
      <x v="868"/>
    </i>
    <i r="2">
      <x v="1"/>
    </i>
    <i>
      <x v="142"/>
    </i>
    <i r="1">
      <x v="830"/>
    </i>
    <i r="2">
      <x v="3"/>
    </i>
    <i>
      <x v="143"/>
    </i>
    <i r="1">
      <x v="183"/>
    </i>
    <i r="2">
      <x v="3"/>
    </i>
    <i>
      <x v="144"/>
    </i>
    <i r="1">
      <x v="984"/>
    </i>
    <i r="2">
      <x v="3"/>
    </i>
    <i>
      <x v="145"/>
    </i>
    <i r="1">
      <x v="421"/>
    </i>
    <i r="2">
      <x v="3"/>
    </i>
    <i>
      <x v="146"/>
    </i>
    <i r="1">
      <x v="994"/>
    </i>
    <i r="2">
      <x v="3"/>
    </i>
    <i>
      <x v="147"/>
    </i>
    <i r="1">
      <x v="687"/>
    </i>
    <i r="2">
      <x v="3"/>
    </i>
    <i>
      <x v="148"/>
    </i>
    <i r="1">
      <x v="753"/>
    </i>
    <i r="2">
      <x v="3"/>
    </i>
    <i>
      <x v="149"/>
    </i>
    <i r="1">
      <x v="357"/>
    </i>
    <i r="2">
      <x v="3"/>
    </i>
    <i>
      <x v="150"/>
    </i>
    <i r="1">
      <x v="229"/>
    </i>
    <i r="2">
      <x v="3"/>
    </i>
    <i>
      <x v="151"/>
    </i>
    <i r="1">
      <x v="805"/>
    </i>
    <i r="2">
      <x v="1"/>
    </i>
    <i>
      <x v="152"/>
    </i>
    <i r="1">
      <x v="833"/>
    </i>
    <i r="2">
      <x/>
    </i>
    <i>
      <x v="153"/>
    </i>
    <i r="1">
      <x v="268"/>
    </i>
    <i r="2">
      <x v="1"/>
    </i>
    <i>
      <x v="154"/>
    </i>
    <i r="1">
      <x v="222"/>
    </i>
    <i r="2">
      <x v="3"/>
    </i>
    <i>
      <x v="155"/>
    </i>
    <i r="1">
      <x v="770"/>
    </i>
    <i r="2">
      <x v="3"/>
    </i>
    <i>
      <x v="156"/>
    </i>
    <i r="1">
      <x v="25"/>
    </i>
    <i r="2">
      <x/>
    </i>
    <i>
      <x v="157"/>
    </i>
    <i r="1">
      <x v="591"/>
    </i>
    <i r="2">
      <x v="1"/>
    </i>
    <i>
      <x v="158"/>
    </i>
    <i r="1">
      <x v="391"/>
    </i>
    <i r="2">
      <x v="1"/>
    </i>
    <i>
      <x v="159"/>
    </i>
    <i r="1">
      <x v="733"/>
    </i>
    <i r="2">
      <x v="1"/>
    </i>
    <i>
      <x v="160"/>
    </i>
    <i r="1">
      <x v="777"/>
    </i>
    <i r="2">
      <x v="3"/>
    </i>
    <i>
      <x v="161"/>
    </i>
    <i r="1">
      <x v="633"/>
    </i>
    <i r="2">
      <x v="1"/>
    </i>
    <i>
      <x v="162"/>
    </i>
    <i r="1">
      <x v="125"/>
    </i>
    <i r="2">
      <x v="3"/>
    </i>
    <i>
      <x v="163"/>
    </i>
    <i r="1">
      <x v="714"/>
    </i>
    <i r="2">
      <x v="1"/>
    </i>
    <i>
      <x v="164"/>
    </i>
    <i r="1">
      <x v="775"/>
    </i>
    <i r="2">
      <x v="3"/>
    </i>
    <i>
      <x v="165"/>
    </i>
    <i r="1">
      <x v="398"/>
    </i>
    <i r="2">
      <x v="1"/>
    </i>
    <i>
      <x v="166"/>
    </i>
    <i r="1">
      <x v="238"/>
    </i>
    <i r="2">
      <x v="3"/>
    </i>
    <i>
      <x v="167"/>
    </i>
    <i r="1">
      <x v="801"/>
    </i>
    <i r="2">
      <x v="3"/>
    </i>
    <i>
      <x v="168"/>
    </i>
    <i r="1">
      <x v="156"/>
    </i>
    <i r="2">
      <x v="3"/>
    </i>
    <i>
      <x v="169"/>
    </i>
    <i r="1">
      <x v="122"/>
    </i>
    <i r="2">
      <x v="3"/>
    </i>
    <i>
      <x v="170"/>
    </i>
    <i r="1">
      <x v="671"/>
    </i>
    <i r="2">
      <x v="3"/>
    </i>
    <i>
      <x v="171"/>
    </i>
    <i r="1">
      <x v="932"/>
    </i>
    <i r="2">
      <x v="1"/>
    </i>
    <i>
      <x v="172"/>
    </i>
    <i r="1">
      <x v="310"/>
    </i>
    <i r="2">
      <x v="1"/>
    </i>
    <i>
      <x v="173"/>
    </i>
    <i r="1">
      <x v="761"/>
    </i>
    <i r="2">
      <x v="3"/>
    </i>
    <i>
      <x v="174"/>
    </i>
    <i r="1">
      <x v="603"/>
    </i>
    <i r="2">
      <x v="2"/>
    </i>
    <i>
      <x v="175"/>
    </i>
    <i r="1">
      <x v="471"/>
    </i>
    <i r="2">
      <x v="1"/>
    </i>
    <i>
      <x v="176"/>
    </i>
    <i r="1">
      <x v="596"/>
    </i>
    <i r="2">
      <x v="3"/>
    </i>
    <i>
      <x v="177"/>
    </i>
    <i r="1">
      <x v="877"/>
    </i>
    <i r="2">
      <x v="3"/>
    </i>
    <i>
      <x v="178"/>
    </i>
    <i r="1">
      <x v="971"/>
    </i>
    <i r="2">
      <x v="3"/>
    </i>
    <i>
      <x v="179"/>
    </i>
    <i r="1">
      <x v="616"/>
    </i>
    <i r="2">
      <x v="3"/>
    </i>
    <i>
      <x v="180"/>
    </i>
    <i r="1">
      <x v="873"/>
    </i>
    <i r="2">
      <x v="1"/>
    </i>
    <i>
      <x v="181"/>
    </i>
    <i r="1">
      <x v="594"/>
    </i>
    <i r="2">
      <x v="1"/>
    </i>
    <i>
      <x v="182"/>
    </i>
    <i r="1">
      <x v="582"/>
    </i>
    <i r="2">
      <x v="3"/>
    </i>
    <i>
      <x v="183"/>
    </i>
    <i r="1">
      <x v="946"/>
    </i>
    <i r="2">
      <x v="3"/>
    </i>
    <i>
      <x v="184"/>
    </i>
    <i r="1">
      <x v="269"/>
    </i>
    <i r="2">
      <x/>
    </i>
    <i>
      <x v="185"/>
    </i>
    <i r="1">
      <x v="874"/>
    </i>
    <i r="2">
      <x/>
    </i>
    <i>
      <x v="186"/>
    </i>
    <i r="1">
      <x v="768"/>
    </i>
    <i r="2">
      <x v="3"/>
    </i>
    <i>
      <x v="187"/>
    </i>
    <i r="1">
      <x v="685"/>
    </i>
    <i r="2">
      <x v="3"/>
    </i>
    <i>
      <x v="188"/>
    </i>
    <i r="1">
      <x v="201"/>
    </i>
    <i r="2">
      <x v="3"/>
    </i>
    <i>
      <x v="189"/>
    </i>
    <i r="1">
      <x v="969"/>
    </i>
    <i r="2">
      <x/>
    </i>
    <i>
      <x v="190"/>
    </i>
    <i r="1">
      <x v="950"/>
    </i>
    <i r="2">
      <x v="1"/>
    </i>
    <i>
      <x v="191"/>
    </i>
    <i r="1">
      <x v="427"/>
    </i>
    <i r="2">
      <x v="1"/>
    </i>
    <i>
      <x v="192"/>
    </i>
    <i r="1">
      <x v="76"/>
    </i>
    <i r="2">
      <x v="1"/>
    </i>
    <i>
      <x v="193"/>
    </i>
    <i r="1">
      <x v="170"/>
    </i>
    <i r="2">
      <x v="1"/>
    </i>
    <i>
      <x v="194"/>
    </i>
    <i r="1">
      <x v="545"/>
    </i>
    <i r="2">
      <x v="3"/>
    </i>
    <i>
      <x v="195"/>
    </i>
    <i r="1">
      <x v="390"/>
    </i>
    <i r="2">
      <x v="1"/>
    </i>
    <i r="1">
      <x v="787"/>
    </i>
    <i r="2">
      <x v="3"/>
    </i>
    <i>
      <x v="196"/>
    </i>
    <i r="1">
      <x v="97"/>
    </i>
    <i r="2">
      <x v="3"/>
    </i>
    <i>
      <x v="197"/>
    </i>
    <i r="1">
      <x v="361"/>
    </i>
    <i r="2">
      <x v="1"/>
    </i>
    <i r="1">
      <x v="862"/>
    </i>
    <i r="2">
      <x v="3"/>
    </i>
    <i r="1">
      <x v="926"/>
    </i>
    <i r="2">
      <x v="3"/>
    </i>
    <i>
      <x v="198"/>
    </i>
    <i r="1">
      <x v="95"/>
    </i>
    <i r="2">
      <x v="1"/>
    </i>
    <i>
      <x v="199"/>
    </i>
    <i r="1">
      <x v="700"/>
    </i>
    <i r="2">
      <x v="3"/>
    </i>
    <i>
      <x v="200"/>
    </i>
    <i r="1">
      <x v="196"/>
    </i>
    <i r="2">
      <x v="3"/>
    </i>
    <i>
      <x v="201"/>
    </i>
    <i r="1">
      <x v="867"/>
    </i>
    <i r="2">
      <x v="1"/>
    </i>
    <i>
      <x v="202"/>
    </i>
    <i r="1">
      <x v="57"/>
    </i>
    <i r="2">
      <x v="1"/>
    </i>
    <i>
      <x v="203"/>
    </i>
    <i r="1">
      <x v="44"/>
    </i>
    <i r="2">
      <x v="3"/>
    </i>
    <i>
      <x v="204"/>
    </i>
    <i r="1">
      <x v="676"/>
    </i>
    <i r="2">
      <x v="3"/>
    </i>
    <i>
      <x v="205"/>
    </i>
    <i r="1">
      <x v="675"/>
    </i>
    <i r="2">
      <x v="3"/>
    </i>
    <i>
      <x v="206"/>
    </i>
    <i r="1">
      <x v="564"/>
    </i>
    <i r="2">
      <x v="3"/>
    </i>
    <i>
      <x v="207"/>
    </i>
    <i r="1">
      <x v="894"/>
    </i>
    <i r="2">
      <x v="3"/>
    </i>
    <i>
      <x v="208"/>
    </i>
    <i r="1">
      <x v="322"/>
    </i>
    <i r="2">
      <x v="3"/>
    </i>
    <i>
      <x v="209"/>
    </i>
    <i r="1">
      <x v="541"/>
    </i>
    <i r="2">
      <x v="1"/>
    </i>
    <i>
      <x v="210"/>
    </i>
    <i r="1">
      <x v="291"/>
    </i>
    <i r="2">
      <x v="3"/>
    </i>
    <i>
      <x v="211"/>
    </i>
    <i r="1">
      <x v="904"/>
    </i>
    <i r="2">
      <x v="3"/>
    </i>
    <i>
      <x v="212"/>
    </i>
    <i r="1">
      <x v="581"/>
    </i>
    <i r="2">
      <x v="1"/>
    </i>
    <i>
      <x v="213"/>
    </i>
    <i r="1">
      <x v="930"/>
    </i>
    <i r="2">
      <x v="1"/>
    </i>
    <i>
      <x v="214"/>
    </i>
    <i r="1">
      <x v="637"/>
    </i>
    <i r="2">
      <x v="1"/>
    </i>
    <i>
      <x v="215"/>
    </i>
    <i r="1">
      <x v="356"/>
    </i>
    <i r="2">
      <x v="3"/>
    </i>
    <i>
      <x v="216"/>
    </i>
    <i r="1">
      <x v="738"/>
    </i>
    <i r="2">
      <x v="1"/>
    </i>
    <i>
      <x v="217"/>
    </i>
    <i r="1">
      <x v="513"/>
    </i>
    <i r="2">
      <x/>
    </i>
    <i>
      <x v="218"/>
    </i>
    <i r="1">
      <x v="164"/>
    </i>
    <i r="2">
      <x v="1"/>
    </i>
    <i>
      <x v="219"/>
    </i>
    <i r="1">
      <x v="725"/>
    </i>
    <i r="2">
      <x v="3"/>
    </i>
    <i>
      <x v="220"/>
    </i>
    <i r="1">
      <x v="657"/>
    </i>
    <i r="2">
      <x v="1"/>
    </i>
    <i>
      <x v="221"/>
    </i>
    <i r="1">
      <x v="26"/>
    </i>
    <i r="2">
      <x v="3"/>
    </i>
    <i>
      <x v="222"/>
    </i>
    <i r="1">
      <x v="405"/>
    </i>
    <i r="2">
      <x v="3"/>
    </i>
    <i>
      <x v="223"/>
    </i>
    <i r="1">
      <x v="802"/>
    </i>
    <i r="2">
      <x v="3"/>
    </i>
    <i>
      <x v="224"/>
    </i>
    <i r="1">
      <x v="47"/>
    </i>
    <i r="2">
      <x v="3"/>
    </i>
    <i>
      <x v="225"/>
    </i>
    <i r="1">
      <x v="968"/>
    </i>
    <i r="2">
      <x v="3"/>
    </i>
    <i>
      <x v="226"/>
    </i>
    <i r="1">
      <x v="245"/>
    </i>
    <i r="2">
      <x v="1"/>
    </i>
    <i>
      <x v="227"/>
    </i>
    <i r="1">
      <x v="367"/>
    </i>
    <i r="2">
      <x v="3"/>
    </i>
    <i>
      <x v="228"/>
    </i>
    <i r="1">
      <x v="720"/>
    </i>
    <i r="2">
      <x v="3"/>
    </i>
    <i>
      <x v="229"/>
    </i>
    <i r="1">
      <x v="62"/>
    </i>
    <i r="2">
      <x v="3"/>
    </i>
    <i>
      <x v="230"/>
    </i>
    <i r="1">
      <x v="169"/>
    </i>
    <i r="2">
      <x/>
    </i>
    <i>
      <x v="231"/>
    </i>
    <i r="1">
      <x v="383"/>
    </i>
    <i r="2">
      <x v="3"/>
    </i>
    <i>
      <x v="232"/>
    </i>
    <i r="1">
      <x v="462"/>
    </i>
    <i r="2">
      <x v="1"/>
    </i>
    <i>
      <x v="233"/>
    </i>
    <i r="1">
      <x v="820"/>
    </i>
    <i r="2">
      <x v="3"/>
    </i>
    <i>
      <x v="234"/>
    </i>
    <i r="1">
      <x v="851"/>
    </i>
    <i r="2">
      <x v="3"/>
    </i>
    <i>
      <x v="235"/>
    </i>
    <i r="1">
      <x v="891"/>
    </i>
    <i r="2">
      <x v="1"/>
    </i>
    <i>
      <x v="236"/>
    </i>
    <i r="1">
      <x v="872"/>
    </i>
    <i r="2">
      <x v="1"/>
    </i>
    <i>
      <x v="237"/>
    </i>
    <i r="1">
      <x v="686"/>
    </i>
    <i r="2">
      <x v="3"/>
    </i>
    <i>
      <x v="238"/>
    </i>
    <i r="1">
      <x v="146"/>
    </i>
    <i r="2">
      <x v="1"/>
    </i>
    <i>
      <x v="239"/>
    </i>
    <i r="1">
      <x v="456"/>
    </i>
    <i r="2">
      <x v="1"/>
    </i>
    <i>
      <x v="240"/>
    </i>
    <i r="1">
      <x v="320"/>
    </i>
    <i r="2">
      <x v="1"/>
    </i>
    <i>
      <x v="241"/>
    </i>
    <i r="1">
      <x v="800"/>
    </i>
    <i r="2">
      <x v="3"/>
    </i>
    <i>
      <x v="242"/>
    </i>
    <i r="1">
      <x v="286"/>
    </i>
    <i r="2">
      <x v="3"/>
    </i>
    <i>
      <x v="243"/>
    </i>
    <i r="1">
      <x v="299"/>
    </i>
    <i r="2">
      <x v="3"/>
    </i>
    <i>
      <x v="244"/>
    </i>
    <i r="1">
      <x v="281"/>
    </i>
    <i r="2">
      <x v="1"/>
    </i>
    <i>
      <x v="245"/>
    </i>
    <i r="1">
      <x v="402"/>
    </i>
    <i r="2">
      <x v="3"/>
    </i>
    <i>
      <x v="246"/>
    </i>
    <i r="1">
      <x v="712"/>
    </i>
    <i r="2">
      <x v="1"/>
    </i>
    <i>
      <x v="247"/>
    </i>
    <i r="1">
      <x v="202"/>
    </i>
    <i r="2">
      <x v="3"/>
    </i>
    <i>
      <x v="248"/>
    </i>
    <i r="1">
      <x v="424"/>
    </i>
    <i r="2">
      <x v="1"/>
    </i>
    <i>
      <x v="249"/>
    </i>
    <i r="1">
      <x v="313"/>
    </i>
    <i r="2">
      <x v="3"/>
    </i>
    <i>
      <x v="250"/>
    </i>
    <i r="1">
      <x v="369"/>
    </i>
    <i r="2">
      <x v="3"/>
    </i>
    <i>
      <x v="251"/>
    </i>
    <i r="1">
      <x v="899"/>
    </i>
    <i r="2">
      <x v="1"/>
    </i>
    <i>
      <x v="252"/>
    </i>
    <i r="1">
      <x v="972"/>
    </i>
    <i r="2">
      <x v="3"/>
    </i>
    <i>
      <x v="253"/>
    </i>
    <i r="1">
      <x v="93"/>
    </i>
    <i r="2">
      <x/>
    </i>
    <i>
      <x v="254"/>
    </i>
    <i r="1">
      <x v="678"/>
    </i>
    <i r="2">
      <x v="2"/>
    </i>
    <i>
      <x v="255"/>
    </i>
    <i r="1">
      <x v="82"/>
    </i>
    <i r="2">
      <x v="1"/>
    </i>
    <i>
      <x v="256"/>
    </i>
    <i r="1">
      <x v="227"/>
    </i>
    <i r="2">
      <x v="3"/>
    </i>
    <i>
      <x v="257"/>
    </i>
    <i r="1">
      <x v="373"/>
    </i>
    <i r="2">
      <x v="3"/>
    </i>
    <i>
      <x v="258"/>
    </i>
    <i r="1">
      <x v="297"/>
    </i>
    <i r="2">
      <x v="1"/>
    </i>
    <i>
      <x v="259"/>
    </i>
    <i r="1">
      <x v="256"/>
    </i>
    <i r="2">
      <x v="3"/>
    </i>
    <i>
      <x v="260"/>
    </i>
    <i r="1">
      <x v="659"/>
    </i>
    <i r="2">
      <x v="3"/>
    </i>
    <i>
      <x v="261"/>
    </i>
    <i r="1">
      <x v="312"/>
    </i>
    <i r="2">
      <x v="3"/>
    </i>
    <i>
      <x v="262"/>
    </i>
    <i r="1">
      <x v="246"/>
    </i>
    <i r="2">
      <x v="1"/>
    </i>
    <i>
      <x v="263"/>
    </i>
    <i r="1">
      <x v="569"/>
    </i>
    <i r="2">
      <x v="3"/>
    </i>
    <i>
      <x v="264"/>
    </i>
    <i r="1">
      <x v="654"/>
    </i>
    <i r="2">
      <x v="1"/>
    </i>
    <i>
      <x v="265"/>
    </i>
    <i r="1">
      <x v="470"/>
    </i>
    <i r="2">
      <x v="1"/>
    </i>
    <i>
      <x v="266"/>
    </i>
    <i r="1">
      <x v="605"/>
    </i>
    <i r="2">
      <x v="1"/>
    </i>
    <i>
      <x v="267"/>
    </i>
    <i r="1">
      <x v="909"/>
    </i>
    <i r="2">
      <x v="1"/>
    </i>
    <i>
      <x v="268"/>
    </i>
    <i r="1">
      <x v="785"/>
    </i>
    <i r="2">
      <x v="1"/>
    </i>
    <i>
      <x v="269"/>
    </i>
    <i r="1">
      <x v="282"/>
    </i>
    <i r="2">
      <x v="3"/>
    </i>
    <i>
      <x v="270"/>
    </i>
    <i r="1">
      <x v="504"/>
    </i>
    <i r="2">
      <x v="1"/>
    </i>
    <i>
      <x v="271"/>
    </i>
    <i r="1">
      <x v="302"/>
    </i>
    <i r="2">
      <x v="1"/>
    </i>
    <i r="1">
      <x v="585"/>
    </i>
    <i r="2">
      <x/>
    </i>
    <i>
      <x v="272"/>
    </i>
    <i r="1">
      <x v="326"/>
    </i>
    <i r="2">
      <x v="3"/>
    </i>
    <i r="1">
      <x v="674"/>
    </i>
    <i r="2">
      <x v="3"/>
    </i>
    <i>
      <x v="273"/>
    </i>
    <i r="1">
      <x v="55"/>
    </i>
    <i r="2">
      <x v="3"/>
    </i>
    <i r="1">
      <x v="798"/>
    </i>
    <i r="2">
      <x v="1"/>
    </i>
    <i>
      <x v="274"/>
    </i>
    <i r="1">
      <x v="137"/>
    </i>
    <i r="2">
      <x v="3"/>
    </i>
    <i>
      <x v="275"/>
    </i>
    <i r="1">
      <x v="39"/>
    </i>
    <i r="2">
      <x v="3"/>
    </i>
    <i>
      <x v="276"/>
    </i>
    <i r="1">
      <x v="729"/>
    </i>
    <i r="2">
      <x v="3"/>
    </i>
    <i>
      <x v="277"/>
    </i>
    <i r="1">
      <x v="668"/>
    </i>
    <i r="2">
      <x v="1"/>
    </i>
    <i>
      <x v="278"/>
    </i>
    <i r="1">
      <x v="336"/>
    </i>
    <i r="2">
      <x v="3"/>
    </i>
    <i>
      <x v="279"/>
    </i>
    <i r="1">
      <x v="900"/>
    </i>
    <i r="2">
      <x v="1"/>
    </i>
    <i>
      <x v="280"/>
    </i>
    <i r="1">
      <x v="961"/>
    </i>
    <i r="2">
      <x v="1"/>
    </i>
    <i>
      <x v="281"/>
    </i>
    <i r="1">
      <x v="636"/>
    </i>
    <i r="2">
      <x v="3"/>
    </i>
    <i>
      <x v="282"/>
    </i>
    <i r="1">
      <x v="663"/>
    </i>
    <i r="2">
      <x v="3"/>
    </i>
    <i>
      <x v="283"/>
    </i>
    <i r="1">
      <x v="794"/>
    </i>
    <i r="2">
      <x v="3"/>
    </i>
    <i>
      <x v="284"/>
    </i>
    <i r="1">
      <x v="855"/>
    </i>
    <i r="2">
      <x v="3"/>
    </i>
    <i>
      <x v="285"/>
    </i>
    <i r="1">
      <x v="979"/>
    </i>
    <i r="2">
      <x v="1"/>
    </i>
    <i>
      <x v="286"/>
    </i>
    <i r="1">
      <x v="766"/>
    </i>
    <i r="2">
      <x v="3"/>
    </i>
    <i>
      <x v="287"/>
    </i>
    <i r="1">
      <x v="540"/>
    </i>
    <i r="2">
      <x v="3"/>
    </i>
    <i>
      <x v="288"/>
    </i>
    <i r="1">
      <x v="60"/>
    </i>
    <i r="2">
      <x v="1"/>
    </i>
    <i>
      <x v="289"/>
    </i>
    <i r="1">
      <x v="527"/>
    </i>
    <i r="2">
      <x v="1"/>
    </i>
    <i>
      <x v="290"/>
    </i>
    <i r="1">
      <x v="411"/>
    </i>
    <i r="2">
      <x v="1"/>
    </i>
    <i>
      <x v="291"/>
    </i>
    <i r="1">
      <x v="619"/>
    </i>
    <i r="2">
      <x v="3"/>
    </i>
    <i>
      <x v="292"/>
    </i>
    <i r="1">
      <x v="951"/>
    </i>
    <i r="2">
      <x v="3"/>
    </i>
    <i>
      <x v="293"/>
    </i>
    <i r="1">
      <x v="463"/>
    </i>
    <i r="2">
      <x v="3"/>
    </i>
    <i>
      <x v="294"/>
    </i>
    <i r="1">
      <x v="162"/>
    </i>
    <i r="2">
      <x v="3"/>
    </i>
    <i>
      <x v="295"/>
    </i>
    <i r="1">
      <x v="986"/>
    </i>
    <i r="2">
      <x v="3"/>
    </i>
    <i>
      <x v="296"/>
    </i>
    <i r="1">
      <x v="936"/>
    </i>
    <i r="2">
      <x v="3"/>
    </i>
    <i>
      <x v="297"/>
    </i>
    <i r="1">
      <x v="612"/>
    </i>
    <i r="2">
      <x v="3"/>
    </i>
    <i>
      <x v="298"/>
    </i>
    <i r="1">
      <x v="509"/>
    </i>
    <i r="2">
      <x v="3"/>
    </i>
    <i>
      <x v="299"/>
    </i>
    <i r="1">
      <x v="970"/>
    </i>
    <i r="2">
      <x v="3"/>
    </i>
    <i>
      <x v="300"/>
    </i>
    <i r="1">
      <x v="341"/>
    </i>
    <i r="2">
      <x v="3"/>
    </i>
    <i>
      <x v="301"/>
    </i>
    <i r="1">
      <x v="719"/>
    </i>
    <i r="2">
      <x v="3"/>
    </i>
    <i>
      <x v="302"/>
    </i>
    <i r="1">
      <x v="184"/>
    </i>
    <i r="2">
      <x v="3"/>
    </i>
    <i>
      <x v="303"/>
    </i>
    <i r="1">
      <x v="437"/>
    </i>
    <i r="2">
      <x v="3"/>
    </i>
    <i>
      <x v="304"/>
    </i>
    <i r="1">
      <x v="958"/>
    </i>
    <i r="2">
      <x v="3"/>
    </i>
    <i>
      <x v="305"/>
    </i>
    <i r="1">
      <x v="174"/>
    </i>
    <i r="2">
      <x v="3"/>
    </i>
    <i>
      <x v="306"/>
    </i>
    <i r="1">
      <x v="614"/>
    </i>
    <i r="2">
      <x v="3"/>
    </i>
    <i>
      <x v="307"/>
    </i>
    <i r="1">
      <x v="54"/>
    </i>
    <i r="2">
      <x v="1"/>
    </i>
    <i>
      <x v="308"/>
    </i>
    <i r="1">
      <x v="793"/>
    </i>
    <i r="2">
      <x v="3"/>
    </i>
    <i>
      <x v="309"/>
    </i>
    <i r="1">
      <x v="292"/>
    </i>
    <i r="2">
      <x v="3"/>
    </i>
    <i>
      <x v="310"/>
    </i>
    <i r="1">
      <x v="632"/>
    </i>
    <i r="2">
      <x v="1"/>
    </i>
    <i>
      <x v="311"/>
    </i>
    <i r="1">
      <x v="489"/>
    </i>
    <i r="2">
      <x v="1"/>
    </i>
    <i>
      <x v="312"/>
    </i>
    <i r="1">
      <x v="496"/>
    </i>
    <i r="2">
      <x v="3"/>
    </i>
    <i>
      <x v="313"/>
    </i>
    <i r="1">
      <x v="19"/>
    </i>
    <i r="2">
      <x v="1"/>
    </i>
    <i>
      <x v="314"/>
    </i>
    <i r="1">
      <x v="913"/>
    </i>
    <i r="2">
      <x v="1"/>
    </i>
    <i>
      <x v="315"/>
    </i>
    <i r="1">
      <x v="18"/>
    </i>
    <i r="2">
      <x v="3"/>
    </i>
    <i>
      <x v="316"/>
    </i>
    <i r="1">
      <x v="622"/>
    </i>
    <i r="2">
      <x/>
    </i>
    <i>
      <x v="317"/>
    </i>
    <i r="1">
      <x v="104"/>
    </i>
    <i r="2">
      <x v="3"/>
    </i>
    <i>
      <x v="318"/>
    </i>
    <i r="1">
      <x v="683"/>
    </i>
    <i r="2">
      <x v="1"/>
    </i>
    <i>
      <x v="319"/>
    </i>
    <i r="1">
      <x v="205"/>
    </i>
    <i r="2">
      <x v="1"/>
    </i>
    <i>
      <x v="320"/>
    </i>
    <i r="1">
      <x v="226"/>
    </i>
    <i r="2">
      <x v="1"/>
    </i>
    <i>
      <x v="321"/>
    </i>
    <i r="1">
      <x v="782"/>
    </i>
    <i r="2">
      <x v="3"/>
    </i>
    <i>
      <x v="322"/>
    </i>
    <i r="1">
      <x v="81"/>
    </i>
    <i r="2">
      <x v="3"/>
    </i>
    <i>
      <x v="323"/>
    </i>
    <i r="1">
      <x v="3"/>
    </i>
    <i r="2">
      <x v="1"/>
    </i>
    <i>
      <x v="324"/>
    </i>
    <i r="1">
      <x v="364"/>
    </i>
    <i r="2">
      <x v="3"/>
    </i>
    <i>
      <x v="325"/>
    </i>
    <i r="1">
      <x v="315"/>
    </i>
    <i r="2">
      <x v="3"/>
    </i>
    <i>
      <x v="326"/>
    </i>
    <i r="1">
      <x v="879"/>
    </i>
    <i r="2">
      <x v="3"/>
    </i>
    <i>
      <x v="327"/>
    </i>
    <i r="1">
      <x v="4"/>
    </i>
    <i r="2">
      <x v="3"/>
    </i>
    <i>
      <x v="328"/>
    </i>
    <i r="1">
      <x v="716"/>
    </i>
    <i r="2">
      <x v="1"/>
    </i>
    <i>
      <x v="329"/>
    </i>
    <i r="1">
      <x v="772"/>
    </i>
    <i r="2">
      <x v="3"/>
    </i>
    <i>
      <x v="330"/>
    </i>
    <i r="1">
      <x v="808"/>
    </i>
    <i r="2">
      <x/>
    </i>
    <i>
      <x v="331"/>
    </i>
    <i r="1">
      <x v="525"/>
    </i>
    <i r="2">
      <x v="3"/>
    </i>
    <i>
      <x v="332"/>
    </i>
    <i r="1">
      <x v="347"/>
    </i>
    <i r="2">
      <x v="3"/>
    </i>
    <i>
      <x v="333"/>
    </i>
    <i r="1">
      <x v="409"/>
    </i>
    <i r="2">
      <x v="3"/>
    </i>
    <i>
      <x v="334"/>
    </i>
    <i r="1">
      <x v="243"/>
    </i>
    <i r="2">
      <x v="1"/>
    </i>
    <i>
      <x v="335"/>
    </i>
    <i r="1">
      <x v="941"/>
    </i>
    <i r="2">
      <x v="3"/>
    </i>
    <i>
      <x v="336"/>
    </i>
    <i r="1">
      <x v="544"/>
    </i>
    <i r="2">
      <x/>
    </i>
    <i>
      <x v="337"/>
    </i>
    <i r="1">
      <x v="152"/>
    </i>
    <i r="2">
      <x v="3"/>
    </i>
    <i>
      <x v="338"/>
    </i>
    <i r="1">
      <x v="854"/>
    </i>
    <i r="2">
      <x/>
    </i>
    <i>
      <x v="339"/>
    </i>
    <i r="1">
      <x v="640"/>
    </i>
    <i r="2">
      <x v="1"/>
    </i>
    <i>
      <x v="340"/>
    </i>
    <i r="1">
      <x v="938"/>
    </i>
    <i r="2">
      <x/>
    </i>
    <i>
      <x v="341"/>
    </i>
    <i r="1">
      <x v="744"/>
    </i>
    <i r="2">
      <x v="3"/>
    </i>
    <i>
      <x v="342"/>
    </i>
    <i r="1">
      <x v="386"/>
    </i>
    <i r="2">
      <x v="3"/>
    </i>
    <i>
      <x v="343"/>
    </i>
    <i r="1">
      <x v="138"/>
    </i>
    <i r="2">
      <x v="3"/>
    </i>
    <i>
      <x v="344"/>
    </i>
    <i r="1">
      <x v="376"/>
    </i>
    <i r="2">
      <x v="3"/>
    </i>
    <i>
      <x v="345"/>
    </i>
    <i r="1">
      <x v="734"/>
    </i>
    <i r="2">
      <x v="3"/>
    </i>
    <i>
      <x v="346"/>
    </i>
    <i r="1">
      <x v="780"/>
    </i>
    <i r="2">
      <x v="3"/>
    </i>
    <i>
      <x v="347"/>
    </i>
    <i r="1">
      <x v="977"/>
    </i>
    <i r="2">
      <x v="3"/>
    </i>
    <i>
      <x v="348"/>
    </i>
    <i r="1">
      <x v="512"/>
    </i>
    <i r="2">
      <x v="1"/>
    </i>
    <i>
      <x v="349"/>
    </i>
    <i r="1">
      <x v="250"/>
    </i>
    <i r="2">
      <x v="3"/>
    </i>
    <i>
      <x v="350"/>
    </i>
    <i r="1">
      <x v="956"/>
    </i>
    <i r="2">
      <x v="1"/>
    </i>
    <i r="1">
      <x v="959"/>
    </i>
    <i r="2">
      <x v="3"/>
    </i>
    <i>
      <x v="351"/>
    </i>
    <i r="1">
      <x v="903"/>
    </i>
    <i r="2">
      <x v="3"/>
    </i>
    <i>
      <x v="352"/>
    </i>
    <i r="1">
      <x v="263"/>
    </i>
    <i r="2">
      <x v="1"/>
    </i>
    <i>
      <x v="353"/>
    </i>
    <i r="1">
      <x v="957"/>
    </i>
    <i r="2">
      <x v="3"/>
    </i>
    <i>
      <x v="354"/>
    </i>
    <i r="1">
      <x v="279"/>
    </i>
    <i r="2">
      <x/>
    </i>
    <i>
      <x v="355"/>
    </i>
    <i r="1">
      <x v="561"/>
    </i>
    <i r="2">
      <x v="1"/>
    </i>
    <i>
      <x v="356"/>
    </i>
    <i r="1">
      <x v="646"/>
    </i>
    <i r="2">
      <x v="1"/>
    </i>
    <i>
      <x v="357"/>
    </i>
    <i r="1">
      <x v="562"/>
    </i>
    <i r="2">
      <x v="1"/>
    </i>
    <i>
      <x v="358"/>
    </i>
    <i r="1">
      <x v="664"/>
    </i>
    <i r="2">
      <x v="1"/>
    </i>
    <i>
      <x v="359"/>
    </i>
    <i r="1">
      <x v="572"/>
    </i>
    <i r="2">
      <x v="3"/>
    </i>
    <i>
      <x v="360"/>
    </i>
    <i r="1">
      <x v="757"/>
    </i>
    <i r="2">
      <x v="3"/>
    </i>
    <i>
      <x v="361"/>
    </i>
    <i r="1">
      <x v="420"/>
    </i>
    <i r="2">
      <x v="3"/>
    </i>
    <i>
      <x v="362"/>
    </i>
    <i r="1">
      <x v="210"/>
    </i>
    <i r="2">
      <x v="3"/>
    </i>
    <i>
      <x v="363"/>
    </i>
    <i r="1">
      <x v="476"/>
    </i>
    <i r="2">
      <x v="3"/>
    </i>
    <i>
      <x v="364"/>
    </i>
    <i r="1">
      <x v="819"/>
    </i>
    <i r="2">
      <x v="3"/>
    </i>
    <i>
      <x v="365"/>
    </i>
    <i r="1">
      <x v="842"/>
    </i>
    <i r="2">
      <x v="1"/>
    </i>
    <i>
      <x v="366"/>
    </i>
    <i r="1">
      <x v="132"/>
    </i>
    <i r="2">
      <x v="3"/>
    </i>
    <i>
      <x v="367"/>
    </i>
    <i r="1">
      <x v="236"/>
    </i>
    <i r="2">
      <x v="3"/>
    </i>
    <i>
      <x v="368"/>
    </i>
    <i r="1">
      <x v="997"/>
    </i>
    <i r="2">
      <x v="1"/>
    </i>
    <i>
      <x v="369"/>
    </i>
    <i r="1">
      <x v="344"/>
    </i>
    <i r="2">
      <x v="1"/>
    </i>
    <i>
      <x v="370"/>
    </i>
    <i r="1">
      <x v="295"/>
    </i>
    <i r="2">
      <x v="3"/>
    </i>
    <i>
      <x v="371"/>
    </i>
    <i r="1">
      <x v="954"/>
    </i>
    <i r="2">
      <x v="3"/>
    </i>
    <i>
      <x v="372"/>
    </i>
    <i r="1">
      <x v="827"/>
    </i>
    <i r="2">
      <x v="1"/>
    </i>
    <i>
      <x v="373"/>
    </i>
    <i r="1">
      <x v="568"/>
    </i>
    <i r="2">
      <x v="1"/>
    </i>
    <i>
      <x v="374"/>
    </i>
    <i r="1">
      <x v="955"/>
    </i>
    <i r="2">
      <x v="1"/>
    </i>
    <i>
      <x v="375"/>
    </i>
    <i r="1">
      <x v="608"/>
    </i>
    <i r="2">
      <x v="1"/>
    </i>
    <i>
      <x v="376"/>
    </i>
    <i r="1">
      <x v="198"/>
    </i>
    <i r="2">
      <x v="3"/>
    </i>
    <i>
      <x v="377"/>
    </i>
    <i r="1">
      <x v="455"/>
    </i>
    <i r="2">
      <x v="3"/>
    </i>
    <i>
      <x v="378"/>
    </i>
    <i r="1">
      <x v="118"/>
    </i>
    <i r="2">
      <x v="1"/>
    </i>
    <i>
      <x v="379"/>
    </i>
    <i r="1">
      <x v="58"/>
    </i>
    <i r="2">
      <x v="3"/>
    </i>
    <i>
      <x v="380"/>
    </i>
    <i r="1">
      <x v="491"/>
    </i>
    <i r="2">
      <x v="3"/>
    </i>
    <i>
      <x v="381"/>
    </i>
    <i r="1">
      <x v="552"/>
    </i>
    <i r="2">
      <x v="3"/>
    </i>
    <i>
      <x v="382"/>
    </i>
    <i r="1">
      <x v="232"/>
    </i>
    <i r="2">
      <x v="3"/>
    </i>
    <i>
      <x v="383"/>
    </i>
    <i r="1">
      <x v="1"/>
    </i>
    <i r="2">
      <x v="3"/>
    </i>
    <i>
      <x v="384"/>
    </i>
    <i r="1">
      <x v="578"/>
    </i>
    <i r="2">
      <x v="3"/>
    </i>
    <i>
      <x v="385"/>
    </i>
    <i r="1">
      <x v="244"/>
    </i>
    <i r="2">
      <x v="3"/>
    </i>
    <i>
      <x v="386"/>
    </i>
    <i r="1">
      <x v="807"/>
    </i>
    <i r="2">
      <x/>
    </i>
    <i>
      <x v="387"/>
    </i>
    <i r="1">
      <x v="828"/>
    </i>
    <i r="2">
      <x v="3"/>
    </i>
    <i>
      <x v="388"/>
    </i>
    <i r="1">
      <x v="225"/>
    </i>
    <i r="2">
      <x v="3"/>
    </i>
    <i>
      <x v="389"/>
    </i>
    <i r="1">
      <x v="811"/>
    </i>
    <i r="2">
      <x v="3"/>
    </i>
    <i>
      <x v="390"/>
    </i>
    <i r="1">
      <x v="303"/>
    </i>
    <i r="2">
      <x v="1"/>
    </i>
    <i>
      <x v="391"/>
    </i>
    <i r="1">
      <x v="905"/>
    </i>
    <i r="2">
      <x v="1"/>
    </i>
    <i>
      <x v="392"/>
    </i>
    <i r="1">
      <x v="843"/>
    </i>
    <i r="2">
      <x v="1"/>
    </i>
    <i>
      <x v="393"/>
    </i>
    <i r="1">
      <x v="829"/>
    </i>
    <i r="2">
      <x v="3"/>
    </i>
    <i>
      <x v="394"/>
    </i>
    <i r="1">
      <x v="199"/>
    </i>
    <i r="2">
      <x v="1"/>
    </i>
    <i>
      <x v="395"/>
    </i>
    <i r="1">
      <x v="752"/>
    </i>
    <i r="2">
      <x v="1"/>
    </i>
    <i>
      <x v="396"/>
    </i>
    <i r="1">
      <x v="742"/>
    </i>
    <i r="2">
      <x v="3"/>
    </i>
    <i>
      <x v="397"/>
    </i>
    <i r="1">
      <x v="68"/>
    </i>
    <i r="2">
      <x v="3"/>
    </i>
    <i>
      <x v="398"/>
    </i>
    <i r="1">
      <x v="231"/>
    </i>
    <i r="2">
      <x v="3"/>
    </i>
    <i>
      <x v="399"/>
    </i>
    <i r="1">
      <x v="727"/>
    </i>
    <i r="2">
      <x v="3"/>
    </i>
    <i>
      <x v="400"/>
    </i>
    <i r="1">
      <x v="428"/>
    </i>
    <i r="2">
      <x v="3"/>
    </i>
    <i>
      <x v="401"/>
    </i>
    <i r="1">
      <x v="209"/>
    </i>
    <i r="2">
      <x v="3"/>
    </i>
    <i>
      <x v="402"/>
    </i>
    <i r="1">
      <x v="257"/>
    </i>
    <i r="2">
      <x v="1"/>
    </i>
    <i r="1">
      <x v="690"/>
    </i>
    <i r="2">
      <x v="1"/>
    </i>
    <i>
      <x v="403"/>
    </i>
    <i r="1">
      <x v="477"/>
    </i>
    <i r="2">
      <x v="1"/>
    </i>
    <i>
      <x v="404"/>
    </i>
    <i r="1">
      <x v="953"/>
    </i>
    <i r="2">
      <x/>
    </i>
    <i>
      <x v="405"/>
    </i>
    <i r="1">
      <x v="441"/>
    </i>
    <i r="2">
      <x v="3"/>
    </i>
    <i>
      <x v="406"/>
    </i>
    <i r="1">
      <x v="67"/>
    </i>
    <i r="2">
      <x v="3"/>
    </i>
    <i>
      <x v="407"/>
    </i>
    <i r="1">
      <x v="706"/>
    </i>
    <i r="2">
      <x v="3"/>
    </i>
    <i>
      <x v="408"/>
    </i>
    <i r="1">
      <x v="337"/>
    </i>
    <i r="2">
      <x v="1"/>
    </i>
    <i>
      <x v="409"/>
    </i>
    <i r="1">
      <x v="20"/>
    </i>
    <i r="2">
      <x v="1"/>
    </i>
    <i>
      <x v="410"/>
    </i>
    <i r="1">
      <x v="206"/>
    </i>
    <i r="2">
      <x v="3"/>
    </i>
    <i>
      <x v="411"/>
    </i>
    <i r="1">
      <x v="96"/>
    </i>
    <i r="2">
      <x v="3"/>
    </i>
    <i r="1">
      <x v="990"/>
    </i>
    <i r="2">
      <x v="1"/>
    </i>
    <i>
      <x v="412"/>
    </i>
    <i r="1">
      <x v="656"/>
    </i>
    <i r="2">
      <x v="3"/>
    </i>
    <i r="1">
      <x v="723"/>
    </i>
    <i r="2">
      <x v="3"/>
    </i>
    <i>
      <x v="413"/>
    </i>
    <i r="1">
      <x v="111"/>
    </i>
    <i r="2">
      <x v="3"/>
    </i>
    <i>
      <x v="414"/>
    </i>
    <i r="1">
      <x v="559"/>
    </i>
    <i r="2">
      <x v="3"/>
    </i>
    <i>
      <x v="415"/>
    </i>
    <i r="1">
      <x v="115"/>
    </i>
    <i r="2">
      <x v="1"/>
    </i>
    <i>
      <x v="416"/>
    </i>
    <i r="1">
      <x v="306"/>
    </i>
    <i r="2">
      <x v="3"/>
    </i>
    <i>
      <x v="417"/>
    </i>
    <i r="1">
      <x v="897"/>
    </i>
    <i r="2">
      <x v="3"/>
    </i>
    <i>
      <x v="418"/>
    </i>
    <i r="1">
      <x v="588"/>
    </i>
    <i r="2">
      <x v="1"/>
    </i>
    <i>
      <x v="419"/>
    </i>
    <i r="1">
      <x v="218"/>
    </i>
    <i r="2">
      <x v="1"/>
    </i>
    <i>
      <x v="420"/>
    </i>
    <i r="1">
      <x v="273"/>
    </i>
    <i r="2">
      <x/>
    </i>
    <i>
      <x v="421"/>
    </i>
    <i r="1">
      <x v="403"/>
    </i>
    <i r="2">
      <x v="3"/>
    </i>
    <i>
      <x v="422"/>
    </i>
    <i r="1">
      <x v="175"/>
    </i>
    <i r="2">
      <x v="1"/>
    </i>
    <i>
      <x v="423"/>
    </i>
    <i r="1">
      <x v="589"/>
    </i>
    <i r="2">
      <x v="3"/>
    </i>
    <i>
      <x v="424"/>
    </i>
    <i r="1">
      <x v="713"/>
    </i>
    <i r="2">
      <x/>
    </i>
    <i>
      <x v="425"/>
    </i>
    <i r="1">
      <x v="974"/>
    </i>
    <i r="2">
      <x v="3"/>
    </i>
    <i>
      <x v="426"/>
    </i>
    <i r="1">
      <x v="262"/>
    </i>
    <i r="2">
      <x v="3"/>
    </i>
    <i>
      <x v="427"/>
    </i>
    <i r="1">
      <x v="815"/>
    </i>
    <i r="2">
      <x v="1"/>
    </i>
    <i>
      <x v="428"/>
    </i>
    <i r="1">
      <x v="234"/>
    </i>
    <i r="2">
      <x v="1"/>
    </i>
    <i>
      <x v="429"/>
    </i>
    <i r="1">
      <x v="318"/>
    </i>
    <i r="2">
      <x v="3"/>
    </i>
    <i>
      <x v="430"/>
    </i>
    <i r="1">
      <x v="784"/>
    </i>
    <i r="2">
      <x v="3"/>
    </i>
    <i>
      <x v="431"/>
    </i>
    <i r="1">
      <x v="973"/>
    </i>
    <i r="2">
      <x v="3"/>
    </i>
    <i>
      <x v="432"/>
    </i>
    <i r="1">
      <x v="735"/>
    </i>
    <i r="2">
      <x v="3"/>
    </i>
    <i>
      <x v="433"/>
    </i>
    <i r="1">
      <x v="809"/>
    </i>
    <i r="2">
      <x v="1"/>
    </i>
    <i>
      <x v="434"/>
    </i>
    <i r="1">
      <x v="998"/>
    </i>
    <i r="2">
      <x v="3"/>
    </i>
    <i>
      <x v="435"/>
    </i>
    <i r="1">
      <x v="849"/>
    </i>
    <i r="2">
      <x/>
    </i>
    <i>
      <x v="436"/>
    </i>
    <i r="1">
      <x v="721"/>
    </i>
    <i r="2">
      <x v="1"/>
    </i>
    <i>
      <x v="437"/>
    </i>
    <i r="1">
      <x v="532"/>
    </i>
    <i r="2">
      <x v="3"/>
    </i>
    <i>
      <x v="438"/>
    </i>
    <i r="1">
      <x v="989"/>
    </i>
    <i r="2">
      <x v="3"/>
    </i>
    <i>
      <x v="439"/>
    </i>
    <i r="1">
      <x v="412"/>
    </i>
    <i r="2">
      <x v="1"/>
    </i>
    <i>
      <x v="440"/>
    </i>
    <i r="1">
      <x v="163"/>
    </i>
    <i r="2">
      <x v="3"/>
    </i>
    <i>
      <x v="441"/>
    </i>
    <i r="1">
      <x v="859"/>
    </i>
    <i r="2">
      <x v="2"/>
    </i>
    <i>
      <x v="442"/>
    </i>
    <i r="1">
      <x v="128"/>
    </i>
    <i r="2">
      <x v="3"/>
    </i>
    <i>
      <x v="443"/>
    </i>
    <i r="1">
      <x v="290"/>
    </i>
    <i r="2">
      <x v="3"/>
    </i>
    <i>
      <x v="444"/>
    </i>
    <i r="1">
      <x v="551"/>
    </i>
    <i r="2">
      <x v="3"/>
    </i>
    <i>
      <x v="445"/>
    </i>
    <i r="1">
      <x v="159"/>
    </i>
    <i r="2">
      <x v="1"/>
    </i>
    <i>
      <x v="446"/>
    </i>
    <i r="1">
      <x v="824"/>
    </i>
    <i r="2">
      <x v="1"/>
    </i>
    <i>
      <x v="447"/>
    </i>
    <i r="1">
      <x v="120"/>
    </i>
    <i r="2">
      <x v="1"/>
    </i>
    <i>
      <x v="448"/>
    </i>
    <i r="1">
      <x v="31"/>
    </i>
    <i r="2">
      <x v="1"/>
    </i>
    <i>
      <x v="449"/>
    </i>
    <i r="1">
      <x v="573"/>
    </i>
    <i r="2">
      <x v="1"/>
    </i>
    <i>
      <x v="450"/>
    </i>
    <i r="1">
      <x v="258"/>
    </i>
    <i r="2">
      <x v="1"/>
    </i>
    <i r="1">
      <x v="557"/>
    </i>
    <i r="2">
      <x v="1"/>
    </i>
    <i>
      <x v="451"/>
    </i>
    <i r="1">
      <x v="445"/>
    </i>
    <i r="2">
      <x v="3"/>
    </i>
    <i>
      <x v="452"/>
    </i>
    <i r="1">
      <x v="982"/>
    </i>
    <i r="2">
      <x v="1"/>
    </i>
    <i>
      <x v="453"/>
    </i>
    <i r="1">
      <x v="631"/>
    </i>
    <i r="2">
      <x/>
    </i>
    <i>
      <x v="454"/>
    </i>
    <i r="1">
      <x v="520"/>
    </i>
    <i r="2">
      <x v="3"/>
    </i>
    <i>
      <x v="455"/>
    </i>
    <i r="1">
      <x v="599"/>
    </i>
    <i r="2">
      <x v="1"/>
    </i>
    <i>
      <x v="456"/>
    </i>
    <i r="1">
      <x v="46"/>
    </i>
    <i r="2">
      <x v="3"/>
    </i>
    <i>
      <x v="457"/>
    </i>
    <i r="1">
      <x v="869"/>
    </i>
    <i r="2">
      <x v="1"/>
    </i>
    <i>
      <x v="458"/>
    </i>
    <i r="1">
      <x v="539"/>
    </i>
    <i r="2">
      <x v="3"/>
    </i>
    <i>
      <x v="459"/>
    </i>
    <i r="1">
      <x v="831"/>
    </i>
    <i r="2">
      <x v="1"/>
    </i>
    <i>
      <x v="460"/>
    </i>
    <i r="1">
      <x v="884"/>
    </i>
    <i r="2">
      <x v="3"/>
    </i>
    <i>
      <x v="461"/>
    </i>
    <i r="1">
      <x v="287"/>
    </i>
    <i r="2">
      <x v="3"/>
    </i>
    <i>
      <x v="462"/>
    </i>
    <i r="1">
      <x v="866"/>
    </i>
    <i r="2">
      <x v="3"/>
    </i>
    <i>
      <x v="463"/>
    </i>
    <i r="1">
      <x v="847"/>
    </i>
    <i r="2">
      <x v="1"/>
    </i>
    <i>
      <x v="464"/>
    </i>
    <i r="1">
      <x v="908"/>
    </i>
    <i r="2">
      <x v="3"/>
    </i>
    <i>
      <x v="465"/>
    </i>
    <i r="1">
      <x v="767"/>
    </i>
    <i r="2">
      <x v="3"/>
    </i>
    <i>
      <x v="466"/>
    </i>
    <i r="1">
      <x v="629"/>
    </i>
    <i r="2">
      <x v="1"/>
    </i>
    <i>
      <x v="467"/>
    </i>
    <i r="1">
      <x v="38"/>
    </i>
    <i r="2">
      <x v="3"/>
    </i>
    <i>
      <x v="468"/>
    </i>
    <i r="1">
      <x v="754"/>
    </i>
    <i r="2">
      <x v="3"/>
    </i>
    <i>
      <x v="469"/>
    </i>
    <i r="1">
      <x v="59"/>
    </i>
    <i r="2">
      <x v="1"/>
    </i>
    <i>
      <x v="470"/>
    </i>
    <i r="1">
      <x v="374"/>
    </i>
    <i r="2">
      <x v="1"/>
    </i>
    <i>
      <x v="471"/>
    </i>
    <i r="1">
      <x v="348"/>
    </i>
    <i r="2">
      <x v="1"/>
    </i>
    <i>
      <x v="472"/>
    </i>
    <i r="1">
      <x v="584"/>
    </i>
    <i r="2">
      <x v="3"/>
    </i>
    <i>
      <x v="473"/>
    </i>
    <i r="1">
      <x v="865"/>
    </i>
    <i r="2">
      <x v="1"/>
    </i>
    <i>
      <x v="474"/>
    </i>
    <i r="1">
      <x v="718"/>
    </i>
    <i r="2">
      <x v="3"/>
    </i>
    <i>
      <x v="475"/>
    </i>
    <i r="1">
      <x v="611"/>
    </i>
    <i r="2">
      <x v="1"/>
    </i>
    <i>
      <x v="476"/>
    </i>
    <i r="1">
      <x v="200"/>
    </i>
    <i r="2">
      <x v="3"/>
    </i>
    <i>
      <x v="477"/>
    </i>
    <i r="1">
      <x v="150"/>
    </i>
    <i r="2">
      <x v="1"/>
    </i>
    <i>
      <x v="478"/>
    </i>
    <i r="1">
      <x v="965"/>
    </i>
    <i r="2">
      <x v="1"/>
    </i>
    <i>
      <x v="479"/>
    </i>
    <i r="1">
      <x v="215"/>
    </i>
    <i r="2">
      <x v="3"/>
    </i>
    <i>
      <x v="480"/>
    </i>
    <i r="1">
      <x v="278"/>
    </i>
    <i r="2">
      <x v="3"/>
    </i>
    <i>
      <x v="481"/>
    </i>
    <i r="1">
      <x v="650"/>
    </i>
    <i r="2">
      <x v="3"/>
    </i>
    <i>
      <x v="482"/>
    </i>
    <i r="1">
      <x v="324"/>
    </i>
    <i r="2">
      <x/>
    </i>
    <i>
      <x v="483"/>
    </i>
    <i r="1">
      <x v="276"/>
    </i>
    <i r="2">
      <x v="3"/>
    </i>
    <i>
      <x v="484"/>
    </i>
    <i r="1">
      <x v="157"/>
    </i>
    <i r="2">
      <x v="3"/>
    </i>
    <i>
      <x v="485"/>
    </i>
    <i r="1">
      <x v="963"/>
    </i>
    <i r="2">
      <x v="1"/>
    </i>
    <i>
      <x v="486"/>
    </i>
    <i r="1">
      <x v="98"/>
    </i>
    <i r="2">
      <x v="3"/>
    </i>
    <i>
      <x v="487"/>
    </i>
    <i r="1">
      <x v="242"/>
    </i>
    <i r="2">
      <x v="1"/>
    </i>
    <i>
      <x v="488"/>
    </i>
    <i r="1">
      <x v="635"/>
    </i>
    <i r="2">
      <x v="3"/>
    </i>
    <i>
      <x v="489"/>
    </i>
    <i r="1">
      <x v="911"/>
    </i>
    <i r="2">
      <x v="1"/>
    </i>
    <i>
      <x v="490"/>
    </i>
    <i r="1">
      <x v="346"/>
    </i>
    <i r="2">
      <x v="3"/>
    </i>
    <i>
      <x v="491"/>
    </i>
    <i r="1">
      <x v="604"/>
    </i>
    <i r="2">
      <x v="3"/>
    </i>
    <i>
      <x v="492"/>
    </i>
    <i r="1">
      <x v="881"/>
    </i>
    <i r="2">
      <x v="3"/>
    </i>
    <i>
      <x v="493"/>
    </i>
    <i r="1">
      <x v="521"/>
    </i>
    <i r="2">
      <x v="1"/>
    </i>
    <i>
      <x v="494"/>
    </i>
    <i r="1">
      <x v="892"/>
    </i>
    <i r="2">
      <x v="1"/>
    </i>
    <i>
      <x v="495"/>
    </i>
    <i r="1">
      <x v="461"/>
    </i>
    <i r="2">
      <x v="3"/>
    </i>
    <i>
      <x v="496"/>
    </i>
    <i r="1">
      <x v="817"/>
    </i>
    <i r="2">
      <x/>
    </i>
    <i>
      <x v="497"/>
    </i>
    <i r="1">
      <x v="188"/>
    </i>
    <i r="2">
      <x v="1"/>
    </i>
    <i>
      <x v="498"/>
    </i>
    <i r="1">
      <x v="482"/>
    </i>
    <i r="2">
      <x v="3"/>
    </i>
    <i>
      <x v="499"/>
    </i>
    <i r="1">
      <x v="64"/>
    </i>
    <i r="2">
      <x v="1"/>
    </i>
    <i>
      <x v="500"/>
    </i>
    <i r="1">
      <x v="399"/>
    </i>
    <i r="2">
      <x v="1"/>
    </i>
    <i>
      <x v="501"/>
    </i>
    <i r="1">
      <x v="795"/>
    </i>
    <i r="2">
      <x v="3"/>
    </i>
    <i>
      <x v="502"/>
    </i>
    <i r="1">
      <x v="652"/>
    </i>
    <i r="2">
      <x v="1"/>
    </i>
    <i>
      <x v="503"/>
    </i>
    <i r="1">
      <x v="251"/>
    </i>
    <i r="2">
      <x v="1"/>
    </i>
    <i>
      <x v="504"/>
    </i>
    <i r="1">
      <x v="962"/>
    </i>
    <i r="2">
      <x v="3"/>
    </i>
    <i>
      <x v="505"/>
    </i>
    <i r="1">
      <x v="50"/>
    </i>
    <i r="2">
      <x v="3"/>
    </i>
    <i>
      <x v="506"/>
    </i>
    <i r="1">
      <x v="53"/>
    </i>
    <i r="2">
      <x v="3"/>
    </i>
    <i>
      <x v="507"/>
    </i>
    <i r="1">
      <x v="538"/>
    </i>
    <i r="2">
      <x v="1"/>
    </i>
    <i>
      <x v="508"/>
    </i>
    <i r="1">
      <x v="702"/>
    </i>
    <i r="2">
      <x v="3"/>
    </i>
    <i>
      <x v="509"/>
    </i>
    <i r="1">
      <x v="91"/>
    </i>
    <i r="2">
      <x v="3"/>
    </i>
    <i>
      <x v="510"/>
    </i>
    <i r="1">
      <x v="746"/>
    </i>
    <i r="2">
      <x v="3"/>
    </i>
    <i>
      <x v="511"/>
    </i>
    <i r="1">
      <x v="195"/>
    </i>
    <i r="2">
      <x v="3"/>
    </i>
    <i>
      <x v="512"/>
    </i>
    <i r="1">
      <x v="995"/>
    </i>
    <i r="2">
      <x v="3"/>
    </i>
    <i>
      <x v="513"/>
    </i>
    <i r="1">
      <x v="708"/>
    </i>
    <i r="2">
      <x v="3"/>
    </i>
    <i>
      <x v="514"/>
    </i>
    <i r="1">
      <x v="40"/>
    </i>
    <i r="2">
      <x v="3"/>
    </i>
    <i>
      <x v="515"/>
    </i>
    <i r="1">
      <x v="522"/>
    </i>
    <i r="2">
      <x v="1"/>
    </i>
    <i>
      <x v="516"/>
    </i>
    <i r="1">
      <x v="266"/>
    </i>
    <i r="2">
      <x v="3"/>
    </i>
    <i>
      <x v="517"/>
    </i>
    <i r="1">
      <x v="370"/>
    </i>
    <i r="2">
      <x v="1"/>
    </i>
    <i>
      <x v="518"/>
    </i>
    <i r="1">
      <x v="207"/>
    </i>
    <i r="2">
      <x v="3"/>
    </i>
    <i>
      <x v="519"/>
    </i>
    <i r="1">
      <x v="510"/>
    </i>
    <i r="2">
      <x v="3"/>
    </i>
    <i>
      <x v="520"/>
    </i>
    <i r="1">
      <x v="454"/>
    </i>
    <i r="2">
      <x v="3"/>
    </i>
    <i>
      <x v="521"/>
    </i>
    <i r="1">
      <x v="37"/>
    </i>
    <i r="2">
      <x v="1"/>
    </i>
    <i>
      <x v="522"/>
    </i>
    <i r="1">
      <x v="314"/>
    </i>
    <i r="2">
      <x v="1"/>
    </i>
    <i>
      <x v="523"/>
    </i>
    <i r="1">
      <x v="571"/>
    </i>
    <i r="2">
      <x v="1"/>
    </i>
    <i>
      <x v="524"/>
    </i>
    <i r="1">
      <x v="42"/>
    </i>
    <i r="2">
      <x v="3"/>
    </i>
    <i r="1">
      <x v="774"/>
    </i>
    <i r="2">
      <x v="3"/>
    </i>
    <i>
      <x v="525"/>
    </i>
    <i r="1">
      <x v="473"/>
    </i>
    <i r="2">
      <x v="1"/>
    </i>
    <i>
      <x v="526"/>
    </i>
    <i r="1">
      <x v="83"/>
    </i>
    <i r="2">
      <x/>
    </i>
    <i>
      <x v="527"/>
    </i>
    <i r="1">
      <x v="937"/>
    </i>
    <i r="2">
      <x v="3"/>
    </i>
    <i>
      <x v="528"/>
    </i>
    <i r="1">
      <x v="880"/>
    </i>
    <i r="2">
      <x v="1"/>
    </i>
    <i>
      <x v="529"/>
    </i>
    <i r="1">
      <x v="818"/>
    </i>
    <i r="2">
      <x v="1"/>
    </i>
    <i>
      <x v="530"/>
    </i>
    <i r="1">
      <x v="710"/>
    </i>
    <i r="2">
      <x v="3"/>
    </i>
    <i>
      <x v="531"/>
    </i>
    <i r="1">
      <x v="844"/>
    </i>
    <i r="2">
      <x v="1"/>
    </i>
    <i>
      <x v="532"/>
    </i>
    <i r="1">
      <x v="103"/>
    </i>
    <i r="2">
      <x v="1"/>
    </i>
    <i>
      <x v="533"/>
    </i>
    <i r="1">
      <x v="537"/>
    </i>
    <i r="2">
      <x v="3"/>
    </i>
    <i>
      <x v="534"/>
    </i>
    <i r="1">
      <x v="495"/>
    </i>
    <i r="2">
      <x v="1"/>
    </i>
    <i>
      <x v="535"/>
    </i>
    <i r="1">
      <x v="750"/>
    </i>
    <i r="2">
      <x v="1"/>
    </i>
    <i>
      <x v="536"/>
    </i>
    <i r="1">
      <x v="845"/>
    </i>
    <i r="2">
      <x v="3"/>
    </i>
    <i>
      <x v="537"/>
    </i>
    <i r="1">
      <x v="939"/>
    </i>
    <i r="2">
      <x v="3"/>
    </i>
    <i>
      <x v="538"/>
    </i>
    <i r="1">
      <x v="16"/>
    </i>
    <i r="2">
      <x v="3"/>
    </i>
    <i>
      <x v="539"/>
    </i>
    <i r="1">
      <x v="679"/>
    </i>
    <i r="2">
      <x v="1"/>
    </i>
    <i>
      <x v="540"/>
    </i>
    <i r="1">
      <x v="467"/>
    </i>
    <i r="2">
      <x v="3"/>
    </i>
    <i>
      <x v="541"/>
    </i>
    <i r="1">
      <x v="922"/>
    </i>
    <i r="2">
      <x v="1"/>
    </i>
    <i>
      <x v="542"/>
    </i>
    <i r="1">
      <x v="308"/>
    </i>
    <i r="2">
      <x v="1"/>
    </i>
    <i>
      <x v="543"/>
    </i>
    <i r="1">
      <x v="523"/>
    </i>
    <i r="2">
      <x v="3"/>
    </i>
    <i>
      <x v="544"/>
    </i>
    <i r="1">
      <x v="812"/>
    </i>
    <i r="2">
      <x v="1"/>
    </i>
    <i>
      <x v="545"/>
    </i>
    <i r="1">
      <x v="65"/>
    </i>
    <i r="2">
      <x v="3"/>
    </i>
    <i>
      <x v="546"/>
    </i>
    <i r="1">
      <x v="988"/>
    </i>
    <i r="2">
      <x v="1"/>
    </i>
    <i>
      <x v="547"/>
    </i>
    <i r="1">
      <x v="28"/>
    </i>
    <i r="2">
      <x v="3"/>
    </i>
    <i>
      <x v="548"/>
    </i>
    <i r="1">
      <x v="136"/>
    </i>
    <i r="2">
      <x v="3"/>
    </i>
    <i>
      <x v="549"/>
    </i>
    <i r="1">
      <x v="925"/>
    </i>
    <i r="2">
      <x/>
    </i>
    <i>
      <x v="550"/>
    </i>
    <i r="1">
      <x v="8"/>
    </i>
    <i r="2">
      <x v="2"/>
    </i>
    <i>
      <x v="551"/>
    </i>
    <i r="1">
      <x v="333"/>
    </i>
    <i r="2">
      <x v="3"/>
    </i>
    <i>
      <x v="552"/>
    </i>
    <i r="1">
      <x v="254"/>
    </i>
    <i r="2">
      <x v="3"/>
    </i>
    <i>
      <x v="553"/>
    </i>
    <i r="1">
      <x v="208"/>
    </i>
    <i r="2">
      <x v="1"/>
    </i>
    <i>
      <x v="554"/>
    </i>
    <i r="1">
      <x v="475"/>
    </i>
    <i r="2">
      <x v="1"/>
    </i>
    <i>
      <x v="555"/>
    </i>
    <i r="1">
      <x v="121"/>
    </i>
    <i r="2">
      <x v="3"/>
    </i>
    <i>
      <x v="556"/>
    </i>
    <i r="1">
      <x v="837"/>
    </i>
    <i r="2">
      <x/>
    </i>
    <i>
      <x v="557"/>
    </i>
    <i r="1">
      <x v="112"/>
    </i>
    <i r="2">
      <x v="3"/>
    </i>
    <i>
      <x v="558"/>
    </i>
    <i r="1">
      <x v="590"/>
    </i>
    <i r="2">
      <x v="3"/>
    </i>
    <i>
      <x v="559"/>
    </i>
    <i r="1">
      <x v="511"/>
    </i>
    <i r="2">
      <x v="1"/>
    </i>
    <i>
      <x v="560"/>
    </i>
    <i r="1">
      <x v="203"/>
    </i>
    <i r="2">
      <x v="3"/>
    </i>
    <i>
      <x v="561"/>
    </i>
    <i r="1">
      <x v="191"/>
    </i>
    <i r="2">
      <x v="3"/>
    </i>
    <i>
      <x v="562"/>
    </i>
    <i r="1">
      <x v="799"/>
    </i>
    <i r="2">
      <x v="3"/>
    </i>
    <i>
      <x v="563"/>
    </i>
    <i r="1">
      <x v="432"/>
    </i>
    <i r="2">
      <x v="1"/>
    </i>
    <i>
      <x v="564"/>
    </i>
    <i r="1">
      <x v="488"/>
    </i>
    <i r="2">
      <x v="3"/>
    </i>
    <i>
      <x v="565"/>
    </i>
    <i r="1">
      <x v="12"/>
    </i>
    <i r="2">
      <x/>
    </i>
    <i>
      <x v="566"/>
    </i>
    <i r="1">
      <x v="627"/>
    </i>
    <i r="2">
      <x v="1"/>
    </i>
    <i>
      <x v="567"/>
    </i>
    <i r="1">
      <x v="644"/>
    </i>
    <i r="2">
      <x v="3"/>
    </i>
    <i>
      <x v="568"/>
    </i>
    <i r="1">
      <x v="660"/>
    </i>
    <i r="2">
      <x v="3"/>
    </i>
    <i>
      <x v="569"/>
    </i>
    <i r="1">
      <x v="677"/>
    </i>
    <i r="2">
      <x v="3"/>
    </i>
    <i>
      <x v="570"/>
    </i>
    <i r="1">
      <x v="384"/>
    </i>
    <i r="2">
      <x v="3"/>
    </i>
    <i>
      <x v="571"/>
    </i>
    <i r="1">
      <x v="876"/>
    </i>
    <i r="2">
      <x v="3"/>
    </i>
    <i>
      <x v="572"/>
    </i>
    <i r="1">
      <x v="154"/>
    </i>
    <i r="2">
      <x v="3"/>
    </i>
    <i>
      <x v="573"/>
    </i>
    <i r="1">
      <x v="940"/>
    </i>
    <i r="2">
      <x v="3"/>
    </i>
    <i>
      <x v="574"/>
    </i>
    <i r="1">
      <x v="168"/>
    </i>
    <i r="2">
      <x v="1"/>
    </i>
    <i>
      <x v="575"/>
    </i>
    <i r="1">
      <x v="460"/>
    </i>
    <i r="2">
      <x v="3"/>
    </i>
    <i>
      <x v="576"/>
    </i>
    <i r="1">
      <x v="980"/>
    </i>
    <i r="2">
      <x v="3"/>
    </i>
    <i>
      <x v="577"/>
    </i>
    <i r="1">
      <x v="565"/>
    </i>
    <i r="2">
      <x v="1"/>
    </i>
    <i>
      <x v="578"/>
    </i>
    <i r="1">
      <x v="835"/>
    </i>
    <i r="2">
      <x v="3"/>
    </i>
    <i>
      <x v="579"/>
    </i>
    <i r="1">
      <x v="667"/>
    </i>
    <i r="2">
      <x v="1"/>
    </i>
    <i>
      <x v="580"/>
    </i>
    <i r="1">
      <x v="536"/>
    </i>
    <i r="2">
      <x v="1"/>
    </i>
    <i>
      <x v="581"/>
    </i>
    <i r="1">
      <x v="265"/>
    </i>
    <i r="2">
      <x v="1"/>
    </i>
    <i>
      <x v="582"/>
    </i>
    <i r="1">
      <x v="500"/>
    </i>
    <i r="2">
      <x v="1"/>
    </i>
    <i>
      <x v="583"/>
    </i>
    <i r="1">
      <x v="143"/>
    </i>
    <i r="2">
      <x v="3"/>
    </i>
    <i>
      <x v="584"/>
    </i>
    <i r="1">
      <x v="413"/>
    </i>
    <i r="2">
      <x v="3"/>
    </i>
    <i>
      <x v="585"/>
    </i>
    <i r="1">
      <x v="327"/>
    </i>
    <i r="2">
      <x v="1"/>
    </i>
    <i>
      <x v="586"/>
    </i>
    <i r="1">
      <x v="430"/>
    </i>
    <i r="2">
      <x/>
    </i>
    <i>
      <x v="587"/>
    </i>
    <i r="1">
      <x v="304"/>
    </i>
    <i r="2">
      <x v="3"/>
    </i>
    <i>
      <x v="588"/>
    </i>
    <i r="1">
      <x v="709"/>
    </i>
    <i r="2">
      <x v="1"/>
    </i>
    <i>
      <x v="589"/>
    </i>
    <i r="1">
      <x v="167"/>
    </i>
    <i r="2">
      <x/>
    </i>
    <i>
      <x v="590"/>
    </i>
    <i r="1">
      <x v="486"/>
    </i>
    <i r="2">
      <x v="3"/>
    </i>
    <i>
      <x v="591"/>
    </i>
    <i r="1">
      <x v="825"/>
    </i>
    <i r="2">
      <x v="1"/>
    </i>
    <i>
      <x v="592"/>
    </i>
    <i r="1">
      <x v="368"/>
    </i>
    <i r="2">
      <x v="3"/>
    </i>
    <i>
      <x v="593"/>
    </i>
    <i r="1">
      <x v="992"/>
    </i>
    <i r="2">
      <x v="1"/>
    </i>
    <i>
      <x v="594"/>
    </i>
    <i r="1">
      <x v="928"/>
    </i>
    <i r="2">
      <x v="3"/>
    </i>
    <i>
      <x v="595"/>
    </i>
    <i r="1">
      <x v="129"/>
    </i>
    <i r="2">
      <x v="3"/>
    </i>
    <i>
      <x v="596"/>
    </i>
    <i r="1">
      <x v="335"/>
    </i>
    <i r="2">
      <x v="3"/>
    </i>
    <i>
      <x v="597"/>
    </i>
    <i r="1">
      <x v="382"/>
    </i>
    <i r="2">
      <x v="1"/>
    </i>
    <i>
      <x v="598"/>
    </i>
    <i r="1">
      <x v="130"/>
    </i>
    <i r="2">
      <x v="1"/>
    </i>
    <i>
      <x v="599"/>
    </i>
    <i r="1">
      <x v="856"/>
    </i>
    <i r="2">
      <x v="3"/>
    </i>
    <i>
      <x v="600"/>
    </i>
    <i r="1">
      <x v="144"/>
    </i>
    <i r="2">
      <x v="1"/>
    </i>
    <i>
      <x v="601"/>
    </i>
    <i r="1">
      <x v="550"/>
    </i>
    <i r="2">
      <x v="1"/>
    </i>
    <i>
      <x v="602"/>
    </i>
    <i r="1">
      <x v="377"/>
    </i>
    <i r="2">
      <x v="1"/>
    </i>
    <i>
      <x v="603"/>
    </i>
    <i r="1">
      <x v="570"/>
    </i>
    <i r="2">
      <x v="1"/>
    </i>
    <i>
      <x v="604"/>
    </i>
    <i r="1">
      <x v="155"/>
    </i>
    <i r="2">
      <x v="1"/>
    </i>
    <i>
      <x v="605"/>
    </i>
    <i r="1">
      <x v="697"/>
    </i>
    <i r="2">
      <x v="3"/>
    </i>
    <i>
      <x v="606"/>
    </i>
    <i r="1">
      <x v="464"/>
    </i>
    <i r="2">
      <x v="1"/>
    </i>
    <i>
      <x v="607"/>
    </i>
    <i r="1">
      <x v="600"/>
    </i>
    <i r="2">
      <x v="1"/>
    </i>
    <i>
      <x v="608"/>
    </i>
    <i r="1">
      <x v="515"/>
    </i>
    <i r="2">
      <x v="1"/>
    </i>
    <i>
      <x v="609"/>
    </i>
    <i r="1">
      <x v="94"/>
    </i>
    <i r="2">
      <x v="3"/>
    </i>
    <i>
      <x v="610"/>
    </i>
    <i r="1">
      <x v="783"/>
    </i>
    <i r="2">
      <x v="3"/>
    </i>
    <i>
      <x v="611"/>
    </i>
    <i r="1">
      <x v="330"/>
    </i>
    <i r="2">
      <x v="3"/>
    </i>
    <i>
      <x v="612"/>
    </i>
    <i r="1">
      <x v="79"/>
    </i>
    <i r="2">
      <x v="1"/>
    </i>
    <i>
      <x v="613"/>
    </i>
    <i r="1">
      <x v="148"/>
    </i>
    <i r="2">
      <x v="3"/>
    </i>
    <i>
      <x v="614"/>
    </i>
    <i r="1">
      <x v="446"/>
    </i>
    <i r="2">
      <x v="1"/>
    </i>
    <i>
      <x v="615"/>
    </i>
    <i r="1">
      <x v="151"/>
    </i>
    <i r="2">
      <x v="1"/>
    </i>
    <i>
      <x v="616"/>
    </i>
    <i r="1">
      <x v="595"/>
    </i>
    <i r="2">
      <x v="3"/>
    </i>
    <i>
      <x v="617"/>
    </i>
    <i r="1">
      <x v="166"/>
    </i>
    <i r="2">
      <x v="3"/>
    </i>
    <i r="1">
      <x v="267"/>
    </i>
    <i r="2">
      <x v="2"/>
    </i>
    <i>
      <x v="618"/>
    </i>
    <i r="1">
      <x v="625"/>
    </i>
    <i r="2">
      <x v="3"/>
    </i>
    <i>
      <x v="619"/>
    </i>
    <i r="1">
      <x v="187"/>
    </i>
    <i r="2">
      <x/>
    </i>
    <i>
      <x v="620"/>
    </i>
    <i r="1">
      <x v="419"/>
    </i>
    <i r="2">
      <x v="3"/>
    </i>
    <i>
      <x v="621"/>
    </i>
    <i r="1">
      <x v="546"/>
    </i>
    <i r="2">
      <x v="3"/>
    </i>
    <i>
      <x v="622"/>
    </i>
    <i r="1">
      <x v="33"/>
    </i>
    <i r="2">
      <x v="3"/>
    </i>
    <i>
      <x v="623"/>
    </i>
    <i r="1">
      <x v="948"/>
    </i>
    <i r="2">
      <x v="3"/>
    </i>
    <i>
      <x v="624"/>
    </i>
    <i r="1">
      <x v="792"/>
    </i>
    <i r="2">
      <x v="3"/>
    </i>
    <i>
      <x v="625"/>
    </i>
    <i r="1">
      <x v="826"/>
    </i>
    <i r="2">
      <x v="3"/>
    </i>
    <i>
      <x v="626"/>
    </i>
    <i r="1">
      <x v="533"/>
    </i>
    <i r="2">
      <x v="1"/>
    </i>
    <i>
      <x v="627"/>
    </i>
    <i r="1">
      <x v="658"/>
    </i>
    <i r="2">
      <x v="3"/>
    </i>
    <i>
      <x v="628"/>
    </i>
    <i r="1">
      <x v="182"/>
    </i>
    <i r="2">
      <x v="1"/>
    </i>
    <i>
      <x v="629"/>
    </i>
    <i r="1">
      <x v="119"/>
    </i>
    <i r="2">
      <x v="3"/>
    </i>
    <i>
      <x v="630"/>
    </i>
    <i r="1">
      <x v="173"/>
    </i>
    <i r="2">
      <x v="3"/>
    </i>
    <i>
      <x v="631"/>
    </i>
    <i r="1">
      <x v="309"/>
    </i>
    <i r="2">
      <x v="1"/>
    </i>
    <i>
      <x v="632"/>
    </i>
    <i r="1">
      <x v="235"/>
    </i>
    <i r="2">
      <x v="3"/>
    </i>
    <i>
      <x v="633"/>
    </i>
    <i r="1">
      <x v="543"/>
    </i>
    <i r="2">
      <x v="3"/>
    </i>
    <i>
      <x v="634"/>
    </i>
    <i r="1">
      <x v="388"/>
    </i>
    <i r="2">
      <x v="3"/>
    </i>
    <i>
      <x v="635"/>
    </i>
    <i r="1">
      <x v="340"/>
    </i>
    <i r="2">
      <x v="1"/>
    </i>
    <i>
      <x v="636"/>
    </i>
    <i r="1">
      <x v="907"/>
    </i>
    <i r="2">
      <x v="1"/>
    </i>
    <i>
      <x v="637"/>
    </i>
    <i r="1">
      <x v="758"/>
    </i>
    <i r="2">
      <x v="3"/>
    </i>
    <i>
      <x v="638"/>
    </i>
    <i r="1">
      <x v="358"/>
    </i>
    <i r="2">
      <x v="1"/>
    </i>
    <i>
      <x v="639"/>
    </i>
    <i r="1">
      <x v="153"/>
    </i>
    <i r="2">
      <x v="1"/>
    </i>
    <i>
      <x v="640"/>
    </i>
    <i r="1">
      <x v="726"/>
    </i>
    <i r="2">
      <x v="2"/>
    </i>
    <i>
      <x v="641"/>
    </i>
    <i r="1">
      <x v="6"/>
    </i>
    <i r="2">
      <x v="3"/>
    </i>
    <i>
      <x v="642"/>
    </i>
    <i r="1">
      <x v="34"/>
    </i>
    <i r="2">
      <x v="2"/>
    </i>
    <i>
      <x v="643"/>
    </i>
    <i r="1">
      <x v="141"/>
    </i>
    <i r="2">
      <x v="3"/>
    </i>
    <i>
      <x v="644"/>
    </i>
    <i r="1">
      <x v="189"/>
    </i>
    <i r="2">
      <x v="1"/>
    </i>
    <i>
      <x v="645"/>
    </i>
    <i r="1">
      <x v="354"/>
    </i>
    <i r="2">
      <x/>
    </i>
    <i>
      <x v="646"/>
    </i>
    <i r="1">
      <x v="914"/>
    </i>
    <i r="2">
      <x v="3"/>
    </i>
    <i>
      <x v="647"/>
    </i>
    <i r="1">
      <x v="422"/>
    </i>
    <i r="2">
      <x v="3"/>
    </i>
    <i>
      <x v="648"/>
    </i>
    <i r="1">
      <x v="179"/>
    </i>
    <i r="2">
      <x v="3"/>
    </i>
    <i>
      <x v="649"/>
    </i>
    <i r="1">
      <x v="134"/>
    </i>
    <i r="2">
      <x v="3"/>
    </i>
    <i>
      <x v="650"/>
    </i>
    <i r="1">
      <x v="529"/>
    </i>
    <i r="2">
      <x v="3"/>
    </i>
    <i r="1">
      <x v="778"/>
    </i>
    <i r="2">
      <x v="3"/>
    </i>
    <i>
      <x v="651"/>
    </i>
    <i r="1">
      <x v="822"/>
    </i>
    <i r="2">
      <x v="3"/>
    </i>
    <i>
      <x v="652"/>
    </i>
    <i r="1">
      <x v="381"/>
    </i>
    <i r="2">
      <x v="3"/>
    </i>
    <i>
      <x v="653"/>
    </i>
    <i r="1">
      <x v="366"/>
    </i>
    <i r="2">
      <x v="1"/>
    </i>
    <i>
      <x v="654"/>
    </i>
    <i r="1">
      <x v="10"/>
    </i>
    <i r="2">
      <x v="3"/>
    </i>
    <i>
      <x v="655"/>
    </i>
    <i r="1">
      <x v="224"/>
    </i>
    <i r="2">
      <x v="1"/>
    </i>
    <i>
      <x v="656"/>
    </i>
    <i r="1">
      <x v="69"/>
    </i>
    <i r="2">
      <x v="3"/>
    </i>
    <i r="1">
      <x v="106"/>
    </i>
    <i r="2">
      <x v="3"/>
    </i>
    <i>
      <x v="657"/>
    </i>
    <i r="1">
      <x v="431"/>
    </i>
    <i r="2">
      <x v="3"/>
    </i>
    <i>
      <x v="658"/>
    </i>
    <i r="1">
      <x v="519"/>
    </i>
    <i r="2">
      <x v="3"/>
    </i>
    <i>
      <x v="659"/>
    </i>
    <i r="1">
      <x v="194"/>
    </i>
    <i r="2">
      <x v="3"/>
    </i>
    <i>
      <x v="660"/>
    </i>
    <i r="1">
      <x v="212"/>
    </i>
    <i r="2">
      <x v="1"/>
    </i>
    <i>
      <x v="661"/>
    </i>
    <i r="1">
      <x v="731"/>
    </i>
    <i r="2">
      <x v="3"/>
    </i>
    <i>
      <x v="662"/>
    </i>
    <i r="1">
      <x v="947"/>
    </i>
    <i r="2">
      <x v="3"/>
    </i>
    <i>
      <x v="663"/>
    </i>
    <i r="1">
      <x v="443"/>
    </i>
    <i r="2">
      <x v="3"/>
    </i>
    <i>
      <x v="664"/>
    </i>
    <i r="1">
      <x v="860"/>
    </i>
    <i r="2">
      <x v="3"/>
    </i>
    <i>
      <x v="665"/>
    </i>
    <i r="1">
      <x v="448"/>
    </i>
    <i r="2">
      <x v="1"/>
    </i>
    <i>
      <x v="666"/>
    </i>
    <i r="1">
      <x v="580"/>
    </i>
    <i r="2">
      <x v="3"/>
    </i>
    <i>
      <x v="667"/>
    </i>
    <i r="1">
      <x v="274"/>
    </i>
    <i r="2">
      <x v="3"/>
    </i>
    <i>
      <x v="668"/>
    </i>
    <i r="1">
      <x v="113"/>
    </i>
    <i r="2">
      <x v="1"/>
    </i>
    <i>
      <x v="669"/>
    </i>
    <i r="1">
      <x v="987"/>
    </i>
    <i r="2">
      <x v="3"/>
    </i>
    <i>
      <x v="670"/>
    </i>
    <i r="1">
      <x v="698"/>
    </i>
    <i r="2">
      <x v="3"/>
    </i>
    <i>
      <x v="671"/>
    </i>
    <i r="1">
      <x v="171"/>
    </i>
    <i r="2">
      <x v="1"/>
    </i>
    <i>
      <x v="672"/>
    </i>
    <i r="1">
      <x v="158"/>
    </i>
    <i r="2">
      <x v="1"/>
    </i>
    <i>
      <x v="673"/>
    </i>
    <i r="1">
      <x v="73"/>
    </i>
    <i r="2">
      <x v="3"/>
    </i>
    <i>
      <x v="674"/>
    </i>
    <i r="1">
      <x v="247"/>
    </i>
    <i r="2">
      <x v="1"/>
    </i>
    <i>
      <x v="675"/>
    </i>
    <i r="1">
      <x v="834"/>
    </i>
    <i r="2">
      <x v="3"/>
    </i>
    <i>
      <x v="676"/>
    </i>
    <i r="1">
      <x v="503"/>
    </i>
    <i r="2">
      <x v="1"/>
    </i>
    <i>
      <x v="677"/>
    </i>
    <i r="1">
      <x v="7"/>
    </i>
    <i r="2">
      <x v="3"/>
    </i>
    <i>
      <x v="678"/>
    </i>
    <i r="1">
      <x v="696"/>
    </i>
    <i r="2">
      <x v="3"/>
    </i>
    <i>
      <x v="679"/>
    </i>
    <i r="1">
      <x v="255"/>
    </i>
    <i r="2">
      <x v="3"/>
    </i>
    <i>
      <x v="680"/>
    </i>
    <i r="1">
      <x v="514"/>
    </i>
    <i r="2">
      <x v="1"/>
    </i>
    <i>
      <x v="681"/>
    </i>
    <i r="1">
      <x v="479"/>
    </i>
    <i r="2">
      <x v="3"/>
    </i>
    <i r="1">
      <x v="728"/>
    </i>
    <i r="2">
      <x v="3"/>
    </i>
    <i>
      <x v="682"/>
    </i>
    <i r="1">
      <x v="216"/>
    </i>
    <i r="2">
      <x v="1"/>
    </i>
    <i>
      <x v="683"/>
    </i>
    <i r="1">
      <x v="343"/>
    </i>
    <i r="2">
      <x v="3"/>
    </i>
    <i>
      <x v="684"/>
    </i>
    <i r="1">
      <x v="850"/>
    </i>
    <i r="2">
      <x v="3"/>
    </i>
    <i>
      <x v="685"/>
    </i>
    <i r="1">
      <x v="301"/>
    </i>
    <i r="2">
      <x v="1"/>
    </i>
    <i>
      <x v="686"/>
    </i>
    <i r="1">
      <x v="298"/>
    </i>
    <i r="2">
      <x v="3"/>
    </i>
    <i>
      <x v="687"/>
    </i>
    <i r="1">
      <x v="587"/>
    </i>
    <i r="2">
      <x v="3"/>
    </i>
    <i>
      <x v="688"/>
    </i>
    <i r="1">
      <x v="353"/>
    </i>
    <i r="2">
      <x v="1"/>
    </i>
    <i>
      <x v="689"/>
    </i>
    <i r="1">
      <x v="517"/>
    </i>
    <i r="2">
      <x v="1"/>
    </i>
    <i>
      <x v="690"/>
    </i>
    <i r="1">
      <x v="319"/>
    </i>
    <i r="2">
      <x v="3"/>
    </i>
    <i>
      <x v="691"/>
    </i>
    <i r="1">
      <x v="628"/>
    </i>
    <i r="2">
      <x v="3"/>
    </i>
    <i>
      <x v="692"/>
    </i>
    <i r="1">
      <x v="459"/>
    </i>
    <i r="2">
      <x v="3"/>
    </i>
    <i>
      <x v="693"/>
    </i>
    <i r="1">
      <x v="186"/>
    </i>
    <i r="2">
      <x v="1"/>
    </i>
    <i>
      <x v="694"/>
    </i>
    <i r="1">
      <x v="981"/>
    </i>
    <i r="2">
      <x v="3"/>
    </i>
    <i>
      <x v="695"/>
    </i>
    <i r="1">
      <x v="705"/>
    </i>
    <i r="2">
      <x v="1"/>
    </i>
    <i>
      <x v="696"/>
    </i>
    <i r="1">
      <x v="285"/>
    </i>
    <i r="2">
      <x v="3"/>
    </i>
    <i>
      <x v="697"/>
    </i>
    <i r="1">
      <x v="221"/>
    </i>
    <i r="2">
      <x v="1"/>
    </i>
    <i>
      <x v="698"/>
    </i>
    <i r="1">
      <x v="70"/>
    </i>
    <i r="2">
      <x v="3"/>
    </i>
    <i>
      <x v="699"/>
    </i>
    <i r="1">
      <x v="505"/>
    </i>
    <i r="2">
      <x v="3"/>
    </i>
    <i>
      <x v="700"/>
    </i>
    <i r="1">
      <x v="691"/>
    </i>
    <i r="2">
      <x v="1"/>
    </i>
    <i>
      <x v="701"/>
    </i>
    <i r="1">
      <x v="30"/>
    </i>
    <i r="2">
      <x v="3"/>
    </i>
    <i>
      <x v="702"/>
    </i>
    <i r="1">
      <x v="615"/>
    </i>
    <i r="2">
      <x v="1"/>
    </i>
    <i>
      <x v="703"/>
    </i>
    <i r="1">
      <x v="107"/>
    </i>
    <i r="2">
      <x v="3"/>
    </i>
    <i>
      <x v="704"/>
    </i>
    <i r="1">
      <x v="655"/>
    </i>
    <i r="2">
      <x v="3"/>
    </i>
    <i>
      <x v="705"/>
    </i>
    <i r="1">
      <x v="453"/>
    </i>
    <i r="2">
      <x v="3"/>
    </i>
    <i>
      <x v="706"/>
    </i>
    <i r="1">
      <x v="732"/>
    </i>
    <i r="2">
      <x v="1"/>
    </i>
    <i>
      <x v="707"/>
    </i>
    <i r="1">
      <x v="345"/>
    </i>
    <i r="2">
      <x v="1"/>
    </i>
    <i>
      <x v="708"/>
    </i>
    <i r="1">
      <x v="332"/>
    </i>
    <i r="2">
      <x v="1"/>
    </i>
    <i>
      <x v="709"/>
    </i>
    <i r="1">
      <x v="839"/>
    </i>
    <i r="2">
      <x v="3"/>
    </i>
    <i>
      <x v="710"/>
    </i>
    <i r="1">
      <x v="935"/>
    </i>
    <i r="2">
      <x v="3"/>
    </i>
    <i>
      <x v="711"/>
    </i>
    <i r="1">
      <x v="665"/>
    </i>
    <i r="2">
      <x v="3"/>
    </i>
    <i>
      <x v="712"/>
    </i>
    <i r="1">
      <x v="717"/>
    </i>
    <i r="2">
      <x v="3"/>
    </i>
    <i r="1">
      <x v="852"/>
    </i>
    <i r="2">
      <x v="1"/>
    </i>
    <i>
      <x v="713"/>
    </i>
    <i r="1">
      <x v="566"/>
    </i>
    <i r="2">
      <x v="3"/>
    </i>
    <i>
      <x v="714"/>
    </i>
    <i r="1">
      <x v="435"/>
    </i>
    <i r="2">
      <x v="3"/>
    </i>
    <i>
      <x v="715"/>
    </i>
    <i r="1">
      <x v="762"/>
    </i>
    <i r="2">
      <x/>
    </i>
    <i>
      <x v="716"/>
    </i>
    <i r="1">
      <x v="145"/>
    </i>
    <i r="2">
      <x v="3"/>
    </i>
    <i>
      <x v="717"/>
    </i>
    <i r="1">
      <x v="51"/>
    </i>
    <i r="2">
      <x v="3"/>
    </i>
    <i>
      <x v="718"/>
    </i>
    <i r="1">
      <x v="363"/>
    </i>
    <i r="2">
      <x v="1"/>
    </i>
    <i>
      <x v="719"/>
    </i>
    <i r="1">
      <x v="760"/>
    </i>
    <i r="2">
      <x v="3"/>
    </i>
    <i>
      <x v="720"/>
    </i>
    <i r="1">
      <x v="485"/>
    </i>
    <i r="2">
      <x v="3"/>
    </i>
    <i>
      <x v="721"/>
    </i>
    <i r="1">
      <x v="197"/>
    </i>
    <i r="2">
      <x v="1"/>
    </i>
    <i>
      <x v="722"/>
    </i>
    <i r="1">
      <x v="87"/>
    </i>
    <i r="2">
      <x v="1"/>
    </i>
    <i>
      <x v="723"/>
    </i>
    <i r="1">
      <x v="181"/>
    </i>
    <i r="2">
      <x v="1"/>
    </i>
    <i>
      <x v="724"/>
    </i>
    <i r="1">
      <x v="400"/>
    </i>
    <i r="2">
      <x/>
    </i>
    <i>
      <x v="725"/>
    </i>
    <i r="1">
      <x v="417"/>
    </i>
    <i r="2">
      <x/>
    </i>
    <i>
      <x v="726"/>
    </i>
    <i r="1">
      <x v="261"/>
    </i>
    <i r="2">
      <x v="1"/>
    </i>
    <i>
      <x v="727"/>
    </i>
    <i r="1">
      <x v="715"/>
    </i>
    <i r="2">
      <x v="3"/>
    </i>
    <i>
      <x v="728"/>
    </i>
    <i r="1">
      <x v="43"/>
    </i>
    <i r="2">
      <x v="1"/>
    </i>
    <i>
      <x v="729"/>
    </i>
    <i r="1">
      <x v="613"/>
    </i>
    <i r="2">
      <x v="1"/>
    </i>
    <i>
      <x v="730"/>
    </i>
    <i r="1">
      <x v="924"/>
    </i>
    <i r="2">
      <x v="1"/>
    </i>
    <i>
      <x v="731"/>
    </i>
    <i r="1">
      <x v="501"/>
    </i>
    <i r="2">
      <x v="1"/>
    </i>
    <i>
      <x v="732"/>
    </i>
    <i r="1">
      <x v="528"/>
    </i>
    <i r="2">
      <x v="1"/>
    </i>
    <i>
      <x v="733"/>
    </i>
    <i r="1">
      <x v="99"/>
    </i>
    <i r="2">
      <x v="3"/>
    </i>
    <i>
      <x v="734"/>
    </i>
    <i r="1">
      <x v="918"/>
    </i>
    <i r="2">
      <x v="3"/>
    </i>
    <i>
      <x v="735"/>
    </i>
    <i r="1">
      <x v="253"/>
    </i>
    <i r="2">
      <x v="1"/>
    </i>
    <i>
      <x v="736"/>
    </i>
    <i r="1">
      <x v="920"/>
    </i>
    <i r="2">
      <x v="3"/>
    </i>
    <i>
      <x v="737"/>
    </i>
    <i r="1">
      <x v="406"/>
    </i>
    <i r="2">
      <x v="3"/>
    </i>
    <i>
      <x v="738"/>
    </i>
    <i r="1">
      <x v="576"/>
    </i>
    <i r="2">
      <x/>
    </i>
    <i>
      <x v="739"/>
    </i>
    <i r="1">
      <x v="964"/>
    </i>
    <i r="2">
      <x v="3"/>
    </i>
    <i>
      <x v="740"/>
    </i>
    <i r="1">
      <x v="773"/>
    </i>
    <i r="2">
      <x v="3"/>
    </i>
    <i>
      <x v="741"/>
    </i>
    <i r="1">
      <x v="410"/>
    </i>
    <i r="2">
      <x v="3"/>
    </i>
    <i>
      <x v="742"/>
    </i>
    <i r="1">
      <x v="447"/>
    </i>
    <i r="2">
      <x v="1"/>
    </i>
    <i>
      <x v="743"/>
    </i>
    <i r="1">
      <x v="885"/>
    </i>
    <i r="2">
      <x v="1"/>
    </i>
    <i>
      <x v="744"/>
    </i>
    <i r="1">
      <x v="249"/>
    </i>
    <i r="2">
      <x v="1"/>
    </i>
    <i>
      <x v="745"/>
    </i>
    <i r="1">
      <x v="583"/>
    </i>
    <i r="2">
      <x v="2"/>
    </i>
    <i>
      <x v="746"/>
    </i>
    <i r="1">
      <x v="743"/>
    </i>
    <i r="2">
      <x v="3"/>
    </i>
    <i>
      <x v="747"/>
    </i>
    <i r="1">
      <x v="56"/>
    </i>
    <i r="2">
      <x v="1"/>
    </i>
    <i>
      <x v="748"/>
    </i>
    <i r="1">
      <x v="305"/>
    </i>
    <i r="2">
      <x v="3"/>
    </i>
    <i>
      <x v="749"/>
    </i>
    <i r="1">
      <x v="100"/>
    </i>
    <i r="2">
      <x v="3"/>
    </i>
    <i>
      <x v="750"/>
    </i>
    <i r="1">
      <x v="832"/>
    </i>
    <i r="2">
      <x v="3"/>
    </i>
    <i>
      <x v="751"/>
    </i>
    <i r="1">
      <x v="929"/>
    </i>
    <i r="2">
      <x/>
    </i>
    <i>
      <x v="752"/>
    </i>
    <i r="1">
      <x v="78"/>
    </i>
    <i r="2">
      <x/>
    </i>
    <i>
      <x v="753"/>
    </i>
    <i r="1">
      <x v="816"/>
    </i>
    <i r="2">
      <x v="1"/>
    </i>
    <i>
      <x v="754"/>
    </i>
    <i r="1">
      <x v="711"/>
    </i>
    <i r="2">
      <x v="3"/>
    </i>
    <i>
      <x v="755"/>
    </i>
    <i r="1">
      <x v="722"/>
    </i>
    <i r="2">
      <x v="3"/>
    </i>
    <i>
      <x v="756"/>
    </i>
    <i r="1">
      <x v="478"/>
    </i>
    <i r="2">
      <x v="1"/>
    </i>
    <i>
      <x v="757"/>
    </i>
    <i r="1">
      <x v="109"/>
    </i>
    <i r="2">
      <x v="1"/>
    </i>
    <i>
      <x v="758"/>
    </i>
    <i r="1">
      <x v="360"/>
    </i>
    <i r="2">
      <x v="1"/>
    </i>
    <i>
      <x v="759"/>
    </i>
    <i r="1">
      <x v="32"/>
    </i>
    <i r="2">
      <x v="3"/>
    </i>
    <i>
      <x v="760"/>
    </i>
    <i r="1">
      <x v="597"/>
    </i>
    <i r="2">
      <x v="1"/>
    </i>
    <i>
      <x v="761"/>
    </i>
    <i r="1">
      <x v="736"/>
    </i>
    <i r="2">
      <x v="3"/>
    </i>
    <i>
      <x v="762"/>
    </i>
    <i r="1">
      <x v="796"/>
    </i>
    <i r="2">
      <x v="3"/>
    </i>
    <i>
      <x v="763"/>
    </i>
    <i r="1">
      <x v="497"/>
    </i>
    <i r="2">
      <x v="3"/>
    </i>
    <i>
      <x v="764"/>
    </i>
    <i r="1">
      <x v="623"/>
    </i>
    <i r="2">
      <x v="3"/>
    </i>
    <i>
      <x v="765"/>
    </i>
    <i r="1">
      <x v="745"/>
    </i>
    <i r="2">
      <x v="3"/>
    </i>
    <i>
      <x v="766"/>
    </i>
    <i r="1">
      <x v="241"/>
    </i>
    <i r="2">
      <x v="3"/>
    </i>
    <i>
      <x v="767"/>
    </i>
    <i r="1">
      <x v="666"/>
    </i>
    <i r="2">
      <x v="1"/>
    </i>
    <i>
      <x v="768"/>
    </i>
    <i r="1">
      <x v="469"/>
    </i>
    <i r="2">
      <x v="1"/>
    </i>
    <i>
      <x v="769"/>
    </i>
    <i r="1">
      <x v="893"/>
    </i>
    <i r="2">
      <x/>
    </i>
    <i>
      <x v="770"/>
    </i>
    <i r="1">
      <x v="944"/>
    </i>
    <i r="2">
      <x v="1"/>
    </i>
    <i>
      <x v="771"/>
    </i>
    <i r="1">
      <x v="651"/>
    </i>
    <i r="2">
      <x v="3"/>
    </i>
    <i>
      <x v="772"/>
    </i>
    <i r="1">
      <x v="673"/>
    </i>
    <i r="2">
      <x v="3"/>
    </i>
    <i>
      <x v="773"/>
    </i>
    <i r="1">
      <x v="871"/>
    </i>
    <i r="2">
      <x v="1"/>
    </i>
    <i>
      <x v="774"/>
    </i>
    <i r="1">
      <x v="124"/>
    </i>
    <i r="2">
      <x v="3"/>
    </i>
    <i>
      <x v="775"/>
    </i>
    <i r="1">
      <x v="481"/>
    </i>
    <i r="2">
      <x v="3"/>
    </i>
    <i>
      <x v="776"/>
    </i>
    <i r="1">
      <x v="147"/>
    </i>
    <i r="2">
      <x v="3"/>
    </i>
    <i>
      <x v="777"/>
    </i>
    <i r="1">
      <x v="418"/>
    </i>
    <i r="2">
      <x v="3"/>
    </i>
    <i>
      <x v="778"/>
    </i>
    <i r="1">
      <x v="620"/>
    </i>
    <i r="2">
      <x v="1"/>
    </i>
    <i>
      <x v="779"/>
    </i>
    <i r="1">
      <x v="240"/>
    </i>
    <i r="2">
      <x v="3"/>
    </i>
    <i>
      <x v="780"/>
    </i>
    <i r="1">
      <x v="638"/>
    </i>
    <i r="2">
      <x v="3"/>
    </i>
    <i>
      <x v="781"/>
    </i>
    <i r="1">
      <x v="84"/>
    </i>
    <i r="2">
      <x v="1"/>
    </i>
    <i>
      <x v="782"/>
    </i>
    <i r="1">
      <x v="351"/>
    </i>
    <i r="2">
      <x v="3"/>
    </i>
    <i>
      <x v="783"/>
    </i>
    <i r="1">
      <x v="630"/>
    </i>
    <i r="2">
      <x/>
    </i>
    <i>
      <x v="784"/>
    </i>
    <i r="1">
      <x v="740"/>
    </i>
    <i r="2">
      <x v="1"/>
    </i>
    <i>
      <x v="785"/>
    </i>
    <i r="1">
      <x v="142"/>
    </i>
    <i r="2">
      <x v="3"/>
    </i>
    <i>
      <x v="786"/>
    </i>
    <i r="1">
      <x v="498"/>
    </i>
    <i r="2">
      <x v="1"/>
    </i>
    <i>
      <x v="787"/>
    </i>
    <i r="1">
      <x v="248"/>
    </i>
    <i r="2">
      <x v="1"/>
    </i>
    <i>
      <x v="788"/>
    </i>
    <i r="1">
      <x v="408"/>
    </i>
    <i r="2">
      <x v="3"/>
    </i>
    <i>
      <x v="789"/>
    </i>
    <i r="1">
      <x v="786"/>
    </i>
    <i r="2">
      <x v="3"/>
    </i>
    <i>
      <x v="790"/>
    </i>
    <i r="1">
      <x v="350"/>
    </i>
    <i r="2">
      <x v="3"/>
    </i>
    <i r="1">
      <x v="919"/>
    </i>
    <i r="2">
      <x v="3"/>
    </i>
    <i>
      <x v="791"/>
    </i>
    <i r="1">
      <x v="765"/>
    </i>
    <i r="2">
      <x v="1"/>
    </i>
    <i>
      <x v="792"/>
    </i>
    <i r="1">
      <x v="176"/>
    </i>
    <i r="2">
      <x v="1"/>
    </i>
    <i>
      <x v="793"/>
    </i>
    <i r="1">
      <x v="252"/>
    </i>
    <i r="2">
      <x v="1"/>
    </i>
    <i>
      <x v="794"/>
    </i>
    <i r="1">
      <x v="359"/>
    </i>
    <i r="2">
      <x v="3"/>
    </i>
    <i>
      <x v="795"/>
    </i>
    <i r="1">
      <x v="803"/>
    </i>
    <i r="2">
      <x/>
    </i>
    <i>
      <x v="796"/>
    </i>
    <i r="1">
      <x v="556"/>
    </i>
    <i r="2">
      <x v="3"/>
    </i>
    <i>
      <x v="797"/>
    </i>
    <i r="1">
      <x v="806"/>
    </i>
    <i r="2">
      <x v="3"/>
    </i>
    <i>
      <x v="798"/>
    </i>
    <i r="1">
      <x v="502"/>
    </i>
    <i r="2">
      <x v="3"/>
    </i>
    <i>
      <x v="799"/>
    </i>
    <i r="1">
      <x v="607"/>
    </i>
    <i r="2">
      <x v="3"/>
    </i>
    <i>
      <x v="800"/>
    </i>
    <i r="1">
      <x v="362"/>
    </i>
    <i r="2">
      <x v="1"/>
    </i>
    <i>
      <x v="801"/>
    </i>
    <i r="1">
      <x v="397"/>
    </i>
    <i r="2">
      <x/>
    </i>
    <i>
      <x v="802"/>
    </i>
    <i r="1">
      <x v="993"/>
    </i>
    <i r="2">
      <x v="3"/>
    </i>
    <i>
      <x v="803"/>
    </i>
    <i r="1">
      <x v="756"/>
    </i>
    <i r="2">
      <x v="3"/>
    </i>
    <i>
      <x v="804"/>
    </i>
    <i r="1">
      <x v="967"/>
    </i>
    <i r="2">
      <x v="1"/>
    </i>
    <i>
      <x v="805"/>
    </i>
    <i r="1">
      <x v="165"/>
    </i>
    <i r="2">
      <x v="1"/>
    </i>
    <i>
      <x v="806"/>
    </i>
    <i r="1">
      <x v="945"/>
    </i>
    <i r="2">
      <x v="1"/>
    </i>
    <i>
      <x v="807"/>
    </i>
    <i r="1">
      <x v="14"/>
    </i>
    <i r="2">
      <x v="1"/>
    </i>
    <i>
      <x v="808"/>
    </i>
    <i r="1">
      <x v="915"/>
    </i>
    <i r="2">
      <x v="1"/>
    </i>
    <i>
      <x v="809"/>
    </i>
    <i r="1">
      <x v="586"/>
    </i>
    <i r="2">
      <x v="1"/>
    </i>
    <i>
      <x v="810"/>
    </i>
    <i r="1">
      <x v="535"/>
    </i>
    <i r="2">
      <x v="1"/>
    </i>
    <i>
      <x v="811"/>
    </i>
    <i r="1">
      <x v="415"/>
    </i>
    <i r="2">
      <x v="3"/>
    </i>
    <i>
      <x v="812"/>
    </i>
    <i r="1">
      <x v="889"/>
    </i>
    <i r="2">
      <x v="1"/>
    </i>
    <i>
      <x v="813"/>
    </i>
    <i r="1">
      <x v="193"/>
    </i>
    <i r="2">
      <x v="3"/>
    </i>
    <i>
      <x v="814"/>
    </i>
    <i r="1">
      <x v="434"/>
    </i>
    <i r="2">
      <x v="3"/>
    </i>
    <i>
      <x v="815"/>
    </i>
    <i r="1">
      <x v="507"/>
    </i>
    <i r="2">
      <x v="3"/>
    </i>
    <i>
      <x v="816"/>
    </i>
    <i r="1">
      <x v="901"/>
    </i>
    <i r="2">
      <x v="1"/>
    </i>
    <i>
      <x v="817"/>
    </i>
    <i r="1">
      <x v="24"/>
    </i>
    <i r="2">
      <x v="3"/>
    </i>
    <i>
      <x v="818"/>
    </i>
    <i r="1">
      <x v="579"/>
    </i>
    <i r="2">
      <x v="3"/>
    </i>
    <i>
      <x v="819"/>
    </i>
    <i r="1">
      <x v="11"/>
    </i>
    <i r="2">
      <x v="3"/>
    </i>
    <i>
      <x v="820"/>
    </i>
    <i r="1">
      <x v="549"/>
    </i>
    <i r="2">
      <x/>
    </i>
    <i>
      <x v="821"/>
    </i>
    <i r="1">
      <x v="555"/>
    </i>
    <i r="2">
      <x v="1"/>
    </i>
    <i>
      <x v="822"/>
    </i>
    <i r="1">
      <x v="553"/>
    </i>
    <i r="2">
      <x v="1"/>
    </i>
    <i>
      <x v="823"/>
    </i>
    <i r="1">
      <x v="610"/>
    </i>
    <i r="2">
      <x v="3"/>
    </i>
    <i>
      <x v="824"/>
    </i>
    <i r="1">
      <x/>
    </i>
    <i r="2">
      <x/>
    </i>
    <i>
      <x v="825"/>
    </i>
    <i r="1">
      <x v="649"/>
    </i>
    <i r="2">
      <x v="1"/>
    </i>
    <i>
      <x v="826"/>
    </i>
    <i r="1">
      <x v="45"/>
    </i>
    <i r="2">
      <x v="3"/>
    </i>
    <i>
      <x v="827"/>
    </i>
    <i r="1">
      <x v="211"/>
    </i>
    <i r="2">
      <x v="3"/>
    </i>
    <i>
      <x v="828"/>
    </i>
    <i r="1">
      <x v="960"/>
    </i>
    <i r="2">
      <x v="1"/>
    </i>
    <i>
      <x v="829"/>
    </i>
    <i r="1">
      <x v="85"/>
    </i>
    <i r="2">
      <x v="3"/>
    </i>
    <i r="1">
      <x v="791"/>
    </i>
    <i r="2">
      <x v="1"/>
    </i>
    <i>
      <x v="830"/>
    </i>
    <i r="1">
      <x v="139"/>
    </i>
    <i r="2">
      <x v="1"/>
    </i>
    <i>
      <x v="831"/>
    </i>
    <i r="1">
      <x v="264"/>
    </i>
    <i r="2">
      <x v="3"/>
    </i>
    <i>
      <x v="832"/>
    </i>
    <i r="1">
      <x v="634"/>
    </i>
    <i r="2">
      <x v="1"/>
    </i>
    <i>
      <x v="833"/>
    </i>
    <i r="1">
      <x v="372"/>
    </i>
    <i r="2">
      <x v="1"/>
    </i>
    <i>
      <x v="834"/>
    </i>
    <i r="1">
      <x v="518"/>
    </i>
    <i r="2">
      <x v="3"/>
    </i>
    <i>
      <x v="835"/>
    </i>
    <i r="1">
      <x v="985"/>
    </i>
    <i r="2">
      <x v="3"/>
    </i>
    <i>
      <x v="836"/>
    </i>
    <i r="1">
      <x v="110"/>
    </i>
    <i r="2">
      <x v="1"/>
    </i>
    <i>
      <x v="837"/>
    </i>
    <i r="1">
      <x v="426"/>
    </i>
    <i r="2">
      <x v="1"/>
    </i>
    <i>
      <x v="838"/>
    </i>
    <i r="1">
      <x v="429"/>
    </i>
    <i r="2">
      <x v="1"/>
    </i>
    <i>
      <x v="839"/>
    </i>
    <i r="1">
      <x v="127"/>
    </i>
    <i r="2">
      <x v="3"/>
    </i>
    <i>
      <x v="840"/>
    </i>
    <i r="1">
      <x v="878"/>
    </i>
    <i r="2">
      <x v="3"/>
    </i>
    <i>
      <x v="841"/>
    </i>
    <i r="1">
      <x v="15"/>
    </i>
    <i r="2">
      <x v="3"/>
    </i>
    <i>
      <x v="842"/>
    </i>
    <i r="1">
      <x v="88"/>
    </i>
    <i r="2">
      <x/>
    </i>
    <i>
      <x v="843"/>
    </i>
    <i r="1">
      <x v="567"/>
    </i>
    <i r="2">
      <x v="3"/>
    </i>
    <i>
      <x v="844"/>
    </i>
    <i r="1">
      <x v="681"/>
    </i>
    <i r="2">
      <x v="3"/>
    </i>
    <i>
      <x v="845"/>
    </i>
    <i r="1">
      <x v="239"/>
    </i>
    <i r="2">
      <x v="3"/>
    </i>
    <i r="1">
      <x v="790"/>
    </i>
    <i r="2">
      <x v="1"/>
    </i>
    <i>
      <x v="846"/>
    </i>
    <i r="1">
      <x v="524"/>
    </i>
    <i r="2">
      <x v="1"/>
    </i>
    <i>
      <x v="847"/>
    </i>
    <i r="1">
      <x v="606"/>
    </i>
    <i r="2">
      <x/>
    </i>
    <i>
      <x v="848"/>
    </i>
    <i r="1">
      <x v="602"/>
    </i>
    <i r="2">
      <x v="1"/>
    </i>
    <i>
      <x v="849"/>
    </i>
    <i r="1">
      <x v="90"/>
    </i>
    <i r="2">
      <x v="3"/>
    </i>
    <i>
      <x v="850"/>
    </i>
    <i r="1">
      <x v="863"/>
    </i>
    <i r="2">
      <x v="1"/>
    </i>
    <i>
      <x v="851"/>
    </i>
    <i r="1">
      <x v="492"/>
    </i>
    <i r="2">
      <x v="3"/>
    </i>
    <i>
      <x v="852"/>
    </i>
    <i r="1">
      <x v="739"/>
    </i>
    <i r="2">
      <x v="3"/>
    </i>
    <i>
      <x v="853"/>
    </i>
    <i r="1">
      <x v="116"/>
    </i>
    <i r="2">
      <x/>
    </i>
    <i>
      <x v="854"/>
    </i>
    <i r="1">
      <x v="449"/>
    </i>
    <i r="2">
      <x v="3"/>
    </i>
    <i>
      <x v="855"/>
    </i>
    <i r="1">
      <x v="29"/>
    </i>
    <i r="2">
      <x v="1"/>
    </i>
    <i>
      <x v="856"/>
    </i>
    <i r="1">
      <x v="942"/>
    </i>
    <i r="2">
      <x v="1"/>
    </i>
    <i>
      <x v="857"/>
    </i>
    <i r="1">
      <x v="626"/>
    </i>
    <i r="2">
      <x v="3"/>
    </i>
    <i>
      <x v="858"/>
    </i>
    <i r="1">
      <x v="140"/>
    </i>
    <i r="2">
      <x v="1"/>
    </i>
    <i>
      <x v="859"/>
    </i>
    <i r="1">
      <x v="280"/>
    </i>
    <i r="2">
      <x v="3"/>
    </i>
    <i>
      <x v="860"/>
    </i>
    <i r="1">
      <x v="284"/>
    </i>
    <i r="2">
      <x v="3"/>
    </i>
    <i>
      <x v="861"/>
    </i>
    <i r="1">
      <x v="219"/>
    </i>
    <i r="2">
      <x v="3"/>
    </i>
    <i>
      <x v="862"/>
    </i>
    <i r="1">
      <x v="352"/>
    </i>
    <i r="2">
      <x v="3"/>
    </i>
    <i>
      <x v="863"/>
    </i>
    <i r="1">
      <x v="23"/>
    </i>
    <i r="2">
      <x v="1"/>
    </i>
    <i>
      <x v="864"/>
    </i>
    <i r="1">
      <x v="642"/>
    </i>
    <i r="2">
      <x v="3"/>
    </i>
    <i>
      <x v="865"/>
    </i>
    <i r="1">
      <x v="917"/>
    </i>
    <i r="2">
      <x v="1"/>
    </i>
    <i>
      <x v="866"/>
    </i>
    <i r="1">
      <x v="870"/>
    </i>
    <i r="2">
      <x v="3"/>
    </i>
    <i>
      <x v="867"/>
    </i>
    <i r="1">
      <x v="466"/>
    </i>
    <i r="2">
      <x v="3"/>
    </i>
    <i>
      <x v="868"/>
    </i>
    <i r="1">
      <x v="101"/>
    </i>
    <i r="2">
      <x v="1"/>
    </i>
    <i>
      <x v="869"/>
    </i>
    <i r="1">
      <x v="36"/>
    </i>
    <i r="2">
      <x v="1"/>
    </i>
    <i>
      <x v="870"/>
    </i>
    <i r="1">
      <x v="804"/>
    </i>
    <i r="2">
      <x v="1"/>
    </i>
    <i>
      <x v="871"/>
    </i>
    <i r="1">
      <x v="41"/>
    </i>
    <i r="2">
      <x v="3"/>
    </i>
    <i>
      <x v="872"/>
    </i>
    <i r="1">
      <x v="609"/>
    </i>
    <i r="2">
      <x v="3"/>
    </i>
    <i>
      <x v="873"/>
    </i>
    <i r="1">
      <x v="898"/>
    </i>
    <i r="2">
      <x v="3"/>
    </i>
    <i>
      <x v="874"/>
    </i>
    <i r="1">
      <x v="883"/>
    </i>
    <i r="2">
      <x v="1"/>
    </i>
    <i>
      <x v="875"/>
    </i>
    <i r="1">
      <x v="114"/>
    </i>
    <i r="2">
      <x v="3"/>
    </i>
    <i>
      <x v="876"/>
    </i>
    <i r="1">
      <x v="289"/>
    </i>
    <i r="2">
      <x v="3"/>
    </i>
    <i>
      <x v="877"/>
    </i>
    <i r="1">
      <x v="472"/>
    </i>
    <i r="2">
      <x/>
    </i>
    <i>
      <x v="878"/>
    </i>
    <i r="1">
      <x v="888"/>
    </i>
    <i r="2">
      <x v="3"/>
    </i>
    <i>
      <x v="879"/>
    </i>
    <i r="1">
      <x v="669"/>
    </i>
    <i r="2">
      <x v="1"/>
    </i>
    <i>
      <x v="880"/>
    </i>
    <i r="1">
      <x v="288"/>
    </i>
    <i r="2">
      <x v="1"/>
    </i>
    <i>
      <x v="881"/>
    </i>
    <i r="1">
      <x v="991"/>
    </i>
    <i r="2">
      <x/>
    </i>
    <i>
      <x v="882"/>
    </i>
    <i r="1">
      <x v="821"/>
    </i>
    <i r="2">
      <x v="1"/>
    </i>
    <i>
      <x v="883"/>
    </i>
    <i r="1">
      <x v="966"/>
    </i>
    <i r="2">
      <x v="3"/>
    </i>
    <i>
      <x v="884"/>
    </i>
    <i r="1">
      <x v="407"/>
    </i>
    <i r="2">
      <x v="3"/>
    </i>
    <i>
      <x v="885"/>
    </i>
    <i r="1">
      <x v="864"/>
    </i>
    <i r="2">
      <x v="3"/>
    </i>
    <i>
      <x v="886"/>
    </i>
    <i r="1">
      <x v="233"/>
    </i>
    <i r="2">
      <x v="3"/>
    </i>
    <i>
      <x v="887"/>
    </i>
    <i r="1">
      <x v="853"/>
    </i>
    <i r="2">
      <x v="1"/>
    </i>
    <i>
      <x v="888"/>
    </i>
    <i r="1">
      <x v="641"/>
    </i>
    <i r="2">
      <x v="3"/>
    </i>
    <i>
      <x v="889"/>
    </i>
    <i r="1">
      <x v="976"/>
    </i>
    <i r="2">
      <x v="1"/>
    </i>
    <i>
      <x v="890"/>
    </i>
    <i r="1">
      <x v="560"/>
    </i>
    <i r="2">
      <x v="3"/>
    </i>
    <i>
      <x v="891"/>
    </i>
    <i r="1">
      <x v="483"/>
    </i>
    <i r="2">
      <x v="1"/>
    </i>
    <i>
      <x v="892"/>
    </i>
    <i r="1">
      <x v="474"/>
    </i>
    <i r="2">
      <x v="3"/>
    </i>
    <i>
      <x v="893"/>
    </i>
    <i r="1">
      <x v="48"/>
    </i>
    <i r="2">
      <x v="3"/>
    </i>
    <i>
      <x v="894"/>
    </i>
    <i r="1">
      <x v="80"/>
    </i>
    <i r="2">
      <x v="1"/>
    </i>
    <i>
      <x v="895"/>
    </i>
    <i r="1">
      <x v="601"/>
    </i>
    <i r="2">
      <x v="3"/>
    </i>
    <i>
      <x v="896"/>
    </i>
    <i r="1">
      <x v="836"/>
    </i>
    <i r="2">
      <x v="1"/>
    </i>
    <i>
      <x v="897"/>
    </i>
    <i r="1">
      <x v="789"/>
    </i>
    <i r="2">
      <x v="3"/>
    </i>
    <i>
      <x v="898"/>
    </i>
    <i r="1">
      <x v="192"/>
    </i>
    <i r="2">
      <x v="1"/>
    </i>
    <i>
      <x v="899"/>
    </i>
    <i r="1">
      <x v="389"/>
    </i>
    <i r="2">
      <x v="3"/>
    </i>
    <i>
      <x v="900"/>
    </i>
    <i r="1">
      <x v="395"/>
    </i>
    <i r="2">
      <x v="3"/>
    </i>
    <i>
      <x v="901"/>
    </i>
    <i r="1">
      <x v="890"/>
    </i>
    <i r="2">
      <x v="1"/>
    </i>
    <i>
      <x v="902"/>
    </i>
    <i r="1">
      <x v="316"/>
    </i>
    <i r="2">
      <x v="3"/>
    </i>
    <i>
      <x v="903"/>
    </i>
    <i r="1">
      <x v="823"/>
    </i>
    <i r="2">
      <x v="3"/>
    </i>
    <i>
      <x v="904"/>
    </i>
    <i r="1">
      <x v="923"/>
    </i>
    <i r="2">
      <x v="3"/>
    </i>
    <i>
      <x v="905"/>
    </i>
    <i r="1">
      <x v="214"/>
    </i>
    <i r="2">
      <x v="2"/>
    </i>
    <i>
      <x v="906"/>
    </i>
    <i r="1">
      <x v="661"/>
    </i>
    <i r="2">
      <x v="3"/>
    </i>
    <i>
      <x v="907"/>
    </i>
    <i r="1">
      <x v="414"/>
    </i>
    <i r="2">
      <x v="3"/>
    </i>
    <i>
      <x v="908"/>
    </i>
    <i r="1">
      <x v="450"/>
    </i>
    <i r="2">
      <x v="3"/>
    </i>
    <i>
      <x v="909"/>
    </i>
    <i r="1">
      <x v="72"/>
    </i>
    <i r="2">
      <x v="3"/>
    </i>
    <i>
      <x v="910"/>
    </i>
    <i r="1">
      <x v="902"/>
    </i>
    <i r="2">
      <x v="3"/>
    </i>
    <i>
      <x v="911"/>
    </i>
    <i r="1">
      <x v="433"/>
    </i>
    <i r="2">
      <x v="1"/>
    </i>
    <i>
      <x v="912"/>
    </i>
    <i r="1">
      <x v="307"/>
    </i>
    <i r="2">
      <x v="3"/>
    </i>
    <i>
      <x v="913"/>
    </i>
    <i r="1">
      <x v="682"/>
    </i>
    <i r="2">
      <x v="1"/>
    </i>
    <i>
      <x v="914"/>
    </i>
    <i r="1">
      <x v="9"/>
    </i>
    <i r="2">
      <x v="1"/>
    </i>
    <i>
      <x v="915"/>
    </i>
    <i r="1">
      <x v="931"/>
    </i>
    <i r="2">
      <x v="1"/>
    </i>
    <i>
      <x v="916"/>
    </i>
    <i r="1">
      <x v="548"/>
    </i>
    <i r="2">
      <x v="3"/>
    </i>
    <i>
      <x v="917"/>
    </i>
    <i r="1">
      <x v="975"/>
    </i>
    <i r="2">
      <x v="3"/>
    </i>
    <i>
      <x v="918"/>
    </i>
    <i r="1">
      <x v="703"/>
    </i>
    <i r="2">
      <x v="3"/>
    </i>
    <i>
      <x v="919"/>
    </i>
    <i r="1">
      <x v="699"/>
    </i>
    <i r="2">
      <x v="3"/>
    </i>
    <i>
      <x v="920"/>
    </i>
    <i r="1">
      <x v="108"/>
    </i>
    <i r="2">
      <x v="3"/>
    </i>
    <i r="1">
      <x v="776"/>
    </i>
    <i r="2">
      <x v="1"/>
    </i>
    <i>
      <x v="921"/>
    </i>
    <i r="1">
      <x v="921"/>
    </i>
    <i r="2">
      <x v="3"/>
    </i>
    <i>
      <x v="922"/>
    </i>
    <i r="1">
      <x v="689"/>
    </i>
    <i r="2">
      <x v="1"/>
    </i>
    <i>
      <x v="923"/>
    </i>
    <i r="1">
      <x v="230"/>
    </i>
    <i r="2">
      <x v="3"/>
    </i>
    <i>
      <x v="924"/>
    </i>
    <i r="1">
      <x v="442"/>
    </i>
    <i r="2">
      <x v="3"/>
    </i>
    <i>
      <x v="925"/>
    </i>
    <i r="1">
      <x v="465"/>
    </i>
    <i r="2">
      <x v="3"/>
    </i>
    <i>
      <x v="926"/>
    </i>
    <i r="1">
      <x v="480"/>
    </i>
    <i r="2">
      <x v="1"/>
    </i>
    <i>
      <x v="927"/>
    </i>
    <i r="1">
      <x v="531"/>
    </i>
    <i r="2">
      <x/>
    </i>
    <i>
      <x v="928"/>
    </i>
    <i r="1">
      <x v="52"/>
    </i>
    <i r="2">
      <x v="3"/>
    </i>
    <i>
      <x v="929"/>
    </i>
    <i r="1">
      <x v="912"/>
    </i>
    <i r="2">
      <x v="2"/>
    </i>
    <i>
      <x v="930"/>
    </i>
    <i r="1">
      <x v="71"/>
    </i>
    <i r="2">
      <x v="3"/>
    </i>
    <i r="1">
      <x v="648"/>
    </i>
    <i r="2">
      <x v="3"/>
    </i>
    <i r="1">
      <x v="684"/>
    </i>
    <i r="2">
      <x v="1"/>
    </i>
    <i>
      <x v="931"/>
    </i>
    <i r="1">
      <x v="161"/>
    </i>
    <i r="2">
      <x v="3"/>
    </i>
    <i>
      <x v="932"/>
    </i>
    <i r="1">
      <x v="933"/>
    </i>
    <i r="2">
      <x v="3"/>
    </i>
    <i>
      <x v="933"/>
    </i>
    <i r="1">
      <x v="135"/>
    </i>
    <i r="2">
      <x/>
    </i>
    <i>
      <x v="934"/>
    </i>
    <i r="1">
      <x v="840"/>
    </i>
    <i r="2">
      <x v="1"/>
    </i>
    <i>
      <x v="935"/>
    </i>
    <i r="1">
      <x v="392"/>
    </i>
    <i r="2">
      <x v="3"/>
    </i>
    <i>
      <x v="936"/>
    </i>
    <i r="1">
      <x v="592"/>
    </i>
    <i r="2">
      <x v="1"/>
    </i>
    <i>
      <x v="937"/>
    </i>
    <i r="1">
      <x v="769"/>
    </i>
    <i r="2">
      <x v="3"/>
    </i>
    <i>
      <x v="938"/>
    </i>
    <i r="1">
      <x v="858"/>
    </i>
    <i r="2">
      <x v="3"/>
    </i>
    <i>
      <x v="939"/>
    </i>
    <i r="1">
      <x v="440"/>
    </i>
    <i r="2">
      <x v="3"/>
    </i>
    <i>
      <x v="940"/>
    </i>
    <i r="1">
      <x v="508"/>
    </i>
    <i r="2">
      <x v="1"/>
    </i>
    <i>
      <x v="941"/>
    </i>
    <i r="1">
      <x v="516"/>
    </i>
    <i r="2">
      <x v="1"/>
    </i>
    <i>
      <x v="942"/>
    </i>
    <i r="1">
      <x v="577"/>
    </i>
    <i r="2">
      <x v="3"/>
    </i>
    <i>
      <x v="943"/>
    </i>
    <i r="1">
      <x v="339"/>
    </i>
    <i r="2">
      <x v="2"/>
    </i>
    <i>
      <x v="944"/>
    </i>
    <i r="1">
      <x v="438"/>
    </i>
    <i r="2">
      <x v="1"/>
    </i>
    <i>
      <x v="945"/>
    </i>
    <i r="1">
      <x v="21"/>
    </i>
    <i r="2">
      <x v="3"/>
    </i>
    <i>
      <x v="946"/>
    </i>
    <i r="1">
      <x v="334"/>
    </i>
    <i r="2">
      <x v="3"/>
    </i>
    <i>
      <x v="947"/>
    </i>
    <i r="1">
      <x v="534"/>
    </i>
    <i r="2">
      <x v="3"/>
    </i>
    <i>
      <x v="948"/>
    </i>
    <i r="1">
      <x v="13"/>
    </i>
    <i r="2">
      <x v="1"/>
    </i>
    <i>
      <x v="949"/>
    </i>
    <i r="1">
      <x v="639"/>
    </i>
    <i r="2">
      <x v="3"/>
    </i>
    <i>
      <x v="950"/>
    </i>
    <i r="1">
      <x v="542"/>
    </i>
    <i r="2">
      <x v="1"/>
    </i>
    <i>
      <x v="951"/>
    </i>
    <i r="1">
      <x v="813"/>
    </i>
    <i r="2">
      <x v="3"/>
    </i>
    <i>
      <x v="952"/>
    </i>
    <i r="1">
      <x v="621"/>
    </i>
    <i r="2">
      <x v="3"/>
    </i>
    <i>
      <x v="953"/>
    </i>
    <i r="1">
      <x v="444"/>
    </i>
    <i r="2">
      <x v="3"/>
    </i>
    <i>
      <x v="954"/>
    </i>
    <i r="1">
      <x v="737"/>
    </i>
    <i r="2">
      <x v="1"/>
    </i>
    <i>
      <x v="955"/>
    </i>
    <i r="1">
      <x v="325"/>
    </i>
    <i r="2">
      <x v="3"/>
    </i>
    <i>
      <x v="956"/>
    </i>
    <i r="1">
      <x v="927"/>
    </i>
    <i r="2">
      <x v="1"/>
    </i>
    <i>
      <x v="957"/>
    </i>
    <i r="1">
      <x v="494"/>
    </i>
    <i r="2">
      <x v="1"/>
    </i>
    <i>
      <x v="958"/>
    </i>
    <i r="1">
      <x v="781"/>
    </i>
    <i r="2">
      <x v="3"/>
    </i>
    <i>
      <x v="959"/>
    </i>
    <i r="1">
      <x v="748"/>
    </i>
    <i r="2">
      <x v="3"/>
    </i>
    <i>
      <x v="960"/>
    </i>
    <i r="1">
      <x v="35"/>
    </i>
    <i r="2">
      <x v="3"/>
    </i>
    <i>
      <x v="961"/>
    </i>
    <i r="1">
      <x v="952"/>
    </i>
    <i r="2">
      <x v="3"/>
    </i>
    <i>
      <x v="962"/>
    </i>
    <i r="1">
      <x v="294"/>
    </i>
    <i r="2">
      <x v="1"/>
    </i>
    <i>
      <x v="963"/>
    </i>
    <i r="1">
      <x v="749"/>
    </i>
    <i r="2">
      <x v="3"/>
    </i>
    <i>
      <x v="964"/>
    </i>
    <i r="1">
      <x v="695"/>
    </i>
    <i r="2">
      <x v="1"/>
    </i>
    <i>
      <x v="965"/>
    </i>
    <i r="1">
      <x v="86"/>
    </i>
    <i r="2">
      <x/>
    </i>
    <i>
      <x v="966"/>
    </i>
    <i r="1">
      <x v="436"/>
    </i>
    <i r="2">
      <x v="3"/>
    </i>
    <i>
      <x v="967"/>
    </i>
    <i r="1">
      <x v="387"/>
    </i>
    <i r="2">
      <x v="3"/>
    </i>
    <i>
      <x v="968"/>
    </i>
    <i r="1">
      <x v="906"/>
    </i>
    <i r="2">
      <x v="3"/>
    </i>
    <i>
      <x v="969"/>
    </i>
    <i r="1">
      <x v="393"/>
    </i>
    <i r="2">
      <x v="3"/>
    </i>
    <i r="1">
      <x v="547"/>
    </i>
    <i r="2">
      <x v="1"/>
    </i>
    <i>
      <x v="970"/>
    </i>
    <i r="1">
      <x v="484"/>
    </i>
    <i r="2">
      <x v="1"/>
    </i>
    <i>
      <x v="971"/>
    </i>
    <i r="1">
      <x v="160"/>
    </i>
    <i r="2">
      <x v="1"/>
    </i>
    <i>
      <x v="972"/>
    </i>
    <i r="1">
      <x v="178"/>
    </i>
    <i r="2">
      <x v="3"/>
    </i>
    <i>
      <x v="973"/>
    </i>
    <i r="1">
      <x v="2"/>
    </i>
    <i r="2">
      <x v="1"/>
    </i>
    <i>
      <x v="974"/>
    </i>
    <i r="1">
      <x v="999"/>
    </i>
    <i r="2">
      <x v="4"/>
    </i>
    <i t="grand">
      <x/>
    </i>
  </rowItems>
  <colItems count="1">
    <i/>
  </colItems>
  <dataFields count="1">
    <dataField name="Sum of backers_count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3" cacheId="1" applyNumberFormats="0" applyBorderFormats="0" applyFontFormats="0" applyPatternFormats="0" applyAlignmentFormats="0" applyWidthHeightFormats="1" dataCaption="Values" updatedVersion="8" minRefreshableVersion="3" useAutoFormatting="1" createdVersion="5" indent="0" compact="0" outline="1" outlineData="1" compactData="0" multipleFieldFilters="0">
  <location ref="A3:G980" firstHeaderRow="1" firstDataRow="2" firstDataCol="1"/>
  <pivotFields count="14">
    <pivotField compact="0" showAll="0">
      <items count="100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t="default"/>
      </items>
    </pivotField>
    <pivotField axis="axisRow" compact="0" showAll="0">
      <items count="976">
        <item x="77"/>
        <item x="266"/>
        <item x="397"/>
        <item x="182"/>
        <item x="487"/>
        <item x="351"/>
        <item x="874"/>
        <item x="178"/>
        <item x="916"/>
        <item x="128"/>
        <item x="259"/>
        <item x="801"/>
        <item x="798"/>
        <item x="360"/>
        <item x="547"/>
        <item x="696"/>
        <item x="871"/>
        <item x="804"/>
        <item x="440"/>
        <item x="58"/>
        <item x="412"/>
        <item x="189"/>
        <item x="98"/>
        <item x="206"/>
        <item x="578"/>
        <item x="520"/>
        <item x="143"/>
        <item x="248"/>
        <item x="951"/>
        <item x="837"/>
        <item x="648"/>
        <item x="185"/>
        <item x="953"/>
        <item x="402"/>
        <item x="382"/>
        <item x="383"/>
        <item x="63"/>
        <item x="809"/>
        <item x="99"/>
        <item x="0"/>
        <item x="971"/>
        <item x="791"/>
        <item x="70"/>
        <item x="702"/>
        <item x="628"/>
        <item x="603"/>
        <item x="873"/>
        <item x="115"/>
        <item x="253"/>
        <item x="140"/>
        <item x="408"/>
        <item x="200"/>
        <item x="585"/>
        <item x="708"/>
        <item x="958"/>
        <item x="398"/>
        <item x="489"/>
        <item x="290"/>
        <item x="538"/>
        <item x="47"/>
        <item x="343"/>
        <item x="65"/>
        <item x="876"/>
        <item x="523"/>
        <item x="27"/>
        <item x="502"/>
        <item x="878"/>
        <item x="37"/>
        <item x="936"/>
        <item x="171"/>
        <item x="553"/>
        <item x="33"/>
        <item x="416"/>
        <item x="237"/>
        <item x="674"/>
        <item x="152"/>
        <item x="930"/>
        <item x="679"/>
        <item x="812"/>
        <item x="51"/>
        <item x="414"/>
        <item x="832"/>
        <item x="600"/>
        <item x="106"/>
        <item x="279"/>
        <item x="57"/>
        <item x="136"/>
        <item x="831"/>
        <item x="366"/>
        <item x="762"/>
        <item x="656"/>
        <item x="353"/>
        <item x="581"/>
        <item x="591"/>
        <item x="418"/>
        <item x="550"/>
        <item x="296"/>
        <item x="150"/>
        <item x="121"/>
        <item x="589"/>
        <item x="267"/>
        <item x="905"/>
        <item x="372"/>
        <item x="532"/>
        <item x="166"/>
        <item x="848"/>
        <item x="161"/>
        <item x="887"/>
        <item x="799"/>
        <item x="794"/>
        <item x="605"/>
        <item x="354"/>
        <item x="163"/>
        <item x="970"/>
        <item x="339"/>
        <item x="903"/>
        <item x="766"/>
        <item x="438"/>
        <item x="134"/>
        <item x="720"/>
        <item x="25"/>
        <item x="193"/>
        <item x="740"/>
        <item x="28"/>
        <item x="834"/>
        <item x="681"/>
        <item x="158"/>
        <item x="332"/>
        <item x="620"/>
        <item x="207"/>
        <item x="715"/>
        <item x="890"/>
        <item x="7"/>
        <item x="608"/>
        <item x="49"/>
        <item x="110"/>
        <item x="961"/>
        <item x="117"/>
        <item x="860"/>
        <item x="105"/>
        <item x="297"/>
        <item x="223"/>
        <item x="738"/>
        <item x="869"/>
        <item x="592"/>
        <item x="853"/>
        <item x="641"/>
        <item x="84"/>
        <item x="119"/>
        <item x="88"/>
        <item x="483"/>
        <item x="526"/>
        <item x="439"/>
        <item x="726"/>
        <item x="30"/>
        <item x="159"/>
        <item x="563"/>
        <item x="895"/>
        <item x="514"/>
        <item x="426"/>
        <item x="17"/>
        <item x="265"/>
        <item x="593"/>
        <item x="685"/>
        <item x="828"/>
        <item x="322"/>
        <item x="22"/>
        <item x="833"/>
        <item x="496"/>
        <item x="73"/>
        <item x="872"/>
        <item x="190"/>
        <item x="299"/>
        <item x="817"/>
        <item x="896"/>
        <item x="866"/>
        <item x="826"/>
        <item x="165"/>
        <item x="482"/>
        <item x="524"/>
        <item x="579"/>
        <item x="507"/>
        <item x="859"/>
        <item x="60"/>
        <item x="387"/>
        <item x="716"/>
        <item x="167"/>
        <item x="444"/>
        <item x="435"/>
        <item x="929"/>
        <item x="157"/>
        <item x="204"/>
        <item x="181"/>
        <item x="116"/>
        <item x="379"/>
        <item x="411"/>
        <item x="851"/>
        <item x="307"/>
        <item x="480"/>
        <item x="913"/>
        <item x="389"/>
        <item x="906"/>
        <item x="877"/>
        <item x="842"/>
        <item x="74"/>
        <item x="231"/>
        <item x="86"/>
        <item x="907"/>
        <item x="284"/>
        <item x="710"/>
        <item x="610"/>
        <item x="108"/>
        <item x="537"/>
        <item x="445"/>
        <item x="357"/>
        <item x="956"/>
        <item x="855"/>
        <item x="706"/>
        <item x="545"/>
        <item x="101"/>
        <item x="280"/>
        <item x="257"/>
        <item x="617"/>
        <item x="803"/>
        <item x="729"/>
        <item x="422"/>
        <item x="123"/>
        <item x="844"/>
        <item x="236"/>
        <item x="786"/>
        <item x="967"/>
        <item x="912"/>
        <item x="856"/>
        <item x="160"/>
        <item x="699"/>
        <item x="652"/>
        <item x="87"/>
        <item x="286"/>
        <item x="301"/>
        <item x="634"/>
        <item x="275"/>
        <item x="145"/>
        <item x="142"/>
        <item x="560"/>
        <item x="700"/>
        <item x="727"/>
        <item x="83"/>
        <item x="131"/>
        <item x="377"/>
        <item x="310"/>
        <item x="56"/>
        <item x="386"/>
        <item x="132"/>
        <item x="430"/>
        <item x="270"/>
        <item x="690"/>
        <item x="552"/>
        <item x="187"/>
        <item x="898"/>
        <item x="225"/>
        <item x="683"/>
        <item x="570"/>
        <item x="91"/>
        <item x="512"/>
        <item x="778"/>
        <item x="957"/>
        <item x="103"/>
        <item x="566"/>
        <item x="521"/>
        <item x="814"/>
        <item x="235"/>
        <item x="486"/>
        <item x="102"/>
        <item x="287"/>
        <item x="242"/>
        <item x="821"/>
        <item x="40"/>
        <item x="385"/>
        <item x="722"/>
        <item x="963"/>
        <item x="947"/>
        <item x="527"/>
        <item x="697"/>
        <item x="133"/>
        <item x="888"/>
        <item x="341"/>
        <item x="662"/>
        <item x="670"/>
        <item x="717"/>
        <item x="355"/>
        <item x="946"/>
        <item x="459"/>
        <item x="81"/>
        <item x="644"/>
        <item x="337"/>
        <item x="240"/>
        <item x="460"/>
        <item x="756"/>
        <item x="944"/>
        <item x="263"/>
        <item x="596"/>
        <item x="362"/>
        <item x="23"/>
        <item x="10"/>
        <item x="899"/>
        <item x="935"/>
        <item x="371"/>
        <item x="517"/>
        <item x="730"/>
        <item x="465"/>
        <item x="126"/>
        <item x="302"/>
        <item x="736"/>
        <item x="340"/>
        <item x="749"/>
        <item x="582"/>
        <item x="93"/>
        <item x="909"/>
        <item x="923"/>
        <item x="155"/>
        <item x="139"/>
        <item x="72"/>
        <item x="433"/>
        <item x="849"/>
        <item x="94"/>
        <item x="539"/>
        <item x="559"/>
        <item x="788"/>
        <item x="428"/>
        <item x="114"/>
        <item x="442"/>
        <item x="5"/>
        <item x="632"/>
        <item x="323"/>
        <item x="790"/>
        <item x="939"/>
        <item x="146"/>
        <item x="584"/>
        <item x="505"/>
        <item x="534"/>
        <item x="308"/>
        <item x="111"/>
        <item x="336"/>
        <item x="203"/>
        <item x="885"/>
        <item x="884"/>
        <item x="689"/>
        <item x="321"/>
        <item x="759"/>
        <item x="931"/>
        <item x="347"/>
        <item x="485"/>
        <item x="168"/>
        <item x="964"/>
        <item x="973"/>
        <item x="52"/>
        <item x="391"/>
        <item x="555"/>
        <item x="949"/>
        <item x="405"/>
        <item x="243"/>
        <item x="423"/>
        <item x="277"/>
        <item x="85"/>
        <item x="241"/>
        <item x="728"/>
        <item x="16"/>
        <item x="549"/>
        <item x="645"/>
        <item x="815"/>
        <item x="228"/>
        <item x="880"/>
        <item x="138"/>
        <item x="471"/>
        <item x="291"/>
        <item x="533"/>
        <item x="394"/>
        <item x="525"/>
        <item x="830"/>
        <item x="488"/>
        <item x="271"/>
        <item x="779"/>
        <item x="96"/>
        <item x="184"/>
        <item x="943"/>
        <item x="820"/>
        <item x="647"/>
        <item x="219"/>
        <item x="137"/>
        <item x="952"/>
        <item x="221"/>
        <item x="955"/>
        <item x="463"/>
        <item x="599"/>
        <item x="199"/>
        <item x="493"/>
        <item x="551"/>
        <item x="630"/>
        <item x="732"/>
        <item x="695"/>
        <item x="208"/>
        <item x="141"/>
        <item x="32"/>
        <item x="618"/>
        <item x="845"/>
        <item x="36"/>
        <item x="541"/>
        <item x="580"/>
        <item x="649"/>
        <item x="498"/>
        <item x="558"/>
        <item x="597"/>
        <item x="212"/>
        <item x="222"/>
        <item x="216"/>
        <item x="535"/>
        <item x="29"/>
        <item x="246"/>
        <item x="810"/>
        <item x="516"/>
        <item x="18"/>
        <item x="226"/>
        <item x="751"/>
        <item x="754"/>
        <item x="711"/>
        <item x="669"/>
        <item x="797"/>
        <item x="175"/>
        <item x="50"/>
        <item x="672"/>
        <item x="897"/>
        <item x="395"/>
        <item x="112"/>
        <item x="419"/>
        <item x="829"/>
        <item x="69"/>
        <item x="774"/>
        <item x="334"/>
        <item x="818"/>
        <item x="636"/>
        <item x="556"/>
        <item x="770"/>
        <item x="846"/>
        <item x="162"/>
        <item x="554"/>
        <item x="667"/>
        <item x="659"/>
        <item x="771"/>
        <item x="12"/>
        <item x="39"/>
        <item x="196"/>
        <item x="606"/>
        <item x="381"/>
        <item x="889"/>
        <item x="432"/>
        <item x="376"/>
        <item x="388"/>
        <item x="90"/>
        <item x="48"/>
        <item x="625"/>
        <item x="548"/>
        <item x="793"/>
        <item x="478"/>
        <item x="454"/>
        <item x="734"/>
        <item x="359"/>
        <item x="4"/>
        <item x="361"/>
        <item x="822"/>
        <item x="135"/>
        <item x="968"/>
        <item x="374"/>
        <item x="264"/>
        <item x="403"/>
        <item x="839"/>
        <item x="234"/>
        <item x="177"/>
        <item x="671"/>
        <item x="401"/>
        <item x="224"/>
        <item x="813"/>
        <item x="841"/>
        <item x="338"/>
        <item x="959"/>
        <item x="655"/>
        <item x="345"/>
        <item x="261"/>
        <item x="960"/>
        <item x="741"/>
        <item x="192"/>
        <item x="473"/>
        <item x="164"/>
        <item x="67"/>
        <item x="314"/>
        <item x="682"/>
        <item x="945"/>
        <item x="735"/>
        <item x="910"/>
        <item x="364"/>
        <item x="282"/>
        <item x="491"/>
        <item x="130"/>
        <item x="919"/>
        <item x="857"/>
        <item x="864"/>
        <item x="404"/>
        <item x="472"/>
        <item x="816"/>
        <item x="624"/>
        <item x="406"/>
        <item x="34"/>
        <item x="38"/>
        <item x="969"/>
        <item x="179"/>
        <item x="718"/>
        <item x="373"/>
        <item x="511"/>
        <item x="76"/>
        <item x="673"/>
        <item x="616"/>
        <item x="144"/>
        <item x="441"/>
        <item x="476"/>
        <item x="614"/>
        <item x="311"/>
        <item x="838"/>
        <item x="731"/>
        <item x="587"/>
        <item x="127"/>
        <item x="569"/>
        <item x="561"/>
        <item x="543"/>
        <item x="315"/>
        <item x="938"/>
        <item x="238"/>
        <item x="260"/>
        <item x="434"/>
        <item x="752"/>
        <item x="747"/>
        <item x="424"/>
        <item x="698"/>
        <item x="583"/>
        <item x="495"/>
        <item x="686"/>
        <item x="475"/>
        <item x="709"/>
        <item x="3"/>
        <item x="333"/>
        <item x="458"/>
        <item x="202"/>
        <item x="407"/>
        <item x="2"/>
        <item x="233"/>
        <item x="544"/>
        <item x="723"/>
        <item x="755"/>
        <item x="156"/>
        <item x="380"/>
        <item x="268"/>
        <item x="607"/>
        <item x="827"/>
        <item x="806"/>
        <item x="312"/>
        <item x="390"/>
        <item x="436"/>
        <item x="318"/>
        <item x="320"/>
        <item x="352"/>
        <item x="836"/>
        <item x="229"/>
        <item x="807"/>
        <item x="35"/>
        <item x="744"/>
        <item x="78"/>
        <item x="748"/>
        <item x="714"/>
        <item x="692"/>
        <item x="217"/>
        <item x="911"/>
        <item x="680"/>
        <item x="490"/>
        <item x="508"/>
        <item x="567"/>
        <item x="691"/>
        <item x="68"/>
        <item x="273"/>
        <item x="129"/>
        <item x="213"/>
        <item x="447"/>
        <item x="542"/>
        <item x="966"/>
        <item x="522"/>
        <item x="835"/>
        <item x="64"/>
        <item x="147"/>
        <item x="760"/>
        <item x="932"/>
        <item x="854"/>
        <item x="808"/>
        <item x="529"/>
        <item x="757"/>
        <item x="470"/>
        <item x="651"/>
        <item x="664"/>
        <item x="678"/>
        <item x="396"/>
        <item x="348"/>
        <item x="724"/>
        <item x="666"/>
        <item x="668"/>
        <item x="675"/>
        <item x="469"/>
        <item x="172"/>
        <item x="393"/>
        <item x="370"/>
        <item x="335"/>
        <item x="942"/>
        <item x="8"/>
        <item x="461"/>
        <item x="285"/>
        <item x="1"/>
        <item x="180"/>
        <item x="464"/>
        <item x="783"/>
        <item x="693"/>
        <item x="858"/>
        <item x="6"/>
        <item x="594"/>
        <item x="965"/>
        <item x="201"/>
        <item x="392"/>
        <item x="220"/>
        <item x="704"/>
        <item x="331"/>
        <item x="446"/>
        <item x="792"/>
        <item x="198"/>
        <item x="867"/>
        <item x="186"/>
        <item x="151"/>
        <item x="621"/>
        <item x="565"/>
        <item x="882"/>
        <item x="653"/>
        <item x="326"/>
        <item x="619"/>
        <item x="657"/>
        <item x="149"/>
        <item x="941"/>
        <item x="688"/>
        <item x="251"/>
        <item x="785"/>
        <item x="356"/>
        <item x="11"/>
        <item x="737"/>
        <item x="19"/>
        <item x="197"/>
        <item x="375"/>
        <item x="346"/>
        <item x="604"/>
        <item x="633"/>
        <item x="928"/>
        <item x="303"/>
        <item x="767"/>
        <item x="920"/>
        <item x="325"/>
        <item x="819"/>
        <item x="227"/>
        <item x="572"/>
        <item x="239"/>
        <item x="82"/>
        <item x="823"/>
        <item x="429"/>
        <item x="573"/>
        <item x="879"/>
        <item x="125"/>
        <item x="443"/>
        <item x="218"/>
        <item x="574"/>
        <item x="712"/>
        <item x="510"/>
        <item x="509"/>
        <item x="893"/>
        <item x="750"/>
        <item x="363"/>
        <item x="733"/>
        <item x="631"/>
        <item x="276"/>
        <item x="298"/>
        <item x="9"/>
        <item x="677"/>
        <item x="20"/>
        <item x="232"/>
        <item x="781"/>
        <item x="44"/>
        <item x="378"/>
        <item x="703"/>
        <item x="477"/>
        <item x="455"/>
        <item x="914"/>
        <item x="479"/>
        <item x="467"/>
        <item x="629"/>
        <item x="894"/>
        <item x="934"/>
        <item x="546"/>
        <item x="892"/>
        <item x="249"/>
        <item x="937"/>
        <item x="247"/>
        <item x="501"/>
        <item x="643"/>
        <item x="635"/>
        <item x="118"/>
        <item x="658"/>
        <item x="425"/>
        <item x="499"/>
        <item x="474"/>
        <item x="742"/>
        <item x="784"/>
        <item x="775"/>
        <item x="883"/>
        <item x="14"/>
        <item x="154"/>
        <item x="824"/>
        <item x="665"/>
        <item x="940"/>
        <item x="409"/>
        <item x="437"/>
        <item x="183"/>
        <item x="252"/>
        <item x="109"/>
        <item x="61"/>
        <item x="427"/>
        <item x="254"/>
        <item x="519"/>
        <item x="598"/>
        <item x="330"/>
        <item x="292"/>
        <item x="281"/>
        <item x="575"/>
        <item x="745"/>
        <item x="54"/>
        <item x="400"/>
        <item x="305"/>
        <item x="410"/>
        <item x="244"/>
        <item x="646"/>
        <item x="306"/>
        <item x="358"/>
        <item x="95"/>
        <item x="661"/>
        <item x="506"/>
        <item x="571"/>
        <item x="313"/>
        <item x="891"/>
        <item x="865"/>
        <item x="922"/>
        <item x="66"/>
        <item x="194"/>
        <item x="319"/>
        <item x="850"/>
        <item x="868"/>
        <item x="92"/>
        <item x="174"/>
        <item x="602"/>
        <item x="468"/>
        <item x="324"/>
        <item x="448"/>
        <item x="269"/>
        <item x="420"/>
        <item x="43"/>
        <item x="31"/>
        <item x="210"/>
        <item x="24"/>
        <item x="948"/>
        <item x="739"/>
        <item x="746"/>
        <item x="349"/>
        <item x="528"/>
        <item x="462"/>
        <item x="452"/>
        <item x="694"/>
        <item x="721"/>
        <item x="21"/>
        <item x="862"/>
        <item x="687"/>
        <item x="250"/>
        <item x="369"/>
        <item x="780"/>
        <item x="195"/>
        <item x="650"/>
        <item x="492"/>
        <item x="294"/>
        <item x="288"/>
        <item x="753"/>
        <item x="612"/>
        <item x="104"/>
        <item x="768"/>
        <item x="368"/>
        <item x="295"/>
        <item x="925"/>
        <item x="278"/>
        <item x="53"/>
        <item x="743"/>
        <item x="497"/>
        <item x="503"/>
        <item x="787"/>
        <item x="924"/>
        <item x="588"/>
        <item x="255"/>
        <item x="399"/>
        <item x="611"/>
        <item x="518"/>
        <item x="481"/>
        <item x="805"/>
        <item x="79"/>
        <item x="901"/>
        <item x="62"/>
        <item x="431"/>
        <item x="26"/>
        <item x="342"/>
        <item x="773"/>
        <item x="124"/>
        <item x="568"/>
        <item x="900"/>
        <item x="843"/>
        <item x="802"/>
        <item x="713"/>
        <item x="97"/>
        <item x="413"/>
        <item x="719"/>
        <item x="176"/>
        <item x="863"/>
        <item x="214"/>
        <item x="421"/>
        <item x="316"/>
        <item x="170"/>
        <item x="191"/>
        <item x="80"/>
        <item x="609"/>
        <item x="701"/>
        <item x="915"/>
        <item x="71"/>
        <item x="536"/>
        <item x="122"/>
        <item x="344"/>
        <item x="623"/>
        <item x="972"/>
        <item x="684"/>
        <item x="758"/>
        <item x="456"/>
        <item x="272"/>
        <item x="763"/>
        <item x="950"/>
        <item x="531"/>
        <item x="417"/>
        <item x="707"/>
        <item x="211"/>
        <item x="329"/>
        <item x="663"/>
        <item x="586"/>
        <item x="304"/>
        <item x="283"/>
        <item x="169"/>
        <item x="100"/>
        <item x="615"/>
        <item x="107"/>
        <item x="500"/>
        <item x="660"/>
        <item x="466"/>
        <item x="293"/>
        <item x="908"/>
        <item x="515"/>
        <item x="494"/>
        <item x="800"/>
        <item x="595"/>
        <item x="705"/>
        <item x="564"/>
        <item x="769"/>
        <item x="215"/>
        <item x="637"/>
        <item x="777"/>
        <item x="46"/>
        <item x="852"/>
        <item x="120"/>
        <item x="765"/>
        <item x="309"/>
        <item x="450"/>
        <item x="795"/>
        <item x="262"/>
        <item x="188"/>
        <item x="13"/>
        <item x="789"/>
        <item x="782"/>
        <item x="676"/>
        <item x="921"/>
        <item x="245"/>
        <item x="640"/>
        <item x="601"/>
        <item x="881"/>
        <item x="457"/>
        <item x="811"/>
        <item x="274"/>
        <item x="415"/>
        <item x="209"/>
        <item x="384"/>
        <item x="590"/>
        <item x="258"/>
        <item x="796"/>
        <item x="41"/>
        <item x="627"/>
        <item x="205"/>
        <item x="761"/>
        <item x="557"/>
        <item x="577"/>
        <item x="776"/>
        <item x="42"/>
        <item x="725"/>
        <item x="367"/>
        <item x="173"/>
        <item x="148"/>
        <item x="886"/>
        <item x="613"/>
        <item x="89"/>
        <item x="75"/>
        <item x="153"/>
        <item x="772"/>
        <item x="861"/>
        <item x="918"/>
        <item x="764"/>
        <item x="256"/>
        <item x="825"/>
        <item x="230"/>
        <item x="917"/>
        <item x="954"/>
        <item x="927"/>
        <item x="365"/>
        <item x="870"/>
        <item x="642"/>
        <item x="626"/>
        <item x="576"/>
        <item x="504"/>
        <item x="328"/>
        <item x="562"/>
        <item x="962"/>
        <item x="513"/>
        <item x="451"/>
        <item x="289"/>
        <item x="904"/>
        <item x="639"/>
        <item x="902"/>
        <item x="453"/>
        <item x="300"/>
        <item x="933"/>
        <item x="847"/>
        <item x="449"/>
        <item x="45"/>
        <item x="926"/>
        <item x="55"/>
        <item x="59"/>
        <item x="113"/>
        <item x="15"/>
        <item x="875"/>
        <item x="638"/>
        <item x="654"/>
        <item x="540"/>
        <item x="484"/>
        <item x="350"/>
        <item x="327"/>
        <item x="530"/>
        <item x="317"/>
        <item x="840"/>
        <item x="622"/>
        <item x="974"/>
        <item t="default"/>
      </items>
    </pivotField>
    <pivotField compact="0" showAll="0">
      <items count="1001">
        <item x="576"/>
        <item x="184"/>
        <item x="632"/>
        <item x="869"/>
        <item x="805"/>
        <item x="298"/>
        <item x="573"/>
        <item x="218"/>
        <item x="410"/>
        <item x="565"/>
        <item x="753"/>
        <item x="435"/>
        <item x="319"/>
        <item x="290"/>
        <item x="804"/>
        <item x="715"/>
        <item x="764"/>
        <item x="106"/>
        <item x="592"/>
        <item x="341"/>
        <item x="505"/>
        <item x="986"/>
        <item x="618"/>
        <item x="284"/>
        <item x="921"/>
        <item x="571"/>
        <item x="258"/>
        <item x="63"/>
        <item x="334"/>
        <item x="538"/>
        <item x="473"/>
        <item x="12"/>
        <item x="194"/>
        <item x="469"/>
        <item x="902"/>
        <item x="59"/>
        <item x="672"/>
        <item x="446"/>
        <item x="362"/>
        <item x="840"/>
        <item x="732"/>
        <item x="294"/>
        <item x="817"/>
        <item x="441"/>
        <item x="862"/>
        <item x="863"/>
        <item x="389"/>
        <item x="745"/>
        <item x="806"/>
        <item x="530"/>
        <item x="406"/>
        <item x="480"/>
        <item x="881"/>
        <item x="478"/>
        <item x="524"/>
        <item x="740"/>
        <item x="656"/>
        <item x="897"/>
        <item x="494"/>
        <item x="135"/>
        <item x="731"/>
        <item x="117"/>
        <item x="803"/>
        <item x="613"/>
        <item x="283"/>
        <item x="723"/>
        <item x="982"/>
        <item x="548"/>
        <item x="640"/>
        <item x="197"/>
        <item x="460"/>
        <item x="781"/>
        <item x="814"/>
        <item x="582"/>
        <item x="495"/>
        <item x="7"/>
        <item x="181"/>
        <item x="260"/>
        <item x="514"/>
        <item x="172"/>
        <item x="799"/>
        <item x="437"/>
        <item x="704"/>
        <item x="747"/>
        <item x="457"/>
        <item x="97"/>
        <item x="665"/>
        <item x="14"/>
        <item x="936"/>
        <item x="545"/>
        <item x="697"/>
        <item x="408"/>
        <item x="910"/>
        <item x="434"/>
        <item x="681"/>
        <item x="486"/>
        <item x="607"/>
        <item x="871"/>
        <item x="262"/>
        <item x="431"/>
        <item x="359"/>
        <item x="507"/>
        <item x="561"/>
        <item x="316"/>
        <item x="929"/>
        <item x="694"/>
        <item x="471"/>
        <item x="914"/>
        <item x="173"/>
        <item x="944"/>
        <item x="317"/>
        <item x="222"/>
        <item x="381"/>
        <item x="581"/>
        <item x="819"/>
        <item x="542"/>
        <item x="780"/>
        <item x="57"/>
        <item x="849"/>
        <item x="201"/>
        <item x="788"/>
        <item x="772"/>
        <item x="73"/>
        <item x="420"/>
        <item x="24"/>
        <item x="603"/>
        <item x="161"/>
        <item x="80"/>
        <item x="866"/>
        <item x="777"/>
        <item x="827"/>
        <item x="110"/>
        <item x="16"/>
        <item x="599"/>
        <item x="702"/>
        <item x="231"/>
        <item x="463"/>
        <item x="243"/>
        <item x="203"/>
        <item x="416"/>
        <item x="211"/>
        <item x="664"/>
        <item x="882"/>
        <item x="705"/>
        <item x="774"/>
        <item x="506"/>
        <item x="302"/>
        <item x="755"/>
        <item x="394"/>
        <item x="710"/>
        <item x="684"/>
        <item x="336"/>
        <item x="594"/>
        <item x="151"/>
        <item x="760"/>
        <item x="691"/>
        <item x="503"/>
        <item x="666"/>
        <item x="433"/>
        <item x="680"/>
        <item x="318"/>
        <item x="257"/>
        <item x="338"/>
        <item x="564"/>
        <item x="552"/>
        <item x="504"/>
        <item x="583"/>
        <item x="549"/>
        <item x="765"/>
        <item x="992"/>
        <item x="116"/>
        <item x="842"/>
        <item x="254"/>
        <item x="393"/>
        <item x="957"/>
        <item x="768"/>
        <item x="498"/>
        <item x="687"/>
        <item x="860"/>
        <item x="963"/>
        <item x="344"/>
        <item x="154"/>
        <item x="989"/>
        <item x="889"/>
        <item x="23"/>
        <item x="442"/>
        <item x="798"/>
        <item x="286"/>
        <item x="930"/>
        <item x="327"/>
        <item x="207"/>
        <item x="825"/>
        <item x="650"/>
        <item x="525"/>
        <item x="614"/>
        <item x="38"/>
        <item x="390"/>
        <item x="903"/>
        <item x="396"/>
        <item x="199"/>
        <item x="177"/>
        <item x="439"/>
        <item x="131"/>
        <item x="846"/>
        <item x="136"/>
        <item x="155"/>
        <item x="566"/>
        <item x="686"/>
        <item x="551"/>
        <item x="141"/>
        <item x="278"/>
        <item x="821"/>
        <item x="643"/>
        <item x="238"/>
        <item x="209"/>
        <item x="224"/>
        <item x="913"/>
        <item x="812"/>
        <item x="523"/>
        <item x="596"/>
        <item x="27"/>
        <item x="483"/>
        <item x="30"/>
        <item x="373"/>
        <item x="19"/>
        <item x="137"/>
        <item x="139"/>
        <item x="560"/>
        <item x="411"/>
        <item x="489"/>
        <item x="623"/>
        <item x="748"/>
        <item x="96"/>
        <item x="782"/>
        <item x="50"/>
        <item x="718"/>
        <item x="557"/>
        <item x="935"/>
        <item x="22"/>
        <item x="395"/>
        <item x="535"/>
        <item x="474"/>
        <item x="984"/>
        <item x="807"/>
        <item x="839"/>
        <item x="123"/>
        <item x="91"/>
        <item x="899"/>
        <item x="251"/>
        <item x="306"/>
        <item x="953"/>
        <item x="877"/>
        <item x="295"/>
        <item x="526"/>
        <item x="234"/>
        <item x="726"/>
        <item x="225"/>
        <item x="32"/>
        <item x="698"/>
        <item x="400"/>
        <item x="158"/>
        <item x="962"/>
        <item x="815"/>
        <item x="168"/>
        <item x="733"/>
        <item x="516"/>
        <item x="519"/>
        <item x="8"/>
        <item x="742"/>
        <item x="388"/>
        <item x="722"/>
        <item x="588"/>
        <item x="33"/>
        <item x="18"/>
        <item x="228"/>
        <item x="558"/>
        <item x="983"/>
        <item x="58"/>
        <item x="832"/>
        <item x="998"/>
        <item x="330"/>
        <item x="714"/>
        <item x="833"/>
        <item x="352"/>
        <item x="675"/>
        <item x="717"/>
        <item x="142"/>
        <item x="811"/>
        <item x="215"/>
        <item x="605"/>
        <item x="162"/>
        <item x="620"/>
        <item x="470"/>
        <item x="267"/>
        <item x="15"/>
        <item x="229"/>
        <item x="820"/>
        <item x="918"/>
        <item x="641"/>
        <item x="568"/>
        <item x="163"/>
        <item x="749"/>
        <item x="737"/>
        <item x="221"/>
        <item x="213"/>
        <item x="307"/>
        <item x="29"/>
        <item x="205"/>
        <item x="501"/>
        <item x="220"/>
        <item x="300"/>
        <item x="527"/>
        <item x="578"/>
        <item x="311"/>
        <item x="482"/>
        <item x="546"/>
        <item x="830"/>
        <item x="539"/>
        <item x="685"/>
        <item x="690"/>
        <item x="276"/>
        <item x="816"/>
        <item x="285"/>
        <item x="355"/>
        <item x="339"/>
        <item x="867"/>
        <item x="102"/>
        <item x="274"/>
        <item x="140"/>
        <item x="99"/>
        <item x="475"/>
        <item x="280"/>
        <item x="959"/>
        <item x="2"/>
        <item x="47"/>
        <item x="954"/>
        <item x="736"/>
        <item x="659"/>
        <item x="206"/>
        <item x="329"/>
        <item x="810"/>
        <item x="606"/>
        <item x="977"/>
        <item x="767"/>
        <item x="834"/>
        <item x="250"/>
        <item x="479"/>
        <item x="642"/>
        <item x="375"/>
        <item x="995"/>
        <item x="555"/>
        <item x="708"/>
        <item x="305"/>
        <item x="299"/>
        <item x="629"/>
        <item x="658"/>
        <item x="980"/>
        <item x="88"/>
        <item x="186"/>
        <item x="289"/>
        <item x="66"/>
        <item x="308"/>
        <item x="296"/>
        <item x="758"/>
        <item x="94"/>
        <item x="734"/>
        <item x="11"/>
        <item x="864"/>
        <item x="854"/>
        <item x="56"/>
        <item x="76"/>
        <item x="941"/>
        <item x="883"/>
        <item x="187"/>
        <item x="993"/>
        <item x="143"/>
        <item x="905"/>
        <item x="661"/>
        <item x="779"/>
        <item x="898"/>
        <item x="880"/>
        <item x="357"/>
        <item x="874"/>
        <item x="932"/>
        <item x="826"/>
        <item x="185"/>
        <item x="337"/>
        <item x="490"/>
        <item x="451"/>
        <item x="611"/>
        <item x="414"/>
        <item x="521"/>
        <item x="978"/>
        <item x="328"/>
        <item x="818"/>
        <item x="901"/>
        <item x="894"/>
        <item x="947"/>
        <item x="323"/>
        <item x="497"/>
        <item x="843"/>
        <item x="445"/>
        <item x="743"/>
        <item x="227"/>
        <item x="415"/>
        <item x="627"/>
        <item x="331"/>
        <item x="872"/>
        <item x="370"/>
        <item x="324"/>
        <item x="762"/>
        <item x="969"/>
        <item x="646"/>
        <item x="68"/>
        <item x="600"/>
        <item x="401"/>
        <item x="51"/>
        <item x="677"/>
        <item x="763"/>
        <item x="1"/>
        <item x="427"/>
        <item x="873"/>
        <item x="149"/>
        <item x="595"/>
        <item x="378"/>
        <item x="65"/>
        <item x="170"/>
        <item x="204"/>
        <item x="208"/>
        <item x="191"/>
        <item x="129"/>
        <item x="376"/>
        <item x="391"/>
        <item x="637"/>
        <item x="487"/>
        <item x="670"/>
        <item x="547"/>
        <item x="10"/>
        <item x="570"/>
        <item x="25"/>
        <item x="652"/>
        <item x="36"/>
        <item x="89"/>
        <item x="784"/>
        <item x="301"/>
        <item x="616"/>
        <item x="371"/>
        <item x="54"/>
        <item x="326"/>
        <item x="973"/>
        <item x="259"/>
        <item x="868"/>
        <item x="853"/>
        <item x="553"/>
        <item x="144"/>
        <item x="532"/>
        <item x="644"/>
        <item x="121"/>
        <item x="610"/>
        <item x="233"/>
        <item x="728"/>
        <item x="968"/>
        <item x="876"/>
        <item x="654"/>
        <item x="349"/>
        <item x="75"/>
        <item x="107"/>
        <item x="712"/>
        <item x="809"/>
        <item x="453"/>
        <item x="981"/>
        <item x="886"/>
        <item x="719"/>
        <item x="858"/>
        <item x="13"/>
        <item x="738"/>
        <item x="85"/>
        <item x="628"/>
        <item x="885"/>
        <item x="517"/>
        <item x="153"/>
        <item x="971"/>
        <item x="365"/>
        <item x="188"/>
        <item x="537"/>
        <item x="792"/>
        <item x="991"/>
        <item x="907"/>
        <item x="440"/>
        <item x="303"/>
        <item x="268"/>
        <item x="272"/>
        <item x="461"/>
        <item x="150"/>
        <item x="45"/>
        <item x="239"/>
        <item x="752"/>
        <item x="92"/>
        <item x="701"/>
        <item x="591"/>
        <item x="575"/>
        <item x="109"/>
        <item x="785"/>
        <item x="448"/>
        <item x="236"/>
        <item x="934"/>
        <item x="850"/>
        <item x="824"/>
        <item x="636"/>
        <item x="967"/>
        <item x="626"/>
        <item x="617"/>
        <item x="776"/>
        <item x="720"/>
        <item x="518"/>
        <item x="679"/>
        <item x="586"/>
        <item x="9"/>
        <item x="214"/>
        <item x="347"/>
        <item x="436"/>
        <item x="315"/>
        <item x="374"/>
        <item x="700"/>
        <item x="345"/>
        <item x="5"/>
        <item x="851"/>
        <item x="356"/>
        <item x="61"/>
        <item x="252"/>
        <item x="958"/>
        <item x="789"/>
        <item x="335"/>
        <item x="6"/>
        <item x="456"/>
        <item x="256"/>
        <item x="496"/>
        <item x="960"/>
        <item x="835"/>
        <item x="48"/>
        <item x="683"/>
        <item x="724"/>
        <item x="649"/>
        <item x="332"/>
        <item x="146"/>
        <item x="380"/>
        <item x="180"/>
        <item x="663"/>
        <item x="793"/>
        <item x="26"/>
        <item x="476"/>
        <item x="562"/>
        <item x="796"/>
        <item x="790"/>
        <item x="985"/>
        <item x="343"/>
        <item x="622"/>
        <item x="196"/>
        <item x="893"/>
        <item x="216"/>
        <item x="263"/>
        <item x="52"/>
        <item x="563"/>
        <item x="554"/>
        <item x="86"/>
        <item x="217"/>
        <item x="118"/>
        <item x="71"/>
        <item x="477"/>
        <item x="520"/>
        <item x="676"/>
        <item x="624"/>
        <item x="407"/>
        <item x="39"/>
        <item x="297"/>
        <item x="896"/>
        <item x="293"/>
        <item x="512"/>
        <item x="966"/>
        <item x="62"/>
        <item x="838"/>
        <item x="544"/>
        <item x="879"/>
        <item x="413"/>
        <item x="265"/>
        <item x="492"/>
        <item x="598"/>
        <item x="277"/>
        <item x="829"/>
        <item x="771"/>
        <item x="269"/>
        <item x="915"/>
        <item x="949"/>
        <item x="333"/>
        <item x="515"/>
        <item x="964"/>
        <item x="845"/>
        <item x="320"/>
        <item x="128"/>
        <item x="377"/>
        <item x="739"/>
        <item x="689"/>
        <item x="997"/>
        <item x="916"/>
        <item x="164"/>
        <item x="103"/>
        <item x="633"/>
        <item x="369"/>
        <item x="540"/>
        <item x="928"/>
        <item x="124"/>
        <item x="235"/>
        <item x="773"/>
        <item x="183"/>
        <item x="372"/>
        <item x="639"/>
        <item x="531"/>
        <item x="77"/>
        <item x="399"/>
        <item x="464"/>
        <item x="350"/>
        <item x="458"/>
        <item x="93"/>
        <item x="174"/>
        <item x="0"/>
        <item x="466"/>
        <item x="721"/>
        <item x="321"/>
        <item x="20"/>
        <item x="4"/>
        <item x="735"/>
        <item x="909"/>
        <item x="126"/>
        <item x="266"/>
        <item x="176"/>
        <item x="757"/>
        <item x="534"/>
        <item x="358"/>
        <item x="467"/>
        <item x="924"/>
        <item x="541"/>
        <item x="455"/>
        <item x="169"/>
        <item x="756"/>
        <item x="353"/>
        <item x="354"/>
        <item x="392"/>
        <item x="37"/>
        <item x="855"/>
        <item x="920"/>
        <item x="861"/>
        <item x="43"/>
        <item x="940"/>
        <item x="783"/>
        <item x="795"/>
        <item x="956"/>
        <item x="212"/>
        <item x="281"/>
        <item x="604"/>
        <item x="696"/>
        <item x="856"/>
        <item x="385"/>
        <item x="667"/>
        <item x="711"/>
        <item x="972"/>
        <item x="653"/>
        <item x="325"/>
        <item x="693"/>
        <item x="386"/>
        <item x="786"/>
        <item x="193"/>
        <item x="892"/>
        <item x="383"/>
        <item x="31"/>
        <item x="226"/>
        <item x="232"/>
        <item x="74"/>
        <item x="230"/>
        <item x="271"/>
        <item x="428"/>
        <item x="171"/>
        <item x="543"/>
        <item x="778"/>
        <item x="945"/>
        <item x="808"/>
        <item x="449"/>
        <item x="287"/>
        <item x="84"/>
        <item x="615"/>
        <item x="906"/>
        <item x="418"/>
        <item x="485"/>
        <item x="630"/>
        <item x="361"/>
        <item x="601"/>
        <item x="648"/>
        <item x="584"/>
        <item x="398"/>
        <item x="82"/>
        <item x="368"/>
        <item x="933"/>
        <item x="384"/>
        <item x="634"/>
        <item x="741"/>
        <item x="857"/>
        <item x="379"/>
        <item x="590"/>
        <item x="891"/>
        <item x="179"/>
        <item x="452"/>
        <item x="569"/>
        <item x="314"/>
        <item x="83"/>
        <item x="725"/>
        <item x="699"/>
        <item x="412"/>
        <item x="432"/>
        <item x="669"/>
        <item x="859"/>
        <item x="363"/>
        <item x="237"/>
        <item x="791"/>
        <item x="911"/>
        <item x="502"/>
        <item x="200"/>
        <item x="101"/>
        <item x="631"/>
        <item x="709"/>
        <item x="990"/>
        <item x="40"/>
        <item x="70"/>
        <item x="950"/>
        <item x="912"/>
        <item x="430"/>
        <item x="904"/>
        <item x="112"/>
        <item x="870"/>
        <item x="955"/>
        <item x="875"/>
        <item x="273"/>
        <item x="21"/>
        <item x="510"/>
        <item x="559"/>
        <item x="245"/>
        <item x="111"/>
        <item x="612"/>
        <item x="34"/>
        <item x="182"/>
        <item x="55"/>
        <item x="895"/>
        <item x="261"/>
        <item x="692"/>
        <item x="499"/>
        <item x="119"/>
        <item x="841"/>
        <item x="422"/>
        <item x="53"/>
        <item x="244"/>
        <item x="887"/>
        <item x="716"/>
        <item x="801"/>
        <item x="836"/>
        <item x="429"/>
        <item x="996"/>
        <item x="974"/>
        <item x="660"/>
        <item x="674"/>
        <item x="360"/>
        <item x="167"/>
        <item x="366"/>
        <item x="159"/>
        <item x="166"/>
        <item x="114"/>
        <item x="585"/>
        <item x="312"/>
        <item x="847"/>
        <item x="509"/>
        <item x="17"/>
        <item x="579"/>
        <item x="493"/>
        <item x="703"/>
        <item x="948"/>
        <item x="72"/>
        <item x="688"/>
        <item x="917"/>
        <item x="528"/>
        <item x="797"/>
        <item x="965"/>
        <item x="98"/>
        <item x="246"/>
        <item x="122"/>
        <item x="409"/>
        <item x="707"/>
        <item x="746"/>
        <item x="133"/>
        <item x="130"/>
        <item x="888"/>
        <item x="134"/>
        <item x="288"/>
        <item x="313"/>
        <item x="145"/>
        <item x="852"/>
        <item x="822"/>
        <item x="770"/>
        <item x="472"/>
        <item x="533"/>
        <item x="104"/>
        <item x="657"/>
        <item x="447"/>
        <item x="423"/>
        <item x="291"/>
        <item x="975"/>
        <item x="481"/>
        <item x="922"/>
        <item x="49"/>
        <item x="175"/>
        <item x="580"/>
        <item x="751"/>
        <item x="577"/>
        <item x="242"/>
        <item x="160"/>
        <item x="794"/>
        <item x="802"/>
        <item x="275"/>
        <item x="671"/>
        <item x="529"/>
        <item x="878"/>
        <item x="138"/>
        <item x="219"/>
        <item x="609"/>
        <item x="754"/>
        <item x="635"/>
        <item x="95"/>
        <item x="443"/>
        <item x="125"/>
        <item x="931"/>
        <item x="943"/>
        <item x="156"/>
        <item x="952"/>
        <item x="248"/>
        <item x="938"/>
        <item x="823"/>
        <item x="744"/>
        <item x="468"/>
        <item x="550"/>
        <item x="438"/>
        <item x="189"/>
        <item x="459"/>
        <item x="340"/>
        <item x="69"/>
        <item x="364"/>
        <item x="713"/>
        <item x="645"/>
        <item x="310"/>
        <item x="513"/>
        <item x="908"/>
        <item x="536"/>
        <item x="925"/>
        <item x="890"/>
        <item x="787"/>
        <item x="942"/>
        <item x="28"/>
        <item x="678"/>
        <item x="775"/>
        <item x="120"/>
        <item x="405"/>
        <item x="484"/>
        <item x="926"/>
        <item x="223"/>
        <item x="90"/>
        <item x="625"/>
        <item x="210"/>
        <item x="87"/>
        <item x="589"/>
        <item x="730"/>
        <item x="831"/>
        <item x="35"/>
        <item x="165"/>
        <item x="619"/>
        <item x="567"/>
        <item x="127"/>
        <item x="67"/>
        <item x="115"/>
        <item x="500"/>
        <item x="556"/>
        <item x="402"/>
        <item x="937"/>
        <item x="105"/>
        <item x="572"/>
        <item x="621"/>
        <item x="462"/>
        <item x="662"/>
        <item x="695"/>
        <item x="270"/>
        <item x="927"/>
        <item x="178"/>
        <item x="367"/>
        <item x="247"/>
        <item x="522"/>
        <item x="387"/>
        <item x="987"/>
        <item x="79"/>
        <item x="41"/>
        <item x="491"/>
        <item x="108"/>
        <item x="979"/>
        <item x="351"/>
        <item x="198"/>
        <item x="750"/>
        <item x="574"/>
        <item x="417"/>
        <item x="192"/>
        <item x="939"/>
        <item x="766"/>
        <item x="668"/>
        <item x="946"/>
        <item x="638"/>
        <item x="100"/>
        <item x="255"/>
        <item x="195"/>
        <item x="608"/>
        <item x="148"/>
        <item x="593"/>
        <item x="419"/>
        <item x="253"/>
        <item x="202"/>
        <item x="761"/>
        <item x="454"/>
        <item x="147"/>
        <item x="673"/>
        <item x="450"/>
        <item x="587"/>
        <item x="190"/>
        <item x="844"/>
        <item x="249"/>
        <item x="508"/>
        <item x="465"/>
        <item x="597"/>
        <item x="309"/>
        <item x="769"/>
        <item x="78"/>
        <item x="961"/>
        <item x="421"/>
        <item x="152"/>
        <item x="424"/>
        <item x="511"/>
        <item x="60"/>
        <item x="304"/>
        <item x="800"/>
        <item x="923"/>
        <item x="157"/>
        <item x="81"/>
        <item x="113"/>
        <item x="865"/>
        <item x="900"/>
        <item x="292"/>
        <item x="348"/>
        <item x="988"/>
        <item x="919"/>
        <item x="444"/>
        <item x="727"/>
        <item x="970"/>
        <item x="884"/>
        <item x="346"/>
        <item x="282"/>
        <item x="403"/>
        <item x="46"/>
        <item x="759"/>
        <item x="426"/>
        <item x="951"/>
        <item x="264"/>
        <item x="488"/>
        <item x="132"/>
        <item x="397"/>
        <item x="682"/>
        <item x="42"/>
        <item x="813"/>
        <item x="322"/>
        <item x="404"/>
        <item x="342"/>
        <item x="706"/>
        <item x="44"/>
        <item x="382"/>
        <item x="729"/>
        <item x="602"/>
        <item x="425"/>
        <item x="241"/>
        <item x="240"/>
        <item x="3"/>
        <item x="837"/>
        <item x="976"/>
        <item x="647"/>
        <item x="64"/>
        <item x="279"/>
        <item x="651"/>
        <item x="994"/>
        <item x="828"/>
        <item x="655"/>
        <item x="848"/>
        <item x="999"/>
        <item t="default"/>
      </items>
    </pivotField>
    <pivotField compact="0" showAll="0">
      <items count="449">
        <item x="0"/>
        <item x="60"/>
        <item x="31"/>
        <item x="126"/>
        <item x="79"/>
        <item x="67"/>
        <item x="65"/>
        <item x="272"/>
        <item x="81"/>
        <item x="1"/>
        <item x="42"/>
        <item x="39"/>
        <item x="12"/>
        <item x="37"/>
        <item x="89"/>
        <item x="22"/>
        <item x="118"/>
        <item x="196"/>
        <item x="173"/>
        <item x="166"/>
        <item x="186"/>
        <item x="97"/>
        <item x="50"/>
        <item x="54"/>
        <item x="49"/>
        <item x="162"/>
        <item x="33"/>
        <item x="170"/>
        <item x="88"/>
        <item x="74"/>
        <item x="26"/>
        <item x="136"/>
        <item x="41"/>
        <item x="167"/>
        <item x="61"/>
        <item x="220"/>
        <item x="178"/>
        <item x="3"/>
        <item x="333"/>
        <item x="6"/>
        <item x="176"/>
        <item x="53"/>
        <item x="73"/>
        <item x="70"/>
        <item x="92"/>
        <item x="135"/>
        <item x="5"/>
        <item x="98"/>
        <item x="91"/>
        <item x="20"/>
        <item x="36"/>
        <item x="57"/>
        <item x="306"/>
        <item x="291"/>
        <item x="46"/>
        <item x="55"/>
        <item x="8"/>
        <item x="9"/>
        <item x="330"/>
        <item x="191"/>
        <item x="47"/>
        <item x="313"/>
        <item x="85"/>
        <item x="350"/>
        <item x="260"/>
        <item x="143"/>
        <item x="44"/>
        <item x="190"/>
        <item x="71"/>
        <item x="168"/>
        <item x="4"/>
        <item x="106"/>
        <item x="75"/>
        <item x="58"/>
        <item x="48"/>
        <item x="32"/>
        <item x="139"/>
        <item x="111"/>
        <item x="141"/>
        <item x="275"/>
        <item x="133"/>
        <item x="251"/>
        <item x="35"/>
        <item x="200"/>
        <item x="25"/>
        <item x="14"/>
        <item x="243"/>
        <item x="29"/>
        <item x="151"/>
        <item x="40"/>
        <item x="103"/>
        <item x="62"/>
        <item x="122"/>
        <item x="34"/>
        <item x="83"/>
        <item x="435"/>
        <item x="344"/>
        <item x="144"/>
        <item x="358"/>
        <item x="66"/>
        <item x="408"/>
        <item x="405"/>
        <item x="287"/>
        <item x="317"/>
        <item x="174"/>
        <item x="77"/>
        <item x="311"/>
        <item x="204"/>
        <item x="224"/>
        <item x="124"/>
        <item x="410"/>
        <item x="110"/>
        <item x="286"/>
        <item x="334"/>
        <item x="329"/>
        <item x="134"/>
        <item x="356"/>
        <item x="10"/>
        <item x="258"/>
        <item x="379"/>
        <item x="171"/>
        <item x="303"/>
        <item x="241"/>
        <item x="312"/>
        <item x="69"/>
        <item x="194"/>
        <item x="43"/>
        <item x="219"/>
        <item x="203"/>
        <item x="267"/>
        <item x="349"/>
        <item x="428"/>
        <item x="117"/>
        <item x="211"/>
        <item x="424"/>
        <item x="373"/>
        <item x="130"/>
        <item x="229"/>
        <item x="242"/>
        <item x="431"/>
        <item x="169"/>
        <item x="415"/>
        <item x="423"/>
        <item x="113"/>
        <item x="157"/>
        <item x="369"/>
        <item x="142"/>
        <item x="440"/>
        <item x="328"/>
        <item x="433"/>
        <item x="403"/>
        <item x="316"/>
        <item x="131"/>
        <item x="94"/>
        <item x="180"/>
        <item x="24"/>
        <item x="237"/>
        <item x="160"/>
        <item x="213"/>
        <item x="386"/>
        <item x="376"/>
        <item x="357"/>
        <item x="240"/>
        <item x="226"/>
        <item x="28"/>
        <item x="292"/>
        <item x="185"/>
        <item x="399"/>
        <item x="430"/>
        <item x="370"/>
        <item x="352"/>
        <item x="390"/>
        <item x="400"/>
        <item x="378"/>
        <item x="145"/>
        <item x="382"/>
        <item x="132"/>
        <item x="281"/>
        <item x="64"/>
        <item x="18"/>
        <item x="338"/>
        <item x="221"/>
        <item x="138"/>
        <item x="234"/>
        <item x="163"/>
        <item x="394"/>
        <item x="87"/>
        <item x="175"/>
        <item x="182"/>
        <item x="362"/>
        <item x="15"/>
        <item x="236"/>
        <item x="146"/>
        <item x="371"/>
        <item x="109"/>
        <item x="302"/>
        <item x="205"/>
        <item x="445"/>
        <item x="161"/>
        <item x="276"/>
        <item x="80"/>
        <item x="209"/>
        <item x="407"/>
        <item x="426"/>
        <item x="321"/>
        <item x="384"/>
        <item x="101"/>
        <item x="207"/>
        <item x="325"/>
        <item x="271"/>
        <item x="414"/>
        <item x="339"/>
        <item x="310"/>
        <item x="56"/>
        <item x="432"/>
        <item x="322"/>
        <item x="218"/>
        <item x="381"/>
        <item x="148"/>
        <item x="93"/>
        <item x="193"/>
        <item x="299"/>
        <item x="355"/>
        <item x="177"/>
        <item x="411"/>
        <item x="11"/>
        <item x="417"/>
        <item x="342"/>
        <item x="107"/>
        <item x="233"/>
        <item x="314"/>
        <item x="179"/>
        <item x="197"/>
        <item x="396"/>
        <item x="13"/>
        <item x="300"/>
        <item x="401"/>
        <item x="165"/>
        <item x="337"/>
        <item x="404"/>
        <item x="318"/>
        <item x="159"/>
        <item x="153"/>
        <item x="439"/>
        <item x="326"/>
        <item x="137"/>
        <item x="393"/>
        <item x="296"/>
        <item x="262"/>
        <item x="38"/>
        <item x="121"/>
        <item x="279"/>
        <item x="278"/>
        <item x="108"/>
        <item x="19"/>
        <item x="398"/>
        <item x="202"/>
        <item x="17"/>
        <item x="51"/>
        <item x="336"/>
        <item x="208"/>
        <item x="309"/>
        <item x="315"/>
        <item x="127"/>
        <item x="402"/>
        <item x="387"/>
        <item x="238"/>
        <item x="359"/>
        <item x="82"/>
        <item x="347"/>
        <item x="201"/>
        <item x="268"/>
        <item x="105"/>
        <item x="27"/>
        <item x="254"/>
        <item x="259"/>
        <item x="235"/>
        <item x="100"/>
        <item x="152"/>
        <item x="293"/>
        <item x="307"/>
        <item x="68"/>
        <item x="354"/>
        <item x="21"/>
        <item x="2"/>
        <item x="323"/>
        <item x="392"/>
        <item x="78"/>
        <item x="231"/>
        <item x="7"/>
        <item x="280"/>
        <item x="391"/>
        <item x="446"/>
        <item x="181"/>
        <item x="188"/>
        <item x="222"/>
        <item x="247"/>
        <item x="250"/>
        <item x="212"/>
        <item x="228"/>
        <item x="232"/>
        <item x="129"/>
        <item x="295"/>
        <item x="406"/>
        <item x="265"/>
        <item x="380"/>
        <item x="199"/>
        <item x="374"/>
        <item x="195"/>
        <item x="351"/>
        <item x="84"/>
        <item x="343"/>
        <item x="353"/>
        <item x="441"/>
        <item x="256"/>
        <item x="158"/>
        <item x="319"/>
        <item x="155"/>
        <item x="63"/>
        <item x="375"/>
        <item x="290"/>
        <item x="30"/>
        <item x="388"/>
        <item x="427"/>
        <item x="59"/>
        <item x="123"/>
        <item x="368"/>
        <item x="443"/>
        <item x="156"/>
        <item x="23"/>
        <item x="16"/>
        <item x="270"/>
        <item x="420"/>
        <item x="248"/>
        <item x="230"/>
        <item x="244"/>
        <item x="210"/>
        <item x="95"/>
        <item x="112"/>
        <item x="327"/>
        <item x="164"/>
        <item x="289"/>
        <item x="340"/>
        <item x="116"/>
        <item x="365"/>
        <item x="324"/>
        <item x="397"/>
        <item x="444"/>
        <item x="86"/>
        <item x="147"/>
        <item x="438"/>
        <item x="436"/>
        <item x="363"/>
        <item x="266"/>
        <item x="252"/>
        <item x="263"/>
        <item x="102"/>
        <item x="389"/>
        <item x="120"/>
        <item x="419"/>
        <item x="297"/>
        <item x="257"/>
        <item x="285"/>
        <item x="184"/>
        <item x="273"/>
        <item x="76"/>
        <item x="425"/>
        <item x="261"/>
        <item x="154"/>
        <item x="320"/>
        <item x="215"/>
        <item x="45"/>
        <item x="421"/>
        <item x="429"/>
        <item x="413"/>
        <item x="416"/>
        <item x="249"/>
        <item x="284"/>
        <item x="367"/>
        <item x="187"/>
        <item x="104"/>
        <item x="90"/>
        <item x="225"/>
        <item x="385"/>
        <item x="172"/>
        <item x="189"/>
        <item x="308"/>
        <item x="345"/>
        <item x="372"/>
        <item x="198"/>
        <item x="305"/>
        <item x="361"/>
        <item x="418"/>
        <item x="409"/>
        <item x="115"/>
        <item x="434"/>
        <item x="288"/>
        <item x="206"/>
        <item x="183"/>
        <item x="253"/>
        <item x="96"/>
        <item x="298"/>
        <item x="227"/>
        <item x="422"/>
        <item x="304"/>
        <item x="99"/>
        <item x="366"/>
        <item x="217"/>
        <item x="128"/>
        <item x="264"/>
        <item x="412"/>
        <item x="282"/>
        <item x="364"/>
        <item x="301"/>
        <item x="395"/>
        <item x="294"/>
        <item x="437"/>
        <item x="125"/>
        <item x="246"/>
        <item x="269"/>
        <item x="335"/>
        <item x="223"/>
        <item x="114"/>
        <item x="245"/>
        <item x="255"/>
        <item x="119"/>
        <item x="140"/>
        <item x="274"/>
        <item x="346"/>
        <item x="192"/>
        <item x="377"/>
        <item x="283"/>
        <item x="150"/>
        <item x="383"/>
        <item x="442"/>
        <item x="239"/>
        <item x="332"/>
        <item x="277"/>
        <item x="348"/>
        <item x="149"/>
        <item x="214"/>
        <item x="341"/>
        <item x="360"/>
        <item x="72"/>
        <item x="331"/>
        <item x="216"/>
        <item x="52"/>
        <item x="447"/>
        <item t="default"/>
      </items>
    </pivotField>
    <pivotField compact="0" showAll="0">
      <items count="966">
        <item x="0"/>
        <item x="99"/>
        <item x="50"/>
        <item x="247"/>
        <item x="443"/>
        <item x="297"/>
        <item x="725"/>
        <item x="303"/>
        <item x="169"/>
        <item x="768"/>
        <item x="63"/>
        <item x="520"/>
        <item x="509"/>
        <item x="170"/>
        <item x="217"/>
        <item x="769"/>
        <item x="474"/>
        <item x="478"/>
        <item x="870"/>
        <item x="289"/>
        <item x="183"/>
        <item x="710"/>
        <item x="271"/>
        <item x="871"/>
        <item x="640"/>
        <item x="498"/>
        <item x="315"/>
        <item x="411"/>
        <item x="253"/>
        <item x="914"/>
        <item x="197"/>
        <item x="348"/>
        <item x="324"/>
        <item x="849"/>
        <item x="94"/>
        <item x="772"/>
        <item x="290"/>
        <item x="6"/>
        <item x="36"/>
        <item x="598"/>
        <item x="354"/>
        <item x="888"/>
        <item x="693"/>
        <item x="314"/>
        <item x="66"/>
        <item x="450"/>
        <item x="883"/>
        <item x="937"/>
        <item x="804"/>
        <item x="370"/>
        <item x="280"/>
        <item x="145"/>
        <item x="566"/>
        <item x="720"/>
        <item x="893"/>
        <item x="783"/>
        <item x="307"/>
        <item x="722"/>
        <item x="27"/>
        <item x="461"/>
        <item x="488"/>
        <item x="903"/>
        <item x="434"/>
        <item x="447"/>
        <item x="516"/>
        <item x="874"/>
        <item x="782"/>
        <item x="631"/>
        <item x="363"/>
        <item x="69"/>
        <item x="600"/>
        <item x="533"/>
        <item x="268"/>
        <item x="296"/>
        <item x="919"/>
        <item x="649"/>
        <item x="418"/>
        <item x="727"/>
        <item x="884"/>
        <item x="847"/>
        <item x="855"/>
        <item x="320"/>
        <item x="155"/>
        <item x="351"/>
        <item x="857"/>
        <item x="865"/>
        <item x="656"/>
        <item x="52"/>
        <item x="102"/>
        <item x="3"/>
        <item x="824"/>
        <item x="201"/>
        <item x="718"/>
        <item x="188"/>
        <item x="831"/>
        <item x="186"/>
        <item x="817"/>
        <item x="265"/>
        <item x="135"/>
        <item x="64"/>
        <item x="343"/>
        <item x="749"/>
        <item x="830"/>
        <item x="300"/>
        <item x="612"/>
        <item x="374"/>
        <item x="396"/>
        <item x="789"/>
        <item x="852"/>
        <item x="940"/>
        <item x="191"/>
        <item x="11"/>
        <item x="445"/>
        <item x="108"/>
        <item x="306"/>
        <item x="236"/>
        <item x="952"/>
        <item x="765"/>
        <item x="189"/>
        <item x="9"/>
        <item x="312"/>
        <item x="702"/>
        <item x="436"/>
        <item x="316"/>
        <item x="504"/>
        <item x="560"/>
        <item x="894"/>
        <item x="323"/>
        <item x="489"/>
        <item x="766"/>
        <item x="293"/>
        <item x="511"/>
        <item x="352"/>
        <item x="203"/>
        <item x="181"/>
        <item x="869"/>
        <item x="232"/>
        <item x="881"/>
        <item x="389"/>
        <item x="131"/>
        <item x="906"/>
        <item x="248"/>
        <item x="570"/>
        <item x="59"/>
        <item x="897"/>
        <item x="459"/>
        <item x="241"/>
        <item x="375"/>
        <item x="72"/>
        <item x="890"/>
        <item x="453"/>
        <item x="555"/>
        <item x="311"/>
        <item x="46"/>
        <item x="353"/>
        <item x="204"/>
        <item x="773"/>
        <item x="159"/>
        <item x="233"/>
        <item x="386"/>
        <item x="758"/>
        <item x="660"/>
        <item x="77"/>
        <item x="385"/>
        <item x="793"/>
        <item x="45"/>
        <item x="571"/>
        <item x="482"/>
        <item x="961"/>
        <item x="469"/>
        <item x="156"/>
        <item x="777"/>
        <item x="926"/>
        <item x="684"/>
        <item x="136"/>
        <item x="128"/>
        <item x="74"/>
        <item x="506"/>
        <item x="960"/>
        <item x="623"/>
        <item x="340"/>
        <item x="899"/>
        <item x="561"/>
        <item x="802"/>
        <item x="803"/>
        <item x="780"/>
        <item x="929"/>
        <item x="39"/>
        <item x="719"/>
        <item x="832"/>
        <item x="295"/>
        <item x="820"/>
        <item x="372"/>
        <item x="552"/>
        <item x="588"/>
        <item x="578"/>
        <item x="943"/>
        <item x="194"/>
        <item x="4"/>
        <item x="179"/>
        <item x="273"/>
        <item x="259"/>
        <item x="733"/>
        <item x="172"/>
        <item x="54"/>
        <item x="835"/>
        <item x="757"/>
        <item x="703"/>
        <item x="675"/>
        <item x="846"/>
        <item x="285"/>
        <item x="424"/>
        <item x="134"/>
        <item x="228"/>
        <item x="168"/>
        <item x="617"/>
        <item x="439"/>
        <item x="651"/>
        <item x="202"/>
        <item x="908"/>
        <item x="12"/>
        <item x="452"/>
        <item x="737"/>
        <item x="898"/>
        <item x="377"/>
        <item x="229"/>
        <item x="579"/>
        <item x="322"/>
        <item x="607"/>
        <item x="915"/>
        <item x="614"/>
        <item x="230"/>
        <item x="415"/>
        <item x="212"/>
        <item x="262"/>
        <item x="196"/>
        <item x="810"/>
        <item x="18"/>
        <item x="721"/>
        <item x="948"/>
        <item x="58"/>
        <item x="801"/>
        <item x="907"/>
        <item x="593"/>
        <item x="742"/>
        <item x="909"/>
        <item x="580"/>
        <item x="57"/>
        <item x="682"/>
        <item x="249"/>
        <item x="568"/>
        <item x="565"/>
        <item x="514"/>
        <item x="115"/>
        <item x="207"/>
        <item x="591"/>
        <item x="117"/>
        <item x="282"/>
        <item x="692"/>
        <item x="426"/>
        <item x="313"/>
        <item x="594"/>
        <item x="775"/>
        <item x="414"/>
        <item x="85"/>
        <item x="71"/>
        <item x="485"/>
        <item x="106"/>
        <item x="199"/>
        <item x="834"/>
        <item x="508"/>
        <item x="219"/>
        <item x="925"/>
        <item x="575"/>
        <item x="892"/>
        <item x="621"/>
        <item x="752"/>
        <item x="294"/>
        <item x="927"/>
        <item x="955"/>
        <item x="576"/>
        <item x="537"/>
        <item x="493"/>
        <item x="841"/>
        <item x="495"/>
        <item x="176"/>
        <item x="779"/>
        <item x="80"/>
        <item x="674"/>
        <item x="530"/>
        <item x="47"/>
        <item x="713"/>
        <item x="519"/>
        <item x="142"/>
        <item x="672"/>
        <item x="829"/>
        <item x="643"/>
        <item x="274"/>
        <item x="562"/>
        <item x="350"/>
        <item x="667"/>
        <item x="957"/>
        <item x="677"/>
        <item x="788"/>
        <item x="792"/>
        <item x="646"/>
        <item x="535"/>
        <item x="861"/>
        <item x="921"/>
        <item x="419"/>
        <item x="839"/>
        <item x="585"/>
        <item x="548"/>
        <item x="42"/>
        <item x="843"/>
        <item x="743"/>
        <item x="302"/>
        <item x="291"/>
        <item x="523"/>
        <item x="460"/>
        <item x="924"/>
        <item x="853"/>
        <item x="317"/>
        <item x="665"/>
        <item x="934"/>
        <item x="744"/>
        <item x="911"/>
        <item x="281"/>
        <item x="673"/>
        <item x="405"/>
        <item x="231"/>
        <item x="288"/>
        <item x="666"/>
        <item x="781"/>
        <item x="771"/>
        <item x="700"/>
        <item x="254"/>
        <item x="359"/>
        <item x="774"/>
        <item x="732"/>
        <item x="941"/>
        <item x="467"/>
        <item x="816"/>
        <item x="124"/>
        <item x="931"/>
        <item x="251"/>
        <item x="190"/>
        <item x="116"/>
        <item x="935"/>
        <item x="828"/>
        <item x="89"/>
        <item x="876"/>
        <item x="944"/>
        <item x="599"/>
        <item x="472"/>
        <item x="310"/>
        <item x="442"/>
        <item x="192"/>
        <item x="868"/>
        <item x="818"/>
        <item x="275"/>
        <item x="93"/>
        <item x="458"/>
        <item x="266"/>
        <item x="161"/>
        <item x="542"/>
        <item x="812"/>
        <item x="645"/>
        <item x="466"/>
        <item x="822"/>
        <item x="107"/>
        <item x="873"/>
        <item x="885"/>
        <item x="279"/>
        <item x="160"/>
        <item x="100"/>
        <item x="137"/>
        <item x="390"/>
        <item x="73"/>
        <item x="501"/>
        <item x="833"/>
        <item x="622"/>
        <item x="146"/>
        <item x="481"/>
        <item x="272"/>
        <item x="859"/>
        <item x="916"/>
        <item x="357"/>
        <item x="123"/>
        <item x="887"/>
        <item x="376"/>
        <item x="425"/>
        <item x="104"/>
        <item x="464"/>
        <item x="950"/>
        <item x="257"/>
        <item x="563"/>
        <item x="430"/>
        <item x="902"/>
        <item x="736"/>
        <item x="227"/>
        <item x="38"/>
        <item x="905"/>
        <item x="235"/>
        <item x="240"/>
        <item x="755"/>
        <item x="463"/>
        <item x="13"/>
        <item x="420"/>
        <item x="462"/>
        <item x="698"/>
        <item x="711"/>
        <item x="101"/>
        <item x="760"/>
        <item x="44"/>
        <item x="182"/>
        <item x="701"/>
        <item x="928"/>
        <item x="362"/>
        <item x="686"/>
        <item x="270"/>
        <item x="807"/>
        <item x="239"/>
        <item x="435"/>
        <item x="438"/>
        <item x="118"/>
        <item x="256"/>
        <item x="260"/>
        <item x="863"/>
        <item x="165"/>
        <item x="821"/>
        <item x="31"/>
        <item x="437"/>
        <item x="763"/>
        <item x="759"/>
        <item x="223"/>
        <item x="16"/>
        <item x="512"/>
        <item x="416"/>
        <item x="746"/>
        <item x="551"/>
        <item x="611"/>
        <item x="583"/>
        <item x="695"/>
        <item x="729"/>
        <item x="808"/>
        <item x="147"/>
        <item x="706"/>
        <item x="625"/>
        <item x="901"/>
        <item x="37"/>
        <item x="301"/>
        <item x="56"/>
        <item x="141"/>
        <item x="605"/>
        <item x="878"/>
        <item x="689"/>
        <item x="143"/>
        <item x="748"/>
        <item x="321"/>
        <item x="480"/>
        <item x="790"/>
        <item x="361"/>
        <item x="55"/>
        <item x="330"/>
        <item x="25"/>
        <item x="41"/>
        <item x="658"/>
        <item x="947"/>
        <item x="355"/>
        <item x="896"/>
        <item x="547"/>
        <item x="910"/>
        <item x="954"/>
        <item x="794"/>
        <item x="690"/>
        <item x="596"/>
        <item x="96"/>
        <item x="734"/>
        <item x="401"/>
        <item x="298"/>
        <item x="402"/>
        <item x="650"/>
        <item x="858"/>
        <item x="393"/>
        <item x="778"/>
        <item x="648"/>
        <item x="139"/>
        <item x="371"/>
        <item x="209"/>
        <item x="215"/>
        <item x="471"/>
        <item x="678"/>
        <item x="53"/>
        <item x="785"/>
        <item x="86"/>
        <item x="923"/>
        <item x="112"/>
        <item x="671"/>
        <item x="546"/>
        <item x="823"/>
        <item x="496"/>
        <item x="88"/>
        <item x="526"/>
        <item x="409"/>
        <item x="538"/>
        <item x="344"/>
        <item x="867"/>
        <item x="111"/>
        <item x="503"/>
        <item x="635"/>
        <item x="800"/>
        <item x="308"/>
        <item x="942"/>
        <item x="383"/>
        <item x="762"/>
        <item x="517"/>
        <item x="872"/>
        <item x="158"/>
        <item x="815"/>
        <item x="589"/>
        <item x="770"/>
        <item x="574"/>
        <item x="245"/>
        <item x="930"/>
        <item x="5"/>
        <item x="610"/>
        <item x="638"/>
        <item x="284"/>
        <item x="956"/>
        <item x="705"/>
        <item x="487"/>
        <item x="626"/>
        <item x="525"/>
        <item x="716"/>
        <item x="255"/>
        <item x="164"/>
        <item x="953"/>
        <item x="932"/>
        <item x="286"/>
        <item x="724"/>
        <item x="731"/>
        <item x="78"/>
        <item x="148"/>
        <item x="49"/>
        <item x="276"/>
        <item x="429"/>
        <item x="486"/>
        <item x="358"/>
        <item x="395"/>
        <item x="113"/>
        <item x="862"/>
        <item x="10"/>
        <item x="534"/>
        <item x="699"/>
        <item x="799"/>
        <item x="691"/>
        <item x="670"/>
        <item x="132"/>
        <item x="105"/>
        <item x="34"/>
        <item x="636"/>
        <item x="406"/>
        <item x="392"/>
        <item x="545"/>
        <item x="531"/>
        <item x="723"/>
        <item x="378"/>
        <item x="726"/>
        <item x="609"/>
        <item x="795"/>
        <item x="198"/>
        <item x="879"/>
        <item x="211"/>
        <item x="669"/>
        <item x="364"/>
        <item x="65"/>
        <item x="544"/>
        <item x="741"/>
        <item x="62"/>
        <item x="30"/>
        <item x="602"/>
        <item x="68"/>
        <item x="662"/>
        <item x="277"/>
        <item x="360"/>
        <item x="1"/>
        <item x="836"/>
        <item x="75"/>
        <item x="797"/>
        <item x="328"/>
        <item x="813"/>
        <item x="243"/>
        <item x="709"/>
        <item x="527"/>
        <item x="694"/>
        <item x="7"/>
        <item x="365"/>
        <item x="242"/>
        <item x="234"/>
        <item x="431"/>
        <item x="556"/>
        <item x="40"/>
        <item x="129"/>
        <item x="23"/>
        <item x="98"/>
        <item x="82"/>
        <item x="913"/>
        <item x="417"/>
        <item x="567"/>
        <item x="513"/>
        <item x="740"/>
        <item x="661"/>
        <item x="14"/>
        <item x="138"/>
        <item x="283"/>
        <item x="624"/>
        <item x="581"/>
        <item x="886"/>
        <item x="109"/>
        <item x="326"/>
        <item x="8"/>
        <item x="369"/>
        <item x="342"/>
        <item x="827"/>
        <item x="299"/>
        <item x="373"/>
        <item x="939"/>
        <item x="258"/>
        <item x="399"/>
        <item x="647"/>
        <item x="154"/>
        <item x="477"/>
        <item x="184"/>
        <item x="697"/>
        <item x="877"/>
        <item x="19"/>
        <item x="616"/>
        <item x="505"/>
        <item x="641"/>
        <item x="851"/>
        <item x="339"/>
        <item x="97"/>
        <item x="627"/>
        <item x="122"/>
        <item x="337"/>
        <item x="502"/>
        <item x="880"/>
        <item x="922"/>
        <item x="440"/>
        <item x="962"/>
        <item x="81"/>
        <item x="840"/>
        <item x="15"/>
        <item x="21"/>
        <item x="83"/>
        <item x="166"/>
        <item x="79"/>
        <item x="601"/>
        <item x="206"/>
        <item x="329"/>
        <item x="84"/>
        <item x="127"/>
        <item x="382"/>
        <item x="532"/>
        <item x="304"/>
        <item x="187"/>
        <item x="441"/>
        <item x="484"/>
        <item x="494"/>
        <item x="754"/>
        <item x="490"/>
        <item x="422"/>
        <item x="267"/>
        <item x="173"/>
        <item x="558"/>
        <item x="708"/>
        <item x="475"/>
        <item x="639"/>
        <item x="91"/>
        <item x="26"/>
        <item x="564"/>
        <item x="126"/>
        <item x="507"/>
        <item x="745"/>
        <item x="613"/>
        <item x="404"/>
        <item x="604"/>
        <item x="912"/>
        <item x="767"/>
        <item x="380"/>
        <item x="642"/>
        <item x="529"/>
        <item x="468"/>
        <item x="193"/>
        <item x="657"/>
        <item x="936"/>
        <item x="455"/>
        <item x="644"/>
        <item x="214"/>
        <item x="633"/>
        <item x="410"/>
        <item x="144"/>
        <item x="465"/>
        <item x="572"/>
        <item x="764"/>
        <item x="394"/>
        <item x="632"/>
        <item x="327"/>
        <item x="403"/>
        <item x="963"/>
        <item x="140"/>
        <item x="427"/>
        <item x="92"/>
        <item x="387"/>
        <item x="730"/>
        <item x="333"/>
        <item x="292"/>
        <item x="125"/>
        <item x="786"/>
        <item x="400"/>
        <item x="753"/>
        <item x="776"/>
        <item x="110"/>
        <item x="958"/>
        <item x="90"/>
        <item x="543"/>
        <item x="22"/>
        <item x="704"/>
        <item x="653"/>
        <item x="391"/>
        <item x="476"/>
        <item x="809"/>
        <item x="946"/>
        <item x="491"/>
        <item x="838"/>
        <item x="844"/>
        <item x="515"/>
        <item x="220"/>
        <item x="628"/>
        <item x="341"/>
        <item x="715"/>
        <item x="540"/>
        <item x="904"/>
        <item x="263"/>
        <item x="174"/>
        <item x="945"/>
        <item x="756"/>
        <item x="630"/>
        <item x="305"/>
        <item x="32"/>
        <item x="149"/>
        <item x="121"/>
        <item x="784"/>
        <item x="133"/>
        <item x="889"/>
        <item x="153"/>
        <item x="683"/>
        <item x="590"/>
        <item x="287"/>
        <item x="618"/>
        <item x="412"/>
        <item x="866"/>
        <item x="668"/>
        <item x="347"/>
        <item x="457"/>
        <item x="559"/>
        <item x="346"/>
        <item x="76"/>
        <item x="521"/>
        <item x="252"/>
        <item x="338"/>
        <item x="679"/>
        <item x="603"/>
        <item x="707"/>
        <item x="938"/>
        <item x="167"/>
        <item x="528"/>
        <item x="208"/>
        <item x="120"/>
        <item x="152"/>
        <item x="432"/>
        <item x="751"/>
        <item x="384"/>
        <item x="918"/>
        <item x="761"/>
        <item x="446"/>
        <item x="224"/>
        <item x="573"/>
        <item x="381"/>
        <item x="24"/>
        <item x="541"/>
        <item x="805"/>
        <item x="549"/>
        <item x="798"/>
        <item x="714"/>
        <item x="492"/>
        <item x="250"/>
        <item x="336"/>
        <item x="747"/>
        <item x="854"/>
        <item x="163"/>
        <item x="655"/>
        <item x="825"/>
        <item x="119"/>
        <item x="951"/>
        <item x="739"/>
        <item x="676"/>
        <item x="334"/>
        <item x="814"/>
        <item x="407"/>
        <item x="67"/>
        <item x="659"/>
        <item x="728"/>
        <item x="735"/>
        <item x="451"/>
        <item x="712"/>
        <item x="654"/>
        <item x="500"/>
        <item x="218"/>
        <item x="933"/>
        <item x="875"/>
        <item x="87"/>
        <item x="237"/>
        <item x="331"/>
        <item x="577"/>
        <item x="335"/>
        <item x="848"/>
        <item x="620"/>
        <item x="856"/>
        <item x="367"/>
        <item x="48"/>
        <item x="717"/>
        <item x="325"/>
        <item x="787"/>
        <item x="557"/>
        <item x="17"/>
        <item x="356"/>
        <item x="60"/>
        <item x="806"/>
        <item x="28"/>
        <item x="448"/>
        <item x="349"/>
        <item x="819"/>
        <item x="185"/>
        <item x="216"/>
        <item x="688"/>
        <item x="454"/>
        <item x="845"/>
        <item x="413"/>
        <item x="553"/>
        <item x="663"/>
        <item x="2"/>
        <item x="345"/>
        <item x="388"/>
        <item x="264"/>
        <item x="51"/>
        <item x="456"/>
        <item x="114"/>
        <item x="584"/>
        <item x="20"/>
        <item x="586"/>
        <item x="569"/>
        <item x="837"/>
        <item x="278"/>
        <item x="162"/>
        <item x="608"/>
        <item x="811"/>
        <item x="29"/>
        <item x="592"/>
        <item x="95"/>
        <item x="449"/>
        <item x="959"/>
        <item x="864"/>
        <item x="398"/>
        <item x="269"/>
        <item x="860"/>
        <item x="920"/>
        <item x="171"/>
        <item x="70"/>
        <item x="619"/>
        <item x="606"/>
        <item x="550"/>
        <item x="664"/>
        <item x="917"/>
        <item x="177"/>
        <item x="408"/>
        <item x="473"/>
        <item x="318"/>
        <item x="175"/>
        <item x="470"/>
        <item x="195"/>
        <item x="536"/>
        <item x="368"/>
        <item x="225"/>
        <item x="261"/>
        <item x="226"/>
        <item x="433"/>
        <item x="130"/>
        <item x="497"/>
        <item x="738"/>
        <item x="43"/>
        <item x="687"/>
        <item x="246"/>
        <item x="397"/>
        <item x="750"/>
        <item x="103"/>
        <item x="210"/>
        <item x="238"/>
        <item x="178"/>
        <item x="423"/>
        <item x="483"/>
        <item x="634"/>
        <item x="900"/>
        <item x="652"/>
        <item x="150"/>
        <item x="587"/>
        <item x="151"/>
        <item x="222"/>
        <item x="637"/>
        <item x="428"/>
        <item x="522"/>
        <item x="629"/>
        <item x="366"/>
        <item x="539"/>
        <item x="597"/>
        <item x="595"/>
        <item x="510"/>
        <item x="696"/>
        <item x="444"/>
        <item x="309"/>
        <item x="615"/>
        <item x="524"/>
        <item x="244"/>
        <item x="61"/>
        <item x="221"/>
        <item x="681"/>
        <item x="582"/>
        <item x="949"/>
        <item x="518"/>
        <item x="35"/>
        <item x="213"/>
        <item x="796"/>
        <item x="791"/>
        <item x="33"/>
        <item x="157"/>
        <item x="891"/>
        <item x="850"/>
        <item x="200"/>
        <item x="499"/>
        <item x="554"/>
        <item x="826"/>
        <item x="842"/>
        <item x="180"/>
        <item x="882"/>
        <item x="319"/>
        <item x="895"/>
        <item x="379"/>
        <item x="680"/>
        <item x="421"/>
        <item x="479"/>
        <item x="685"/>
        <item x="332"/>
        <item x="205"/>
        <item x="964"/>
        <item t="default"/>
      </items>
    </pivotField>
    <pivotField axis="axisCol" compact="0" showAll="0">
      <items count="6">
        <item x="3"/>
        <item x="0"/>
        <item x="2"/>
        <item x="1"/>
        <item x="4"/>
        <item t="default"/>
      </items>
    </pivotField>
    <pivotField dataField="1" compact="0" showAll="0">
      <items count="591">
        <item x="0"/>
        <item x="49"/>
        <item x="62"/>
        <item x="514"/>
        <item x="243"/>
        <item x="352"/>
        <item x="234"/>
        <item x="65"/>
        <item x="171"/>
        <item x="443"/>
        <item x="27"/>
        <item x="36"/>
        <item x="68"/>
        <item x="6"/>
        <item x="161"/>
        <item x="356"/>
        <item x="528"/>
        <item x="276"/>
        <item x="3"/>
        <item x="270"/>
        <item x="150"/>
        <item x="11"/>
        <item x="226"/>
        <item x="141"/>
        <item x="249"/>
        <item x="235"/>
        <item x="254"/>
        <item x="298"/>
        <item x="164"/>
        <item x="521"/>
        <item x="95"/>
        <item x="63"/>
        <item x="334"/>
        <item x="174"/>
        <item x="142"/>
        <item x="344"/>
        <item x="177"/>
        <item x="9"/>
        <item x="430"/>
        <item x="337"/>
        <item x="523"/>
        <item x="44"/>
        <item x="240"/>
        <item x="126"/>
        <item x="133"/>
        <item x="550"/>
        <item x="4"/>
        <item x="71"/>
        <item x="12"/>
        <item x="75"/>
        <item x="176"/>
        <item x="125"/>
        <item x="207"/>
        <item x="101"/>
        <item x="217"/>
        <item x="197"/>
        <item x="377"/>
        <item x="251"/>
        <item x="167"/>
        <item x="569"/>
        <item x="109"/>
        <item x="520"/>
        <item x="464"/>
        <item x="131"/>
        <item x="83"/>
        <item x="239"/>
        <item x="107"/>
        <item x="51"/>
        <item x="70"/>
        <item x="385"/>
        <item x="373"/>
        <item x="467"/>
        <item x="175"/>
        <item x="543"/>
        <item x="172"/>
        <item x="100"/>
        <item x="286"/>
        <item x="72"/>
        <item x="99"/>
        <item x="215"/>
        <item x="39"/>
        <item x="121"/>
        <item x="329"/>
        <item x="222"/>
        <item x="45"/>
        <item x="576"/>
        <item x="115"/>
        <item x="97"/>
        <item x="87"/>
        <item x="199"/>
        <item x="13"/>
        <item x="16"/>
        <item x="196"/>
        <item x="408"/>
        <item x="459"/>
        <item x="238"/>
        <item x="339"/>
        <item x="88"/>
        <item x="37"/>
        <item x="250"/>
        <item x="460"/>
        <item x="41"/>
        <item x="192"/>
        <item x="86"/>
        <item x="493"/>
        <item x="127"/>
        <item x="220"/>
        <item x="124"/>
        <item x="316"/>
        <item x="530"/>
        <item x="53"/>
        <item x="246"/>
        <item x="393"/>
        <item x="300"/>
        <item x="476"/>
        <item x="105"/>
        <item x="78"/>
        <item x="58"/>
        <item x="30"/>
        <item x="406"/>
        <item x="54"/>
        <item x="227"/>
        <item x="221"/>
        <item x="38"/>
        <item x="18"/>
        <item x="158"/>
        <item x="231"/>
        <item x="188"/>
        <item x="279"/>
        <item x="382"/>
        <item x="561"/>
        <item x="23"/>
        <item x="182"/>
        <item x="358"/>
        <item x="293"/>
        <item x="147"/>
        <item x="98"/>
        <item x="496"/>
        <item x="46"/>
        <item x="503"/>
        <item x="295"/>
        <item x="110"/>
        <item x="287"/>
        <item x="388"/>
        <item x="144"/>
        <item x="1"/>
        <item x="122"/>
        <item x="415"/>
        <item x="510"/>
        <item x="318"/>
        <item x="25"/>
        <item x="55"/>
        <item x="34"/>
        <item x="499"/>
        <item x="170"/>
        <item x="283"/>
        <item x="73"/>
        <item x="535"/>
        <item x="350"/>
        <item x="5"/>
        <item x="463"/>
        <item x="230"/>
        <item x="559"/>
        <item x="80"/>
        <item x="483"/>
        <item x="554"/>
        <item x="236"/>
        <item x="229"/>
        <item x="515"/>
        <item x="129"/>
        <item x="277"/>
        <item x="288"/>
        <item x="257"/>
        <item x="271"/>
        <item x="325"/>
        <item x="548"/>
        <item x="346"/>
        <item x="135"/>
        <item x="468"/>
        <item x="40"/>
        <item x="134"/>
        <item x="14"/>
        <item x="56"/>
        <item x="381"/>
        <item x="84"/>
        <item x="317"/>
        <item x="280"/>
        <item x="512"/>
        <item x="52"/>
        <item x="155"/>
        <item x="57"/>
        <item x="203"/>
        <item x="455"/>
        <item x="505"/>
        <item x="538"/>
        <item x="205"/>
        <item x="319"/>
        <item x="10"/>
        <item x="394"/>
        <item x="42"/>
        <item x="248"/>
        <item x="537"/>
        <item x="31"/>
        <item x="7"/>
        <item x="517"/>
        <item x="439"/>
        <item x="500"/>
        <item x="64"/>
        <item x="465"/>
        <item x="202"/>
        <item x="370"/>
        <item x="585"/>
        <item x="166"/>
        <item x="146"/>
        <item x="242"/>
        <item x="67"/>
        <item x="326"/>
        <item x="501"/>
        <item x="61"/>
        <item x="201"/>
        <item x="526"/>
        <item x="259"/>
        <item x="228"/>
        <item x="563"/>
        <item x="431"/>
        <item x="210"/>
        <item x="570"/>
        <item x="441"/>
        <item x="574"/>
        <item x="360"/>
        <item x="462"/>
        <item x="492"/>
        <item x="447"/>
        <item x="108"/>
        <item x="426"/>
        <item x="524"/>
        <item x="489"/>
        <item x="219"/>
        <item x="495"/>
        <item x="552"/>
        <item x="241"/>
        <item x="102"/>
        <item x="480"/>
        <item x="302"/>
        <item x="402"/>
        <item x="48"/>
        <item x="253"/>
        <item x="417"/>
        <item x="581"/>
        <item x="128"/>
        <item x="267"/>
        <item x="198"/>
        <item x="76"/>
        <item x="269"/>
        <item x="94"/>
        <item x="232"/>
        <item x="160"/>
        <item x="365"/>
        <item x="285"/>
        <item x="104"/>
        <item x="369"/>
        <item x="456"/>
        <item x="491"/>
        <item x="375"/>
        <item x="82"/>
        <item x="432"/>
        <item x="140"/>
        <item x="345"/>
        <item x="444"/>
        <item x="224"/>
        <item x="386"/>
        <item x="185"/>
        <item x="438"/>
        <item x="79"/>
        <item x="312"/>
        <item x="448"/>
        <item x="292"/>
        <item x="423"/>
        <item x="305"/>
        <item x="330"/>
        <item x="165"/>
        <item x="15"/>
        <item x="211"/>
        <item x="364"/>
        <item x="558"/>
        <item x="258"/>
        <item x="584"/>
        <item x="307"/>
        <item x="90"/>
        <item x="442"/>
        <item x="502"/>
        <item x="560"/>
        <item x="168"/>
        <item x="541"/>
        <item x="371"/>
        <item x="118"/>
        <item x="119"/>
        <item x="341"/>
        <item x="486"/>
        <item x="223"/>
        <item x="353"/>
        <item x="479"/>
        <item x="21"/>
        <item x="347"/>
        <item x="361"/>
        <item x="400"/>
        <item x="577"/>
        <item x="359"/>
        <item x="436"/>
        <item x="331"/>
        <item x="91"/>
        <item x="490"/>
        <item x="306"/>
        <item x="355"/>
        <item x="478"/>
        <item x="244"/>
        <item x="114"/>
        <item x="117"/>
        <item x="19"/>
        <item x="103"/>
        <item x="89"/>
        <item x="8"/>
        <item x="308"/>
        <item x="419"/>
        <item x="580"/>
        <item x="321"/>
        <item x="424"/>
        <item x="445"/>
        <item x="390"/>
        <item x="132"/>
        <item x="116"/>
        <item x="153"/>
        <item x="323"/>
        <item x="245"/>
        <item x="179"/>
        <item x="472"/>
        <item x="268"/>
        <item x="509"/>
        <item x="77"/>
        <item x="586"/>
        <item x="372"/>
        <item x="513"/>
        <item x="162"/>
        <item x="469"/>
        <item x="22"/>
        <item x="540"/>
        <item x="112"/>
        <item x="233"/>
        <item x="404"/>
        <item x="273"/>
        <item x="461"/>
        <item x="189"/>
        <item x="184"/>
        <item x="123"/>
        <item x="301"/>
        <item x="193"/>
        <item x="148"/>
        <item x="568"/>
        <item x="485"/>
        <item x="81"/>
        <item x="579"/>
        <item x="395"/>
        <item x="392"/>
        <item x="383"/>
        <item x="138"/>
        <item x="446"/>
        <item x="291"/>
        <item x="130"/>
        <item x="262"/>
        <item x="451"/>
        <item x="310"/>
        <item x="263"/>
        <item x="450"/>
        <item x="309"/>
        <item x="260"/>
        <item x="348"/>
        <item x="484"/>
        <item x="588"/>
        <item x="152"/>
        <item x="290"/>
        <item x="413"/>
        <item x="294"/>
        <item x="454"/>
        <item x="333"/>
        <item x="139"/>
        <item x="420"/>
        <item x="453"/>
        <item x="93"/>
        <item x="556"/>
        <item x="516"/>
        <item x="546"/>
        <item x="17"/>
        <item x="266"/>
        <item x="368"/>
        <item x="149"/>
        <item x="498"/>
        <item x="527"/>
        <item x="384"/>
        <item x="265"/>
        <item x="208"/>
        <item x="475"/>
        <item x="534"/>
        <item x="407"/>
        <item x="256"/>
        <item x="20"/>
        <item x="2"/>
        <item x="313"/>
        <item x="163"/>
        <item x="555"/>
        <item x="50"/>
        <item x="553"/>
        <item x="26"/>
        <item x="85"/>
        <item x="497"/>
        <item x="351"/>
        <item x="186"/>
        <item x="573"/>
        <item x="572"/>
        <item x="151"/>
        <item x="354"/>
        <item x="575"/>
        <item x="482"/>
        <item x="59"/>
        <item x="299"/>
        <item x="336"/>
        <item x="29"/>
        <item x="296"/>
        <item x="405"/>
        <item x="449"/>
        <item x="180"/>
        <item x="410"/>
        <item x="458"/>
        <item x="427"/>
        <item x="578"/>
        <item x="74"/>
        <item x="264"/>
        <item x="571"/>
        <item x="209"/>
        <item x="275"/>
        <item x="324"/>
        <item x="466"/>
        <item x="531"/>
        <item x="374"/>
        <item x="111"/>
        <item x="200"/>
        <item x="477"/>
        <item x="397"/>
        <item x="363"/>
        <item x="532"/>
        <item x="183"/>
        <item x="143"/>
        <item x="551"/>
        <item x="562"/>
        <item x="204"/>
        <item x="549"/>
        <item x="544"/>
        <item x="216"/>
        <item x="218"/>
        <item x="567"/>
        <item x="237"/>
        <item x="96"/>
        <item x="35"/>
        <item x="376"/>
        <item x="169"/>
        <item x="487"/>
        <item x="314"/>
        <item x="274"/>
        <item x="474"/>
        <item x="473"/>
        <item x="587"/>
        <item x="178"/>
        <item x="225"/>
        <item x="362"/>
        <item x="340"/>
        <item x="525"/>
        <item x="342"/>
        <item x="284"/>
        <item x="157"/>
        <item x="518"/>
        <item x="338"/>
        <item x="322"/>
        <item x="421"/>
        <item x="282"/>
        <item x="187"/>
        <item x="411"/>
        <item x="508"/>
        <item x="380"/>
        <item x="28"/>
        <item x="416"/>
        <item x="304"/>
        <item x="60"/>
        <item x="564"/>
        <item x="428"/>
        <item x="261"/>
        <item x="565"/>
        <item x="327"/>
        <item x="32"/>
        <item x="542"/>
        <item x="582"/>
        <item x="92"/>
        <item x="357"/>
        <item x="507"/>
        <item x="412"/>
        <item x="547"/>
        <item x="47"/>
        <item x="343"/>
        <item x="255"/>
        <item x="120"/>
        <item x="194"/>
        <item x="69"/>
        <item x="522"/>
        <item x="145"/>
        <item x="320"/>
        <item x="366"/>
        <item x="195"/>
        <item x="429"/>
        <item x="536"/>
        <item x="24"/>
        <item x="387"/>
        <item x="422"/>
        <item x="401"/>
        <item x="154"/>
        <item x="349"/>
        <item x="214"/>
        <item x="391"/>
        <item x="519"/>
        <item x="414"/>
        <item x="278"/>
        <item x="471"/>
        <item x="435"/>
        <item x="433"/>
        <item x="457"/>
        <item x="389"/>
        <item x="303"/>
        <item x="440"/>
        <item x="481"/>
        <item x="297"/>
        <item x="425"/>
        <item x="403"/>
        <item x="328"/>
        <item x="396"/>
        <item x="213"/>
        <item x="494"/>
        <item x="539"/>
        <item x="106"/>
        <item x="511"/>
        <item x="159"/>
        <item x="136"/>
        <item x="113"/>
        <item x="488"/>
        <item x="504"/>
        <item x="272"/>
        <item x="533"/>
        <item x="156"/>
        <item x="190"/>
        <item x="398"/>
        <item x="379"/>
        <item x="367"/>
        <item x="335"/>
        <item x="247"/>
        <item x="566"/>
        <item x="437"/>
        <item x="557"/>
        <item x="409"/>
        <item x="66"/>
        <item x="529"/>
        <item x="181"/>
        <item x="545"/>
        <item x="583"/>
        <item x="452"/>
        <item x="173"/>
        <item x="434"/>
        <item x="289"/>
        <item x="506"/>
        <item x="252"/>
        <item x="399"/>
        <item x="315"/>
        <item x="33"/>
        <item x="311"/>
        <item x="212"/>
        <item x="137"/>
        <item x="191"/>
        <item x="281"/>
        <item x="378"/>
        <item x="43"/>
        <item x="332"/>
        <item x="418"/>
        <item x="206"/>
        <item x="470"/>
        <item x="589"/>
        <item t="default"/>
      </items>
    </pivotField>
    <pivotField compact="0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compact="0" showAll="0">
      <items count="9">
        <item x="2"/>
        <item x="0"/>
        <item x="5"/>
        <item x="3"/>
        <item x="6"/>
        <item x="4"/>
        <item x="1"/>
        <item x="7"/>
        <item t="default"/>
      </items>
    </pivotField>
    <pivotField compact="0" showAll="0">
      <items count="881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x="879"/>
        <item t="default"/>
      </items>
    </pivotField>
    <pivotField compact="0" showAll="0">
      <items count="880">
        <item x="256"/>
        <item x="67"/>
        <item x="646"/>
        <item x="753"/>
        <item x="720"/>
        <item x="876"/>
        <item x="243"/>
        <item x="681"/>
        <item x="28"/>
        <item x="852"/>
        <item x="200"/>
        <item x="492"/>
        <item x="456"/>
        <item x="686"/>
        <item x="174"/>
        <item x="546"/>
        <item x="773"/>
        <item x="194"/>
        <item x="554"/>
        <item x="149"/>
        <item x="87"/>
        <item x="298"/>
        <item x="395"/>
        <item x="402"/>
        <item x="493"/>
        <item x="436"/>
        <item x="122"/>
        <item x="680"/>
        <item x="784"/>
        <item x="691"/>
        <item x="385"/>
        <item x="764"/>
        <item x="40"/>
        <item x="684"/>
        <item x="791"/>
        <item x="796"/>
        <item x="780"/>
        <item x="430"/>
        <item x="369"/>
        <item x="582"/>
        <item x="468"/>
        <item x="847"/>
        <item x="556"/>
        <item x="820"/>
        <item x="137"/>
        <item x="634"/>
        <item x="269"/>
        <item x="551"/>
        <item x="688"/>
        <item x="46"/>
        <item x="622"/>
        <item x="233"/>
        <item x="592"/>
        <item x="8"/>
        <item x="438"/>
        <item x="465"/>
        <item x="690"/>
        <item x="208"/>
        <item x="254"/>
        <item x="192"/>
        <item x="306"/>
        <item x="123"/>
        <item x="486"/>
        <item x="488"/>
        <item x="498"/>
        <item x="52"/>
        <item x="177"/>
        <item x="11"/>
        <item x="10"/>
        <item x="581"/>
        <item x="76"/>
        <item x="131"/>
        <item x="282"/>
        <item x="421"/>
        <item x="38"/>
        <item x="615"/>
        <item x="602"/>
        <item x="99"/>
        <item x="352"/>
        <item x="207"/>
        <item x="569"/>
        <item x="372"/>
        <item x="494"/>
        <item x="263"/>
        <item x="547"/>
        <item x="309"/>
        <item x="171"/>
        <item x="859"/>
        <item x="323"/>
        <item x="70"/>
        <item x="423"/>
        <item x="160"/>
        <item x="519"/>
        <item x="351"/>
        <item x="375"/>
        <item x="746"/>
        <item x="17"/>
        <item x="785"/>
        <item x="345"/>
        <item x="854"/>
        <item x="69"/>
        <item x="530"/>
        <item x="397"/>
        <item x="611"/>
        <item x="65"/>
        <item x="381"/>
        <item x="562"/>
        <item x="836"/>
        <item x="408"/>
        <item x="248"/>
        <item x="751"/>
        <item x="299"/>
        <item x="347"/>
        <item x="850"/>
        <item x="85"/>
        <item x="36"/>
        <item x="713"/>
        <item x="61"/>
        <item x="647"/>
        <item x="538"/>
        <item x="308"/>
        <item x="198"/>
        <item x="296"/>
        <item x="246"/>
        <item x="255"/>
        <item x="808"/>
        <item x="575"/>
        <item x="777"/>
        <item x="856"/>
        <item x="542"/>
        <item x="747"/>
        <item x="693"/>
        <item x="307"/>
        <item x="754"/>
        <item x="699"/>
        <item x="834"/>
        <item x="718"/>
        <item x="25"/>
        <item x="839"/>
        <item x="767"/>
        <item x="226"/>
        <item x="42"/>
        <item x="800"/>
        <item x="214"/>
        <item x="865"/>
        <item x="816"/>
        <item x="453"/>
        <item x="422"/>
        <item x="774"/>
        <item x="128"/>
        <item x="710"/>
        <item x="540"/>
        <item x="127"/>
        <item x="660"/>
        <item x="521"/>
        <item x="21"/>
        <item x="83"/>
        <item x="403"/>
        <item x="113"/>
        <item x="625"/>
        <item x="196"/>
        <item x="297"/>
        <item x="685"/>
        <item x="433"/>
        <item x="280"/>
        <item x="709"/>
        <item x="325"/>
        <item x="96"/>
        <item x="363"/>
        <item x="124"/>
        <item x="210"/>
        <item x="140"/>
        <item x="638"/>
        <item x="539"/>
        <item x="528"/>
        <item x="644"/>
        <item x="378"/>
        <item x="327"/>
        <item x="212"/>
        <item x="318"/>
        <item x="487"/>
        <item x="631"/>
        <item x="348"/>
        <item x="371"/>
        <item x="795"/>
        <item x="342"/>
        <item x="761"/>
        <item x="396"/>
        <item x="765"/>
        <item x="846"/>
        <item x="384"/>
        <item x="819"/>
        <item x="770"/>
        <item x="301"/>
        <item x="616"/>
        <item x="590"/>
        <item x="458"/>
        <item x="544"/>
        <item x="278"/>
        <item x="516"/>
        <item x="470"/>
        <item x="730"/>
        <item x="273"/>
        <item x="14"/>
        <item x="281"/>
        <item x="51"/>
        <item x="838"/>
        <item x="268"/>
        <item x="654"/>
        <item x="613"/>
        <item x="749"/>
        <item x="448"/>
        <item x="275"/>
        <item x="399"/>
        <item x="648"/>
        <item x="545"/>
        <item x="769"/>
        <item x="104"/>
        <item x="483"/>
        <item x="136"/>
        <item x="804"/>
        <item x="419"/>
        <item x="766"/>
        <item x="662"/>
        <item x="698"/>
        <item x="370"/>
        <item x="215"/>
        <item x="295"/>
        <item x="726"/>
        <item x="678"/>
        <item x="163"/>
        <item x="60"/>
        <item x="82"/>
        <item x="824"/>
        <item x="619"/>
        <item x="732"/>
        <item x="476"/>
        <item x="213"/>
        <item x="735"/>
        <item x="5"/>
        <item x="812"/>
        <item x="107"/>
        <item x="41"/>
        <item x="132"/>
        <item x="627"/>
        <item x="805"/>
        <item x="253"/>
        <item x="843"/>
        <item x="639"/>
        <item x="90"/>
        <item x="147"/>
        <item x="260"/>
        <item x="719"/>
        <item x="261"/>
        <item x="844"/>
        <item x="697"/>
        <item x="244"/>
        <item x="424"/>
        <item x="270"/>
        <item x="835"/>
        <item x="252"/>
        <item x="567"/>
        <item x="874"/>
        <item x="669"/>
        <item x="388"/>
        <item x="143"/>
        <item x="257"/>
        <item x="406"/>
        <item x="440"/>
        <item x="39"/>
        <item x="129"/>
        <item x="589"/>
        <item x="353"/>
        <item x="173"/>
        <item x="250"/>
        <item x="181"/>
        <item x="599"/>
        <item x="319"/>
        <item x="416"/>
        <item x="426"/>
        <item x="479"/>
        <item x="101"/>
        <item x="829"/>
        <item x="860"/>
        <item x="574"/>
        <item x="167"/>
        <item x="481"/>
        <item x="380"/>
        <item x="184"/>
        <item x="515"/>
        <item x="444"/>
        <item x="279"/>
        <item x="161"/>
        <item x="364"/>
        <item x="451"/>
        <item x="661"/>
        <item x="224"/>
        <item x="722"/>
        <item x="467"/>
        <item x="329"/>
        <item x="568"/>
        <item x="659"/>
        <item x="377"/>
        <item x="239"/>
        <item x="798"/>
        <item x="558"/>
        <item x="814"/>
        <item x="50"/>
        <item x="617"/>
        <item x="382"/>
        <item x="340"/>
        <item x="205"/>
        <item x="573"/>
        <item x="806"/>
        <item x="509"/>
        <item x="373"/>
        <item x="504"/>
        <item x="857"/>
        <item x="779"/>
        <item x="802"/>
        <item x="245"/>
        <item x="300"/>
        <item x="9"/>
        <item x="284"/>
        <item x="637"/>
        <item x="2"/>
        <item x="432"/>
        <item x="849"/>
        <item x="412"/>
        <item x="125"/>
        <item x="650"/>
        <item x="632"/>
        <item x="714"/>
        <item x="701"/>
        <item x="868"/>
        <item x="441"/>
        <item x="499"/>
        <item x="497"/>
        <item x="151"/>
        <item x="393"/>
        <item x="105"/>
        <item x="374"/>
        <item x="286"/>
        <item x="875"/>
        <item x="114"/>
        <item x="738"/>
        <item x="16"/>
        <item x="305"/>
        <item x="541"/>
        <item x="604"/>
        <item x="409"/>
        <item x="828"/>
        <item x="743"/>
        <item x="794"/>
        <item x="564"/>
        <item x="310"/>
        <item x="238"/>
        <item x="165"/>
        <item x="702"/>
        <item x="234"/>
        <item x="230"/>
        <item x="47"/>
        <item x="756"/>
        <item x="219"/>
        <item x="534"/>
        <item x="792"/>
        <item x="439"/>
        <item x="411"/>
        <item x="536"/>
        <item x="180"/>
        <item x="552"/>
        <item x="858"/>
        <item x="471"/>
        <item x="559"/>
        <item x="130"/>
        <item x="302"/>
        <item x="24"/>
        <item x="53"/>
        <item x="827"/>
        <item x="186"/>
        <item x="115"/>
        <item x="485"/>
        <item x="360"/>
        <item x="757"/>
        <item x="20"/>
        <item x="145"/>
        <item x="166"/>
        <item x="603"/>
        <item x="672"/>
        <item x="43"/>
        <item x="195"/>
        <item x="724"/>
        <item x="658"/>
        <item x="1"/>
        <item x="237"/>
        <item x="108"/>
        <item x="139"/>
        <item x="618"/>
        <item x="803"/>
        <item x="460"/>
        <item x="776"/>
        <item x="871"/>
        <item x="216"/>
        <item x="744"/>
        <item x="407"/>
        <item x="117"/>
        <item x="687"/>
        <item x="873"/>
        <item x="665"/>
        <item x="837"/>
        <item x="694"/>
        <item x="218"/>
        <item x="33"/>
        <item x="457"/>
        <item x="707"/>
        <item x="666"/>
        <item x="586"/>
        <item x="182"/>
        <item x="677"/>
        <item x="259"/>
        <item x="450"/>
        <item x="840"/>
        <item x="95"/>
        <item x="531"/>
        <item x="414"/>
        <item x="550"/>
        <item x="474"/>
        <item x="241"/>
        <item x="242"/>
        <item x="56"/>
        <item x="437"/>
        <item x="810"/>
        <item x="790"/>
        <item x="692"/>
        <item x="356"/>
        <item x="517"/>
        <item x="579"/>
        <item x="513"/>
        <item x="557"/>
        <item x="675"/>
        <item x="97"/>
        <item x="826"/>
        <item x="752"/>
        <item x="333"/>
        <item x="75"/>
        <item x="290"/>
        <item x="454"/>
        <item x="527"/>
        <item x="355"/>
        <item x="66"/>
        <item x="116"/>
        <item x="277"/>
        <item x="133"/>
        <item x="86"/>
        <item x="851"/>
        <item x="84"/>
        <item x="478"/>
        <item x="446"/>
        <item x="220"/>
        <item x="670"/>
        <item x="62"/>
        <item x="336"/>
        <item x="543"/>
        <item x="560"/>
        <item x="135"/>
        <item x="797"/>
        <item x="748"/>
        <item x="311"/>
        <item x="507"/>
        <item x="48"/>
        <item x="331"/>
        <item x="193"/>
        <item x="549"/>
        <item x="477"/>
        <item x="365"/>
        <item x="94"/>
        <item x="405"/>
        <item x="532"/>
        <item x="71"/>
        <item x="789"/>
        <item x="7"/>
        <item x="93"/>
        <item x="711"/>
        <item x="606"/>
        <item x="612"/>
        <item x="232"/>
        <item x="328"/>
        <item x="337"/>
        <item x="415"/>
        <item x="781"/>
        <item x="112"/>
        <item x="610"/>
        <item x="343"/>
        <item x="155"/>
        <item x="188"/>
        <item x="58"/>
        <item x="522"/>
        <item x="168"/>
        <item x="27"/>
        <item x="533"/>
        <item x="682"/>
        <item x="863"/>
        <item x="587"/>
        <item x="563"/>
        <item x="338"/>
        <item x="700"/>
        <item x="750"/>
        <item x="118"/>
        <item x="445"/>
        <item x="832"/>
        <item x="152"/>
        <item x="359"/>
        <item x="0"/>
        <item x="845"/>
        <item x="313"/>
        <item x="264"/>
        <item x="872"/>
        <item x="733"/>
        <item x="291"/>
        <item x="510"/>
        <item x="842"/>
        <item x="656"/>
        <item x="495"/>
        <item x="31"/>
        <item x="727"/>
        <item x="258"/>
        <item x="464"/>
        <item x="508"/>
        <item x="88"/>
        <item x="830"/>
        <item x="249"/>
        <item x="183"/>
        <item x="758"/>
        <item x="621"/>
        <item x="496"/>
        <item x="287"/>
        <item x="848"/>
        <item x="715"/>
        <item x="529"/>
        <item x="475"/>
        <item x="664"/>
        <item x="870"/>
        <item x="73"/>
        <item x="217"/>
        <item x="689"/>
        <item x="674"/>
        <item x="523"/>
        <item x="605"/>
        <item x="514"/>
        <item x="288"/>
        <item x="293"/>
        <item x="624"/>
        <item x="572"/>
        <item x="203"/>
        <item x="823"/>
        <item x="736"/>
        <item x="731"/>
        <item x="148"/>
        <item x="668"/>
        <item x="141"/>
        <item x="13"/>
        <item x="553"/>
        <item x="706"/>
        <item x="877"/>
        <item x="583"/>
        <item x="390"/>
        <item x="576"/>
        <item x="649"/>
        <item x="225"/>
        <item x="786"/>
        <item x="524"/>
        <item x="712"/>
        <item x="657"/>
        <item x="81"/>
        <item x="841"/>
        <item x="775"/>
        <item x="491"/>
        <item x="89"/>
        <item x="121"/>
        <item x="170"/>
        <item x="292"/>
        <item x="577"/>
        <item x="169"/>
        <item x="190"/>
        <item x="221"/>
        <item x="435"/>
        <item x="276"/>
        <item x="723"/>
        <item x="417"/>
        <item x="45"/>
        <item x="591"/>
        <item x="676"/>
        <item x="518"/>
        <item x="72"/>
        <item x="274"/>
        <item x="862"/>
        <item x="413"/>
        <item x="447"/>
        <item x="473"/>
        <item x="316"/>
        <item x="520"/>
        <item x="721"/>
        <item x="251"/>
        <item x="240"/>
        <item x="431"/>
        <item x="197"/>
        <item x="350"/>
        <item x="571"/>
        <item x="679"/>
        <item x="673"/>
        <item x="228"/>
        <item x="247"/>
        <item x="146"/>
        <item x="334"/>
        <item x="341"/>
        <item x="367"/>
        <item x="742"/>
        <item x="607"/>
        <item x="596"/>
        <item x="594"/>
        <item x="34"/>
        <item x="204"/>
        <item x="588"/>
        <item x="671"/>
        <item x="391"/>
        <item x="705"/>
        <item x="793"/>
        <item x="63"/>
        <item x="489"/>
        <item x="869"/>
        <item x="825"/>
        <item x="235"/>
        <item x="463"/>
        <item x="100"/>
        <item x="304"/>
        <item x="392"/>
        <item x="653"/>
        <item x="472"/>
        <item x="853"/>
        <item x="807"/>
        <item x="59"/>
        <item x="620"/>
        <item x="191"/>
        <item x="400"/>
        <item x="418"/>
        <item x="294"/>
        <item x="376"/>
        <item x="222"/>
        <item x="601"/>
        <item x="696"/>
        <item x="401"/>
        <item x="455"/>
        <item x="142"/>
        <item x="745"/>
        <item x="164"/>
        <item x="335"/>
        <item x="326"/>
        <item x="429"/>
        <item x="357"/>
        <item x="227"/>
        <item x="289"/>
        <item x="159"/>
        <item x="570"/>
        <item x="815"/>
        <item x="68"/>
        <item x="57"/>
        <item x="6"/>
        <item x="420"/>
        <item x="109"/>
        <item x="266"/>
        <item x="79"/>
        <item x="172"/>
        <item x="822"/>
        <item x="158"/>
        <item x="332"/>
        <item x="175"/>
        <item x="346"/>
        <item x="641"/>
        <item x="366"/>
        <item x="267"/>
        <item x="817"/>
        <item x="386"/>
        <item x="537"/>
        <item x="782"/>
        <item x="272"/>
        <item x="202"/>
        <item x="157"/>
        <item x="317"/>
        <item x="480"/>
        <item x="80"/>
        <item x="111"/>
        <item x="737"/>
        <item x="608"/>
        <item x="642"/>
        <item x="425"/>
        <item x="231"/>
        <item x="763"/>
        <item x="609"/>
        <item x="321"/>
        <item x="729"/>
        <item x="500"/>
        <item x="864"/>
        <item x="126"/>
        <item x="443"/>
        <item x="32"/>
        <item x="434"/>
        <item x="799"/>
        <item x="442"/>
        <item x="134"/>
        <item x="330"/>
        <item x="236"/>
        <item x="861"/>
        <item x="54"/>
        <item x="462"/>
        <item x="623"/>
        <item x="643"/>
        <item x="717"/>
        <item x="349"/>
        <item x="635"/>
        <item x="663"/>
        <item x="187"/>
        <item x="77"/>
        <item x="22"/>
        <item x="734"/>
        <item x="404"/>
        <item x="771"/>
        <item x="600"/>
        <item x="103"/>
        <item x="578"/>
        <item x="98"/>
        <item x="179"/>
        <item x="506"/>
        <item x="502"/>
        <item x="759"/>
        <item x="78"/>
        <item x="484"/>
        <item x="449"/>
        <item x="362"/>
        <item x="809"/>
        <item x="312"/>
        <item x="64"/>
        <item x="833"/>
        <item x="655"/>
        <item x="74"/>
        <item x="387"/>
        <item x="593"/>
        <item x="55"/>
        <item x="189"/>
        <item x="741"/>
        <item x="683"/>
        <item x="344"/>
        <item x="452"/>
        <item x="501"/>
        <item x="482"/>
        <item x="762"/>
        <item x="26"/>
        <item x="29"/>
        <item x="760"/>
        <item x="271"/>
        <item x="783"/>
        <item x="18"/>
        <item x="201"/>
        <item x="633"/>
        <item x="512"/>
        <item x="503"/>
        <item x="120"/>
        <item x="106"/>
        <item x="755"/>
        <item x="379"/>
        <item x="778"/>
        <item x="598"/>
        <item x="199"/>
        <item x="283"/>
        <item x="428"/>
        <item x="398"/>
        <item x="526"/>
        <item x="315"/>
        <item x="614"/>
        <item x="144"/>
        <item x="320"/>
        <item x="394"/>
        <item x="595"/>
        <item x="597"/>
        <item x="156"/>
        <item x="652"/>
        <item x="651"/>
        <item x="358"/>
        <item x="628"/>
        <item x="725"/>
        <item x="4"/>
        <item x="636"/>
        <item x="566"/>
        <item x="740"/>
        <item x="704"/>
        <item x="209"/>
        <item x="285"/>
        <item x="262"/>
        <item x="703"/>
        <item x="818"/>
        <item x="772"/>
        <item x="35"/>
        <item x="565"/>
        <item x="548"/>
        <item x="525"/>
        <item x="185"/>
        <item x="162"/>
        <item x="44"/>
        <item x="667"/>
        <item x="427"/>
        <item x="19"/>
        <item x="585"/>
        <item x="23"/>
        <item x="110"/>
        <item x="153"/>
        <item x="91"/>
        <item x="354"/>
        <item x="490"/>
        <item x="368"/>
        <item x="178"/>
        <item x="211"/>
        <item x="584"/>
        <item x="154"/>
        <item x="561"/>
        <item x="813"/>
        <item x="30"/>
        <item x="716"/>
        <item x="739"/>
        <item x="138"/>
        <item x="645"/>
        <item x="176"/>
        <item x="229"/>
        <item x="119"/>
        <item x="339"/>
        <item x="505"/>
        <item x="469"/>
        <item x="461"/>
        <item x="708"/>
        <item x="788"/>
        <item x="831"/>
        <item x="640"/>
        <item x="265"/>
        <item x="866"/>
        <item x="695"/>
        <item x="314"/>
        <item x="811"/>
        <item x="102"/>
        <item x="626"/>
        <item x="3"/>
        <item x="867"/>
        <item x="389"/>
        <item x="92"/>
        <item x="629"/>
        <item x="383"/>
        <item x="150"/>
        <item x="12"/>
        <item x="410"/>
        <item x="361"/>
        <item x="37"/>
        <item x="821"/>
        <item x="324"/>
        <item x="303"/>
        <item x="466"/>
        <item x="322"/>
        <item x="49"/>
        <item x="555"/>
        <item x="223"/>
        <item x="15"/>
        <item x="768"/>
        <item x="630"/>
        <item x="535"/>
        <item x="459"/>
        <item x="801"/>
        <item x="855"/>
        <item x="511"/>
        <item x="728"/>
        <item x="206"/>
        <item x="787"/>
        <item x="580"/>
        <item x="878"/>
        <item t="default"/>
      </items>
    </pivotField>
    <pivotField compact="0" showAll="0">
      <items count="4">
        <item x="0"/>
        <item x="1"/>
        <item x="2"/>
        <item t="default"/>
      </items>
    </pivotField>
    <pivotField compact="0" showAll="0">
      <items count="4">
        <item x="0"/>
        <item x="1"/>
        <item x="2"/>
        <item t="default"/>
      </items>
    </pivotField>
    <pivotField compact="0" showAll="0">
      <items count="26">
        <item x="10"/>
        <item x="4"/>
        <item x="6"/>
        <item x="22"/>
        <item x="12"/>
        <item x="19"/>
        <item x="0"/>
        <item x="20"/>
        <item x="11"/>
        <item x="23"/>
        <item x="5"/>
        <item x="7"/>
        <item x="17"/>
        <item x="16"/>
        <item x="1"/>
        <item x="21"/>
        <item x="14"/>
        <item x="13"/>
        <item x="9"/>
        <item x="15"/>
        <item x="18"/>
        <item x="8"/>
        <item x="2"/>
        <item x="3"/>
        <item x="24"/>
        <item t="default"/>
      </items>
    </pivotField>
  </pivotFields>
  <rowFields count="1">
    <field x="1"/>
  </rowFields>
  <rowItems count="97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 t="grand">
      <x/>
    </i>
  </rowItems>
  <colFields count="1">
    <field x="5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backers_count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0" applyNumberFormats="0" applyBorderFormats="0" applyFontFormats="0" applyPatternFormats="0" applyAlignmentFormats="0" applyWidthHeightFormats="1" dataCaption="Values" updatedVersion="5" minRefreshableVersion="3" useAutoFormatting="1" createdVersion="5" indent="0" compact="0" outline="1" outlineData="1" compactData="0" multipleFieldFilters="0">
  <location ref="A3:C40" firstHeaderRow="1" firstDataRow="1" firstDataCol="2" rowPageCount="1" colPageCount="1"/>
  <pivotFields count="16">
    <pivotField compact="0" showAll="0">
      <items count="100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t="default"/>
      </items>
    </pivotField>
    <pivotField axis="axisRow" compact="0" showAll="0">
      <items count="976">
        <item x="77"/>
        <item x="266"/>
        <item x="397"/>
        <item x="182"/>
        <item x="487"/>
        <item x="351"/>
        <item x="874"/>
        <item x="178"/>
        <item x="916"/>
        <item x="128"/>
        <item x="259"/>
        <item x="801"/>
        <item x="798"/>
        <item x="360"/>
        <item x="547"/>
        <item x="696"/>
        <item x="871"/>
        <item x="804"/>
        <item x="440"/>
        <item x="58"/>
        <item x="412"/>
        <item x="189"/>
        <item x="98"/>
        <item x="206"/>
        <item x="578"/>
        <item x="520"/>
        <item x="143"/>
        <item x="248"/>
        <item x="951"/>
        <item x="837"/>
        <item x="648"/>
        <item x="185"/>
        <item x="953"/>
        <item x="402"/>
        <item x="382"/>
        <item x="383"/>
        <item x="63"/>
        <item x="809"/>
        <item x="99"/>
        <item x="0"/>
        <item x="971"/>
        <item x="791"/>
        <item x="70"/>
        <item x="702"/>
        <item x="628"/>
        <item x="603"/>
        <item x="873"/>
        <item x="115"/>
        <item x="253"/>
        <item x="140"/>
        <item x="408"/>
        <item x="200"/>
        <item x="585"/>
        <item x="708"/>
        <item x="958"/>
        <item x="398"/>
        <item x="489"/>
        <item x="290"/>
        <item x="538"/>
        <item x="47"/>
        <item x="343"/>
        <item x="65"/>
        <item x="876"/>
        <item x="523"/>
        <item x="27"/>
        <item x="502"/>
        <item x="878"/>
        <item x="37"/>
        <item x="936"/>
        <item x="171"/>
        <item x="553"/>
        <item x="33"/>
        <item x="416"/>
        <item x="237"/>
        <item x="674"/>
        <item x="152"/>
        <item x="930"/>
        <item x="679"/>
        <item x="812"/>
        <item x="51"/>
        <item x="414"/>
        <item x="832"/>
        <item x="600"/>
        <item x="106"/>
        <item x="279"/>
        <item x="57"/>
        <item x="136"/>
        <item x="831"/>
        <item x="366"/>
        <item x="762"/>
        <item x="656"/>
        <item x="353"/>
        <item x="581"/>
        <item x="591"/>
        <item x="418"/>
        <item x="550"/>
        <item x="296"/>
        <item x="150"/>
        <item x="121"/>
        <item x="589"/>
        <item x="267"/>
        <item x="905"/>
        <item x="372"/>
        <item x="532"/>
        <item x="166"/>
        <item x="848"/>
        <item x="161"/>
        <item x="887"/>
        <item x="799"/>
        <item x="794"/>
        <item x="605"/>
        <item x="354"/>
        <item x="163"/>
        <item x="970"/>
        <item x="339"/>
        <item x="903"/>
        <item x="766"/>
        <item x="438"/>
        <item x="134"/>
        <item x="720"/>
        <item x="25"/>
        <item x="193"/>
        <item x="740"/>
        <item x="28"/>
        <item x="834"/>
        <item x="681"/>
        <item x="158"/>
        <item x="332"/>
        <item x="620"/>
        <item x="207"/>
        <item x="715"/>
        <item x="890"/>
        <item x="7"/>
        <item x="608"/>
        <item x="49"/>
        <item x="110"/>
        <item x="961"/>
        <item x="117"/>
        <item x="860"/>
        <item x="105"/>
        <item x="297"/>
        <item x="223"/>
        <item x="738"/>
        <item x="869"/>
        <item x="592"/>
        <item x="853"/>
        <item x="641"/>
        <item x="84"/>
        <item x="119"/>
        <item x="88"/>
        <item x="483"/>
        <item x="526"/>
        <item x="439"/>
        <item x="726"/>
        <item x="30"/>
        <item x="159"/>
        <item x="563"/>
        <item x="895"/>
        <item x="514"/>
        <item x="426"/>
        <item x="17"/>
        <item x="265"/>
        <item x="593"/>
        <item x="685"/>
        <item x="828"/>
        <item x="322"/>
        <item x="22"/>
        <item x="833"/>
        <item x="496"/>
        <item x="73"/>
        <item x="872"/>
        <item x="190"/>
        <item x="299"/>
        <item x="817"/>
        <item x="896"/>
        <item x="866"/>
        <item x="826"/>
        <item x="165"/>
        <item x="482"/>
        <item x="524"/>
        <item x="579"/>
        <item x="507"/>
        <item x="859"/>
        <item x="60"/>
        <item x="387"/>
        <item x="716"/>
        <item x="167"/>
        <item x="444"/>
        <item x="435"/>
        <item x="929"/>
        <item x="157"/>
        <item x="204"/>
        <item x="181"/>
        <item x="116"/>
        <item x="379"/>
        <item x="411"/>
        <item x="851"/>
        <item x="307"/>
        <item x="480"/>
        <item x="913"/>
        <item x="389"/>
        <item x="906"/>
        <item x="877"/>
        <item x="842"/>
        <item x="74"/>
        <item x="231"/>
        <item x="86"/>
        <item x="907"/>
        <item x="284"/>
        <item x="710"/>
        <item x="610"/>
        <item x="108"/>
        <item x="537"/>
        <item x="445"/>
        <item x="357"/>
        <item x="956"/>
        <item x="855"/>
        <item x="706"/>
        <item x="545"/>
        <item x="101"/>
        <item x="280"/>
        <item x="257"/>
        <item x="617"/>
        <item x="803"/>
        <item x="729"/>
        <item x="422"/>
        <item x="123"/>
        <item x="844"/>
        <item x="236"/>
        <item x="786"/>
        <item x="967"/>
        <item x="912"/>
        <item x="856"/>
        <item x="160"/>
        <item x="699"/>
        <item x="652"/>
        <item x="87"/>
        <item x="286"/>
        <item x="301"/>
        <item x="634"/>
        <item x="275"/>
        <item x="145"/>
        <item x="142"/>
        <item x="560"/>
        <item x="700"/>
        <item x="727"/>
        <item x="83"/>
        <item x="131"/>
        <item x="377"/>
        <item x="310"/>
        <item x="56"/>
        <item x="386"/>
        <item x="132"/>
        <item x="430"/>
        <item x="270"/>
        <item x="690"/>
        <item x="552"/>
        <item x="187"/>
        <item x="898"/>
        <item x="225"/>
        <item x="683"/>
        <item x="570"/>
        <item x="91"/>
        <item x="512"/>
        <item x="778"/>
        <item x="957"/>
        <item x="103"/>
        <item x="566"/>
        <item x="521"/>
        <item x="814"/>
        <item x="235"/>
        <item x="486"/>
        <item x="102"/>
        <item x="287"/>
        <item x="242"/>
        <item x="821"/>
        <item x="40"/>
        <item x="385"/>
        <item x="722"/>
        <item x="963"/>
        <item x="947"/>
        <item x="527"/>
        <item x="697"/>
        <item x="133"/>
        <item x="888"/>
        <item x="341"/>
        <item x="662"/>
        <item x="670"/>
        <item x="717"/>
        <item x="355"/>
        <item x="946"/>
        <item x="459"/>
        <item x="81"/>
        <item x="644"/>
        <item x="337"/>
        <item x="240"/>
        <item x="460"/>
        <item x="756"/>
        <item x="944"/>
        <item x="263"/>
        <item x="596"/>
        <item x="362"/>
        <item x="23"/>
        <item x="10"/>
        <item x="899"/>
        <item x="935"/>
        <item x="371"/>
        <item x="517"/>
        <item x="730"/>
        <item x="465"/>
        <item x="126"/>
        <item x="302"/>
        <item x="736"/>
        <item x="340"/>
        <item x="749"/>
        <item x="582"/>
        <item x="93"/>
        <item x="909"/>
        <item x="923"/>
        <item x="155"/>
        <item x="139"/>
        <item x="72"/>
        <item x="433"/>
        <item x="849"/>
        <item x="94"/>
        <item x="539"/>
        <item x="559"/>
        <item x="788"/>
        <item x="428"/>
        <item x="114"/>
        <item x="442"/>
        <item x="5"/>
        <item x="632"/>
        <item x="323"/>
        <item x="790"/>
        <item x="939"/>
        <item x="146"/>
        <item x="584"/>
        <item x="505"/>
        <item x="534"/>
        <item x="308"/>
        <item x="111"/>
        <item x="336"/>
        <item x="203"/>
        <item x="885"/>
        <item x="884"/>
        <item x="689"/>
        <item x="321"/>
        <item x="759"/>
        <item x="931"/>
        <item x="347"/>
        <item x="485"/>
        <item x="168"/>
        <item x="964"/>
        <item x="973"/>
        <item x="52"/>
        <item x="391"/>
        <item x="555"/>
        <item x="949"/>
        <item x="405"/>
        <item x="243"/>
        <item x="423"/>
        <item x="277"/>
        <item x="85"/>
        <item x="241"/>
        <item x="728"/>
        <item x="16"/>
        <item x="549"/>
        <item x="645"/>
        <item x="815"/>
        <item x="228"/>
        <item x="880"/>
        <item x="138"/>
        <item x="471"/>
        <item x="291"/>
        <item x="533"/>
        <item x="394"/>
        <item x="525"/>
        <item x="830"/>
        <item x="488"/>
        <item x="271"/>
        <item x="779"/>
        <item x="96"/>
        <item x="184"/>
        <item x="943"/>
        <item x="820"/>
        <item x="647"/>
        <item x="219"/>
        <item x="137"/>
        <item x="952"/>
        <item x="221"/>
        <item x="955"/>
        <item x="463"/>
        <item x="599"/>
        <item x="199"/>
        <item x="493"/>
        <item x="551"/>
        <item x="630"/>
        <item x="732"/>
        <item x="695"/>
        <item x="208"/>
        <item x="141"/>
        <item x="32"/>
        <item x="618"/>
        <item x="845"/>
        <item x="36"/>
        <item x="541"/>
        <item x="580"/>
        <item x="649"/>
        <item x="498"/>
        <item x="558"/>
        <item x="597"/>
        <item x="212"/>
        <item x="222"/>
        <item x="216"/>
        <item x="535"/>
        <item x="29"/>
        <item x="246"/>
        <item x="810"/>
        <item x="516"/>
        <item x="18"/>
        <item x="226"/>
        <item x="751"/>
        <item x="754"/>
        <item x="711"/>
        <item x="669"/>
        <item x="797"/>
        <item x="175"/>
        <item x="50"/>
        <item x="672"/>
        <item x="897"/>
        <item x="395"/>
        <item x="112"/>
        <item x="419"/>
        <item x="829"/>
        <item x="69"/>
        <item x="774"/>
        <item x="334"/>
        <item x="818"/>
        <item x="636"/>
        <item x="556"/>
        <item x="770"/>
        <item x="846"/>
        <item x="162"/>
        <item x="554"/>
        <item x="667"/>
        <item x="659"/>
        <item x="771"/>
        <item x="12"/>
        <item x="39"/>
        <item x="196"/>
        <item x="606"/>
        <item x="381"/>
        <item x="889"/>
        <item x="432"/>
        <item x="376"/>
        <item x="388"/>
        <item x="90"/>
        <item x="48"/>
        <item x="625"/>
        <item x="548"/>
        <item x="793"/>
        <item x="478"/>
        <item x="454"/>
        <item x="734"/>
        <item x="359"/>
        <item x="4"/>
        <item x="361"/>
        <item x="822"/>
        <item x="135"/>
        <item x="968"/>
        <item x="374"/>
        <item x="264"/>
        <item x="403"/>
        <item x="839"/>
        <item x="234"/>
        <item x="177"/>
        <item x="671"/>
        <item x="401"/>
        <item x="224"/>
        <item x="813"/>
        <item x="841"/>
        <item x="338"/>
        <item x="959"/>
        <item x="655"/>
        <item x="345"/>
        <item x="261"/>
        <item x="960"/>
        <item x="741"/>
        <item x="192"/>
        <item x="473"/>
        <item x="164"/>
        <item x="67"/>
        <item x="314"/>
        <item x="682"/>
        <item x="945"/>
        <item x="735"/>
        <item x="910"/>
        <item x="364"/>
        <item x="282"/>
        <item x="491"/>
        <item x="130"/>
        <item x="919"/>
        <item x="857"/>
        <item x="864"/>
        <item x="404"/>
        <item x="472"/>
        <item x="816"/>
        <item x="624"/>
        <item x="406"/>
        <item x="34"/>
        <item x="38"/>
        <item x="969"/>
        <item x="179"/>
        <item x="718"/>
        <item x="373"/>
        <item x="511"/>
        <item x="76"/>
        <item x="673"/>
        <item x="616"/>
        <item x="144"/>
        <item x="441"/>
        <item x="476"/>
        <item x="614"/>
        <item x="311"/>
        <item x="838"/>
        <item x="731"/>
        <item x="587"/>
        <item x="127"/>
        <item x="569"/>
        <item x="561"/>
        <item x="543"/>
        <item x="315"/>
        <item x="938"/>
        <item x="238"/>
        <item x="260"/>
        <item x="434"/>
        <item x="752"/>
        <item x="747"/>
        <item x="424"/>
        <item x="698"/>
        <item x="583"/>
        <item x="495"/>
        <item x="686"/>
        <item x="475"/>
        <item x="709"/>
        <item x="3"/>
        <item x="333"/>
        <item x="458"/>
        <item x="202"/>
        <item x="407"/>
        <item x="2"/>
        <item x="233"/>
        <item x="544"/>
        <item x="723"/>
        <item x="755"/>
        <item x="156"/>
        <item x="380"/>
        <item x="268"/>
        <item x="607"/>
        <item x="827"/>
        <item x="806"/>
        <item x="312"/>
        <item x="390"/>
        <item x="436"/>
        <item x="318"/>
        <item x="320"/>
        <item x="352"/>
        <item x="836"/>
        <item x="229"/>
        <item x="807"/>
        <item x="35"/>
        <item x="744"/>
        <item x="78"/>
        <item x="748"/>
        <item x="714"/>
        <item x="692"/>
        <item x="217"/>
        <item x="911"/>
        <item x="680"/>
        <item x="490"/>
        <item x="508"/>
        <item x="567"/>
        <item x="691"/>
        <item x="68"/>
        <item x="273"/>
        <item x="129"/>
        <item x="213"/>
        <item x="447"/>
        <item x="542"/>
        <item x="966"/>
        <item x="522"/>
        <item x="835"/>
        <item x="64"/>
        <item x="147"/>
        <item x="760"/>
        <item x="932"/>
        <item x="854"/>
        <item x="808"/>
        <item x="529"/>
        <item x="757"/>
        <item x="470"/>
        <item x="651"/>
        <item x="664"/>
        <item x="678"/>
        <item x="396"/>
        <item x="348"/>
        <item x="724"/>
        <item x="666"/>
        <item x="668"/>
        <item x="675"/>
        <item x="469"/>
        <item x="172"/>
        <item x="393"/>
        <item x="370"/>
        <item x="335"/>
        <item x="942"/>
        <item x="8"/>
        <item x="461"/>
        <item x="285"/>
        <item x="1"/>
        <item x="180"/>
        <item x="464"/>
        <item x="783"/>
        <item x="693"/>
        <item x="858"/>
        <item x="6"/>
        <item x="594"/>
        <item x="965"/>
        <item x="201"/>
        <item x="392"/>
        <item x="220"/>
        <item x="704"/>
        <item x="331"/>
        <item x="446"/>
        <item x="792"/>
        <item x="198"/>
        <item x="867"/>
        <item x="186"/>
        <item x="151"/>
        <item x="621"/>
        <item x="565"/>
        <item x="882"/>
        <item x="653"/>
        <item x="326"/>
        <item x="619"/>
        <item x="657"/>
        <item x="149"/>
        <item x="941"/>
        <item x="688"/>
        <item x="251"/>
        <item x="785"/>
        <item x="356"/>
        <item x="11"/>
        <item x="737"/>
        <item x="19"/>
        <item x="197"/>
        <item x="375"/>
        <item x="346"/>
        <item x="604"/>
        <item x="633"/>
        <item x="928"/>
        <item x="303"/>
        <item x="767"/>
        <item x="920"/>
        <item x="325"/>
        <item x="819"/>
        <item x="227"/>
        <item x="572"/>
        <item x="239"/>
        <item x="82"/>
        <item x="823"/>
        <item x="429"/>
        <item x="573"/>
        <item x="879"/>
        <item x="125"/>
        <item x="443"/>
        <item x="218"/>
        <item x="574"/>
        <item x="712"/>
        <item x="510"/>
        <item x="509"/>
        <item x="893"/>
        <item x="750"/>
        <item x="363"/>
        <item x="733"/>
        <item x="631"/>
        <item x="276"/>
        <item x="298"/>
        <item x="9"/>
        <item x="677"/>
        <item x="20"/>
        <item x="232"/>
        <item x="781"/>
        <item x="44"/>
        <item x="378"/>
        <item x="703"/>
        <item x="477"/>
        <item x="455"/>
        <item x="914"/>
        <item x="479"/>
        <item x="467"/>
        <item x="629"/>
        <item x="894"/>
        <item x="934"/>
        <item x="546"/>
        <item x="892"/>
        <item x="249"/>
        <item x="937"/>
        <item x="247"/>
        <item x="501"/>
        <item x="643"/>
        <item x="635"/>
        <item x="118"/>
        <item x="658"/>
        <item x="425"/>
        <item x="499"/>
        <item x="474"/>
        <item x="742"/>
        <item x="784"/>
        <item x="775"/>
        <item x="883"/>
        <item x="14"/>
        <item x="154"/>
        <item x="824"/>
        <item x="665"/>
        <item x="940"/>
        <item x="409"/>
        <item x="437"/>
        <item x="183"/>
        <item x="252"/>
        <item x="109"/>
        <item x="61"/>
        <item x="427"/>
        <item x="254"/>
        <item x="519"/>
        <item x="598"/>
        <item x="330"/>
        <item x="292"/>
        <item x="281"/>
        <item x="575"/>
        <item x="745"/>
        <item x="54"/>
        <item x="400"/>
        <item x="305"/>
        <item x="410"/>
        <item x="244"/>
        <item x="646"/>
        <item x="306"/>
        <item x="358"/>
        <item x="95"/>
        <item x="661"/>
        <item x="506"/>
        <item x="571"/>
        <item x="313"/>
        <item x="891"/>
        <item x="865"/>
        <item x="922"/>
        <item x="66"/>
        <item x="194"/>
        <item x="319"/>
        <item x="850"/>
        <item x="868"/>
        <item x="92"/>
        <item x="174"/>
        <item x="602"/>
        <item x="468"/>
        <item x="324"/>
        <item x="448"/>
        <item x="269"/>
        <item x="420"/>
        <item x="43"/>
        <item x="31"/>
        <item x="210"/>
        <item x="24"/>
        <item x="948"/>
        <item x="739"/>
        <item x="746"/>
        <item x="349"/>
        <item x="528"/>
        <item x="462"/>
        <item x="452"/>
        <item x="694"/>
        <item x="721"/>
        <item x="21"/>
        <item x="862"/>
        <item x="687"/>
        <item x="250"/>
        <item x="369"/>
        <item x="780"/>
        <item x="195"/>
        <item x="650"/>
        <item x="492"/>
        <item x="294"/>
        <item x="288"/>
        <item x="753"/>
        <item x="612"/>
        <item x="104"/>
        <item x="768"/>
        <item x="368"/>
        <item x="295"/>
        <item x="925"/>
        <item x="278"/>
        <item x="53"/>
        <item x="743"/>
        <item x="497"/>
        <item x="503"/>
        <item x="787"/>
        <item x="924"/>
        <item x="588"/>
        <item x="255"/>
        <item x="399"/>
        <item x="611"/>
        <item x="518"/>
        <item x="481"/>
        <item x="805"/>
        <item x="79"/>
        <item x="901"/>
        <item x="62"/>
        <item x="431"/>
        <item x="26"/>
        <item x="342"/>
        <item x="773"/>
        <item x="124"/>
        <item x="568"/>
        <item x="900"/>
        <item x="843"/>
        <item x="802"/>
        <item x="713"/>
        <item x="97"/>
        <item x="413"/>
        <item x="719"/>
        <item x="176"/>
        <item x="863"/>
        <item x="214"/>
        <item x="421"/>
        <item x="316"/>
        <item x="170"/>
        <item x="191"/>
        <item x="80"/>
        <item x="609"/>
        <item x="701"/>
        <item x="915"/>
        <item x="71"/>
        <item x="536"/>
        <item x="122"/>
        <item x="344"/>
        <item x="623"/>
        <item x="972"/>
        <item x="684"/>
        <item x="758"/>
        <item x="456"/>
        <item x="272"/>
        <item x="763"/>
        <item x="950"/>
        <item x="531"/>
        <item x="417"/>
        <item x="707"/>
        <item x="211"/>
        <item x="329"/>
        <item x="663"/>
        <item x="586"/>
        <item x="304"/>
        <item x="283"/>
        <item x="169"/>
        <item x="100"/>
        <item x="615"/>
        <item x="107"/>
        <item x="500"/>
        <item x="660"/>
        <item x="466"/>
        <item x="293"/>
        <item x="908"/>
        <item x="515"/>
        <item x="494"/>
        <item x="800"/>
        <item x="595"/>
        <item x="705"/>
        <item x="564"/>
        <item x="769"/>
        <item x="215"/>
        <item x="637"/>
        <item x="777"/>
        <item x="46"/>
        <item x="852"/>
        <item x="120"/>
        <item x="765"/>
        <item x="309"/>
        <item x="450"/>
        <item x="795"/>
        <item x="262"/>
        <item x="188"/>
        <item x="13"/>
        <item x="789"/>
        <item x="782"/>
        <item x="676"/>
        <item x="921"/>
        <item x="245"/>
        <item x="640"/>
        <item x="601"/>
        <item x="881"/>
        <item x="457"/>
        <item x="811"/>
        <item x="274"/>
        <item x="415"/>
        <item x="209"/>
        <item x="384"/>
        <item x="590"/>
        <item x="258"/>
        <item x="796"/>
        <item x="41"/>
        <item x="627"/>
        <item x="205"/>
        <item x="761"/>
        <item x="557"/>
        <item x="577"/>
        <item x="776"/>
        <item x="42"/>
        <item x="725"/>
        <item x="367"/>
        <item x="173"/>
        <item x="148"/>
        <item x="886"/>
        <item x="613"/>
        <item x="89"/>
        <item x="75"/>
        <item x="153"/>
        <item x="772"/>
        <item x="861"/>
        <item x="918"/>
        <item x="764"/>
        <item x="256"/>
        <item x="825"/>
        <item x="230"/>
        <item x="917"/>
        <item x="954"/>
        <item x="927"/>
        <item x="365"/>
        <item x="870"/>
        <item x="642"/>
        <item x="626"/>
        <item x="576"/>
        <item x="504"/>
        <item x="328"/>
        <item x="562"/>
        <item x="962"/>
        <item x="513"/>
        <item x="451"/>
        <item x="289"/>
        <item x="904"/>
        <item x="639"/>
        <item x="902"/>
        <item x="453"/>
        <item x="300"/>
        <item x="933"/>
        <item x="847"/>
        <item x="449"/>
        <item x="45"/>
        <item x="926"/>
        <item x="55"/>
        <item x="59"/>
        <item x="113"/>
        <item x="15"/>
        <item x="875"/>
        <item x="638"/>
        <item x="654"/>
        <item x="540"/>
        <item x="484"/>
        <item x="350"/>
        <item x="327"/>
        <item x="530"/>
        <item x="317"/>
        <item x="840"/>
        <item x="622"/>
        <item x="974"/>
        <item t="default"/>
      </items>
    </pivotField>
    <pivotField compact="0" showAll="0">
      <items count="1001">
        <item x="576"/>
        <item x="184"/>
        <item x="632"/>
        <item x="869"/>
        <item x="805"/>
        <item x="298"/>
        <item x="573"/>
        <item x="218"/>
        <item x="410"/>
        <item x="565"/>
        <item x="753"/>
        <item x="435"/>
        <item x="319"/>
        <item x="290"/>
        <item x="804"/>
        <item x="715"/>
        <item x="764"/>
        <item x="106"/>
        <item x="592"/>
        <item x="341"/>
        <item x="505"/>
        <item x="986"/>
        <item x="618"/>
        <item x="284"/>
        <item x="921"/>
        <item x="571"/>
        <item x="258"/>
        <item x="63"/>
        <item x="334"/>
        <item x="538"/>
        <item x="473"/>
        <item x="12"/>
        <item x="194"/>
        <item x="469"/>
        <item x="902"/>
        <item x="59"/>
        <item x="672"/>
        <item x="446"/>
        <item x="362"/>
        <item x="840"/>
        <item x="732"/>
        <item x="294"/>
        <item x="817"/>
        <item x="441"/>
        <item x="862"/>
        <item x="863"/>
        <item x="389"/>
        <item x="745"/>
        <item x="806"/>
        <item x="530"/>
        <item x="406"/>
        <item x="480"/>
        <item x="881"/>
        <item x="478"/>
        <item x="524"/>
        <item x="740"/>
        <item x="656"/>
        <item x="897"/>
        <item x="494"/>
        <item x="135"/>
        <item x="731"/>
        <item x="117"/>
        <item x="803"/>
        <item x="613"/>
        <item x="283"/>
        <item x="723"/>
        <item x="982"/>
        <item x="548"/>
        <item x="640"/>
        <item x="197"/>
        <item x="460"/>
        <item x="781"/>
        <item x="814"/>
        <item x="582"/>
        <item x="495"/>
        <item x="7"/>
        <item x="181"/>
        <item x="260"/>
        <item x="514"/>
        <item x="172"/>
        <item x="799"/>
        <item x="437"/>
        <item x="704"/>
        <item x="747"/>
        <item x="457"/>
        <item x="97"/>
        <item x="665"/>
        <item x="14"/>
        <item x="936"/>
        <item x="545"/>
        <item x="697"/>
        <item x="408"/>
        <item x="910"/>
        <item x="434"/>
        <item x="681"/>
        <item x="486"/>
        <item x="607"/>
        <item x="871"/>
        <item x="262"/>
        <item x="431"/>
        <item x="359"/>
        <item x="507"/>
        <item x="561"/>
        <item x="316"/>
        <item x="929"/>
        <item x="694"/>
        <item x="471"/>
        <item x="914"/>
        <item x="173"/>
        <item x="944"/>
        <item x="317"/>
        <item x="222"/>
        <item x="381"/>
        <item x="581"/>
        <item x="819"/>
        <item x="542"/>
        <item x="780"/>
        <item x="57"/>
        <item x="849"/>
        <item x="201"/>
        <item x="788"/>
        <item x="772"/>
        <item x="73"/>
        <item x="420"/>
        <item x="24"/>
        <item x="603"/>
        <item x="161"/>
        <item x="80"/>
        <item x="866"/>
        <item x="777"/>
        <item x="827"/>
        <item x="110"/>
        <item x="16"/>
        <item x="599"/>
        <item x="702"/>
        <item x="231"/>
        <item x="463"/>
        <item x="243"/>
        <item x="203"/>
        <item x="416"/>
        <item x="211"/>
        <item x="664"/>
        <item x="882"/>
        <item x="705"/>
        <item x="774"/>
        <item x="506"/>
        <item x="302"/>
        <item x="755"/>
        <item x="394"/>
        <item x="710"/>
        <item x="684"/>
        <item x="336"/>
        <item x="594"/>
        <item x="151"/>
        <item x="760"/>
        <item x="691"/>
        <item x="503"/>
        <item x="666"/>
        <item x="433"/>
        <item x="680"/>
        <item x="318"/>
        <item x="257"/>
        <item x="338"/>
        <item x="564"/>
        <item x="552"/>
        <item x="504"/>
        <item x="583"/>
        <item x="549"/>
        <item x="765"/>
        <item x="992"/>
        <item x="116"/>
        <item x="842"/>
        <item x="254"/>
        <item x="393"/>
        <item x="957"/>
        <item x="768"/>
        <item x="498"/>
        <item x="687"/>
        <item x="860"/>
        <item x="963"/>
        <item x="344"/>
        <item x="154"/>
        <item x="989"/>
        <item x="889"/>
        <item x="23"/>
        <item x="442"/>
        <item x="798"/>
        <item x="286"/>
        <item x="930"/>
        <item x="327"/>
        <item x="207"/>
        <item x="825"/>
        <item x="650"/>
        <item x="525"/>
        <item x="614"/>
        <item x="38"/>
        <item x="390"/>
        <item x="903"/>
        <item x="396"/>
        <item x="199"/>
        <item x="177"/>
        <item x="439"/>
        <item x="131"/>
        <item x="846"/>
        <item x="136"/>
        <item x="155"/>
        <item x="566"/>
        <item x="686"/>
        <item x="551"/>
        <item x="141"/>
        <item x="278"/>
        <item x="821"/>
        <item x="643"/>
        <item x="238"/>
        <item x="209"/>
        <item x="224"/>
        <item x="913"/>
        <item x="812"/>
        <item x="523"/>
        <item x="596"/>
        <item x="27"/>
        <item x="483"/>
        <item x="30"/>
        <item x="373"/>
        <item x="19"/>
        <item x="137"/>
        <item x="139"/>
        <item x="560"/>
        <item x="411"/>
        <item x="489"/>
        <item x="623"/>
        <item x="748"/>
        <item x="96"/>
        <item x="782"/>
        <item x="50"/>
        <item x="718"/>
        <item x="557"/>
        <item x="935"/>
        <item x="22"/>
        <item x="395"/>
        <item x="535"/>
        <item x="474"/>
        <item x="984"/>
        <item x="807"/>
        <item x="839"/>
        <item x="123"/>
        <item x="91"/>
        <item x="899"/>
        <item x="251"/>
        <item x="306"/>
        <item x="953"/>
        <item x="877"/>
        <item x="295"/>
        <item x="526"/>
        <item x="234"/>
        <item x="726"/>
        <item x="225"/>
        <item x="32"/>
        <item x="698"/>
        <item x="400"/>
        <item x="158"/>
        <item x="962"/>
        <item x="815"/>
        <item x="168"/>
        <item x="733"/>
        <item x="516"/>
        <item x="519"/>
        <item x="8"/>
        <item x="742"/>
        <item x="388"/>
        <item x="722"/>
        <item x="588"/>
        <item x="33"/>
        <item x="18"/>
        <item x="228"/>
        <item x="558"/>
        <item x="983"/>
        <item x="58"/>
        <item x="832"/>
        <item x="998"/>
        <item x="330"/>
        <item x="714"/>
        <item x="833"/>
        <item x="352"/>
        <item x="675"/>
        <item x="717"/>
        <item x="142"/>
        <item x="811"/>
        <item x="215"/>
        <item x="605"/>
        <item x="162"/>
        <item x="620"/>
        <item x="470"/>
        <item x="267"/>
        <item x="15"/>
        <item x="229"/>
        <item x="820"/>
        <item x="918"/>
        <item x="641"/>
        <item x="568"/>
        <item x="163"/>
        <item x="749"/>
        <item x="737"/>
        <item x="221"/>
        <item x="213"/>
        <item x="307"/>
        <item x="29"/>
        <item x="205"/>
        <item x="501"/>
        <item x="220"/>
        <item x="300"/>
        <item x="527"/>
        <item x="578"/>
        <item x="311"/>
        <item x="482"/>
        <item x="546"/>
        <item x="830"/>
        <item x="539"/>
        <item x="685"/>
        <item x="690"/>
        <item x="276"/>
        <item x="816"/>
        <item x="285"/>
        <item x="355"/>
        <item x="339"/>
        <item x="867"/>
        <item x="102"/>
        <item x="274"/>
        <item x="140"/>
        <item x="99"/>
        <item x="475"/>
        <item x="280"/>
        <item x="959"/>
        <item x="2"/>
        <item x="47"/>
        <item x="954"/>
        <item x="736"/>
        <item x="659"/>
        <item x="206"/>
        <item x="329"/>
        <item x="810"/>
        <item x="606"/>
        <item x="977"/>
        <item x="767"/>
        <item x="834"/>
        <item x="250"/>
        <item x="479"/>
        <item x="642"/>
        <item x="375"/>
        <item x="995"/>
        <item x="555"/>
        <item x="708"/>
        <item x="305"/>
        <item x="299"/>
        <item x="629"/>
        <item x="658"/>
        <item x="980"/>
        <item x="88"/>
        <item x="186"/>
        <item x="289"/>
        <item x="66"/>
        <item x="308"/>
        <item x="296"/>
        <item x="758"/>
        <item x="94"/>
        <item x="734"/>
        <item x="11"/>
        <item x="864"/>
        <item x="854"/>
        <item x="56"/>
        <item x="76"/>
        <item x="941"/>
        <item x="883"/>
        <item x="187"/>
        <item x="993"/>
        <item x="143"/>
        <item x="905"/>
        <item x="661"/>
        <item x="779"/>
        <item x="898"/>
        <item x="880"/>
        <item x="357"/>
        <item x="874"/>
        <item x="932"/>
        <item x="826"/>
        <item x="185"/>
        <item x="337"/>
        <item x="490"/>
        <item x="451"/>
        <item x="611"/>
        <item x="414"/>
        <item x="521"/>
        <item x="978"/>
        <item x="328"/>
        <item x="818"/>
        <item x="901"/>
        <item x="894"/>
        <item x="947"/>
        <item x="323"/>
        <item x="497"/>
        <item x="843"/>
        <item x="445"/>
        <item x="743"/>
        <item x="227"/>
        <item x="415"/>
        <item x="627"/>
        <item x="331"/>
        <item x="872"/>
        <item x="370"/>
        <item x="324"/>
        <item x="762"/>
        <item x="969"/>
        <item x="646"/>
        <item x="68"/>
        <item x="600"/>
        <item x="401"/>
        <item x="51"/>
        <item x="677"/>
        <item x="763"/>
        <item x="1"/>
        <item x="427"/>
        <item x="873"/>
        <item x="149"/>
        <item x="595"/>
        <item x="378"/>
        <item x="65"/>
        <item x="170"/>
        <item x="204"/>
        <item x="208"/>
        <item x="191"/>
        <item x="129"/>
        <item x="376"/>
        <item x="391"/>
        <item x="637"/>
        <item x="487"/>
        <item x="670"/>
        <item x="547"/>
        <item x="10"/>
        <item x="570"/>
        <item x="25"/>
        <item x="652"/>
        <item x="36"/>
        <item x="89"/>
        <item x="784"/>
        <item x="301"/>
        <item x="616"/>
        <item x="371"/>
        <item x="54"/>
        <item x="326"/>
        <item x="973"/>
        <item x="259"/>
        <item x="868"/>
        <item x="853"/>
        <item x="553"/>
        <item x="144"/>
        <item x="532"/>
        <item x="644"/>
        <item x="121"/>
        <item x="610"/>
        <item x="233"/>
        <item x="728"/>
        <item x="968"/>
        <item x="876"/>
        <item x="654"/>
        <item x="349"/>
        <item x="75"/>
        <item x="107"/>
        <item x="712"/>
        <item x="809"/>
        <item x="453"/>
        <item x="981"/>
        <item x="886"/>
        <item x="719"/>
        <item x="858"/>
        <item x="13"/>
        <item x="738"/>
        <item x="85"/>
        <item x="628"/>
        <item x="885"/>
        <item x="517"/>
        <item x="153"/>
        <item x="971"/>
        <item x="365"/>
        <item x="188"/>
        <item x="537"/>
        <item x="792"/>
        <item x="991"/>
        <item x="907"/>
        <item x="440"/>
        <item x="303"/>
        <item x="268"/>
        <item x="272"/>
        <item x="461"/>
        <item x="150"/>
        <item x="45"/>
        <item x="239"/>
        <item x="752"/>
        <item x="92"/>
        <item x="701"/>
        <item x="591"/>
        <item x="575"/>
        <item x="109"/>
        <item x="785"/>
        <item x="448"/>
        <item x="236"/>
        <item x="934"/>
        <item x="850"/>
        <item x="824"/>
        <item x="636"/>
        <item x="967"/>
        <item x="626"/>
        <item x="617"/>
        <item x="776"/>
        <item x="720"/>
        <item x="518"/>
        <item x="679"/>
        <item x="586"/>
        <item x="9"/>
        <item x="214"/>
        <item x="347"/>
        <item x="436"/>
        <item x="315"/>
        <item x="374"/>
        <item x="700"/>
        <item x="345"/>
        <item x="5"/>
        <item x="851"/>
        <item x="356"/>
        <item x="61"/>
        <item x="252"/>
        <item x="958"/>
        <item x="789"/>
        <item x="335"/>
        <item x="6"/>
        <item x="456"/>
        <item x="256"/>
        <item x="496"/>
        <item x="960"/>
        <item x="835"/>
        <item x="48"/>
        <item x="683"/>
        <item x="724"/>
        <item x="649"/>
        <item x="332"/>
        <item x="146"/>
        <item x="380"/>
        <item x="180"/>
        <item x="663"/>
        <item x="793"/>
        <item x="26"/>
        <item x="476"/>
        <item x="562"/>
        <item x="796"/>
        <item x="790"/>
        <item x="985"/>
        <item x="343"/>
        <item x="622"/>
        <item x="196"/>
        <item x="893"/>
        <item x="216"/>
        <item x="263"/>
        <item x="52"/>
        <item x="563"/>
        <item x="554"/>
        <item x="86"/>
        <item x="217"/>
        <item x="118"/>
        <item x="71"/>
        <item x="477"/>
        <item x="520"/>
        <item x="676"/>
        <item x="624"/>
        <item x="407"/>
        <item x="39"/>
        <item x="297"/>
        <item x="896"/>
        <item x="293"/>
        <item x="512"/>
        <item x="966"/>
        <item x="62"/>
        <item x="838"/>
        <item x="544"/>
        <item x="879"/>
        <item x="413"/>
        <item x="265"/>
        <item x="492"/>
        <item x="598"/>
        <item x="277"/>
        <item x="829"/>
        <item x="771"/>
        <item x="269"/>
        <item x="915"/>
        <item x="949"/>
        <item x="333"/>
        <item x="515"/>
        <item x="964"/>
        <item x="845"/>
        <item x="320"/>
        <item x="128"/>
        <item x="377"/>
        <item x="739"/>
        <item x="689"/>
        <item x="997"/>
        <item x="916"/>
        <item x="164"/>
        <item x="103"/>
        <item x="633"/>
        <item x="369"/>
        <item x="540"/>
        <item x="928"/>
        <item x="124"/>
        <item x="235"/>
        <item x="773"/>
        <item x="183"/>
        <item x="372"/>
        <item x="639"/>
        <item x="531"/>
        <item x="77"/>
        <item x="399"/>
        <item x="464"/>
        <item x="350"/>
        <item x="458"/>
        <item x="93"/>
        <item x="174"/>
        <item x="0"/>
        <item x="466"/>
        <item x="721"/>
        <item x="321"/>
        <item x="20"/>
        <item x="4"/>
        <item x="735"/>
        <item x="909"/>
        <item x="126"/>
        <item x="266"/>
        <item x="176"/>
        <item x="757"/>
        <item x="534"/>
        <item x="358"/>
        <item x="467"/>
        <item x="924"/>
        <item x="541"/>
        <item x="455"/>
        <item x="169"/>
        <item x="756"/>
        <item x="353"/>
        <item x="354"/>
        <item x="392"/>
        <item x="37"/>
        <item x="855"/>
        <item x="920"/>
        <item x="861"/>
        <item x="43"/>
        <item x="940"/>
        <item x="783"/>
        <item x="795"/>
        <item x="956"/>
        <item x="212"/>
        <item x="281"/>
        <item x="604"/>
        <item x="696"/>
        <item x="856"/>
        <item x="385"/>
        <item x="667"/>
        <item x="711"/>
        <item x="972"/>
        <item x="653"/>
        <item x="325"/>
        <item x="693"/>
        <item x="386"/>
        <item x="786"/>
        <item x="193"/>
        <item x="892"/>
        <item x="383"/>
        <item x="31"/>
        <item x="226"/>
        <item x="232"/>
        <item x="74"/>
        <item x="230"/>
        <item x="271"/>
        <item x="428"/>
        <item x="171"/>
        <item x="543"/>
        <item x="778"/>
        <item x="945"/>
        <item x="808"/>
        <item x="449"/>
        <item x="287"/>
        <item x="84"/>
        <item x="615"/>
        <item x="906"/>
        <item x="418"/>
        <item x="485"/>
        <item x="630"/>
        <item x="361"/>
        <item x="601"/>
        <item x="648"/>
        <item x="584"/>
        <item x="398"/>
        <item x="82"/>
        <item x="368"/>
        <item x="933"/>
        <item x="384"/>
        <item x="634"/>
        <item x="741"/>
        <item x="857"/>
        <item x="379"/>
        <item x="590"/>
        <item x="891"/>
        <item x="179"/>
        <item x="452"/>
        <item x="569"/>
        <item x="314"/>
        <item x="83"/>
        <item x="725"/>
        <item x="699"/>
        <item x="412"/>
        <item x="432"/>
        <item x="669"/>
        <item x="859"/>
        <item x="363"/>
        <item x="237"/>
        <item x="791"/>
        <item x="911"/>
        <item x="502"/>
        <item x="200"/>
        <item x="101"/>
        <item x="631"/>
        <item x="709"/>
        <item x="990"/>
        <item x="40"/>
        <item x="70"/>
        <item x="950"/>
        <item x="912"/>
        <item x="430"/>
        <item x="904"/>
        <item x="112"/>
        <item x="870"/>
        <item x="955"/>
        <item x="875"/>
        <item x="273"/>
        <item x="21"/>
        <item x="510"/>
        <item x="559"/>
        <item x="245"/>
        <item x="111"/>
        <item x="612"/>
        <item x="34"/>
        <item x="182"/>
        <item x="55"/>
        <item x="895"/>
        <item x="261"/>
        <item x="692"/>
        <item x="499"/>
        <item x="119"/>
        <item x="841"/>
        <item x="422"/>
        <item x="53"/>
        <item x="244"/>
        <item x="887"/>
        <item x="716"/>
        <item x="801"/>
        <item x="836"/>
        <item x="429"/>
        <item x="996"/>
        <item x="974"/>
        <item x="660"/>
        <item x="674"/>
        <item x="360"/>
        <item x="167"/>
        <item x="366"/>
        <item x="159"/>
        <item x="166"/>
        <item x="114"/>
        <item x="585"/>
        <item x="312"/>
        <item x="847"/>
        <item x="509"/>
        <item x="17"/>
        <item x="579"/>
        <item x="493"/>
        <item x="703"/>
        <item x="948"/>
        <item x="72"/>
        <item x="688"/>
        <item x="917"/>
        <item x="528"/>
        <item x="797"/>
        <item x="965"/>
        <item x="98"/>
        <item x="246"/>
        <item x="122"/>
        <item x="409"/>
        <item x="707"/>
        <item x="746"/>
        <item x="133"/>
        <item x="130"/>
        <item x="888"/>
        <item x="134"/>
        <item x="288"/>
        <item x="313"/>
        <item x="145"/>
        <item x="852"/>
        <item x="822"/>
        <item x="770"/>
        <item x="472"/>
        <item x="533"/>
        <item x="104"/>
        <item x="657"/>
        <item x="447"/>
        <item x="423"/>
        <item x="291"/>
        <item x="975"/>
        <item x="481"/>
        <item x="922"/>
        <item x="49"/>
        <item x="175"/>
        <item x="580"/>
        <item x="751"/>
        <item x="577"/>
        <item x="242"/>
        <item x="160"/>
        <item x="794"/>
        <item x="802"/>
        <item x="275"/>
        <item x="671"/>
        <item x="529"/>
        <item x="878"/>
        <item x="138"/>
        <item x="219"/>
        <item x="609"/>
        <item x="754"/>
        <item x="635"/>
        <item x="95"/>
        <item x="443"/>
        <item x="125"/>
        <item x="931"/>
        <item x="943"/>
        <item x="156"/>
        <item x="952"/>
        <item x="248"/>
        <item x="938"/>
        <item x="823"/>
        <item x="744"/>
        <item x="468"/>
        <item x="550"/>
        <item x="438"/>
        <item x="189"/>
        <item x="459"/>
        <item x="340"/>
        <item x="69"/>
        <item x="364"/>
        <item x="713"/>
        <item x="645"/>
        <item x="310"/>
        <item x="513"/>
        <item x="908"/>
        <item x="536"/>
        <item x="925"/>
        <item x="890"/>
        <item x="787"/>
        <item x="942"/>
        <item x="28"/>
        <item x="678"/>
        <item x="775"/>
        <item x="120"/>
        <item x="405"/>
        <item x="484"/>
        <item x="926"/>
        <item x="223"/>
        <item x="90"/>
        <item x="625"/>
        <item x="210"/>
        <item x="87"/>
        <item x="589"/>
        <item x="730"/>
        <item x="831"/>
        <item x="35"/>
        <item x="165"/>
        <item x="619"/>
        <item x="567"/>
        <item x="127"/>
        <item x="67"/>
        <item x="115"/>
        <item x="500"/>
        <item x="556"/>
        <item x="402"/>
        <item x="937"/>
        <item x="105"/>
        <item x="572"/>
        <item x="621"/>
        <item x="462"/>
        <item x="662"/>
        <item x="695"/>
        <item x="270"/>
        <item x="927"/>
        <item x="178"/>
        <item x="367"/>
        <item x="247"/>
        <item x="522"/>
        <item x="387"/>
        <item x="987"/>
        <item x="79"/>
        <item x="41"/>
        <item x="491"/>
        <item x="108"/>
        <item x="979"/>
        <item x="351"/>
        <item x="198"/>
        <item x="750"/>
        <item x="574"/>
        <item x="417"/>
        <item x="192"/>
        <item x="939"/>
        <item x="766"/>
        <item x="668"/>
        <item x="946"/>
        <item x="638"/>
        <item x="100"/>
        <item x="255"/>
        <item x="195"/>
        <item x="608"/>
        <item x="148"/>
        <item x="593"/>
        <item x="419"/>
        <item x="253"/>
        <item x="202"/>
        <item x="761"/>
        <item x="454"/>
        <item x="147"/>
        <item x="673"/>
        <item x="450"/>
        <item x="587"/>
        <item x="190"/>
        <item x="844"/>
        <item x="249"/>
        <item x="508"/>
        <item x="465"/>
        <item x="597"/>
        <item x="309"/>
        <item x="769"/>
        <item x="78"/>
        <item x="961"/>
        <item x="421"/>
        <item x="152"/>
        <item x="424"/>
        <item x="511"/>
        <item x="60"/>
        <item x="304"/>
        <item x="800"/>
        <item x="923"/>
        <item x="157"/>
        <item x="81"/>
        <item x="113"/>
        <item x="865"/>
        <item x="900"/>
        <item x="292"/>
        <item x="348"/>
        <item x="988"/>
        <item x="919"/>
        <item x="444"/>
        <item x="727"/>
        <item x="970"/>
        <item x="884"/>
        <item x="346"/>
        <item x="282"/>
        <item x="403"/>
        <item x="46"/>
        <item x="759"/>
        <item x="426"/>
        <item x="951"/>
        <item x="264"/>
        <item x="488"/>
        <item x="132"/>
        <item x="397"/>
        <item x="682"/>
        <item x="42"/>
        <item x="813"/>
        <item x="322"/>
        <item x="404"/>
        <item x="342"/>
        <item x="706"/>
        <item x="44"/>
        <item x="382"/>
        <item x="729"/>
        <item x="602"/>
        <item x="425"/>
        <item x="241"/>
        <item x="240"/>
        <item x="3"/>
        <item x="837"/>
        <item x="976"/>
        <item x="647"/>
        <item x="64"/>
        <item x="279"/>
        <item x="651"/>
        <item x="994"/>
        <item x="828"/>
        <item x="655"/>
        <item x="848"/>
        <item x="999"/>
        <item t="default"/>
      </items>
    </pivotField>
    <pivotField compact="0" showAll="0">
      <items count="449">
        <item x="0"/>
        <item x="60"/>
        <item x="31"/>
        <item x="126"/>
        <item x="79"/>
        <item x="67"/>
        <item x="65"/>
        <item x="272"/>
        <item x="81"/>
        <item x="1"/>
        <item x="42"/>
        <item x="39"/>
        <item x="12"/>
        <item x="37"/>
        <item x="89"/>
        <item x="22"/>
        <item x="118"/>
        <item x="196"/>
        <item x="173"/>
        <item x="166"/>
        <item x="186"/>
        <item x="97"/>
        <item x="50"/>
        <item x="54"/>
        <item x="49"/>
        <item x="162"/>
        <item x="33"/>
        <item x="170"/>
        <item x="88"/>
        <item x="74"/>
        <item x="26"/>
        <item x="136"/>
        <item x="41"/>
        <item x="167"/>
        <item x="61"/>
        <item x="220"/>
        <item x="178"/>
        <item x="3"/>
        <item x="333"/>
        <item x="6"/>
        <item x="176"/>
        <item x="53"/>
        <item x="73"/>
        <item x="70"/>
        <item x="92"/>
        <item x="135"/>
        <item x="5"/>
        <item x="98"/>
        <item x="91"/>
        <item x="20"/>
        <item x="36"/>
        <item x="57"/>
        <item x="306"/>
        <item x="291"/>
        <item x="46"/>
        <item x="55"/>
        <item x="8"/>
        <item x="9"/>
        <item x="330"/>
        <item x="191"/>
        <item x="47"/>
        <item x="313"/>
        <item x="85"/>
        <item x="350"/>
        <item x="260"/>
        <item x="143"/>
        <item x="44"/>
        <item x="190"/>
        <item x="71"/>
        <item x="168"/>
        <item x="4"/>
        <item x="106"/>
        <item x="75"/>
        <item x="58"/>
        <item x="48"/>
        <item x="32"/>
        <item x="139"/>
        <item x="111"/>
        <item x="141"/>
        <item x="275"/>
        <item x="133"/>
        <item x="251"/>
        <item x="35"/>
        <item x="200"/>
        <item x="25"/>
        <item x="14"/>
        <item x="243"/>
        <item x="29"/>
        <item x="151"/>
        <item x="40"/>
        <item x="103"/>
        <item x="62"/>
        <item x="122"/>
        <item x="34"/>
        <item x="83"/>
        <item x="435"/>
        <item x="344"/>
        <item x="144"/>
        <item x="358"/>
        <item x="66"/>
        <item x="408"/>
        <item x="405"/>
        <item x="287"/>
        <item x="317"/>
        <item x="174"/>
        <item x="77"/>
        <item x="311"/>
        <item x="204"/>
        <item x="224"/>
        <item x="124"/>
        <item x="410"/>
        <item x="110"/>
        <item x="286"/>
        <item x="334"/>
        <item x="329"/>
        <item x="134"/>
        <item x="356"/>
        <item x="10"/>
        <item x="258"/>
        <item x="379"/>
        <item x="171"/>
        <item x="303"/>
        <item x="241"/>
        <item x="312"/>
        <item x="69"/>
        <item x="194"/>
        <item x="43"/>
        <item x="219"/>
        <item x="203"/>
        <item x="267"/>
        <item x="349"/>
        <item x="428"/>
        <item x="117"/>
        <item x="211"/>
        <item x="424"/>
        <item x="373"/>
        <item x="130"/>
        <item x="229"/>
        <item x="242"/>
        <item x="431"/>
        <item x="169"/>
        <item x="415"/>
        <item x="423"/>
        <item x="113"/>
        <item x="157"/>
        <item x="369"/>
        <item x="142"/>
        <item x="440"/>
        <item x="328"/>
        <item x="433"/>
        <item x="403"/>
        <item x="316"/>
        <item x="131"/>
        <item x="94"/>
        <item x="180"/>
        <item x="24"/>
        <item x="237"/>
        <item x="160"/>
        <item x="213"/>
        <item x="386"/>
        <item x="376"/>
        <item x="357"/>
        <item x="240"/>
        <item x="226"/>
        <item x="28"/>
        <item x="292"/>
        <item x="185"/>
        <item x="399"/>
        <item x="430"/>
        <item x="370"/>
        <item x="352"/>
        <item x="390"/>
        <item x="400"/>
        <item x="378"/>
        <item x="145"/>
        <item x="382"/>
        <item x="132"/>
        <item x="281"/>
        <item x="64"/>
        <item x="18"/>
        <item x="338"/>
        <item x="221"/>
        <item x="138"/>
        <item x="234"/>
        <item x="163"/>
        <item x="394"/>
        <item x="87"/>
        <item x="175"/>
        <item x="182"/>
        <item x="362"/>
        <item x="15"/>
        <item x="236"/>
        <item x="146"/>
        <item x="371"/>
        <item x="109"/>
        <item x="302"/>
        <item x="205"/>
        <item x="445"/>
        <item x="161"/>
        <item x="276"/>
        <item x="80"/>
        <item x="209"/>
        <item x="407"/>
        <item x="426"/>
        <item x="321"/>
        <item x="384"/>
        <item x="101"/>
        <item x="207"/>
        <item x="325"/>
        <item x="271"/>
        <item x="414"/>
        <item x="339"/>
        <item x="310"/>
        <item x="56"/>
        <item x="432"/>
        <item x="322"/>
        <item x="218"/>
        <item x="381"/>
        <item x="148"/>
        <item x="93"/>
        <item x="193"/>
        <item x="299"/>
        <item x="355"/>
        <item x="177"/>
        <item x="411"/>
        <item x="11"/>
        <item x="417"/>
        <item x="342"/>
        <item x="107"/>
        <item x="233"/>
        <item x="314"/>
        <item x="179"/>
        <item x="197"/>
        <item x="396"/>
        <item x="13"/>
        <item x="300"/>
        <item x="401"/>
        <item x="165"/>
        <item x="337"/>
        <item x="404"/>
        <item x="318"/>
        <item x="159"/>
        <item x="153"/>
        <item x="439"/>
        <item x="326"/>
        <item x="137"/>
        <item x="393"/>
        <item x="296"/>
        <item x="262"/>
        <item x="38"/>
        <item x="121"/>
        <item x="279"/>
        <item x="278"/>
        <item x="108"/>
        <item x="19"/>
        <item x="398"/>
        <item x="202"/>
        <item x="17"/>
        <item x="51"/>
        <item x="336"/>
        <item x="208"/>
        <item x="309"/>
        <item x="315"/>
        <item x="127"/>
        <item x="402"/>
        <item x="387"/>
        <item x="238"/>
        <item x="359"/>
        <item x="82"/>
        <item x="347"/>
        <item x="201"/>
        <item x="268"/>
        <item x="105"/>
        <item x="27"/>
        <item x="254"/>
        <item x="259"/>
        <item x="235"/>
        <item x="100"/>
        <item x="152"/>
        <item x="293"/>
        <item x="307"/>
        <item x="68"/>
        <item x="354"/>
        <item x="21"/>
        <item x="2"/>
        <item x="323"/>
        <item x="392"/>
        <item x="78"/>
        <item x="231"/>
        <item x="7"/>
        <item x="280"/>
        <item x="391"/>
        <item x="446"/>
        <item x="181"/>
        <item x="188"/>
        <item x="222"/>
        <item x="247"/>
        <item x="250"/>
        <item x="212"/>
        <item x="228"/>
        <item x="232"/>
        <item x="129"/>
        <item x="295"/>
        <item x="406"/>
        <item x="265"/>
        <item x="380"/>
        <item x="199"/>
        <item x="374"/>
        <item x="195"/>
        <item x="351"/>
        <item x="84"/>
        <item x="343"/>
        <item x="353"/>
        <item x="441"/>
        <item x="256"/>
        <item x="158"/>
        <item x="319"/>
        <item x="155"/>
        <item x="63"/>
        <item x="375"/>
        <item x="290"/>
        <item x="30"/>
        <item x="388"/>
        <item x="427"/>
        <item x="59"/>
        <item x="123"/>
        <item x="368"/>
        <item x="443"/>
        <item x="156"/>
        <item x="23"/>
        <item x="16"/>
        <item x="270"/>
        <item x="420"/>
        <item x="248"/>
        <item x="230"/>
        <item x="244"/>
        <item x="210"/>
        <item x="95"/>
        <item x="112"/>
        <item x="327"/>
        <item x="164"/>
        <item x="289"/>
        <item x="340"/>
        <item x="116"/>
        <item x="365"/>
        <item x="324"/>
        <item x="397"/>
        <item x="444"/>
        <item x="86"/>
        <item x="147"/>
        <item x="438"/>
        <item x="436"/>
        <item x="363"/>
        <item x="266"/>
        <item x="252"/>
        <item x="263"/>
        <item x="102"/>
        <item x="389"/>
        <item x="120"/>
        <item x="419"/>
        <item x="297"/>
        <item x="257"/>
        <item x="285"/>
        <item x="184"/>
        <item x="273"/>
        <item x="76"/>
        <item x="425"/>
        <item x="261"/>
        <item x="154"/>
        <item x="320"/>
        <item x="215"/>
        <item x="45"/>
        <item x="421"/>
        <item x="429"/>
        <item x="413"/>
        <item x="416"/>
        <item x="249"/>
        <item x="284"/>
        <item x="367"/>
        <item x="187"/>
        <item x="104"/>
        <item x="90"/>
        <item x="225"/>
        <item x="385"/>
        <item x="172"/>
        <item x="189"/>
        <item x="308"/>
        <item x="345"/>
        <item x="372"/>
        <item x="198"/>
        <item x="305"/>
        <item x="361"/>
        <item x="418"/>
        <item x="409"/>
        <item x="115"/>
        <item x="434"/>
        <item x="288"/>
        <item x="206"/>
        <item x="183"/>
        <item x="253"/>
        <item x="96"/>
        <item x="298"/>
        <item x="227"/>
        <item x="422"/>
        <item x="304"/>
        <item x="99"/>
        <item x="366"/>
        <item x="217"/>
        <item x="128"/>
        <item x="264"/>
        <item x="412"/>
        <item x="282"/>
        <item x="364"/>
        <item x="301"/>
        <item x="395"/>
        <item x="294"/>
        <item x="437"/>
        <item x="125"/>
        <item x="246"/>
        <item x="269"/>
        <item x="335"/>
        <item x="223"/>
        <item x="114"/>
        <item x="245"/>
        <item x="255"/>
        <item x="119"/>
        <item x="140"/>
        <item x="274"/>
        <item x="346"/>
        <item x="192"/>
        <item x="377"/>
        <item x="283"/>
        <item x="150"/>
        <item x="383"/>
        <item x="442"/>
        <item x="239"/>
        <item x="332"/>
        <item x="277"/>
        <item x="348"/>
        <item x="149"/>
        <item x="214"/>
        <item x="341"/>
        <item x="360"/>
        <item x="72"/>
        <item x="331"/>
        <item x="216"/>
        <item x="52"/>
        <item x="447"/>
        <item t="default"/>
      </items>
    </pivotField>
    <pivotField axis="axisRow" dataField="1" compact="0" showAll="0">
      <items count="966">
        <item x="0"/>
        <item x="99"/>
        <item x="50"/>
        <item x="247"/>
        <item x="443"/>
        <item x="297"/>
        <item x="725"/>
        <item x="303"/>
        <item x="169"/>
        <item x="768"/>
        <item x="63"/>
        <item x="520"/>
        <item x="509"/>
        <item x="170"/>
        <item x="217"/>
        <item x="769"/>
        <item x="474"/>
        <item x="478"/>
        <item x="870"/>
        <item x="289"/>
        <item x="183"/>
        <item x="710"/>
        <item x="271"/>
        <item x="871"/>
        <item x="640"/>
        <item x="498"/>
        <item x="315"/>
        <item x="411"/>
        <item x="253"/>
        <item x="914"/>
        <item x="197"/>
        <item x="348"/>
        <item x="324"/>
        <item x="849"/>
        <item x="94"/>
        <item x="772"/>
        <item x="290"/>
        <item x="6"/>
        <item x="36"/>
        <item x="598"/>
        <item x="354"/>
        <item x="888"/>
        <item x="693"/>
        <item x="314"/>
        <item x="66"/>
        <item x="450"/>
        <item x="883"/>
        <item x="937"/>
        <item x="804"/>
        <item x="370"/>
        <item x="280"/>
        <item x="145"/>
        <item x="566"/>
        <item x="720"/>
        <item x="893"/>
        <item x="783"/>
        <item x="307"/>
        <item x="722"/>
        <item x="27"/>
        <item x="461"/>
        <item x="488"/>
        <item x="903"/>
        <item x="434"/>
        <item x="447"/>
        <item x="516"/>
        <item x="874"/>
        <item x="782"/>
        <item x="631"/>
        <item x="363"/>
        <item x="69"/>
        <item x="600"/>
        <item x="533"/>
        <item x="268"/>
        <item x="296"/>
        <item x="919"/>
        <item x="649"/>
        <item x="418"/>
        <item x="727"/>
        <item x="884"/>
        <item x="847"/>
        <item x="855"/>
        <item x="320"/>
        <item x="155"/>
        <item x="351"/>
        <item x="857"/>
        <item x="865"/>
        <item x="656"/>
        <item x="52"/>
        <item x="102"/>
        <item x="3"/>
        <item x="824"/>
        <item x="201"/>
        <item x="718"/>
        <item x="188"/>
        <item x="831"/>
        <item x="186"/>
        <item x="817"/>
        <item x="265"/>
        <item x="135"/>
        <item x="64"/>
        <item x="343"/>
        <item x="749"/>
        <item x="830"/>
        <item x="300"/>
        <item x="612"/>
        <item x="374"/>
        <item x="396"/>
        <item x="789"/>
        <item x="852"/>
        <item x="940"/>
        <item x="191"/>
        <item x="11"/>
        <item x="445"/>
        <item x="108"/>
        <item x="306"/>
        <item x="236"/>
        <item x="952"/>
        <item x="765"/>
        <item x="189"/>
        <item x="9"/>
        <item x="312"/>
        <item x="702"/>
        <item x="436"/>
        <item x="316"/>
        <item x="504"/>
        <item x="560"/>
        <item x="894"/>
        <item x="323"/>
        <item x="489"/>
        <item x="766"/>
        <item x="293"/>
        <item x="511"/>
        <item x="352"/>
        <item x="203"/>
        <item x="181"/>
        <item x="869"/>
        <item x="232"/>
        <item x="881"/>
        <item x="389"/>
        <item x="131"/>
        <item x="906"/>
        <item x="248"/>
        <item x="570"/>
        <item x="59"/>
        <item x="897"/>
        <item x="459"/>
        <item x="241"/>
        <item x="375"/>
        <item x="72"/>
        <item x="890"/>
        <item x="453"/>
        <item x="555"/>
        <item x="311"/>
        <item x="46"/>
        <item x="353"/>
        <item x="204"/>
        <item x="773"/>
        <item x="159"/>
        <item x="233"/>
        <item x="386"/>
        <item x="758"/>
        <item x="660"/>
        <item x="77"/>
        <item x="385"/>
        <item x="793"/>
        <item x="45"/>
        <item x="571"/>
        <item x="482"/>
        <item x="961"/>
        <item x="469"/>
        <item x="156"/>
        <item x="777"/>
        <item x="926"/>
        <item x="684"/>
        <item x="136"/>
        <item x="128"/>
        <item x="74"/>
        <item x="506"/>
        <item x="960"/>
        <item x="623"/>
        <item x="340"/>
        <item x="899"/>
        <item x="561"/>
        <item x="802"/>
        <item x="803"/>
        <item x="780"/>
        <item x="929"/>
        <item x="39"/>
        <item x="719"/>
        <item x="832"/>
        <item x="295"/>
        <item x="820"/>
        <item x="372"/>
        <item x="552"/>
        <item x="588"/>
        <item x="578"/>
        <item x="943"/>
        <item x="194"/>
        <item x="4"/>
        <item x="179"/>
        <item x="273"/>
        <item x="259"/>
        <item x="733"/>
        <item x="172"/>
        <item x="54"/>
        <item x="835"/>
        <item x="757"/>
        <item x="703"/>
        <item x="675"/>
        <item x="846"/>
        <item x="285"/>
        <item x="424"/>
        <item x="134"/>
        <item x="228"/>
        <item x="168"/>
        <item x="617"/>
        <item x="439"/>
        <item x="651"/>
        <item x="202"/>
        <item x="908"/>
        <item x="12"/>
        <item x="452"/>
        <item x="737"/>
        <item x="898"/>
        <item x="377"/>
        <item x="229"/>
        <item x="579"/>
        <item x="322"/>
        <item x="607"/>
        <item x="915"/>
        <item x="614"/>
        <item x="230"/>
        <item x="415"/>
        <item x="212"/>
        <item x="262"/>
        <item x="196"/>
        <item x="810"/>
        <item x="18"/>
        <item x="721"/>
        <item x="948"/>
        <item x="58"/>
        <item x="801"/>
        <item x="907"/>
        <item x="593"/>
        <item x="742"/>
        <item x="909"/>
        <item x="580"/>
        <item x="57"/>
        <item x="682"/>
        <item x="249"/>
        <item x="568"/>
        <item x="565"/>
        <item x="514"/>
        <item x="115"/>
        <item x="207"/>
        <item x="591"/>
        <item x="117"/>
        <item x="282"/>
        <item x="692"/>
        <item x="426"/>
        <item x="313"/>
        <item x="594"/>
        <item x="775"/>
        <item x="414"/>
        <item x="85"/>
        <item x="71"/>
        <item x="485"/>
        <item x="106"/>
        <item x="199"/>
        <item x="834"/>
        <item x="508"/>
        <item x="219"/>
        <item x="925"/>
        <item x="575"/>
        <item x="892"/>
        <item x="621"/>
        <item x="752"/>
        <item x="294"/>
        <item x="927"/>
        <item x="955"/>
        <item x="576"/>
        <item x="537"/>
        <item x="493"/>
        <item x="841"/>
        <item x="495"/>
        <item x="176"/>
        <item x="779"/>
        <item x="80"/>
        <item x="674"/>
        <item x="530"/>
        <item x="47"/>
        <item x="713"/>
        <item x="519"/>
        <item x="142"/>
        <item x="672"/>
        <item x="829"/>
        <item x="643"/>
        <item x="274"/>
        <item x="562"/>
        <item x="350"/>
        <item x="667"/>
        <item x="957"/>
        <item x="677"/>
        <item x="788"/>
        <item x="792"/>
        <item x="646"/>
        <item x="535"/>
        <item x="861"/>
        <item x="921"/>
        <item x="419"/>
        <item x="839"/>
        <item x="585"/>
        <item x="548"/>
        <item x="42"/>
        <item x="843"/>
        <item x="743"/>
        <item x="302"/>
        <item x="291"/>
        <item x="523"/>
        <item x="460"/>
        <item x="924"/>
        <item x="853"/>
        <item x="317"/>
        <item x="665"/>
        <item x="934"/>
        <item x="744"/>
        <item x="911"/>
        <item x="281"/>
        <item x="673"/>
        <item x="405"/>
        <item x="231"/>
        <item x="288"/>
        <item x="666"/>
        <item x="781"/>
        <item x="771"/>
        <item x="700"/>
        <item x="254"/>
        <item x="359"/>
        <item x="774"/>
        <item x="732"/>
        <item x="941"/>
        <item x="467"/>
        <item x="816"/>
        <item x="124"/>
        <item x="931"/>
        <item x="251"/>
        <item x="190"/>
        <item x="116"/>
        <item x="935"/>
        <item x="828"/>
        <item x="89"/>
        <item x="876"/>
        <item x="944"/>
        <item x="599"/>
        <item x="472"/>
        <item x="310"/>
        <item x="442"/>
        <item x="192"/>
        <item x="868"/>
        <item x="818"/>
        <item x="275"/>
        <item x="93"/>
        <item x="458"/>
        <item x="266"/>
        <item x="161"/>
        <item x="542"/>
        <item x="812"/>
        <item x="645"/>
        <item x="466"/>
        <item x="822"/>
        <item x="107"/>
        <item x="873"/>
        <item x="885"/>
        <item x="279"/>
        <item x="160"/>
        <item x="100"/>
        <item x="137"/>
        <item x="390"/>
        <item x="73"/>
        <item x="501"/>
        <item x="833"/>
        <item x="622"/>
        <item x="146"/>
        <item x="481"/>
        <item x="272"/>
        <item x="859"/>
        <item x="916"/>
        <item x="357"/>
        <item x="123"/>
        <item x="887"/>
        <item x="376"/>
        <item x="425"/>
        <item x="104"/>
        <item x="464"/>
        <item x="950"/>
        <item x="257"/>
        <item x="563"/>
        <item x="430"/>
        <item x="902"/>
        <item x="736"/>
        <item x="227"/>
        <item x="38"/>
        <item x="905"/>
        <item x="235"/>
        <item x="240"/>
        <item x="755"/>
        <item x="463"/>
        <item x="13"/>
        <item x="420"/>
        <item x="462"/>
        <item x="698"/>
        <item x="711"/>
        <item x="101"/>
        <item x="760"/>
        <item x="44"/>
        <item x="182"/>
        <item x="701"/>
        <item x="928"/>
        <item x="362"/>
        <item x="686"/>
        <item x="270"/>
        <item x="807"/>
        <item x="239"/>
        <item x="435"/>
        <item x="438"/>
        <item x="118"/>
        <item x="256"/>
        <item x="260"/>
        <item x="863"/>
        <item x="165"/>
        <item x="821"/>
        <item x="31"/>
        <item x="437"/>
        <item x="763"/>
        <item x="759"/>
        <item x="223"/>
        <item x="16"/>
        <item x="512"/>
        <item x="416"/>
        <item x="746"/>
        <item x="551"/>
        <item x="611"/>
        <item x="583"/>
        <item x="695"/>
        <item x="729"/>
        <item x="808"/>
        <item x="147"/>
        <item x="706"/>
        <item x="625"/>
        <item x="901"/>
        <item x="37"/>
        <item x="301"/>
        <item x="56"/>
        <item x="141"/>
        <item x="605"/>
        <item x="878"/>
        <item x="689"/>
        <item x="143"/>
        <item x="748"/>
        <item x="321"/>
        <item x="480"/>
        <item x="790"/>
        <item x="361"/>
        <item x="55"/>
        <item x="330"/>
        <item x="25"/>
        <item x="41"/>
        <item x="658"/>
        <item x="947"/>
        <item x="355"/>
        <item x="896"/>
        <item x="547"/>
        <item x="910"/>
        <item x="954"/>
        <item x="794"/>
        <item x="690"/>
        <item x="596"/>
        <item x="96"/>
        <item x="734"/>
        <item x="401"/>
        <item x="298"/>
        <item x="402"/>
        <item x="650"/>
        <item x="858"/>
        <item x="393"/>
        <item x="778"/>
        <item x="648"/>
        <item x="139"/>
        <item x="371"/>
        <item x="209"/>
        <item x="215"/>
        <item x="471"/>
        <item x="678"/>
        <item x="53"/>
        <item x="785"/>
        <item x="86"/>
        <item x="923"/>
        <item x="112"/>
        <item x="671"/>
        <item x="546"/>
        <item x="823"/>
        <item x="496"/>
        <item x="88"/>
        <item x="526"/>
        <item x="409"/>
        <item x="538"/>
        <item x="344"/>
        <item x="867"/>
        <item x="111"/>
        <item x="503"/>
        <item x="635"/>
        <item x="800"/>
        <item x="308"/>
        <item x="942"/>
        <item x="383"/>
        <item x="762"/>
        <item x="517"/>
        <item x="872"/>
        <item x="158"/>
        <item x="815"/>
        <item x="589"/>
        <item x="770"/>
        <item x="574"/>
        <item x="245"/>
        <item x="930"/>
        <item x="5"/>
        <item x="610"/>
        <item x="638"/>
        <item x="284"/>
        <item x="956"/>
        <item x="705"/>
        <item x="487"/>
        <item x="626"/>
        <item x="525"/>
        <item x="716"/>
        <item x="255"/>
        <item x="164"/>
        <item x="953"/>
        <item x="932"/>
        <item x="286"/>
        <item x="724"/>
        <item x="731"/>
        <item x="78"/>
        <item x="148"/>
        <item x="49"/>
        <item x="276"/>
        <item x="429"/>
        <item x="486"/>
        <item x="358"/>
        <item x="395"/>
        <item x="113"/>
        <item x="862"/>
        <item x="10"/>
        <item x="534"/>
        <item x="699"/>
        <item x="799"/>
        <item x="691"/>
        <item x="670"/>
        <item x="132"/>
        <item x="105"/>
        <item x="34"/>
        <item x="636"/>
        <item x="406"/>
        <item x="392"/>
        <item x="545"/>
        <item x="531"/>
        <item x="723"/>
        <item x="378"/>
        <item x="726"/>
        <item x="609"/>
        <item x="795"/>
        <item x="198"/>
        <item x="879"/>
        <item x="211"/>
        <item x="669"/>
        <item x="364"/>
        <item x="65"/>
        <item x="544"/>
        <item x="741"/>
        <item x="62"/>
        <item x="30"/>
        <item x="602"/>
        <item x="68"/>
        <item x="662"/>
        <item x="277"/>
        <item x="360"/>
        <item x="1"/>
        <item x="836"/>
        <item x="75"/>
        <item x="797"/>
        <item x="328"/>
        <item x="813"/>
        <item x="243"/>
        <item x="709"/>
        <item x="527"/>
        <item x="694"/>
        <item x="7"/>
        <item x="365"/>
        <item x="242"/>
        <item x="234"/>
        <item x="431"/>
        <item x="556"/>
        <item x="40"/>
        <item x="129"/>
        <item x="23"/>
        <item x="98"/>
        <item x="82"/>
        <item x="913"/>
        <item x="417"/>
        <item x="567"/>
        <item x="513"/>
        <item x="740"/>
        <item x="661"/>
        <item x="14"/>
        <item x="138"/>
        <item x="283"/>
        <item x="624"/>
        <item x="581"/>
        <item x="886"/>
        <item x="109"/>
        <item x="326"/>
        <item x="8"/>
        <item x="369"/>
        <item x="342"/>
        <item x="827"/>
        <item x="299"/>
        <item x="373"/>
        <item x="939"/>
        <item x="258"/>
        <item x="399"/>
        <item x="647"/>
        <item x="154"/>
        <item x="477"/>
        <item x="184"/>
        <item x="697"/>
        <item x="877"/>
        <item x="19"/>
        <item x="616"/>
        <item x="505"/>
        <item x="641"/>
        <item x="851"/>
        <item x="339"/>
        <item x="97"/>
        <item x="627"/>
        <item x="122"/>
        <item x="337"/>
        <item x="502"/>
        <item x="880"/>
        <item x="922"/>
        <item x="440"/>
        <item x="962"/>
        <item x="81"/>
        <item x="840"/>
        <item x="15"/>
        <item x="21"/>
        <item x="83"/>
        <item x="166"/>
        <item x="79"/>
        <item x="601"/>
        <item x="206"/>
        <item x="329"/>
        <item x="84"/>
        <item x="127"/>
        <item x="382"/>
        <item x="532"/>
        <item x="304"/>
        <item x="187"/>
        <item x="441"/>
        <item x="484"/>
        <item x="494"/>
        <item x="754"/>
        <item x="490"/>
        <item x="422"/>
        <item x="267"/>
        <item x="173"/>
        <item x="558"/>
        <item x="708"/>
        <item x="475"/>
        <item x="639"/>
        <item x="91"/>
        <item x="26"/>
        <item x="564"/>
        <item x="126"/>
        <item x="507"/>
        <item x="745"/>
        <item x="613"/>
        <item x="404"/>
        <item x="604"/>
        <item x="912"/>
        <item x="767"/>
        <item x="380"/>
        <item x="642"/>
        <item x="529"/>
        <item x="468"/>
        <item x="193"/>
        <item x="657"/>
        <item x="936"/>
        <item x="455"/>
        <item x="644"/>
        <item x="214"/>
        <item x="633"/>
        <item x="410"/>
        <item x="144"/>
        <item x="465"/>
        <item x="572"/>
        <item x="764"/>
        <item x="394"/>
        <item x="632"/>
        <item x="327"/>
        <item x="403"/>
        <item x="963"/>
        <item x="140"/>
        <item x="427"/>
        <item x="92"/>
        <item x="387"/>
        <item x="730"/>
        <item x="333"/>
        <item x="292"/>
        <item x="125"/>
        <item x="786"/>
        <item x="400"/>
        <item x="753"/>
        <item x="776"/>
        <item x="110"/>
        <item x="958"/>
        <item x="90"/>
        <item x="543"/>
        <item x="22"/>
        <item x="704"/>
        <item x="653"/>
        <item x="391"/>
        <item x="476"/>
        <item x="809"/>
        <item x="946"/>
        <item x="491"/>
        <item x="838"/>
        <item x="844"/>
        <item x="515"/>
        <item x="220"/>
        <item x="628"/>
        <item x="341"/>
        <item x="715"/>
        <item x="540"/>
        <item x="904"/>
        <item x="263"/>
        <item x="174"/>
        <item x="945"/>
        <item x="756"/>
        <item x="630"/>
        <item x="305"/>
        <item x="32"/>
        <item x="149"/>
        <item x="121"/>
        <item x="784"/>
        <item x="133"/>
        <item x="889"/>
        <item x="153"/>
        <item x="683"/>
        <item x="590"/>
        <item x="287"/>
        <item x="618"/>
        <item x="412"/>
        <item x="866"/>
        <item x="668"/>
        <item x="347"/>
        <item x="457"/>
        <item x="559"/>
        <item x="346"/>
        <item x="76"/>
        <item x="521"/>
        <item x="252"/>
        <item x="338"/>
        <item x="679"/>
        <item x="603"/>
        <item x="707"/>
        <item x="938"/>
        <item x="167"/>
        <item x="528"/>
        <item x="208"/>
        <item x="120"/>
        <item x="152"/>
        <item x="432"/>
        <item x="751"/>
        <item x="384"/>
        <item x="918"/>
        <item x="761"/>
        <item x="446"/>
        <item x="224"/>
        <item x="573"/>
        <item x="381"/>
        <item x="24"/>
        <item x="541"/>
        <item x="805"/>
        <item x="549"/>
        <item x="798"/>
        <item x="714"/>
        <item x="492"/>
        <item x="250"/>
        <item x="336"/>
        <item x="747"/>
        <item x="854"/>
        <item x="163"/>
        <item x="655"/>
        <item x="825"/>
        <item x="119"/>
        <item x="951"/>
        <item x="739"/>
        <item x="676"/>
        <item x="334"/>
        <item x="814"/>
        <item x="407"/>
        <item x="67"/>
        <item x="659"/>
        <item x="728"/>
        <item x="735"/>
        <item x="451"/>
        <item x="712"/>
        <item x="654"/>
        <item x="500"/>
        <item x="218"/>
        <item x="933"/>
        <item x="875"/>
        <item x="87"/>
        <item x="237"/>
        <item x="331"/>
        <item x="577"/>
        <item x="335"/>
        <item x="848"/>
        <item x="620"/>
        <item x="856"/>
        <item x="367"/>
        <item x="48"/>
        <item x="717"/>
        <item x="325"/>
        <item x="787"/>
        <item x="557"/>
        <item x="17"/>
        <item x="356"/>
        <item x="60"/>
        <item x="806"/>
        <item x="28"/>
        <item x="448"/>
        <item x="349"/>
        <item x="819"/>
        <item x="185"/>
        <item x="216"/>
        <item x="688"/>
        <item x="454"/>
        <item x="845"/>
        <item x="413"/>
        <item x="553"/>
        <item x="663"/>
        <item x="2"/>
        <item x="345"/>
        <item x="388"/>
        <item x="264"/>
        <item x="51"/>
        <item x="456"/>
        <item x="114"/>
        <item x="584"/>
        <item x="20"/>
        <item x="586"/>
        <item x="569"/>
        <item x="837"/>
        <item x="278"/>
        <item x="162"/>
        <item x="608"/>
        <item x="811"/>
        <item x="29"/>
        <item x="592"/>
        <item x="95"/>
        <item x="449"/>
        <item x="959"/>
        <item x="864"/>
        <item x="398"/>
        <item x="269"/>
        <item x="860"/>
        <item x="920"/>
        <item x="171"/>
        <item x="70"/>
        <item x="619"/>
        <item x="606"/>
        <item x="550"/>
        <item x="664"/>
        <item x="917"/>
        <item x="177"/>
        <item x="408"/>
        <item x="473"/>
        <item x="318"/>
        <item x="175"/>
        <item x="470"/>
        <item x="195"/>
        <item x="536"/>
        <item x="368"/>
        <item x="225"/>
        <item x="261"/>
        <item x="226"/>
        <item x="433"/>
        <item x="130"/>
        <item x="497"/>
        <item x="738"/>
        <item x="43"/>
        <item x="687"/>
        <item x="246"/>
        <item x="397"/>
        <item x="750"/>
        <item x="103"/>
        <item x="210"/>
        <item x="238"/>
        <item x="178"/>
        <item x="423"/>
        <item x="483"/>
        <item x="634"/>
        <item x="900"/>
        <item x="652"/>
        <item x="150"/>
        <item x="587"/>
        <item x="151"/>
        <item x="222"/>
        <item x="637"/>
        <item x="428"/>
        <item x="522"/>
        <item x="629"/>
        <item x="366"/>
        <item x="539"/>
        <item x="597"/>
        <item x="595"/>
        <item x="510"/>
        <item x="696"/>
        <item x="444"/>
        <item x="309"/>
        <item x="615"/>
        <item x="524"/>
        <item x="244"/>
        <item x="61"/>
        <item x="221"/>
        <item x="681"/>
        <item x="582"/>
        <item x="949"/>
        <item x="518"/>
        <item x="35"/>
        <item x="213"/>
        <item x="796"/>
        <item x="791"/>
        <item x="33"/>
        <item x="157"/>
        <item x="891"/>
        <item x="850"/>
        <item x="200"/>
        <item x="499"/>
        <item x="554"/>
        <item x="826"/>
        <item x="842"/>
        <item x="180"/>
        <item x="882"/>
        <item x="319"/>
        <item x="895"/>
        <item x="379"/>
        <item x="680"/>
        <item x="421"/>
        <item x="479"/>
        <item x="685"/>
        <item x="332"/>
        <item x="205"/>
        <item x="964"/>
        <item t="default"/>
      </items>
    </pivotField>
    <pivotField compact="0" showAll="0">
      <items count="6">
        <item x="3"/>
        <item x="0"/>
        <item x="2"/>
        <item x="1"/>
        <item x="4"/>
        <item t="default"/>
      </items>
    </pivotField>
    <pivotField axis="axisPage" compact="0" showAll="0">
      <items count="591">
        <item x="0"/>
        <item x="49"/>
        <item x="62"/>
        <item x="514"/>
        <item x="243"/>
        <item x="352"/>
        <item x="234"/>
        <item x="65"/>
        <item x="171"/>
        <item x="443"/>
        <item x="27"/>
        <item x="36"/>
        <item x="68"/>
        <item x="6"/>
        <item x="161"/>
        <item x="356"/>
        <item x="528"/>
        <item x="276"/>
        <item x="3"/>
        <item x="270"/>
        <item x="150"/>
        <item x="11"/>
        <item x="226"/>
        <item x="141"/>
        <item x="249"/>
        <item x="235"/>
        <item x="254"/>
        <item x="298"/>
        <item x="164"/>
        <item x="521"/>
        <item x="95"/>
        <item x="63"/>
        <item x="334"/>
        <item x="174"/>
        <item x="142"/>
        <item x="344"/>
        <item x="177"/>
        <item x="9"/>
        <item x="430"/>
        <item x="337"/>
        <item x="523"/>
        <item x="44"/>
        <item x="240"/>
        <item x="126"/>
        <item x="133"/>
        <item x="550"/>
        <item x="4"/>
        <item x="71"/>
        <item x="12"/>
        <item x="75"/>
        <item x="176"/>
        <item x="125"/>
        <item x="207"/>
        <item x="101"/>
        <item x="217"/>
        <item x="197"/>
        <item x="377"/>
        <item x="251"/>
        <item x="167"/>
        <item x="569"/>
        <item x="109"/>
        <item x="520"/>
        <item x="464"/>
        <item x="131"/>
        <item x="83"/>
        <item x="239"/>
        <item x="107"/>
        <item x="51"/>
        <item x="70"/>
        <item x="385"/>
        <item x="373"/>
        <item x="467"/>
        <item x="175"/>
        <item x="543"/>
        <item x="172"/>
        <item x="100"/>
        <item x="286"/>
        <item x="72"/>
        <item x="99"/>
        <item x="215"/>
        <item x="39"/>
        <item x="121"/>
        <item x="329"/>
        <item x="222"/>
        <item x="45"/>
        <item x="576"/>
        <item x="115"/>
        <item x="97"/>
        <item x="87"/>
        <item x="199"/>
        <item x="13"/>
        <item x="16"/>
        <item x="196"/>
        <item x="408"/>
        <item x="459"/>
        <item x="238"/>
        <item x="339"/>
        <item x="88"/>
        <item x="37"/>
        <item x="250"/>
        <item x="460"/>
        <item x="41"/>
        <item x="192"/>
        <item x="86"/>
        <item x="493"/>
        <item x="127"/>
        <item x="220"/>
        <item x="124"/>
        <item x="316"/>
        <item x="530"/>
        <item x="53"/>
        <item x="246"/>
        <item x="393"/>
        <item x="300"/>
        <item x="476"/>
        <item x="105"/>
        <item x="78"/>
        <item x="58"/>
        <item x="30"/>
        <item x="406"/>
        <item x="54"/>
        <item x="227"/>
        <item x="221"/>
        <item x="38"/>
        <item x="18"/>
        <item x="158"/>
        <item x="231"/>
        <item x="188"/>
        <item x="279"/>
        <item x="382"/>
        <item x="561"/>
        <item x="23"/>
        <item x="182"/>
        <item x="358"/>
        <item x="293"/>
        <item x="147"/>
        <item x="98"/>
        <item x="496"/>
        <item x="46"/>
        <item x="503"/>
        <item x="295"/>
        <item x="110"/>
        <item x="287"/>
        <item x="388"/>
        <item x="144"/>
        <item x="1"/>
        <item x="122"/>
        <item x="415"/>
        <item x="510"/>
        <item x="318"/>
        <item x="25"/>
        <item x="55"/>
        <item x="34"/>
        <item x="499"/>
        <item x="170"/>
        <item x="283"/>
        <item x="73"/>
        <item x="535"/>
        <item x="350"/>
        <item x="5"/>
        <item x="463"/>
        <item x="230"/>
        <item x="559"/>
        <item x="80"/>
        <item x="483"/>
        <item x="554"/>
        <item x="236"/>
        <item x="229"/>
        <item x="515"/>
        <item x="129"/>
        <item x="277"/>
        <item x="288"/>
        <item x="257"/>
        <item x="271"/>
        <item x="325"/>
        <item x="548"/>
        <item x="346"/>
        <item x="135"/>
        <item x="468"/>
        <item x="40"/>
        <item x="134"/>
        <item x="14"/>
        <item x="56"/>
        <item x="381"/>
        <item x="84"/>
        <item x="317"/>
        <item x="280"/>
        <item x="512"/>
        <item x="52"/>
        <item x="155"/>
        <item x="57"/>
        <item x="203"/>
        <item x="455"/>
        <item x="505"/>
        <item x="538"/>
        <item x="205"/>
        <item x="319"/>
        <item x="10"/>
        <item x="394"/>
        <item x="42"/>
        <item x="248"/>
        <item x="537"/>
        <item x="31"/>
        <item x="7"/>
        <item x="517"/>
        <item x="439"/>
        <item x="500"/>
        <item x="64"/>
        <item x="465"/>
        <item x="202"/>
        <item x="370"/>
        <item x="585"/>
        <item x="166"/>
        <item x="146"/>
        <item x="242"/>
        <item x="67"/>
        <item x="326"/>
        <item x="501"/>
        <item x="61"/>
        <item x="201"/>
        <item x="526"/>
        <item x="259"/>
        <item x="228"/>
        <item x="563"/>
        <item x="431"/>
        <item x="210"/>
        <item x="570"/>
        <item x="441"/>
        <item x="574"/>
        <item x="360"/>
        <item x="462"/>
        <item x="492"/>
        <item x="447"/>
        <item x="108"/>
        <item x="426"/>
        <item x="524"/>
        <item x="489"/>
        <item x="219"/>
        <item x="495"/>
        <item x="552"/>
        <item x="241"/>
        <item x="102"/>
        <item x="480"/>
        <item x="302"/>
        <item x="402"/>
        <item x="48"/>
        <item x="253"/>
        <item x="417"/>
        <item x="581"/>
        <item x="128"/>
        <item x="267"/>
        <item x="198"/>
        <item x="76"/>
        <item x="269"/>
        <item x="94"/>
        <item x="232"/>
        <item x="160"/>
        <item x="365"/>
        <item x="285"/>
        <item x="104"/>
        <item x="369"/>
        <item x="456"/>
        <item x="491"/>
        <item x="375"/>
        <item x="82"/>
        <item x="432"/>
        <item x="140"/>
        <item x="345"/>
        <item x="444"/>
        <item x="224"/>
        <item x="386"/>
        <item x="185"/>
        <item x="438"/>
        <item x="79"/>
        <item x="312"/>
        <item x="448"/>
        <item x="292"/>
        <item x="423"/>
        <item x="305"/>
        <item x="330"/>
        <item x="165"/>
        <item x="15"/>
        <item x="211"/>
        <item x="364"/>
        <item x="558"/>
        <item x="258"/>
        <item x="584"/>
        <item x="307"/>
        <item x="90"/>
        <item x="442"/>
        <item x="502"/>
        <item x="560"/>
        <item x="168"/>
        <item x="541"/>
        <item x="371"/>
        <item x="118"/>
        <item x="119"/>
        <item x="341"/>
        <item x="486"/>
        <item x="223"/>
        <item x="353"/>
        <item x="479"/>
        <item x="21"/>
        <item x="347"/>
        <item x="361"/>
        <item x="400"/>
        <item x="577"/>
        <item x="359"/>
        <item x="436"/>
        <item x="331"/>
        <item x="91"/>
        <item x="490"/>
        <item x="306"/>
        <item x="355"/>
        <item x="478"/>
        <item x="244"/>
        <item x="114"/>
        <item x="117"/>
        <item x="19"/>
        <item x="103"/>
        <item x="89"/>
        <item x="8"/>
        <item x="308"/>
        <item x="419"/>
        <item x="580"/>
        <item x="321"/>
        <item x="424"/>
        <item x="445"/>
        <item x="390"/>
        <item x="132"/>
        <item x="116"/>
        <item x="153"/>
        <item x="323"/>
        <item x="245"/>
        <item x="179"/>
        <item x="472"/>
        <item x="268"/>
        <item x="509"/>
        <item x="77"/>
        <item x="586"/>
        <item x="372"/>
        <item x="513"/>
        <item x="162"/>
        <item x="469"/>
        <item x="22"/>
        <item x="540"/>
        <item x="112"/>
        <item x="233"/>
        <item x="404"/>
        <item x="273"/>
        <item x="461"/>
        <item x="189"/>
        <item x="184"/>
        <item x="123"/>
        <item x="301"/>
        <item x="193"/>
        <item x="148"/>
        <item x="568"/>
        <item x="485"/>
        <item x="81"/>
        <item x="579"/>
        <item x="395"/>
        <item x="392"/>
        <item x="383"/>
        <item x="138"/>
        <item x="446"/>
        <item x="291"/>
        <item x="130"/>
        <item x="262"/>
        <item x="451"/>
        <item x="310"/>
        <item x="263"/>
        <item x="450"/>
        <item x="309"/>
        <item x="260"/>
        <item x="348"/>
        <item x="484"/>
        <item x="588"/>
        <item x="152"/>
        <item x="290"/>
        <item x="413"/>
        <item x="294"/>
        <item x="454"/>
        <item x="333"/>
        <item x="139"/>
        <item x="420"/>
        <item x="453"/>
        <item x="93"/>
        <item x="556"/>
        <item x="516"/>
        <item x="546"/>
        <item x="17"/>
        <item x="266"/>
        <item x="368"/>
        <item x="149"/>
        <item x="498"/>
        <item x="527"/>
        <item x="384"/>
        <item x="265"/>
        <item x="208"/>
        <item x="475"/>
        <item x="534"/>
        <item x="407"/>
        <item x="256"/>
        <item x="20"/>
        <item x="2"/>
        <item x="313"/>
        <item x="163"/>
        <item x="555"/>
        <item x="50"/>
        <item x="553"/>
        <item x="26"/>
        <item x="85"/>
        <item x="497"/>
        <item x="351"/>
        <item x="186"/>
        <item x="573"/>
        <item x="572"/>
        <item x="151"/>
        <item x="354"/>
        <item x="575"/>
        <item x="482"/>
        <item x="59"/>
        <item x="299"/>
        <item x="336"/>
        <item x="29"/>
        <item x="296"/>
        <item x="405"/>
        <item x="449"/>
        <item x="180"/>
        <item x="410"/>
        <item x="458"/>
        <item x="427"/>
        <item x="578"/>
        <item x="74"/>
        <item x="264"/>
        <item x="571"/>
        <item x="209"/>
        <item x="275"/>
        <item x="324"/>
        <item x="466"/>
        <item x="531"/>
        <item x="374"/>
        <item x="111"/>
        <item x="200"/>
        <item x="477"/>
        <item x="397"/>
        <item x="363"/>
        <item x="532"/>
        <item x="183"/>
        <item x="143"/>
        <item x="551"/>
        <item x="562"/>
        <item x="204"/>
        <item x="549"/>
        <item x="544"/>
        <item x="216"/>
        <item x="218"/>
        <item x="567"/>
        <item x="237"/>
        <item x="96"/>
        <item x="35"/>
        <item x="376"/>
        <item x="169"/>
        <item x="487"/>
        <item x="314"/>
        <item x="274"/>
        <item x="474"/>
        <item x="473"/>
        <item x="587"/>
        <item x="178"/>
        <item x="225"/>
        <item x="362"/>
        <item x="340"/>
        <item x="525"/>
        <item x="342"/>
        <item x="284"/>
        <item x="157"/>
        <item x="518"/>
        <item x="338"/>
        <item x="322"/>
        <item x="421"/>
        <item x="282"/>
        <item x="187"/>
        <item x="411"/>
        <item x="508"/>
        <item x="380"/>
        <item x="28"/>
        <item x="416"/>
        <item x="304"/>
        <item x="60"/>
        <item x="564"/>
        <item x="428"/>
        <item x="261"/>
        <item x="565"/>
        <item x="327"/>
        <item x="32"/>
        <item x="542"/>
        <item x="582"/>
        <item x="92"/>
        <item x="357"/>
        <item x="507"/>
        <item x="412"/>
        <item x="547"/>
        <item x="47"/>
        <item x="343"/>
        <item x="255"/>
        <item x="120"/>
        <item x="194"/>
        <item x="69"/>
        <item x="522"/>
        <item x="145"/>
        <item x="320"/>
        <item x="366"/>
        <item x="195"/>
        <item x="429"/>
        <item x="536"/>
        <item x="24"/>
        <item x="387"/>
        <item x="422"/>
        <item x="401"/>
        <item x="154"/>
        <item x="349"/>
        <item x="214"/>
        <item x="391"/>
        <item x="519"/>
        <item x="414"/>
        <item x="278"/>
        <item x="471"/>
        <item x="435"/>
        <item x="433"/>
        <item x="457"/>
        <item x="389"/>
        <item x="303"/>
        <item x="440"/>
        <item x="481"/>
        <item x="297"/>
        <item x="425"/>
        <item x="403"/>
        <item x="328"/>
        <item x="396"/>
        <item x="213"/>
        <item x="494"/>
        <item x="539"/>
        <item x="106"/>
        <item x="511"/>
        <item x="159"/>
        <item x="136"/>
        <item x="113"/>
        <item x="488"/>
        <item x="504"/>
        <item x="272"/>
        <item x="533"/>
        <item x="156"/>
        <item x="190"/>
        <item x="398"/>
        <item x="379"/>
        <item x="367"/>
        <item x="335"/>
        <item x="247"/>
        <item x="566"/>
        <item x="437"/>
        <item x="557"/>
        <item x="409"/>
        <item x="66"/>
        <item x="529"/>
        <item x="181"/>
        <item x="545"/>
        <item x="583"/>
        <item x="452"/>
        <item x="173"/>
        <item x="434"/>
        <item x="289"/>
        <item x="506"/>
        <item x="252"/>
        <item x="399"/>
        <item x="315"/>
        <item x="33"/>
        <item x="311"/>
        <item x="212"/>
        <item x="137"/>
        <item x="191"/>
        <item x="281"/>
        <item x="378"/>
        <item x="43"/>
        <item x="332"/>
        <item x="418"/>
        <item x="206"/>
        <item x="470"/>
        <item x="589"/>
        <item t="default"/>
      </items>
    </pivotField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>
      <items count="26">
        <item x="10"/>
        <item x="4"/>
        <item x="6"/>
        <item x="22"/>
        <item x="12"/>
        <item x="19"/>
        <item x="0"/>
        <item x="20"/>
        <item x="11"/>
        <item x="23"/>
        <item x="5"/>
        <item x="7"/>
        <item x="17"/>
        <item x="16"/>
        <item x="1"/>
        <item x="21"/>
        <item x="14"/>
        <item x="13"/>
        <item x="9"/>
        <item x="15"/>
        <item x="18"/>
        <item x="8"/>
        <item x="2"/>
        <item x="3"/>
        <item x="24"/>
        <item t="default"/>
      </items>
    </pivotField>
    <pivotField compact="0" showAll="0"/>
    <pivotField compact="0" showAll="0"/>
  </pivotFields>
  <rowFields count="2">
    <field x="1"/>
    <field x="4"/>
  </rowFields>
  <rowItems count="37">
    <i>
      <x v="51"/>
    </i>
    <i r="1">
      <x v="2"/>
    </i>
    <i>
      <x v="55"/>
    </i>
    <i r="1">
      <x v="2"/>
    </i>
    <i>
      <x v="97"/>
    </i>
    <i r="1">
      <x v="1"/>
    </i>
    <i>
      <x v="99"/>
    </i>
    <i r="1">
      <x v="5"/>
    </i>
    <i>
      <x v="163"/>
    </i>
    <i r="1">
      <x v="3"/>
    </i>
    <i>
      <x v="172"/>
    </i>
    <i r="1">
      <x v="5"/>
    </i>
    <i>
      <x v="213"/>
    </i>
    <i r="1">
      <x v="4"/>
    </i>
    <i>
      <x v="378"/>
    </i>
    <i r="1">
      <x v="1"/>
    </i>
    <i>
      <x v="428"/>
    </i>
    <i r="1">
      <x v="2"/>
    </i>
    <i>
      <x v="589"/>
    </i>
    <i r="1">
      <x v="4"/>
    </i>
    <i>
      <x v="674"/>
    </i>
    <i r="1">
      <x v="2"/>
    </i>
    <i>
      <x v="685"/>
    </i>
    <i r="1">
      <x v="1"/>
    </i>
    <i>
      <x v="707"/>
    </i>
    <i r="1">
      <x v="3"/>
    </i>
    <i>
      <x v="778"/>
    </i>
    <i r="1">
      <x v="5"/>
    </i>
    <i>
      <x v="865"/>
    </i>
    <i r="1">
      <x v="1"/>
    </i>
    <i>
      <x v="894"/>
    </i>
    <i r="1">
      <x v="1"/>
    </i>
    <i>
      <x v="936"/>
    </i>
    <i r="1">
      <x v="5"/>
    </i>
    <i>
      <x v="950"/>
    </i>
    <i r="1">
      <x v="2"/>
    </i>
    <i t="grand">
      <x/>
    </i>
  </rowItems>
  <colItems count="1">
    <i/>
  </colItems>
  <pageFields count="1">
    <pageField fld="6" item="1" hier="0"/>
  </pageFields>
  <dataFields count="1">
    <dataField name="Sum of pledged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16001AA-9DED-4007-BC99-A3487EBD4AA9}" name="PivotTable4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4:G16" firstHeaderRow="1" firstDataRow="2" firstDataCol="1" rowPageCount="1" colPageCount="1"/>
  <pivotFields count="19">
    <pivotField showAll="0"/>
    <pivotField dataField="1" showAll="0">
      <items count="976">
        <item x="77"/>
        <item x="266"/>
        <item x="397"/>
        <item x="182"/>
        <item x="487"/>
        <item x="351"/>
        <item x="874"/>
        <item x="178"/>
        <item x="916"/>
        <item x="128"/>
        <item x="259"/>
        <item x="801"/>
        <item x="798"/>
        <item x="360"/>
        <item x="547"/>
        <item x="696"/>
        <item x="871"/>
        <item x="804"/>
        <item x="440"/>
        <item x="58"/>
        <item x="412"/>
        <item x="189"/>
        <item x="98"/>
        <item x="206"/>
        <item x="578"/>
        <item x="520"/>
        <item x="143"/>
        <item x="248"/>
        <item x="951"/>
        <item x="837"/>
        <item x="648"/>
        <item x="185"/>
        <item x="953"/>
        <item x="402"/>
        <item x="382"/>
        <item x="383"/>
        <item x="63"/>
        <item x="809"/>
        <item x="99"/>
        <item x="0"/>
        <item x="971"/>
        <item x="791"/>
        <item x="70"/>
        <item x="702"/>
        <item x="628"/>
        <item x="603"/>
        <item x="873"/>
        <item x="115"/>
        <item x="253"/>
        <item x="140"/>
        <item x="408"/>
        <item x="200"/>
        <item x="585"/>
        <item x="708"/>
        <item x="958"/>
        <item x="398"/>
        <item x="489"/>
        <item x="290"/>
        <item x="538"/>
        <item x="47"/>
        <item x="343"/>
        <item x="65"/>
        <item x="876"/>
        <item x="523"/>
        <item x="27"/>
        <item x="502"/>
        <item x="878"/>
        <item x="37"/>
        <item x="936"/>
        <item x="171"/>
        <item x="553"/>
        <item x="33"/>
        <item x="416"/>
        <item x="237"/>
        <item x="674"/>
        <item x="152"/>
        <item x="930"/>
        <item x="679"/>
        <item x="812"/>
        <item x="51"/>
        <item x="414"/>
        <item x="832"/>
        <item x="600"/>
        <item x="106"/>
        <item x="279"/>
        <item x="57"/>
        <item x="136"/>
        <item x="831"/>
        <item x="366"/>
        <item x="762"/>
        <item x="656"/>
        <item x="353"/>
        <item x="581"/>
        <item x="591"/>
        <item x="418"/>
        <item x="550"/>
        <item x="296"/>
        <item x="150"/>
        <item x="121"/>
        <item x="589"/>
        <item x="267"/>
        <item x="905"/>
        <item x="372"/>
        <item x="532"/>
        <item x="166"/>
        <item x="848"/>
        <item x="161"/>
        <item x="887"/>
        <item x="799"/>
        <item x="794"/>
        <item x="605"/>
        <item x="354"/>
        <item x="163"/>
        <item x="970"/>
        <item x="339"/>
        <item x="903"/>
        <item x="766"/>
        <item x="438"/>
        <item x="134"/>
        <item x="720"/>
        <item x="25"/>
        <item x="193"/>
        <item x="740"/>
        <item x="28"/>
        <item x="834"/>
        <item x="681"/>
        <item x="158"/>
        <item x="332"/>
        <item x="620"/>
        <item x="207"/>
        <item x="715"/>
        <item x="890"/>
        <item x="7"/>
        <item x="608"/>
        <item x="49"/>
        <item x="110"/>
        <item x="961"/>
        <item x="117"/>
        <item x="860"/>
        <item x="105"/>
        <item x="297"/>
        <item x="223"/>
        <item x="738"/>
        <item x="869"/>
        <item x="592"/>
        <item x="853"/>
        <item x="641"/>
        <item x="84"/>
        <item x="119"/>
        <item x="88"/>
        <item x="483"/>
        <item x="526"/>
        <item x="439"/>
        <item x="726"/>
        <item x="30"/>
        <item x="159"/>
        <item x="563"/>
        <item x="895"/>
        <item x="514"/>
        <item x="426"/>
        <item x="17"/>
        <item x="265"/>
        <item x="593"/>
        <item x="685"/>
        <item x="828"/>
        <item x="322"/>
        <item x="22"/>
        <item x="833"/>
        <item x="496"/>
        <item x="73"/>
        <item x="872"/>
        <item x="190"/>
        <item x="299"/>
        <item x="817"/>
        <item x="896"/>
        <item x="866"/>
        <item x="826"/>
        <item x="165"/>
        <item x="482"/>
        <item x="524"/>
        <item x="579"/>
        <item x="507"/>
        <item x="859"/>
        <item x="60"/>
        <item x="387"/>
        <item x="716"/>
        <item x="167"/>
        <item x="444"/>
        <item x="435"/>
        <item x="929"/>
        <item x="157"/>
        <item x="204"/>
        <item x="181"/>
        <item x="116"/>
        <item x="379"/>
        <item x="411"/>
        <item x="851"/>
        <item x="307"/>
        <item x="480"/>
        <item x="913"/>
        <item x="389"/>
        <item x="906"/>
        <item x="877"/>
        <item x="842"/>
        <item x="74"/>
        <item x="231"/>
        <item x="86"/>
        <item x="907"/>
        <item x="284"/>
        <item x="710"/>
        <item x="610"/>
        <item x="108"/>
        <item x="537"/>
        <item x="445"/>
        <item x="357"/>
        <item x="956"/>
        <item x="855"/>
        <item x="706"/>
        <item x="545"/>
        <item x="101"/>
        <item x="280"/>
        <item x="257"/>
        <item x="617"/>
        <item x="803"/>
        <item x="729"/>
        <item x="422"/>
        <item x="123"/>
        <item x="844"/>
        <item x="236"/>
        <item x="786"/>
        <item x="967"/>
        <item x="912"/>
        <item x="856"/>
        <item x="160"/>
        <item x="699"/>
        <item x="652"/>
        <item x="87"/>
        <item x="286"/>
        <item x="301"/>
        <item x="634"/>
        <item x="275"/>
        <item x="145"/>
        <item x="142"/>
        <item x="560"/>
        <item x="700"/>
        <item x="727"/>
        <item x="83"/>
        <item x="131"/>
        <item x="377"/>
        <item x="310"/>
        <item x="56"/>
        <item x="386"/>
        <item x="132"/>
        <item x="430"/>
        <item x="270"/>
        <item x="690"/>
        <item x="552"/>
        <item x="187"/>
        <item x="898"/>
        <item x="225"/>
        <item x="683"/>
        <item x="570"/>
        <item x="91"/>
        <item x="512"/>
        <item x="778"/>
        <item x="957"/>
        <item x="103"/>
        <item x="566"/>
        <item x="521"/>
        <item x="814"/>
        <item x="235"/>
        <item x="486"/>
        <item x="102"/>
        <item x="287"/>
        <item x="242"/>
        <item x="821"/>
        <item x="40"/>
        <item x="385"/>
        <item x="722"/>
        <item x="963"/>
        <item x="947"/>
        <item x="527"/>
        <item x="697"/>
        <item x="133"/>
        <item x="888"/>
        <item x="341"/>
        <item x="662"/>
        <item x="670"/>
        <item x="717"/>
        <item x="355"/>
        <item x="946"/>
        <item x="459"/>
        <item x="81"/>
        <item x="644"/>
        <item x="337"/>
        <item x="240"/>
        <item x="460"/>
        <item x="756"/>
        <item x="944"/>
        <item x="263"/>
        <item x="596"/>
        <item x="362"/>
        <item x="23"/>
        <item x="10"/>
        <item x="899"/>
        <item x="935"/>
        <item x="371"/>
        <item x="517"/>
        <item x="730"/>
        <item x="465"/>
        <item x="126"/>
        <item x="302"/>
        <item x="736"/>
        <item x="340"/>
        <item x="749"/>
        <item x="582"/>
        <item x="93"/>
        <item x="909"/>
        <item x="923"/>
        <item x="155"/>
        <item x="139"/>
        <item x="72"/>
        <item x="433"/>
        <item x="849"/>
        <item x="94"/>
        <item x="539"/>
        <item x="559"/>
        <item x="788"/>
        <item x="428"/>
        <item x="114"/>
        <item x="442"/>
        <item x="5"/>
        <item x="632"/>
        <item x="323"/>
        <item x="790"/>
        <item x="939"/>
        <item x="146"/>
        <item x="584"/>
        <item x="505"/>
        <item x="534"/>
        <item x="308"/>
        <item x="111"/>
        <item x="336"/>
        <item x="203"/>
        <item x="885"/>
        <item x="884"/>
        <item x="689"/>
        <item x="321"/>
        <item x="759"/>
        <item x="931"/>
        <item x="347"/>
        <item x="485"/>
        <item x="168"/>
        <item x="964"/>
        <item x="973"/>
        <item x="52"/>
        <item x="391"/>
        <item x="555"/>
        <item x="949"/>
        <item x="405"/>
        <item x="243"/>
        <item x="423"/>
        <item x="277"/>
        <item x="85"/>
        <item x="241"/>
        <item x="728"/>
        <item x="16"/>
        <item x="549"/>
        <item x="645"/>
        <item x="815"/>
        <item x="228"/>
        <item x="880"/>
        <item x="138"/>
        <item x="471"/>
        <item x="291"/>
        <item x="533"/>
        <item x="394"/>
        <item x="525"/>
        <item x="830"/>
        <item x="488"/>
        <item x="271"/>
        <item x="779"/>
        <item x="96"/>
        <item x="184"/>
        <item x="943"/>
        <item x="820"/>
        <item x="647"/>
        <item x="219"/>
        <item x="137"/>
        <item x="952"/>
        <item x="221"/>
        <item x="955"/>
        <item x="463"/>
        <item x="599"/>
        <item x="199"/>
        <item x="493"/>
        <item x="551"/>
        <item x="630"/>
        <item x="732"/>
        <item x="695"/>
        <item x="208"/>
        <item x="141"/>
        <item x="32"/>
        <item x="618"/>
        <item x="845"/>
        <item x="36"/>
        <item x="541"/>
        <item x="580"/>
        <item x="649"/>
        <item x="498"/>
        <item x="558"/>
        <item x="597"/>
        <item x="212"/>
        <item x="222"/>
        <item x="216"/>
        <item x="535"/>
        <item x="29"/>
        <item x="246"/>
        <item x="810"/>
        <item x="516"/>
        <item x="18"/>
        <item x="226"/>
        <item x="751"/>
        <item x="754"/>
        <item x="711"/>
        <item x="669"/>
        <item x="797"/>
        <item x="175"/>
        <item x="50"/>
        <item x="672"/>
        <item x="897"/>
        <item x="395"/>
        <item x="112"/>
        <item x="419"/>
        <item x="829"/>
        <item x="69"/>
        <item x="774"/>
        <item x="334"/>
        <item x="818"/>
        <item x="636"/>
        <item x="556"/>
        <item x="770"/>
        <item x="846"/>
        <item x="162"/>
        <item x="554"/>
        <item x="667"/>
        <item x="659"/>
        <item x="771"/>
        <item x="12"/>
        <item x="39"/>
        <item x="196"/>
        <item x="606"/>
        <item x="381"/>
        <item x="889"/>
        <item x="432"/>
        <item x="376"/>
        <item x="388"/>
        <item x="90"/>
        <item x="48"/>
        <item x="625"/>
        <item x="548"/>
        <item x="793"/>
        <item x="478"/>
        <item x="454"/>
        <item x="734"/>
        <item x="359"/>
        <item x="4"/>
        <item x="361"/>
        <item x="822"/>
        <item x="135"/>
        <item x="968"/>
        <item x="374"/>
        <item x="264"/>
        <item x="403"/>
        <item x="839"/>
        <item x="234"/>
        <item x="177"/>
        <item x="671"/>
        <item x="401"/>
        <item x="224"/>
        <item x="813"/>
        <item x="841"/>
        <item x="338"/>
        <item x="959"/>
        <item x="655"/>
        <item x="345"/>
        <item x="261"/>
        <item x="960"/>
        <item x="741"/>
        <item x="192"/>
        <item x="473"/>
        <item x="164"/>
        <item x="67"/>
        <item x="314"/>
        <item x="682"/>
        <item x="945"/>
        <item x="735"/>
        <item x="910"/>
        <item x="364"/>
        <item x="282"/>
        <item x="491"/>
        <item x="130"/>
        <item x="919"/>
        <item x="857"/>
        <item x="864"/>
        <item x="404"/>
        <item x="472"/>
        <item x="816"/>
        <item x="624"/>
        <item x="406"/>
        <item x="34"/>
        <item x="38"/>
        <item x="969"/>
        <item x="179"/>
        <item x="718"/>
        <item x="373"/>
        <item x="511"/>
        <item x="76"/>
        <item x="673"/>
        <item x="616"/>
        <item x="144"/>
        <item x="441"/>
        <item x="476"/>
        <item x="614"/>
        <item x="311"/>
        <item x="838"/>
        <item x="731"/>
        <item x="587"/>
        <item x="127"/>
        <item x="569"/>
        <item x="561"/>
        <item x="543"/>
        <item x="315"/>
        <item x="938"/>
        <item x="238"/>
        <item x="260"/>
        <item x="434"/>
        <item x="752"/>
        <item x="747"/>
        <item x="424"/>
        <item x="698"/>
        <item x="583"/>
        <item x="495"/>
        <item x="686"/>
        <item x="475"/>
        <item x="709"/>
        <item x="3"/>
        <item x="333"/>
        <item x="458"/>
        <item x="202"/>
        <item x="407"/>
        <item x="2"/>
        <item x="233"/>
        <item x="544"/>
        <item x="723"/>
        <item x="755"/>
        <item x="156"/>
        <item x="380"/>
        <item x="268"/>
        <item x="607"/>
        <item x="827"/>
        <item x="806"/>
        <item x="312"/>
        <item x="390"/>
        <item x="436"/>
        <item x="318"/>
        <item x="320"/>
        <item x="352"/>
        <item x="836"/>
        <item x="229"/>
        <item x="807"/>
        <item x="35"/>
        <item x="744"/>
        <item x="78"/>
        <item x="748"/>
        <item x="714"/>
        <item x="692"/>
        <item x="217"/>
        <item x="911"/>
        <item x="680"/>
        <item x="490"/>
        <item x="508"/>
        <item x="567"/>
        <item x="691"/>
        <item x="68"/>
        <item x="273"/>
        <item x="129"/>
        <item x="213"/>
        <item x="447"/>
        <item x="542"/>
        <item x="966"/>
        <item x="522"/>
        <item x="835"/>
        <item x="64"/>
        <item x="147"/>
        <item x="760"/>
        <item x="932"/>
        <item x="854"/>
        <item x="808"/>
        <item x="529"/>
        <item x="757"/>
        <item x="470"/>
        <item x="651"/>
        <item x="664"/>
        <item x="678"/>
        <item x="396"/>
        <item x="348"/>
        <item x="724"/>
        <item x="666"/>
        <item x="668"/>
        <item x="675"/>
        <item x="469"/>
        <item x="172"/>
        <item x="393"/>
        <item x="370"/>
        <item x="335"/>
        <item x="942"/>
        <item x="8"/>
        <item x="461"/>
        <item x="285"/>
        <item x="1"/>
        <item x="180"/>
        <item x="464"/>
        <item x="783"/>
        <item x="693"/>
        <item x="858"/>
        <item x="6"/>
        <item x="594"/>
        <item x="965"/>
        <item x="201"/>
        <item x="392"/>
        <item x="220"/>
        <item x="704"/>
        <item x="331"/>
        <item x="446"/>
        <item x="792"/>
        <item x="198"/>
        <item x="867"/>
        <item x="186"/>
        <item x="151"/>
        <item x="621"/>
        <item x="565"/>
        <item x="882"/>
        <item x="653"/>
        <item x="326"/>
        <item x="619"/>
        <item x="657"/>
        <item x="149"/>
        <item x="941"/>
        <item x="688"/>
        <item x="251"/>
        <item x="785"/>
        <item x="356"/>
        <item x="11"/>
        <item x="737"/>
        <item x="19"/>
        <item x="197"/>
        <item x="375"/>
        <item x="346"/>
        <item x="604"/>
        <item x="633"/>
        <item x="928"/>
        <item x="303"/>
        <item x="767"/>
        <item x="920"/>
        <item x="325"/>
        <item x="819"/>
        <item x="227"/>
        <item x="572"/>
        <item x="239"/>
        <item x="82"/>
        <item x="823"/>
        <item x="429"/>
        <item x="573"/>
        <item x="879"/>
        <item x="125"/>
        <item x="443"/>
        <item x="218"/>
        <item x="574"/>
        <item x="712"/>
        <item x="510"/>
        <item x="509"/>
        <item x="893"/>
        <item x="750"/>
        <item x="363"/>
        <item x="733"/>
        <item x="631"/>
        <item x="276"/>
        <item x="298"/>
        <item x="9"/>
        <item x="677"/>
        <item x="20"/>
        <item x="232"/>
        <item x="781"/>
        <item x="44"/>
        <item x="378"/>
        <item x="703"/>
        <item x="477"/>
        <item x="455"/>
        <item x="914"/>
        <item x="479"/>
        <item x="467"/>
        <item x="629"/>
        <item x="894"/>
        <item x="934"/>
        <item x="546"/>
        <item x="892"/>
        <item x="249"/>
        <item x="937"/>
        <item x="247"/>
        <item x="501"/>
        <item x="643"/>
        <item x="635"/>
        <item x="118"/>
        <item x="658"/>
        <item x="425"/>
        <item x="499"/>
        <item x="474"/>
        <item x="742"/>
        <item x="784"/>
        <item x="775"/>
        <item x="883"/>
        <item x="14"/>
        <item x="154"/>
        <item x="824"/>
        <item x="665"/>
        <item x="940"/>
        <item x="409"/>
        <item x="437"/>
        <item x="183"/>
        <item x="252"/>
        <item x="109"/>
        <item x="61"/>
        <item x="427"/>
        <item x="254"/>
        <item x="519"/>
        <item x="598"/>
        <item x="330"/>
        <item x="292"/>
        <item x="281"/>
        <item x="575"/>
        <item x="745"/>
        <item x="54"/>
        <item x="400"/>
        <item x="305"/>
        <item x="410"/>
        <item x="244"/>
        <item x="646"/>
        <item x="306"/>
        <item x="358"/>
        <item x="95"/>
        <item x="661"/>
        <item x="506"/>
        <item x="571"/>
        <item x="313"/>
        <item x="891"/>
        <item x="865"/>
        <item x="922"/>
        <item x="66"/>
        <item x="194"/>
        <item x="319"/>
        <item x="850"/>
        <item x="868"/>
        <item x="92"/>
        <item x="174"/>
        <item x="602"/>
        <item x="468"/>
        <item x="324"/>
        <item x="448"/>
        <item x="269"/>
        <item x="420"/>
        <item x="43"/>
        <item x="31"/>
        <item x="210"/>
        <item x="24"/>
        <item x="948"/>
        <item x="739"/>
        <item x="746"/>
        <item x="349"/>
        <item x="528"/>
        <item x="462"/>
        <item x="452"/>
        <item x="694"/>
        <item x="721"/>
        <item x="21"/>
        <item x="862"/>
        <item x="687"/>
        <item x="250"/>
        <item x="369"/>
        <item x="780"/>
        <item x="195"/>
        <item x="650"/>
        <item x="492"/>
        <item x="294"/>
        <item x="288"/>
        <item x="753"/>
        <item x="612"/>
        <item x="104"/>
        <item x="768"/>
        <item x="368"/>
        <item x="295"/>
        <item x="925"/>
        <item x="278"/>
        <item x="53"/>
        <item x="743"/>
        <item x="497"/>
        <item x="503"/>
        <item x="787"/>
        <item x="924"/>
        <item x="588"/>
        <item x="255"/>
        <item x="399"/>
        <item x="611"/>
        <item x="518"/>
        <item x="481"/>
        <item x="805"/>
        <item x="79"/>
        <item x="901"/>
        <item x="62"/>
        <item x="431"/>
        <item x="26"/>
        <item x="342"/>
        <item x="773"/>
        <item x="124"/>
        <item x="568"/>
        <item x="900"/>
        <item x="843"/>
        <item x="802"/>
        <item x="713"/>
        <item x="97"/>
        <item x="413"/>
        <item x="719"/>
        <item x="176"/>
        <item x="863"/>
        <item x="214"/>
        <item x="421"/>
        <item x="316"/>
        <item x="170"/>
        <item x="191"/>
        <item x="80"/>
        <item x="609"/>
        <item x="701"/>
        <item x="915"/>
        <item x="71"/>
        <item x="536"/>
        <item x="122"/>
        <item x="344"/>
        <item x="623"/>
        <item x="972"/>
        <item x="684"/>
        <item x="758"/>
        <item x="456"/>
        <item x="272"/>
        <item x="763"/>
        <item x="950"/>
        <item x="531"/>
        <item x="417"/>
        <item x="707"/>
        <item x="211"/>
        <item x="329"/>
        <item x="663"/>
        <item x="586"/>
        <item x="304"/>
        <item x="283"/>
        <item x="169"/>
        <item x="100"/>
        <item x="615"/>
        <item x="107"/>
        <item x="500"/>
        <item x="660"/>
        <item x="466"/>
        <item x="293"/>
        <item x="908"/>
        <item x="515"/>
        <item x="494"/>
        <item x="800"/>
        <item x="595"/>
        <item x="705"/>
        <item x="564"/>
        <item x="769"/>
        <item x="215"/>
        <item x="637"/>
        <item x="777"/>
        <item x="46"/>
        <item x="852"/>
        <item x="120"/>
        <item x="765"/>
        <item x="309"/>
        <item x="450"/>
        <item x="795"/>
        <item x="262"/>
        <item x="188"/>
        <item x="13"/>
        <item x="789"/>
        <item x="782"/>
        <item x="676"/>
        <item x="921"/>
        <item x="245"/>
        <item x="640"/>
        <item x="601"/>
        <item x="881"/>
        <item x="457"/>
        <item x="811"/>
        <item x="274"/>
        <item x="415"/>
        <item x="209"/>
        <item x="384"/>
        <item x="590"/>
        <item x="258"/>
        <item x="796"/>
        <item x="41"/>
        <item x="627"/>
        <item x="205"/>
        <item x="761"/>
        <item x="557"/>
        <item x="577"/>
        <item x="776"/>
        <item x="42"/>
        <item x="725"/>
        <item x="367"/>
        <item x="173"/>
        <item x="148"/>
        <item x="886"/>
        <item x="613"/>
        <item x="89"/>
        <item x="75"/>
        <item x="153"/>
        <item x="772"/>
        <item x="861"/>
        <item x="918"/>
        <item x="764"/>
        <item x="256"/>
        <item x="825"/>
        <item x="230"/>
        <item x="917"/>
        <item x="954"/>
        <item x="927"/>
        <item x="365"/>
        <item x="870"/>
        <item x="642"/>
        <item x="626"/>
        <item x="576"/>
        <item x="504"/>
        <item x="328"/>
        <item x="562"/>
        <item x="962"/>
        <item x="513"/>
        <item x="451"/>
        <item x="289"/>
        <item x="904"/>
        <item x="639"/>
        <item x="902"/>
        <item x="453"/>
        <item x="300"/>
        <item x="933"/>
        <item x="847"/>
        <item x="449"/>
        <item x="45"/>
        <item x="926"/>
        <item x="55"/>
        <item x="59"/>
        <item x="113"/>
        <item x="15"/>
        <item x="875"/>
        <item x="638"/>
        <item x="654"/>
        <item x="540"/>
        <item x="484"/>
        <item x="350"/>
        <item x="327"/>
        <item x="530"/>
        <item x="317"/>
        <item x="840"/>
        <item x="622"/>
        <item x="974"/>
        <item t="default"/>
      </items>
    </pivotField>
    <pivotField showAll="0"/>
    <pivotField showAll="0"/>
    <pivotField showAll="0"/>
    <pivotField axis="axisCol" showAll="0">
      <items count="6">
        <item x="3"/>
        <item x="0"/>
        <item x="2"/>
        <item x="1"/>
        <item x="4"/>
        <item t="default"/>
      </items>
    </pivotField>
    <pivotField showAll="0"/>
    <pivotField axis="axisPage" multipleItemSelectionAllowed="1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1">
        <item sd="0" x="4"/>
        <item sd="0" x="0"/>
        <item sd="0" x="6"/>
        <item sd="0" x="8"/>
        <item sd="0" x="1"/>
        <item sd="0" x="7"/>
        <item sd="0" x="5"/>
        <item sd="0" x="2"/>
        <item sd="0" x="3"/>
        <item sd="0" x="9"/>
        <item t="default" sd="0"/>
      </items>
    </pivotField>
    <pivotField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x="24"/>
        <item t="default"/>
      </items>
    </pivotField>
    <pivotField dragToRow="0" dragToCol="0" dragToPage="0" showAll="0" defaultSubtotal="0"/>
  </pivotFields>
  <rowFields count="1">
    <field x="16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5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7" hier="-1"/>
  </pageFields>
  <dataFields count="1">
    <dataField name="Count of name" fld="1" subtotal="count" baseField="0" baseItem="0"/>
  </dataFields>
  <chartFormats count="6">
    <chartFormat chart="5" format="1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5" format="2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5" format="2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5" format="2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5" format="2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5" type="captionContains" evalOrder="-1" id="2" stringValue1="">
      <autoFilter ref="A1">
        <filterColumn colId="0">
          <customFilters>
            <customFilter val="**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CA98113-1AF1-4C37-BA8A-A0DD1745CB18}" name="PivotTable5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9" firstHeaderRow="1" firstDataRow="2" firstDataCol="1" rowPageCount="1" colPageCount="1"/>
  <pivotFields count="19">
    <pivotField showAll="0"/>
    <pivotField dataField="1" showAll="0"/>
    <pivotField showAll="0"/>
    <pivotField showAll="0"/>
    <pivotField showAll="0"/>
    <pivotField axis="axisCol" showAll="0">
      <items count="6">
        <item x="3"/>
        <item x="0"/>
        <item x="2"/>
        <item x="1"/>
        <item h="1" x="4"/>
        <item t="default"/>
      </items>
    </pivotField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x="24"/>
        <item t="default"/>
      </items>
    </pivotField>
    <pivotField dragToRow="0" dragToCol="0" dragToPage="0" showAll="0" defaultSubtotal="0"/>
  </pivotFields>
  <rowFields count="1">
    <field x="17"/>
  </rowFields>
  <rowItems count="15">
    <i>
      <x/>
    </i>
    <i>
      <x v="2"/>
    </i>
    <i>
      <x v="3"/>
    </i>
    <i>
      <x v="5"/>
    </i>
    <i>
      <x v="6"/>
    </i>
    <i>
      <x v="7"/>
    </i>
    <i>
      <x v="8"/>
    </i>
    <i>
      <x v="11"/>
    </i>
    <i>
      <x v="12"/>
    </i>
    <i>
      <x v="13"/>
    </i>
    <i>
      <x v="15"/>
    </i>
    <i>
      <x v="17"/>
    </i>
    <i>
      <x v="21"/>
    </i>
    <i>
      <x v="22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item="1" hier="-1"/>
  </pageFields>
  <dataFields count="1">
    <dataField name="Count of name" fld="1" subtotal="count" baseField="0" baseItem="0"/>
  </dataFields>
  <chartFormats count="9">
    <chartFormat chart="0" format="0" series="1">
      <pivotArea type="data" outline="0" fieldPosition="0">
        <references count="1"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5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F349B3-C373-45E1-A490-7E8A83D4A56E}" name="PivotTable10" cacheId="2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E18" firstHeaderRow="1" firstDataRow="2" firstDataCol="1" rowPageCount="2" colPageCount="1"/>
  <pivotFields count="23">
    <pivotField showAll="0"/>
    <pivotField dataField="1" showAll="0"/>
    <pivotField showAll="0"/>
    <pivotField showAll="0"/>
    <pivotField showAll="0"/>
    <pivotField axis="axisCol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axis="axisRow"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showAll="0"/>
    <pivotField showAll="0"/>
    <pivotField showAll="0"/>
    <pivotField numFmtId="9"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2">
    <field x="20"/>
    <field x="11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4">
    <i>
      <x/>
    </i>
    <i>
      <x v="1"/>
    </i>
    <i>
      <x v="3"/>
    </i>
    <i t="grand">
      <x/>
    </i>
  </colItems>
  <pageFields count="2">
    <pageField fld="18" item="4" hier="-1"/>
    <pageField fld="22" hier="-1"/>
  </pageFields>
  <dataFields count="1">
    <dataField name="Count of name" fld="1" subtotal="count" baseField="0" baseItem="0"/>
  </dataFields>
  <chartFormats count="5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2E8F4B6-AE06-4D27-986B-0BB8B58E1AED}" name="PivotTable2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5:A6" firstHeaderRow="1" firstDataRow="1" firstDataCol="0" rowPageCount="2" colPageCount="1"/>
  <pivotFields count="20">
    <pivotField showAll="0"/>
    <pivotField dataField="1" showAll="0"/>
    <pivotField showAll="0"/>
    <pivotField axis="axisPage" multipleItemSelectionAllowed="1" showAll="0">
      <items count="449">
        <item h="1" x="0"/>
        <item h="1" x="60"/>
        <item h="1" x="31"/>
        <item h="1" x="126"/>
        <item h="1" x="79"/>
        <item h="1" x="67"/>
        <item h="1" x="65"/>
        <item h="1" x="272"/>
        <item h="1" x="81"/>
        <item h="1" x="1"/>
        <item h="1" x="42"/>
        <item h="1" x="39"/>
        <item h="1" x="12"/>
        <item h="1" x="37"/>
        <item h="1" x="89"/>
        <item h="1" x="22"/>
        <item h="1" x="118"/>
        <item h="1" x="196"/>
        <item h="1" x="173"/>
        <item h="1" x="166"/>
        <item h="1" x="186"/>
        <item h="1" x="97"/>
        <item h="1" x="50"/>
        <item h="1" x="54"/>
        <item h="1" x="49"/>
        <item h="1" x="162"/>
        <item h="1" x="33"/>
        <item h="1" x="170"/>
        <item h="1" x="88"/>
        <item h="1" x="74"/>
        <item h="1" x="26"/>
        <item h="1" x="136"/>
        <item h="1" x="41"/>
        <item h="1" x="167"/>
        <item h="1" x="61"/>
        <item h="1" x="220"/>
        <item h="1" x="178"/>
        <item h="1" x="3"/>
        <item h="1" x="333"/>
        <item h="1" x="6"/>
        <item h="1" x="176"/>
        <item h="1" x="53"/>
        <item h="1" x="73"/>
        <item h="1" x="70"/>
        <item h="1" x="92"/>
        <item h="1" x="135"/>
        <item h="1" x="5"/>
        <item h="1" x="98"/>
        <item h="1" x="91"/>
        <item h="1" x="20"/>
        <item h="1" x="36"/>
        <item h="1" x="57"/>
        <item h="1" x="306"/>
        <item h="1" x="291"/>
        <item h="1" x="46"/>
        <item h="1" x="55"/>
        <item h="1" x="8"/>
        <item h="1" x="9"/>
        <item h="1" x="330"/>
        <item h="1" x="191"/>
        <item h="1" x="47"/>
        <item h="1" x="313"/>
        <item h="1" x="85"/>
        <item h="1" x="350"/>
        <item h="1" x="260"/>
        <item h="1" x="143"/>
        <item h="1" x="44"/>
        <item h="1" x="190"/>
        <item h="1" x="71"/>
        <item h="1" x="168"/>
        <item h="1" x="4"/>
        <item h="1" x="106"/>
        <item h="1" x="75"/>
        <item h="1" x="58"/>
        <item h="1" x="48"/>
        <item h="1" x="32"/>
        <item h="1" x="139"/>
        <item h="1" x="111"/>
        <item h="1" x="141"/>
        <item h="1" x="275"/>
        <item h="1" x="133"/>
        <item h="1" x="251"/>
        <item h="1" x="35"/>
        <item h="1" x="200"/>
        <item h="1" x="25"/>
        <item h="1" x="14"/>
        <item h="1" x="243"/>
        <item h="1" x="29"/>
        <item h="1" x="151"/>
        <item h="1" x="40"/>
        <item h="1" x="103"/>
        <item h="1" x="62"/>
        <item h="1" x="122"/>
        <item h="1" x="34"/>
        <item h="1" x="83"/>
        <item h="1" x="435"/>
        <item h="1" x="344"/>
        <item h="1" x="144"/>
        <item h="1" x="358"/>
        <item h="1" x="66"/>
        <item h="1" x="408"/>
        <item h="1" x="405"/>
        <item h="1" x="287"/>
        <item h="1" x="317"/>
        <item h="1" x="174"/>
        <item h="1" x="77"/>
        <item h="1" x="311"/>
        <item h="1" x="204"/>
        <item h="1" x="224"/>
        <item h="1" x="124"/>
        <item h="1" x="410"/>
        <item h="1" x="110"/>
        <item h="1" x="286"/>
        <item h="1" x="334"/>
        <item h="1" x="329"/>
        <item h="1" x="134"/>
        <item h="1" x="356"/>
        <item h="1" x="10"/>
        <item h="1" x="258"/>
        <item h="1" x="379"/>
        <item h="1" x="171"/>
        <item h="1" x="303"/>
        <item h="1" x="241"/>
        <item h="1" x="312"/>
        <item h="1" x="69"/>
        <item h="1" x="194"/>
        <item h="1" x="43"/>
        <item h="1" x="219"/>
        <item h="1" x="203"/>
        <item h="1" x="267"/>
        <item h="1" x="349"/>
        <item h="1" x="428"/>
        <item h="1" x="117"/>
        <item h="1" x="211"/>
        <item h="1" x="424"/>
        <item h="1" x="373"/>
        <item h="1" x="130"/>
        <item h="1" x="229"/>
        <item h="1" x="242"/>
        <item h="1" x="431"/>
        <item h="1" x="169"/>
        <item h="1" x="415"/>
        <item h="1" x="423"/>
        <item h="1" x="113"/>
        <item h="1" x="157"/>
        <item h="1" x="369"/>
        <item h="1" x="142"/>
        <item h="1" x="440"/>
        <item h="1" x="328"/>
        <item h="1" x="433"/>
        <item h="1" x="403"/>
        <item h="1" x="316"/>
        <item h="1" x="131"/>
        <item h="1" x="94"/>
        <item h="1" x="180"/>
        <item h="1" x="24"/>
        <item h="1" x="237"/>
        <item h="1" x="160"/>
        <item h="1" x="213"/>
        <item h="1" x="386"/>
        <item h="1" x="376"/>
        <item h="1" x="357"/>
        <item h="1" x="240"/>
        <item h="1" x="226"/>
        <item x="28"/>
        <item x="292"/>
        <item x="185"/>
        <item x="399"/>
        <item x="430"/>
        <item x="370"/>
        <item x="352"/>
        <item x="390"/>
        <item x="400"/>
        <item x="378"/>
        <item x="145"/>
        <item x="382"/>
        <item x="132"/>
        <item x="281"/>
        <item x="64"/>
        <item x="18"/>
        <item x="338"/>
        <item x="221"/>
        <item x="138"/>
        <item x="234"/>
        <item x="163"/>
        <item x="394"/>
        <item x="87"/>
        <item x="175"/>
        <item x="182"/>
        <item x="362"/>
        <item x="15"/>
        <item x="236"/>
        <item x="146"/>
        <item x="371"/>
        <item x="109"/>
        <item x="302"/>
        <item x="205"/>
        <item x="445"/>
        <item x="161"/>
        <item x="276"/>
        <item x="80"/>
        <item x="209"/>
        <item x="407"/>
        <item x="426"/>
        <item x="321"/>
        <item x="384"/>
        <item x="101"/>
        <item x="207"/>
        <item x="325"/>
        <item x="271"/>
        <item x="414"/>
        <item x="339"/>
        <item x="310"/>
        <item x="56"/>
        <item x="432"/>
        <item x="322"/>
        <item x="218"/>
        <item x="381"/>
        <item x="148"/>
        <item x="93"/>
        <item x="193"/>
        <item x="299"/>
        <item x="355"/>
        <item x="177"/>
        <item x="411"/>
        <item x="11"/>
        <item x="417"/>
        <item x="342"/>
        <item x="107"/>
        <item h="1" x="233"/>
        <item h="1" x="314"/>
        <item h="1" x="179"/>
        <item h="1" x="197"/>
        <item h="1" x="396"/>
        <item h="1" x="13"/>
        <item h="1" x="300"/>
        <item h="1" x="401"/>
        <item h="1" x="165"/>
        <item h="1" x="337"/>
        <item h="1" x="404"/>
        <item h="1" x="318"/>
        <item h="1" x="159"/>
        <item h="1" x="153"/>
        <item h="1" x="439"/>
        <item h="1" x="326"/>
        <item h="1" x="137"/>
        <item h="1" x="393"/>
        <item h="1" x="296"/>
        <item h="1" x="262"/>
        <item h="1" x="38"/>
        <item h="1" x="121"/>
        <item h="1" x="279"/>
        <item h="1" x="278"/>
        <item h="1" x="108"/>
        <item h="1" x="19"/>
        <item h="1" x="398"/>
        <item h="1" x="202"/>
        <item h="1" x="17"/>
        <item h="1" x="51"/>
        <item h="1" x="336"/>
        <item h="1" x="208"/>
        <item h="1" x="309"/>
        <item h="1" x="315"/>
        <item h="1" x="127"/>
        <item h="1" x="402"/>
        <item h="1" x="387"/>
        <item h="1" x="238"/>
        <item h="1" x="359"/>
        <item h="1" x="82"/>
        <item h="1" x="347"/>
        <item h="1" x="201"/>
        <item h="1" x="268"/>
        <item h="1" x="105"/>
        <item h="1" x="27"/>
        <item h="1" x="254"/>
        <item h="1" x="259"/>
        <item h="1" x="235"/>
        <item h="1" x="100"/>
        <item h="1" x="152"/>
        <item h="1" x="293"/>
        <item h="1" x="307"/>
        <item h="1" x="68"/>
        <item h="1" x="354"/>
        <item h="1" x="21"/>
        <item h="1" x="2"/>
        <item h="1" x="323"/>
        <item h="1" x="392"/>
        <item h="1" x="78"/>
        <item h="1" x="231"/>
        <item h="1" x="7"/>
        <item h="1" x="280"/>
        <item h="1" x="391"/>
        <item h="1" x="446"/>
        <item h="1" x="181"/>
        <item h="1" x="188"/>
        <item h="1" x="222"/>
        <item h="1" x="247"/>
        <item h="1" x="250"/>
        <item h="1" x="212"/>
        <item h="1" x="228"/>
        <item h="1" x="232"/>
        <item h="1" x="129"/>
        <item h="1" x="295"/>
        <item h="1" x="406"/>
        <item h="1" x="265"/>
        <item h="1" x="380"/>
        <item h="1" x="199"/>
        <item h="1" x="374"/>
        <item h="1" x="195"/>
        <item h="1" x="351"/>
        <item h="1" x="84"/>
        <item h="1" x="343"/>
        <item h="1" x="353"/>
        <item h="1" x="441"/>
        <item h="1" x="256"/>
        <item h="1" x="158"/>
        <item h="1" x="319"/>
        <item h="1" x="155"/>
        <item h="1" x="63"/>
        <item h="1" x="375"/>
        <item h="1" x="290"/>
        <item h="1" x="30"/>
        <item h="1" x="388"/>
        <item h="1" x="427"/>
        <item h="1" x="59"/>
        <item h="1" x="123"/>
        <item h="1" x="368"/>
        <item h="1" x="443"/>
        <item h="1" x="156"/>
        <item h="1" x="23"/>
        <item h="1" x="16"/>
        <item h="1" x="270"/>
        <item h="1" x="420"/>
        <item h="1" x="248"/>
        <item h="1" x="230"/>
        <item h="1" x="244"/>
        <item h="1" x="210"/>
        <item h="1" x="95"/>
        <item h="1" x="112"/>
        <item h="1" x="327"/>
        <item h="1" x="164"/>
        <item h="1" x="289"/>
        <item h="1" x="340"/>
        <item h="1" x="116"/>
        <item h="1" x="365"/>
        <item h="1" x="324"/>
        <item h="1" x="397"/>
        <item h="1" x="444"/>
        <item h="1" x="86"/>
        <item h="1" x="147"/>
        <item h="1" x="438"/>
        <item h="1" x="436"/>
        <item h="1" x="363"/>
        <item h="1" x="266"/>
        <item h="1" x="252"/>
        <item h="1" x="263"/>
        <item h="1" x="102"/>
        <item h="1" x="389"/>
        <item h="1" x="120"/>
        <item h="1" x="419"/>
        <item h="1" x="297"/>
        <item h="1" x="257"/>
        <item h="1" x="285"/>
        <item h="1" x="184"/>
        <item h="1" x="273"/>
        <item h="1" x="76"/>
        <item h="1" x="425"/>
        <item h="1" x="261"/>
        <item h="1" x="154"/>
        <item h="1" x="320"/>
        <item h="1" x="215"/>
        <item h="1" x="45"/>
        <item h="1" x="421"/>
        <item h="1" x="429"/>
        <item h="1" x="413"/>
        <item h="1" x="416"/>
        <item h="1" x="249"/>
        <item h="1" x="284"/>
        <item h="1" x="367"/>
        <item h="1" x="187"/>
        <item h="1" x="104"/>
        <item h="1" x="90"/>
        <item h="1" x="225"/>
        <item h="1" x="385"/>
        <item h="1" x="172"/>
        <item h="1" x="189"/>
        <item h="1" x="308"/>
        <item h="1" x="345"/>
        <item h="1" x="372"/>
        <item h="1" x="198"/>
        <item h="1" x="305"/>
        <item h="1" x="361"/>
        <item h="1" x="418"/>
        <item h="1" x="409"/>
        <item h="1" x="115"/>
        <item h="1" x="434"/>
        <item h="1" x="288"/>
        <item h="1" x="206"/>
        <item h="1" x="183"/>
        <item h="1" x="253"/>
        <item h="1" x="96"/>
        <item h="1" x="298"/>
        <item h="1" x="227"/>
        <item h="1" x="422"/>
        <item h="1" x="304"/>
        <item h="1" x="99"/>
        <item h="1" x="366"/>
        <item h="1" x="217"/>
        <item h="1" x="128"/>
        <item h="1" x="264"/>
        <item h="1" x="412"/>
        <item h="1" x="282"/>
        <item h="1" x="364"/>
        <item h="1" x="301"/>
        <item h="1" x="395"/>
        <item h="1" x="294"/>
        <item h="1" x="437"/>
        <item h="1" x="125"/>
        <item h="1" x="246"/>
        <item h="1" x="269"/>
        <item h="1" x="335"/>
        <item h="1" x="223"/>
        <item h="1" x="114"/>
        <item h="1" x="245"/>
        <item h="1" x="255"/>
        <item h="1" x="119"/>
        <item h="1" x="140"/>
        <item h="1" x="274"/>
        <item h="1" x="346"/>
        <item h="1" x="192"/>
        <item h="1" x="377"/>
        <item h="1" x="283"/>
        <item h="1" x="150"/>
        <item h="1" x="383"/>
        <item h="1" x="442"/>
        <item h="1" x="239"/>
        <item h="1" x="332"/>
        <item h="1" x="277"/>
        <item h="1" x="348"/>
        <item h="1" x="149"/>
        <item h="1" x="214"/>
        <item h="1" x="341"/>
        <item h="1" x="360"/>
        <item h="1" x="72"/>
        <item h="1" x="331"/>
        <item h="1" x="216"/>
        <item h="1" x="52"/>
        <item h="1" x="447"/>
        <item t="default"/>
      </items>
    </pivotField>
    <pivotField showAll="0"/>
    <pivotField axis="axisPage" multipleItemSelectionAllowed="1" showAll="0">
      <items count="6">
        <item h="1" x="3"/>
        <item h="1" x="0"/>
        <item x="2"/>
        <item h="1" x="1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988">
        <item x="0"/>
        <item x="908"/>
        <item x="492"/>
        <item x="100"/>
        <item x="819"/>
        <item x="269"/>
        <item x="923"/>
        <item x="890"/>
        <item x="50"/>
        <item x="729"/>
        <item x="537"/>
        <item x="169"/>
        <item x="248"/>
        <item x="615"/>
        <item x="129"/>
        <item x="136"/>
        <item x="202"/>
        <item x="593"/>
        <item x="213"/>
        <item x="446"/>
        <item x="712"/>
        <item x="945"/>
        <item x="298"/>
        <item x="883"/>
        <item x="513"/>
        <item x="588"/>
        <item x="388"/>
        <item x="304"/>
        <item x="649"/>
        <item x="218"/>
        <item x="197"/>
        <item x="318"/>
        <item x="290"/>
        <item x="933"/>
        <item x="374"/>
        <item x="765"/>
        <item x="170"/>
        <item x="419"/>
        <item x="234"/>
        <item x="411"/>
        <item x="524"/>
        <item x="385"/>
        <item x="631"/>
        <item x="355"/>
        <item x="63"/>
        <item x="891"/>
        <item x="556"/>
        <item x="586"/>
        <item x="734"/>
        <item x="928"/>
        <item x="371"/>
        <item x="482"/>
        <item x="604"/>
        <item x="500"/>
        <item x="375"/>
        <item x="785"/>
        <item x="343"/>
        <item x="110"/>
        <item x="529"/>
        <item x="316"/>
        <item x="538"/>
        <item x="291"/>
        <item x="478"/>
        <item x="633"/>
        <item x="430"/>
        <item x="572"/>
        <item x="146"/>
        <item x="284"/>
        <item x="719"/>
        <item x="670"/>
        <item x="913"/>
        <item x="123"/>
        <item x="281"/>
        <item x="571"/>
        <item x="364"/>
        <item x="942"/>
        <item x="315"/>
        <item x="897"/>
        <item x="8"/>
        <item x="191"/>
        <item x="894"/>
        <item x="702"/>
        <item x="308"/>
        <item x="660"/>
        <item x="139"/>
        <item x="6"/>
        <item x="207"/>
        <item x="959"/>
        <item x="509"/>
        <item x="327"/>
        <item x="254"/>
        <item x="188"/>
        <item x="857"/>
        <item x="494"/>
        <item x="488"/>
        <item x="506"/>
        <item x="69"/>
        <item x="321"/>
        <item x="536"/>
        <item x="443"/>
        <item x="706"/>
        <item x="103"/>
        <item x="437"/>
        <item x="864"/>
        <item x="781"/>
        <item x="174"/>
        <item x="453"/>
        <item x="934"/>
        <item x="268"/>
        <item x="885"/>
        <item x="957"/>
        <item x="612"/>
        <item x="875"/>
        <item x="472"/>
        <item x="731"/>
        <item x="736"/>
        <item x="797"/>
        <item x="780"/>
        <item x="458"/>
        <item x="832"/>
        <item x="481"/>
        <item x="756"/>
        <item x="259"/>
        <item x="167"/>
        <item x="300"/>
        <item x="185"/>
        <item x="187"/>
        <item x="272"/>
        <item x="932"/>
        <item x="517"/>
        <item x="727"/>
        <item x="656"/>
        <item x="666"/>
        <item x="98"/>
        <item x="313"/>
        <item x="782"/>
        <item x="52"/>
        <item x="493"/>
        <item x="750"/>
        <item x="344"/>
        <item x="439"/>
        <item x="349"/>
        <item x="739"/>
        <item x="847"/>
        <item x="293"/>
        <item x="406"/>
        <item x="903"/>
        <item x="353"/>
        <item x="711"/>
        <item x="779"/>
        <item x="866"/>
        <item x="83"/>
        <item x="533"/>
        <item x="190"/>
        <item x="325"/>
        <item x="126"/>
        <item x="317"/>
        <item x="204"/>
        <item x="869"/>
        <item x="468"/>
        <item x="384"/>
        <item x="508"/>
        <item x="502"/>
        <item x="966"/>
        <item x="972"/>
        <item x="398"/>
        <item x="376"/>
        <item x="420"/>
        <item x="464"/>
        <item x="21"/>
        <item x="640"/>
        <item x="233"/>
        <item x="342"/>
        <item x="648"/>
        <item x="511"/>
        <item x="625"/>
        <item x="854"/>
        <item x="665"/>
        <item x="412"/>
        <item x="547"/>
        <item x="450"/>
        <item x="560"/>
        <item x="215"/>
        <item x="66"/>
        <item x="192"/>
        <item x="914"/>
        <item x="324"/>
        <item x="405"/>
        <item x="424"/>
        <item x="77"/>
        <item x="651"/>
        <item x="15"/>
        <item x="45"/>
        <item x="495"/>
        <item x="11"/>
        <item x="26"/>
        <item x="637"/>
        <item x="91"/>
        <item x="642"/>
        <item x="19"/>
        <item x="611"/>
        <item x="767"/>
        <item x="926"/>
        <item x="761"/>
        <item x="924"/>
        <item x="716"/>
        <item x="444"/>
        <item x="900"/>
        <item x="808"/>
        <item x="771"/>
        <item x="39"/>
        <item x="794"/>
        <item x="840"/>
        <item x="818"/>
        <item x="297"/>
        <item x="127"/>
        <item x="9"/>
        <item x="576"/>
        <item x="974"/>
        <item x="886"/>
        <item x="980"/>
        <item x="156"/>
        <item x="479"/>
        <item x="347"/>
        <item x="198"/>
        <item x="341"/>
        <item x="249"/>
        <item x="693"/>
        <item x="429"/>
        <item x="653"/>
        <item x="473"/>
        <item x="566"/>
        <item x="288"/>
        <item x="372"/>
        <item x="786"/>
        <item x="294"/>
        <item x="413"/>
        <item x="510"/>
        <item x="664"/>
        <item x="632"/>
        <item x="449"/>
        <item x="985"/>
        <item x="984"/>
        <item x="757"/>
        <item x="414"/>
        <item x="901"/>
        <item x="904"/>
        <item x="545"/>
        <item x="906"/>
        <item x="153"/>
        <item x="352"/>
        <item x="3"/>
        <item x="688"/>
        <item x="109"/>
        <item x="939"/>
        <item x="650"/>
        <item x="128"/>
        <item x="93"/>
        <item x="983"/>
        <item x="956"/>
        <item x="730"/>
        <item x="180"/>
        <item x="87"/>
        <item x="409"/>
        <item x="927"/>
        <item x="623"/>
        <item x="798"/>
        <item x="569"/>
        <item x="935"/>
        <item x="641"/>
        <item x="195"/>
        <item x="448"/>
        <item x="379"/>
        <item x="396"/>
        <item x="685"/>
        <item x="417"/>
        <item x="575"/>
        <item x="658"/>
        <item x="872"/>
        <item x="150"/>
        <item x="122"/>
        <item x="629"/>
        <item x="622"/>
        <item x="929"/>
        <item x="583"/>
        <item x="570"/>
        <item x="154"/>
        <item x="766"/>
        <item x="389"/>
        <item x="340"/>
        <item x="314"/>
        <item x="14"/>
        <item x="18"/>
        <item x="971"/>
        <item x="208"/>
        <item x="677"/>
        <item x="426"/>
        <item x="368"/>
        <item x="749"/>
        <item x="189"/>
        <item x="817"/>
        <item x="182"/>
        <item x="863"/>
        <item x="4"/>
        <item x="846"/>
        <item x="79"/>
        <item x="938"/>
        <item x="496"/>
        <item x="504"/>
        <item x="135"/>
        <item x="346"/>
        <item x="184"/>
        <item x="918"/>
        <item x="534"/>
        <item x="581"/>
        <item x="982"/>
        <item x="155"/>
        <item x="963"/>
        <item x="306"/>
        <item x="175"/>
        <item x="825"/>
        <item x="307"/>
        <item x="383"/>
        <item x="229"/>
        <item x="264"/>
        <item x="800"/>
        <item x="655"/>
        <item x="618"/>
        <item x="865"/>
        <item x="979"/>
        <item x="76"/>
        <item x="160"/>
        <item x="627"/>
        <item x="90"/>
        <item x="200"/>
        <item x="582"/>
        <item x="630"/>
        <item x="27"/>
        <item x="337"/>
        <item x="523"/>
        <item x="769"/>
        <item x="477"/>
        <item x="931"/>
        <item x="652"/>
        <item x="584"/>
        <item x="442"/>
        <item x="301"/>
        <item x="428"/>
        <item x="171"/>
        <item x="626"/>
        <item x="282"/>
        <item x="669"/>
        <item x="558"/>
        <item x="519"/>
        <item x="686"/>
        <item x="520"/>
        <item x="691"/>
        <item x="339"/>
        <item x="949"/>
        <item x="410"/>
        <item x="874"/>
        <item x="968"/>
        <item x="946"/>
        <item x="399"/>
        <item x="673"/>
        <item x="32"/>
        <item x="759"/>
        <item x="789"/>
        <item x="115"/>
        <item x="976"/>
        <item x="116"/>
        <item x="778"/>
        <item x="643"/>
        <item x="639"/>
        <item x="540"/>
        <item x="717"/>
        <item x="251"/>
        <item x="12"/>
        <item x="401"/>
        <item x="134"/>
        <item x="824"/>
        <item x="54"/>
        <item x="858"/>
        <item x="455"/>
        <item x="722"/>
        <item x="684"/>
        <item x="425"/>
        <item x="323"/>
        <item x="279"/>
        <item x="525"/>
        <item x="51"/>
        <item x="723"/>
        <item x="803"/>
        <item x="499"/>
        <item x="742"/>
        <item x="61"/>
        <item x="638"/>
        <item x="152"/>
        <item x="221"/>
        <item x="565"/>
        <item x="319"/>
        <item x="295"/>
        <item x="338"/>
        <item x="209"/>
        <item x="526"/>
        <item x="138"/>
        <item x="177"/>
        <item x="274"/>
        <item x="334"/>
        <item x="672"/>
        <item x="64"/>
        <item x="237"/>
        <item x="286"/>
        <item x="654"/>
        <item x="546"/>
        <item x="219"/>
        <item x="696"/>
        <item x="833"/>
        <item x="522"/>
        <item x="777"/>
        <item x="590"/>
        <item x="158"/>
        <item x="163"/>
        <item x="709"/>
        <item x="829"/>
        <item x="476"/>
        <item x="681"/>
        <item x="131"/>
        <item x="553"/>
        <item x="573"/>
        <item x="206"/>
        <item x="485"/>
        <item x="141"/>
        <item x="514"/>
        <item x="239"/>
        <item x="843"/>
        <item x="452"/>
        <item x="407"/>
        <item x="28"/>
        <item x="849"/>
        <item x="770"/>
        <item x="792"/>
        <item x="280"/>
        <item x="71"/>
        <item x="459"/>
        <item x="955"/>
        <item x="820"/>
        <item x="232"/>
        <item x="787"/>
        <item x="925"/>
        <item x="567"/>
        <item x="512"/>
        <item x="503"/>
        <item x="20"/>
        <item x="917"/>
        <item x="147"/>
        <item x="24"/>
        <item x="423"/>
        <item x="95"/>
        <item x="977"/>
        <item x="753"/>
        <item x="762"/>
        <item x="842"/>
        <item x="471"/>
        <item x="628"/>
        <item x="333"/>
        <item x="46"/>
        <item x="774"/>
        <item x="878"/>
        <item x="132"/>
        <item x="431"/>
        <item x="532"/>
        <item x="915"/>
        <item x="118"/>
        <item x="873"/>
        <item x="451"/>
        <item x="505"/>
        <item x="947"/>
        <item x="578"/>
        <item x="596"/>
        <item x="226"/>
        <item x="111"/>
        <item x="634"/>
        <item x="253"/>
        <item x="602"/>
        <item x="148"/>
        <item x="164"/>
        <item x="663"/>
        <item x="386"/>
        <item x="74"/>
        <item x="193"/>
        <item x="695"/>
        <item x="335"/>
        <item x="447"/>
        <item x="667"/>
        <item x="433"/>
        <item x="263"/>
        <item x="415"/>
        <item x="351"/>
        <item x="70"/>
        <item x="331"/>
        <item x="784"/>
        <item x="813"/>
        <item x="644"/>
        <item x="943"/>
        <item x="418"/>
        <item x="348"/>
        <item x="240"/>
        <item x="697"/>
        <item x="22"/>
        <item x="881"/>
        <item x="595"/>
        <item x="416"/>
        <item x="144"/>
        <item x="392"/>
        <item x="804"/>
        <item x="85"/>
        <item x="600"/>
        <item x="2"/>
        <item x="404"/>
        <item x="305"/>
        <item x="84"/>
        <item x="838"/>
        <item x="460"/>
        <item x="326"/>
        <item x="687"/>
        <item x="715"/>
        <item x="201"/>
        <item x="764"/>
        <item x="143"/>
        <item x="728"/>
        <item x="953"/>
        <item x="165"/>
        <item x="271"/>
        <item x="552"/>
        <item x="220"/>
        <item x="557"/>
        <item x="827"/>
        <item x="507"/>
        <item x="605"/>
        <item x="845"/>
        <item x="37"/>
        <item x="53"/>
        <item x="457"/>
        <item x="773"/>
        <item x="683"/>
        <item x="700"/>
        <item x="830"/>
        <item x="104"/>
        <item x="965"/>
        <item x="56"/>
        <item x="296"/>
        <item x="60"/>
        <item x="105"/>
        <item x="635"/>
        <item x="516"/>
        <item x="969"/>
        <item x="255"/>
        <item x="382"/>
        <item x="579"/>
        <item x="701"/>
        <item x="120"/>
        <item x="161"/>
        <item x="531"/>
        <item x="674"/>
        <item x="35"/>
        <item x="75"/>
        <item x="34"/>
        <item x="548"/>
        <item x="621"/>
        <item x="210"/>
        <item x="970"/>
        <item x="689"/>
        <item x="710"/>
        <item x="823"/>
        <item x="587"/>
        <item x="961"/>
        <item x="214"/>
        <item x="130"/>
        <item x="607"/>
        <item x="902"/>
        <item x="521"/>
        <item x="888"/>
        <item x="713"/>
        <item x="36"/>
        <item x="740"/>
        <item x="981"/>
        <item x="822"/>
        <item x="258"/>
        <item x="231"/>
        <item x="698"/>
        <item x="528"/>
        <item x="367"/>
        <item x="235"/>
        <item x="17"/>
        <item x="930"/>
        <item x="125"/>
        <item x="616"/>
        <item x="360"/>
        <item x="377"/>
        <item x="30"/>
        <item x="936"/>
        <item x="436"/>
        <item x="704"/>
        <item x="592"/>
        <item x="159"/>
        <item x="67"/>
        <item x="855"/>
        <item x="893"/>
        <item x="172"/>
        <item x="541"/>
        <item x="892"/>
        <item x="322"/>
        <item x="922"/>
        <item x="718"/>
        <item x="320"/>
        <item x="745"/>
        <item x="393"/>
        <item x="86"/>
        <item x="744"/>
        <item x="225"/>
        <item x="40"/>
        <item x="877"/>
        <item x="860"/>
        <item x="608"/>
        <item x="277"/>
        <item x="597"/>
        <item x="230"/>
        <item x="456"/>
        <item x="381"/>
        <item x="358"/>
        <item x="5"/>
        <item x="394"/>
        <item x="117"/>
        <item x="606"/>
        <item x="692"/>
        <item x="909"/>
        <item x="659"/>
        <item x="440"/>
        <item x="752"/>
        <item x="55"/>
        <item x="469"/>
        <item x="967"/>
        <item x="483"/>
        <item x="434"/>
        <item x="336"/>
        <item x="498"/>
        <item x="266"/>
        <item x="921"/>
        <item x="402"/>
        <item x="907"/>
        <item x="378"/>
        <item x="465"/>
        <item x="856"/>
        <item x="252"/>
        <item x="354"/>
        <item x="328"/>
        <item x="720"/>
        <item x="853"/>
        <item x="43"/>
        <item x="562"/>
        <item x="107"/>
        <item x="387"/>
        <item x="332"/>
        <item x="598"/>
        <item x="850"/>
        <item x="461"/>
        <item x="861"/>
        <item x="599"/>
        <item x="788"/>
        <item x="882"/>
        <item x="609"/>
        <item x="49"/>
        <item x="668"/>
        <item x="828"/>
        <item x="763"/>
        <item x="647"/>
        <item x="486"/>
        <item x="678"/>
        <item x="427"/>
        <item x="775"/>
        <item x="799"/>
        <item x="227"/>
        <item x="211"/>
        <item x="99"/>
        <item x="791"/>
        <item x="834"/>
        <item x="438"/>
        <item x="898"/>
        <item x="551"/>
        <item x="330"/>
        <item x="591"/>
        <item x="790"/>
        <item x="309"/>
        <item x="559"/>
        <item x="619"/>
        <item x="594"/>
        <item x="839"/>
        <item x="755"/>
        <item x="589"/>
        <item x="285"/>
        <item x="876"/>
        <item x="246"/>
        <item x="919"/>
        <item x="737"/>
        <item x="41"/>
        <item x="119"/>
        <item x="57"/>
        <item x="772"/>
        <item x="216"/>
        <item x="25"/>
        <item x="973"/>
        <item x="916"/>
        <item x="96"/>
        <item x="561"/>
        <item x="121"/>
        <item x="149"/>
        <item x="484"/>
        <item x="157"/>
        <item x="636"/>
        <item x="140"/>
        <item x="549"/>
        <item x="912"/>
        <item x="81"/>
        <item x="380"/>
        <item x="801"/>
        <item x="357"/>
        <item x="682"/>
        <item x="58"/>
        <item x="958"/>
        <item x="868"/>
        <item x="738"/>
        <item x="390"/>
        <item x="186"/>
        <item x="142"/>
        <item x="880"/>
        <item x="758"/>
        <item x="741"/>
        <item x="265"/>
        <item x="65"/>
        <item x="474"/>
        <item x="145"/>
        <item x="563"/>
        <item x="905"/>
        <item x="836"/>
        <item x="910"/>
        <item x="871"/>
        <item x="802"/>
        <item x="657"/>
        <item x="920"/>
        <item x="550"/>
        <item x="273"/>
        <item x="13"/>
        <item x="708"/>
        <item x="610"/>
        <item x="848"/>
        <item x="889"/>
        <item x="89"/>
        <item x="267"/>
        <item x="162"/>
        <item x="68"/>
        <item x="743"/>
        <item x="879"/>
        <item x="92"/>
        <item x="223"/>
        <item x="480"/>
        <item x="88"/>
        <item x="137"/>
        <item x="796"/>
        <item x="535"/>
        <item x="10"/>
        <item x="816"/>
        <item x="613"/>
        <item x="256"/>
        <item x="793"/>
        <item x="112"/>
        <item x="714"/>
        <item x="760"/>
        <item x="543"/>
        <item x="859"/>
        <item x="366"/>
        <item x="247"/>
        <item x="59"/>
        <item x="539"/>
        <item x="365"/>
        <item x="617"/>
        <item x="102"/>
        <item x="601"/>
        <item x="544"/>
        <item x="466"/>
        <item x="303"/>
        <item x="421"/>
        <item x="810"/>
        <item x="183"/>
        <item x="312"/>
        <item x="948"/>
        <item x="196"/>
        <item x="356"/>
        <item x="78"/>
        <item x="94"/>
        <item x="270"/>
        <item x="487"/>
        <item x="564"/>
        <item x="179"/>
        <item x="31"/>
        <item x="310"/>
        <item x="624"/>
        <item x="133"/>
        <item x="694"/>
        <item x="260"/>
        <item x="821"/>
        <item x="400"/>
        <item x="467"/>
        <item x="725"/>
        <item x="895"/>
        <item x="962"/>
        <item x="577"/>
        <item x="38"/>
        <item x="244"/>
        <item x="276"/>
        <item x="7"/>
        <item x="29"/>
        <item x="462"/>
        <item x="23"/>
        <item x="217"/>
        <item x="954"/>
        <item x="837"/>
        <item x="574"/>
        <item x="862"/>
        <item x="852"/>
        <item x="811"/>
        <item x="454"/>
        <item x="726"/>
        <item x="435"/>
        <item x="950"/>
        <item x="403"/>
        <item x="844"/>
        <item x="812"/>
        <item x="178"/>
        <item x="675"/>
        <item x="661"/>
        <item x="106"/>
        <item x="373"/>
        <item x="194"/>
        <item x="262"/>
        <item x="470"/>
        <item x="224"/>
        <item x="940"/>
        <item x="124"/>
        <item x="806"/>
        <item x="568"/>
        <item x="555"/>
        <item x="870"/>
        <item x="261"/>
        <item x="359"/>
        <item x="960"/>
        <item x="113"/>
        <item x="33"/>
        <item x="951"/>
        <item x="851"/>
        <item x="48"/>
        <item x="814"/>
        <item x="311"/>
        <item x="222"/>
        <item x="747"/>
        <item x="887"/>
        <item x="350"/>
        <item x="721"/>
        <item x="491"/>
        <item x="166"/>
        <item x="176"/>
        <item x="238"/>
        <item x="603"/>
        <item x="228"/>
        <item x="236"/>
        <item x="151"/>
        <item x="168"/>
        <item x="205"/>
        <item x="515"/>
        <item x="978"/>
        <item x="680"/>
        <item x="203"/>
        <item x="329"/>
        <item x="42"/>
        <item x="241"/>
        <item x="690"/>
        <item x="289"/>
        <item x="815"/>
        <item x="662"/>
        <item x="391"/>
        <item x="705"/>
        <item x="47"/>
        <item x="896"/>
        <item x="530"/>
        <item x="911"/>
        <item x="975"/>
        <item x="527"/>
        <item x="646"/>
        <item x="835"/>
        <item x="243"/>
        <item x="441"/>
        <item x="475"/>
        <item x="707"/>
        <item x="724"/>
        <item x="497"/>
        <item x="676"/>
        <item x="867"/>
        <item x="302"/>
        <item x="490"/>
        <item x="831"/>
        <item x="748"/>
        <item x="242"/>
        <item x="422"/>
        <item x="463"/>
        <item x="278"/>
        <item x="363"/>
        <item x="108"/>
        <item x="257"/>
        <item x="805"/>
        <item x="614"/>
        <item x="250"/>
        <item x="80"/>
        <item x="16"/>
        <item x="841"/>
        <item x="751"/>
        <item x="44"/>
        <item x="73"/>
        <item x="408"/>
        <item x="72"/>
        <item x="199"/>
        <item x="620"/>
        <item x="518"/>
        <item x="283"/>
        <item x="699"/>
        <item x="735"/>
        <item x="395"/>
        <item x="181"/>
        <item x="62"/>
        <item x="489"/>
        <item x="114"/>
        <item x="754"/>
        <item x="776"/>
        <item x="370"/>
        <item x="362"/>
        <item x="944"/>
        <item x="746"/>
        <item x="884"/>
        <item x="768"/>
        <item x="952"/>
        <item x="554"/>
        <item x="899"/>
        <item x="809"/>
        <item x="826"/>
        <item x="964"/>
        <item x="173"/>
        <item x="97"/>
        <item x="501"/>
        <item x="679"/>
        <item x="245"/>
        <item x="580"/>
        <item x="445"/>
        <item x="542"/>
        <item x="101"/>
        <item x="212"/>
        <item x="671"/>
        <item x="585"/>
        <item x="1"/>
        <item x="432"/>
        <item x="275"/>
        <item x="807"/>
        <item x="937"/>
        <item x="941"/>
        <item x="733"/>
        <item x="732"/>
        <item x="795"/>
        <item x="783"/>
        <item x="292"/>
        <item x="299"/>
        <item x="345"/>
        <item x="82"/>
        <item x="397"/>
        <item x="369"/>
        <item x="361"/>
        <item x="287"/>
        <item x="703"/>
        <item x="645"/>
        <item x="986"/>
        <item t="default"/>
      </items>
    </pivotField>
    <pivotField showAll="0"/>
    <pivotField showAll="0"/>
    <pivotField showAll="0"/>
  </pivotFields>
  <rowItems count="1">
    <i/>
  </rowItems>
  <colItems count="1">
    <i/>
  </colItems>
  <pageFields count="2">
    <pageField fld="3" hier="-1"/>
    <pageField fld="5" hier="-1"/>
  </pageFields>
  <dataFields count="1">
    <dataField name="Count of name" fld="1" subtotal="count" baseField="0" baseItem="0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8053D2F-0EEA-48DC-AB8B-A991EC253046}" name="PivotTable3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265" firstHeaderRow="1" firstDataRow="1" firstDataCol="1" rowPageCount="1" colPageCount="1"/>
  <pivotFields count="19">
    <pivotField showAll="0"/>
    <pivotField dataField="1" showAll="0"/>
    <pivotField showAll="0"/>
    <pivotField axis="axisRow" showAll="0">
      <items count="449">
        <item x="0"/>
        <item x="60"/>
        <item x="31"/>
        <item x="126"/>
        <item x="79"/>
        <item x="67"/>
        <item x="65"/>
        <item x="272"/>
        <item x="81"/>
        <item x="1"/>
        <item x="42"/>
        <item x="39"/>
        <item x="12"/>
        <item x="37"/>
        <item x="89"/>
        <item x="22"/>
        <item x="118"/>
        <item x="196"/>
        <item x="173"/>
        <item x="166"/>
        <item x="186"/>
        <item x="97"/>
        <item x="50"/>
        <item x="54"/>
        <item x="49"/>
        <item x="162"/>
        <item x="33"/>
        <item x="170"/>
        <item x="88"/>
        <item x="74"/>
        <item x="26"/>
        <item x="136"/>
        <item x="41"/>
        <item x="167"/>
        <item x="61"/>
        <item x="220"/>
        <item x="178"/>
        <item x="3"/>
        <item x="333"/>
        <item x="6"/>
        <item x="176"/>
        <item x="53"/>
        <item x="73"/>
        <item x="70"/>
        <item x="92"/>
        <item x="135"/>
        <item x="5"/>
        <item x="98"/>
        <item x="91"/>
        <item x="20"/>
        <item x="36"/>
        <item x="57"/>
        <item x="306"/>
        <item x="291"/>
        <item x="46"/>
        <item x="55"/>
        <item x="8"/>
        <item x="9"/>
        <item x="330"/>
        <item x="191"/>
        <item x="47"/>
        <item x="313"/>
        <item x="85"/>
        <item x="350"/>
        <item x="260"/>
        <item x="143"/>
        <item x="44"/>
        <item x="190"/>
        <item x="71"/>
        <item x="168"/>
        <item x="4"/>
        <item x="106"/>
        <item x="75"/>
        <item x="58"/>
        <item x="48"/>
        <item x="32"/>
        <item x="139"/>
        <item x="111"/>
        <item x="141"/>
        <item x="275"/>
        <item x="133"/>
        <item x="251"/>
        <item x="35"/>
        <item x="200"/>
        <item x="25"/>
        <item x="14"/>
        <item x="243"/>
        <item x="29"/>
        <item x="151"/>
        <item x="40"/>
        <item x="103"/>
        <item x="62"/>
        <item x="122"/>
        <item x="34"/>
        <item x="83"/>
        <item x="435"/>
        <item x="344"/>
        <item x="144"/>
        <item x="358"/>
        <item x="66"/>
        <item x="408"/>
        <item x="405"/>
        <item x="287"/>
        <item x="317"/>
        <item x="174"/>
        <item x="77"/>
        <item x="311"/>
        <item x="204"/>
        <item x="224"/>
        <item x="124"/>
        <item x="410"/>
        <item x="110"/>
        <item x="286"/>
        <item x="334"/>
        <item x="329"/>
        <item x="134"/>
        <item x="356"/>
        <item x="10"/>
        <item x="258"/>
        <item x="379"/>
        <item x="171"/>
        <item x="303"/>
        <item x="241"/>
        <item x="312"/>
        <item x="69"/>
        <item x="194"/>
        <item x="43"/>
        <item x="219"/>
        <item x="203"/>
        <item x="267"/>
        <item x="349"/>
        <item x="428"/>
        <item x="117"/>
        <item x="211"/>
        <item x="424"/>
        <item x="373"/>
        <item x="130"/>
        <item x="229"/>
        <item x="242"/>
        <item x="431"/>
        <item x="169"/>
        <item x="415"/>
        <item x="423"/>
        <item x="113"/>
        <item x="157"/>
        <item x="369"/>
        <item x="142"/>
        <item x="440"/>
        <item x="328"/>
        <item x="433"/>
        <item x="403"/>
        <item x="316"/>
        <item x="131"/>
        <item x="94"/>
        <item x="180"/>
        <item x="24"/>
        <item x="237"/>
        <item x="160"/>
        <item x="213"/>
        <item x="386"/>
        <item x="376"/>
        <item x="357"/>
        <item x="240"/>
        <item x="226"/>
        <item x="28"/>
        <item x="292"/>
        <item x="185"/>
        <item x="399"/>
        <item x="430"/>
        <item x="370"/>
        <item x="352"/>
        <item x="390"/>
        <item x="400"/>
        <item x="378"/>
        <item x="145"/>
        <item x="382"/>
        <item x="132"/>
        <item x="281"/>
        <item x="64"/>
        <item x="18"/>
        <item x="338"/>
        <item x="221"/>
        <item x="138"/>
        <item x="234"/>
        <item x="163"/>
        <item x="394"/>
        <item x="87"/>
        <item x="175"/>
        <item x="182"/>
        <item x="362"/>
        <item x="15"/>
        <item x="236"/>
        <item x="146"/>
        <item x="371"/>
        <item x="109"/>
        <item x="302"/>
        <item x="205"/>
        <item x="445"/>
        <item x="161"/>
        <item x="276"/>
        <item x="80"/>
        <item x="209"/>
        <item x="407"/>
        <item x="426"/>
        <item x="321"/>
        <item x="384"/>
        <item x="101"/>
        <item x="207"/>
        <item x="325"/>
        <item x="271"/>
        <item x="414"/>
        <item x="339"/>
        <item x="310"/>
        <item x="56"/>
        <item x="432"/>
        <item x="322"/>
        <item x="218"/>
        <item x="381"/>
        <item x="148"/>
        <item x="93"/>
        <item x="193"/>
        <item x="299"/>
        <item x="355"/>
        <item x="177"/>
        <item x="411"/>
        <item x="11"/>
        <item x="417"/>
        <item x="342"/>
        <item x="107"/>
        <item x="233"/>
        <item x="314"/>
        <item x="179"/>
        <item x="197"/>
        <item x="396"/>
        <item x="13"/>
        <item x="300"/>
        <item x="401"/>
        <item x="165"/>
        <item x="337"/>
        <item x="404"/>
        <item x="318"/>
        <item x="159"/>
        <item x="153"/>
        <item x="439"/>
        <item x="326"/>
        <item x="137"/>
        <item x="393"/>
        <item x="296"/>
        <item x="262"/>
        <item x="38"/>
        <item x="121"/>
        <item x="279"/>
        <item x="278"/>
        <item x="108"/>
        <item x="19"/>
        <item x="398"/>
        <item x="202"/>
        <item x="17"/>
        <item x="51"/>
        <item x="336"/>
        <item x="208"/>
        <item x="309"/>
        <item x="315"/>
        <item x="127"/>
        <item x="402"/>
        <item x="387"/>
        <item x="238"/>
        <item x="359"/>
        <item x="82"/>
        <item x="347"/>
        <item x="201"/>
        <item x="268"/>
        <item x="105"/>
        <item x="27"/>
        <item x="254"/>
        <item x="259"/>
        <item x="235"/>
        <item x="100"/>
        <item x="152"/>
        <item x="293"/>
        <item x="307"/>
        <item x="68"/>
        <item x="354"/>
        <item x="21"/>
        <item x="2"/>
        <item x="323"/>
        <item x="392"/>
        <item x="78"/>
        <item x="231"/>
        <item x="7"/>
        <item x="280"/>
        <item x="391"/>
        <item x="446"/>
        <item x="181"/>
        <item x="188"/>
        <item x="222"/>
        <item x="247"/>
        <item x="250"/>
        <item x="212"/>
        <item x="228"/>
        <item x="232"/>
        <item x="129"/>
        <item x="295"/>
        <item x="406"/>
        <item x="265"/>
        <item x="380"/>
        <item x="199"/>
        <item x="374"/>
        <item x="195"/>
        <item x="351"/>
        <item x="84"/>
        <item x="343"/>
        <item x="353"/>
        <item x="441"/>
        <item x="256"/>
        <item x="158"/>
        <item x="319"/>
        <item x="155"/>
        <item x="63"/>
        <item x="375"/>
        <item x="290"/>
        <item x="30"/>
        <item x="388"/>
        <item x="427"/>
        <item x="59"/>
        <item x="123"/>
        <item x="368"/>
        <item x="443"/>
        <item x="156"/>
        <item x="23"/>
        <item x="16"/>
        <item x="270"/>
        <item x="420"/>
        <item x="248"/>
        <item x="230"/>
        <item x="244"/>
        <item x="210"/>
        <item x="95"/>
        <item x="112"/>
        <item x="327"/>
        <item x="164"/>
        <item x="289"/>
        <item x="340"/>
        <item x="116"/>
        <item x="365"/>
        <item x="324"/>
        <item x="397"/>
        <item x="444"/>
        <item x="86"/>
        <item x="147"/>
        <item x="438"/>
        <item x="436"/>
        <item x="363"/>
        <item x="266"/>
        <item x="252"/>
        <item x="263"/>
        <item x="102"/>
        <item x="389"/>
        <item x="120"/>
        <item x="419"/>
        <item x="297"/>
        <item x="257"/>
        <item x="285"/>
        <item x="184"/>
        <item x="273"/>
        <item x="76"/>
        <item x="425"/>
        <item x="261"/>
        <item x="154"/>
        <item x="320"/>
        <item x="215"/>
        <item x="45"/>
        <item x="421"/>
        <item x="429"/>
        <item x="413"/>
        <item x="416"/>
        <item x="249"/>
        <item x="284"/>
        <item x="367"/>
        <item x="187"/>
        <item x="104"/>
        <item x="90"/>
        <item x="225"/>
        <item x="385"/>
        <item x="172"/>
        <item x="189"/>
        <item x="308"/>
        <item x="345"/>
        <item x="372"/>
        <item x="198"/>
        <item x="305"/>
        <item x="361"/>
        <item x="418"/>
        <item x="409"/>
        <item x="115"/>
        <item x="434"/>
        <item x="288"/>
        <item x="206"/>
        <item x="183"/>
        <item x="253"/>
        <item x="96"/>
        <item x="298"/>
        <item x="227"/>
        <item x="422"/>
        <item x="304"/>
        <item x="99"/>
        <item x="366"/>
        <item x="217"/>
        <item x="128"/>
        <item x="264"/>
        <item x="412"/>
        <item x="282"/>
        <item x="364"/>
        <item x="301"/>
        <item x="395"/>
        <item x="294"/>
        <item x="437"/>
        <item x="125"/>
        <item x="246"/>
        <item x="269"/>
        <item x="335"/>
        <item x="223"/>
        <item x="114"/>
        <item x="245"/>
        <item x="255"/>
        <item x="119"/>
        <item x="140"/>
        <item x="274"/>
        <item x="346"/>
        <item x="192"/>
        <item x="377"/>
        <item x="283"/>
        <item x="150"/>
        <item x="383"/>
        <item x="442"/>
        <item x="239"/>
        <item x="332"/>
        <item x="277"/>
        <item x="348"/>
        <item x="149"/>
        <item x="214"/>
        <item x="341"/>
        <item x="360"/>
        <item x="72"/>
        <item x="331"/>
        <item x="216"/>
        <item x="52"/>
        <item x="447"/>
        <item t="default"/>
      </items>
    </pivotField>
    <pivotField showAll="0"/>
    <pivotField axis="axisPage" multipleItemSelectionAllowed="1" showAll="0">
      <items count="6">
        <item h="1" x="3"/>
        <item h="1" x="0"/>
        <item h="1" x="2"/>
        <item x="1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ragToRow="0" dragToCol="0" dragToPage="0" showAll="0" defaultSubtotal="0"/>
  </pivotFields>
  <rowFields count="1">
    <field x="3"/>
  </rowFields>
  <rowItems count="262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1"/>
    </i>
    <i>
      <x v="143"/>
    </i>
    <i>
      <x v="144"/>
    </i>
    <i>
      <x v="145"/>
    </i>
    <i>
      <x v="146"/>
    </i>
    <i>
      <x v="147"/>
    </i>
    <i>
      <x v="148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60"/>
    </i>
    <i>
      <x v="161"/>
    </i>
    <i>
      <x v="162"/>
    </i>
    <i>
      <x v="164"/>
    </i>
    <i>
      <x v="166"/>
    </i>
    <i>
      <x v="167"/>
    </i>
    <i>
      <x v="168"/>
    </i>
    <i>
      <x v="169"/>
    </i>
    <i>
      <x v="171"/>
    </i>
    <i>
      <x v="172"/>
    </i>
    <i>
      <x v="174"/>
    </i>
    <i>
      <x v="175"/>
    </i>
    <i>
      <x v="176"/>
    </i>
    <i>
      <x v="177"/>
    </i>
    <i>
      <x v="179"/>
    </i>
    <i>
      <x v="180"/>
    </i>
    <i>
      <x v="181"/>
    </i>
    <i>
      <x v="182"/>
    </i>
    <i>
      <x v="184"/>
    </i>
    <i>
      <x v="186"/>
    </i>
    <i>
      <x v="187"/>
    </i>
    <i>
      <x v="188"/>
    </i>
    <i>
      <x v="189"/>
    </i>
    <i>
      <x v="191"/>
    </i>
    <i>
      <x v="193"/>
    </i>
    <i>
      <x v="194"/>
    </i>
    <i>
      <x v="195"/>
    </i>
    <i>
      <x v="196"/>
    </i>
    <i>
      <x v="198"/>
    </i>
    <i>
      <x v="199"/>
    </i>
    <i>
      <x v="200"/>
    </i>
    <i>
      <x v="201"/>
    </i>
    <i>
      <x v="202"/>
    </i>
    <i>
      <x v="204"/>
    </i>
    <i>
      <x v="205"/>
    </i>
    <i>
      <x v="208"/>
    </i>
    <i>
      <x v="209"/>
    </i>
    <i>
      <x v="210"/>
    </i>
    <i>
      <x v="212"/>
    </i>
    <i>
      <x v="213"/>
    </i>
    <i>
      <x v="214"/>
    </i>
    <i>
      <x v="215"/>
    </i>
    <i>
      <x v="216"/>
    </i>
    <i>
      <x v="219"/>
    </i>
    <i>
      <x v="223"/>
    </i>
    <i>
      <x v="224"/>
    </i>
    <i>
      <x v="229"/>
    </i>
    <i>
      <x v="232"/>
    </i>
    <i>
      <x v="233"/>
    </i>
    <i>
      <x v="234"/>
    </i>
    <i>
      <x v="236"/>
    </i>
    <i>
      <x v="237"/>
    </i>
    <i>
      <x v="240"/>
    </i>
    <i>
      <x v="242"/>
    </i>
    <i>
      <x v="243"/>
    </i>
    <i>
      <x v="244"/>
    </i>
    <i>
      <x v="246"/>
    </i>
    <i>
      <x v="249"/>
    </i>
    <i>
      <x v="250"/>
    </i>
    <i>
      <x v="254"/>
    </i>
    <i>
      <x v="258"/>
    </i>
    <i>
      <x v="259"/>
    </i>
    <i>
      <x v="260"/>
    </i>
    <i>
      <x v="261"/>
    </i>
    <i>
      <x v="263"/>
    </i>
    <i>
      <x v="264"/>
    </i>
    <i>
      <x v="266"/>
    </i>
    <i>
      <x v="267"/>
    </i>
    <i>
      <x v="270"/>
    </i>
    <i>
      <x v="271"/>
    </i>
    <i>
      <x v="275"/>
    </i>
    <i>
      <x v="280"/>
    </i>
    <i>
      <x v="284"/>
    </i>
    <i>
      <x v="285"/>
    </i>
    <i>
      <x v="290"/>
    </i>
    <i>
      <x v="295"/>
    </i>
    <i>
      <x v="297"/>
    </i>
    <i>
      <x v="299"/>
    </i>
    <i>
      <x v="302"/>
    </i>
    <i>
      <x v="303"/>
    </i>
    <i>
      <x v="304"/>
    </i>
    <i>
      <x v="306"/>
    </i>
    <i>
      <x v="310"/>
    </i>
    <i>
      <x v="316"/>
    </i>
    <i>
      <x v="317"/>
    </i>
    <i>
      <x v="321"/>
    </i>
    <i>
      <x v="323"/>
    </i>
    <i>
      <x v="324"/>
    </i>
    <i>
      <x v="326"/>
    </i>
    <i>
      <x v="327"/>
    </i>
    <i>
      <x v="329"/>
    </i>
    <i>
      <x v="330"/>
    </i>
    <i>
      <x v="331"/>
    </i>
    <i>
      <x v="332"/>
    </i>
    <i>
      <x v="339"/>
    </i>
    <i>
      <x v="340"/>
    </i>
    <i>
      <x v="342"/>
    </i>
    <i>
      <x v="349"/>
    </i>
    <i>
      <x v="353"/>
    </i>
    <i>
      <x v="355"/>
    </i>
    <i>
      <x v="357"/>
    </i>
    <i>
      <x v="358"/>
    </i>
    <i>
      <x v="361"/>
    </i>
    <i>
      <x v="380"/>
    </i>
    <i>
      <x v="382"/>
    </i>
    <i>
      <x v="384"/>
    </i>
    <i>
      <x v="393"/>
    </i>
    <i>
      <x v="396"/>
    </i>
    <i>
      <x v="397"/>
    </i>
    <i>
      <x v="399"/>
    </i>
    <i>
      <x v="400"/>
    </i>
    <i>
      <x v="425"/>
    </i>
    <i>
      <x v="439"/>
    </i>
    <i t="grand">
      <x/>
    </i>
  </rowItems>
  <colItems count="1">
    <i/>
  </colItems>
  <pageFields count="1">
    <pageField fld="5" hier="-1"/>
  </pageFields>
  <dataFields count="1">
    <dataField name="Count of nam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CA1FE15-42CC-4622-A184-A0F4415496F1}" name="PivotTable4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A20" firstHeaderRow="1" firstDataRow="1" firstDataCol="1" rowPageCount="2" colPageCount="1"/>
  <pivotFields count="19">
    <pivotField showAll="0"/>
    <pivotField showAll="0"/>
    <pivotField showAll="0"/>
    <pivotField showAll="0"/>
    <pivotField showAll="0"/>
    <pivotField axis="axisPage" multipleItemSelectionAllowed="1" showAll="0">
      <items count="6">
        <item h="1" x="3"/>
        <item x="0"/>
        <item h="1" x="2"/>
        <item h="1" x="1"/>
        <item h="1" x="4"/>
        <item t="default"/>
      </items>
    </pivotField>
    <pivotField axis="axisRow" showAll="0">
      <items count="591">
        <item x="0"/>
        <item x="49"/>
        <item x="62"/>
        <item x="514"/>
        <item x="243"/>
        <item x="352"/>
        <item x="234"/>
        <item x="65"/>
        <item x="171"/>
        <item x="443"/>
        <item x="27"/>
        <item x="36"/>
        <item x="68"/>
        <item x="6"/>
        <item x="161"/>
        <item x="356"/>
        <item x="528"/>
        <item x="276"/>
        <item x="3"/>
        <item x="270"/>
        <item x="150"/>
        <item x="11"/>
        <item x="226"/>
        <item x="141"/>
        <item x="249"/>
        <item x="235"/>
        <item x="254"/>
        <item x="298"/>
        <item x="164"/>
        <item x="521"/>
        <item x="95"/>
        <item x="63"/>
        <item x="334"/>
        <item x="174"/>
        <item x="142"/>
        <item x="344"/>
        <item x="177"/>
        <item x="9"/>
        <item x="430"/>
        <item x="337"/>
        <item x="523"/>
        <item x="44"/>
        <item x="240"/>
        <item x="126"/>
        <item x="133"/>
        <item x="550"/>
        <item x="4"/>
        <item x="71"/>
        <item x="12"/>
        <item x="75"/>
        <item x="176"/>
        <item x="125"/>
        <item x="207"/>
        <item x="101"/>
        <item x="217"/>
        <item x="197"/>
        <item x="377"/>
        <item x="251"/>
        <item x="167"/>
        <item x="569"/>
        <item x="109"/>
        <item x="520"/>
        <item x="464"/>
        <item x="131"/>
        <item x="83"/>
        <item x="239"/>
        <item x="107"/>
        <item x="51"/>
        <item x="70"/>
        <item x="385"/>
        <item x="373"/>
        <item x="467"/>
        <item x="175"/>
        <item x="543"/>
        <item x="172"/>
        <item x="100"/>
        <item x="286"/>
        <item x="72"/>
        <item x="99"/>
        <item x="215"/>
        <item x="39"/>
        <item x="121"/>
        <item x="329"/>
        <item x="222"/>
        <item x="45"/>
        <item x="576"/>
        <item x="115"/>
        <item x="97"/>
        <item x="87"/>
        <item x="199"/>
        <item x="13"/>
        <item x="16"/>
        <item x="196"/>
        <item x="408"/>
        <item x="459"/>
        <item x="238"/>
        <item x="339"/>
        <item x="88"/>
        <item x="37"/>
        <item x="250"/>
        <item x="460"/>
        <item x="41"/>
        <item x="192"/>
        <item x="86"/>
        <item x="493"/>
        <item x="127"/>
        <item x="220"/>
        <item x="124"/>
        <item x="316"/>
        <item x="530"/>
        <item x="53"/>
        <item x="246"/>
        <item x="393"/>
        <item x="300"/>
        <item x="476"/>
        <item x="105"/>
        <item x="78"/>
        <item x="58"/>
        <item x="30"/>
        <item x="406"/>
        <item x="54"/>
        <item x="227"/>
        <item x="221"/>
        <item x="38"/>
        <item x="18"/>
        <item x="158"/>
        <item x="231"/>
        <item x="188"/>
        <item x="279"/>
        <item x="382"/>
        <item x="561"/>
        <item x="23"/>
        <item x="182"/>
        <item x="358"/>
        <item x="293"/>
        <item x="147"/>
        <item x="98"/>
        <item x="496"/>
        <item x="46"/>
        <item x="503"/>
        <item x="295"/>
        <item x="110"/>
        <item x="287"/>
        <item x="388"/>
        <item x="144"/>
        <item x="1"/>
        <item x="122"/>
        <item x="415"/>
        <item x="510"/>
        <item x="318"/>
        <item x="25"/>
        <item x="55"/>
        <item x="34"/>
        <item x="499"/>
        <item x="170"/>
        <item x="283"/>
        <item x="73"/>
        <item x="535"/>
        <item x="350"/>
        <item x="5"/>
        <item x="463"/>
        <item x="230"/>
        <item x="559"/>
        <item x="80"/>
        <item x="483"/>
        <item x="554"/>
        <item x="236"/>
        <item x="229"/>
        <item x="515"/>
        <item x="129"/>
        <item x="277"/>
        <item x="288"/>
        <item x="257"/>
        <item x="271"/>
        <item x="325"/>
        <item x="548"/>
        <item x="346"/>
        <item x="135"/>
        <item x="468"/>
        <item x="40"/>
        <item x="134"/>
        <item x="14"/>
        <item x="56"/>
        <item x="381"/>
        <item x="84"/>
        <item x="317"/>
        <item x="280"/>
        <item x="512"/>
        <item x="52"/>
        <item x="155"/>
        <item x="57"/>
        <item x="203"/>
        <item x="455"/>
        <item x="505"/>
        <item x="538"/>
        <item x="205"/>
        <item x="319"/>
        <item x="10"/>
        <item x="394"/>
        <item x="42"/>
        <item x="248"/>
        <item x="537"/>
        <item x="31"/>
        <item x="7"/>
        <item x="517"/>
        <item x="439"/>
        <item x="500"/>
        <item x="64"/>
        <item x="465"/>
        <item x="202"/>
        <item x="370"/>
        <item x="585"/>
        <item x="166"/>
        <item x="146"/>
        <item x="242"/>
        <item x="67"/>
        <item x="326"/>
        <item x="501"/>
        <item x="61"/>
        <item x="201"/>
        <item x="526"/>
        <item x="259"/>
        <item x="228"/>
        <item x="563"/>
        <item x="431"/>
        <item x="210"/>
        <item x="570"/>
        <item x="441"/>
        <item x="574"/>
        <item x="360"/>
        <item x="462"/>
        <item x="492"/>
        <item x="447"/>
        <item x="108"/>
        <item x="426"/>
        <item x="524"/>
        <item x="489"/>
        <item x="219"/>
        <item x="495"/>
        <item x="552"/>
        <item x="241"/>
        <item x="102"/>
        <item x="480"/>
        <item x="302"/>
        <item x="402"/>
        <item x="48"/>
        <item x="253"/>
        <item x="417"/>
        <item x="581"/>
        <item x="128"/>
        <item x="267"/>
        <item x="198"/>
        <item x="76"/>
        <item x="269"/>
        <item x="94"/>
        <item x="232"/>
        <item x="160"/>
        <item x="365"/>
        <item x="285"/>
        <item x="104"/>
        <item x="369"/>
        <item x="456"/>
        <item x="491"/>
        <item x="375"/>
        <item x="82"/>
        <item x="432"/>
        <item x="140"/>
        <item x="345"/>
        <item x="444"/>
        <item x="224"/>
        <item x="386"/>
        <item x="185"/>
        <item x="438"/>
        <item x="79"/>
        <item x="312"/>
        <item x="448"/>
        <item x="292"/>
        <item x="423"/>
        <item x="305"/>
        <item x="330"/>
        <item x="165"/>
        <item x="15"/>
        <item x="211"/>
        <item x="364"/>
        <item x="558"/>
        <item x="258"/>
        <item x="584"/>
        <item x="307"/>
        <item x="90"/>
        <item x="442"/>
        <item x="502"/>
        <item x="560"/>
        <item x="168"/>
        <item x="541"/>
        <item x="371"/>
        <item x="118"/>
        <item x="119"/>
        <item x="341"/>
        <item x="486"/>
        <item x="223"/>
        <item x="353"/>
        <item x="479"/>
        <item x="21"/>
        <item x="347"/>
        <item x="361"/>
        <item x="400"/>
        <item x="577"/>
        <item x="359"/>
        <item x="436"/>
        <item x="331"/>
        <item x="91"/>
        <item x="490"/>
        <item x="306"/>
        <item x="355"/>
        <item x="478"/>
        <item x="244"/>
        <item x="114"/>
        <item x="117"/>
        <item x="19"/>
        <item x="103"/>
        <item x="89"/>
        <item x="8"/>
        <item x="308"/>
        <item x="419"/>
        <item x="580"/>
        <item x="321"/>
        <item x="424"/>
        <item x="445"/>
        <item x="390"/>
        <item x="132"/>
        <item x="116"/>
        <item x="153"/>
        <item x="323"/>
        <item x="245"/>
        <item x="179"/>
        <item x="472"/>
        <item x="268"/>
        <item x="509"/>
        <item x="77"/>
        <item x="586"/>
        <item x="372"/>
        <item x="513"/>
        <item x="162"/>
        <item x="469"/>
        <item x="22"/>
        <item x="540"/>
        <item x="112"/>
        <item x="233"/>
        <item x="404"/>
        <item x="273"/>
        <item x="461"/>
        <item x="189"/>
        <item x="184"/>
        <item x="123"/>
        <item x="301"/>
        <item x="193"/>
        <item x="148"/>
        <item x="568"/>
        <item x="485"/>
        <item x="81"/>
        <item x="579"/>
        <item x="395"/>
        <item x="392"/>
        <item x="383"/>
        <item x="138"/>
        <item x="446"/>
        <item x="291"/>
        <item x="130"/>
        <item x="262"/>
        <item x="451"/>
        <item x="310"/>
        <item x="263"/>
        <item x="450"/>
        <item x="309"/>
        <item x="260"/>
        <item x="348"/>
        <item x="484"/>
        <item x="588"/>
        <item x="152"/>
        <item x="290"/>
        <item x="413"/>
        <item x="294"/>
        <item x="454"/>
        <item x="333"/>
        <item x="139"/>
        <item x="420"/>
        <item x="453"/>
        <item x="93"/>
        <item x="556"/>
        <item x="516"/>
        <item x="546"/>
        <item x="17"/>
        <item x="266"/>
        <item x="368"/>
        <item x="149"/>
        <item x="498"/>
        <item x="527"/>
        <item x="384"/>
        <item x="265"/>
        <item x="208"/>
        <item x="475"/>
        <item x="534"/>
        <item x="407"/>
        <item x="256"/>
        <item x="20"/>
        <item x="2"/>
        <item x="313"/>
        <item x="163"/>
        <item x="555"/>
        <item x="50"/>
        <item x="553"/>
        <item x="26"/>
        <item x="85"/>
        <item x="497"/>
        <item x="351"/>
        <item x="186"/>
        <item x="573"/>
        <item x="572"/>
        <item x="151"/>
        <item x="354"/>
        <item x="575"/>
        <item x="482"/>
        <item x="59"/>
        <item x="299"/>
        <item x="336"/>
        <item x="29"/>
        <item x="296"/>
        <item x="405"/>
        <item x="449"/>
        <item x="180"/>
        <item x="410"/>
        <item x="458"/>
        <item x="427"/>
        <item x="578"/>
        <item x="74"/>
        <item x="264"/>
        <item x="571"/>
        <item x="209"/>
        <item x="275"/>
        <item x="324"/>
        <item x="466"/>
        <item x="531"/>
        <item x="374"/>
        <item x="111"/>
        <item x="200"/>
        <item x="477"/>
        <item x="397"/>
        <item x="363"/>
        <item x="532"/>
        <item x="183"/>
        <item x="143"/>
        <item x="551"/>
        <item x="562"/>
        <item x="204"/>
        <item x="549"/>
        <item x="544"/>
        <item x="216"/>
        <item x="218"/>
        <item x="567"/>
        <item x="237"/>
        <item x="96"/>
        <item x="35"/>
        <item x="376"/>
        <item x="169"/>
        <item x="487"/>
        <item x="314"/>
        <item x="274"/>
        <item x="474"/>
        <item x="473"/>
        <item x="587"/>
        <item x="178"/>
        <item x="225"/>
        <item x="362"/>
        <item x="340"/>
        <item x="525"/>
        <item x="342"/>
        <item x="284"/>
        <item x="157"/>
        <item x="518"/>
        <item x="338"/>
        <item x="322"/>
        <item x="421"/>
        <item x="282"/>
        <item x="187"/>
        <item x="411"/>
        <item x="508"/>
        <item x="380"/>
        <item x="28"/>
        <item x="416"/>
        <item x="304"/>
        <item x="60"/>
        <item x="564"/>
        <item x="428"/>
        <item x="261"/>
        <item x="565"/>
        <item x="327"/>
        <item x="32"/>
        <item x="542"/>
        <item x="582"/>
        <item x="92"/>
        <item x="357"/>
        <item x="507"/>
        <item x="412"/>
        <item x="547"/>
        <item x="47"/>
        <item x="343"/>
        <item x="255"/>
        <item x="120"/>
        <item x="194"/>
        <item x="69"/>
        <item x="522"/>
        <item x="145"/>
        <item x="320"/>
        <item x="366"/>
        <item x="195"/>
        <item x="429"/>
        <item x="536"/>
        <item x="24"/>
        <item x="387"/>
        <item x="422"/>
        <item x="401"/>
        <item x="154"/>
        <item x="349"/>
        <item x="214"/>
        <item x="391"/>
        <item x="519"/>
        <item x="414"/>
        <item x="278"/>
        <item x="471"/>
        <item x="435"/>
        <item x="433"/>
        <item x="457"/>
        <item x="389"/>
        <item x="303"/>
        <item x="440"/>
        <item x="481"/>
        <item x="297"/>
        <item x="425"/>
        <item x="403"/>
        <item x="328"/>
        <item x="396"/>
        <item x="213"/>
        <item x="494"/>
        <item x="539"/>
        <item x="106"/>
        <item x="511"/>
        <item x="159"/>
        <item x="136"/>
        <item x="113"/>
        <item x="488"/>
        <item x="504"/>
        <item x="272"/>
        <item x="533"/>
        <item x="156"/>
        <item x="190"/>
        <item x="398"/>
        <item x="379"/>
        <item x="367"/>
        <item x="335"/>
        <item x="247"/>
        <item x="566"/>
        <item x="437"/>
        <item x="557"/>
        <item x="409"/>
        <item x="66"/>
        <item x="529"/>
        <item x="181"/>
        <item x="545"/>
        <item x="583"/>
        <item x="452"/>
        <item x="173"/>
        <item x="434"/>
        <item x="289"/>
        <item x="506"/>
        <item x="252"/>
        <item x="399"/>
        <item x="315"/>
        <item x="33"/>
        <item x="311"/>
        <item x="212"/>
        <item x="137"/>
        <item x="191"/>
        <item x="281"/>
        <item x="378"/>
        <item x="43"/>
        <item x="332"/>
        <item x="418"/>
        <item x="206"/>
        <item x="470"/>
        <item x="589"/>
        <item t="default"/>
      </items>
    </pivotField>
    <pivotField axis="axisPage" multipleItemSelectionAllowed="1" showAll="0">
      <items count="9">
        <item x="2"/>
        <item h="1" x="0"/>
        <item h="1" x="5"/>
        <item h="1" x="3"/>
        <item h="1" x="4"/>
        <item h="1" x="6"/>
        <item h="1" x="1"/>
        <item h="1"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>
      <items count="807">
        <item x="0"/>
        <item x="98"/>
        <item x="49"/>
        <item x="236"/>
        <item x="405"/>
        <item x="280"/>
        <item x="383"/>
        <item x="339"/>
        <item x="703"/>
        <item x="740"/>
        <item x="499"/>
        <item x="372"/>
        <item x="253"/>
        <item x="266"/>
        <item x="166"/>
        <item x="745"/>
        <item x="301"/>
        <item x="707"/>
        <item x="119"/>
        <item x="483"/>
        <item x="625"/>
        <item x="327"/>
        <item x="743"/>
        <item x="632"/>
        <item x="42"/>
        <item x="96"/>
        <item x="441"/>
        <item x="612"/>
        <item x="127"/>
        <item x="662"/>
        <item x="201"/>
        <item x="463"/>
        <item x="410"/>
        <item x="65"/>
        <item x="562"/>
        <item x="693"/>
        <item x="57"/>
        <item x="361"/>
        <item x="324"/>
        <item x="617"/>
        <item x="142"/>
        <item x="460"/>
        <item x="401"/>
        <item x="214"/>
        <item x="377"/>
        <item x="539"/>
        <item x="58"/>
        <item x="302"/>
        <item x="440"/>
        <item x="769"/>
        <item x="622"/>
        <item x="114"/>
        <item x="8"/>
        <item x="207"/>
        <item x="100"/>
        <item x="176"/>
        <item x="56"/>
        <item x="750"/>
        <item x="434"/>
        <item x="614"/>
        <item x="637"/>
        <item x="178"/>
        <item x="254"/>
        <item x="663"/>
        <item x="732"/>
        <item x="51"/>
        <item x="697"/>
        <item x="607"/>
        <item x="536"/>
        <item x="171"/>
        <item x="640"/>
        <item x="316"/>
        <item x="645"/>
        <item x="803"/>
        <item x="274"/>
        <item x="430"/>
        <item x="757"/>
        <item x="686"/>
        <item x="797"/>
        <item x="33"/>
        <item x="26"/>
        <item x="184"/>
        <item x="398"/>
        <item x="190"/>
        <item x="41"/>
        <item x="447"/>
        <item x="157"/>
        <item x="567"/>
        <item x="455"/>
        <item x="399"/>
        <item x="621"/>
        <item x="795"/>
        <item x="261"/>
        <item x="408"/>
        <item x="624"/>
        <item x="444"/>
        <item x="183"/>
        <item x="93"/>
        <item x="177"/>
        <item x="299"/>
        <item x="749"/>
        <item x="256"/>
        <item x="32"/>
        <item x="237"/>
        <item x="245"/>
        <item x="24"/>
        <item x="224"/>
        <item x="174"/>
        <item x="209"/>
        <item x="475"/>
        <item x="279"/>
        <item x="569"/>
        <item x="422"/>
        <item x="269"/>
        <item x="270"/>
        <item x="81"/>
        <item x="259"/>
        <item x="620"/>
        <item x="780"/>
        <item x="348"/>
        <item x="423"/>
        <item x="719"/>
        <item x="175"/>
        <item x="354"/>
        <item x="321"/>
        <item x="76"/>
        <item x="633"/>
        <item x="783"/>
        <item x="288"/>
        <item x="699"/>
        <item x="503"/>
        <item x="717"/>
        <item x="722"/>
        <item x="364"/>
        <item x="162"/>
        <item x="362"/>
        <item x="205"/>
        <item x="566"/>
        <item x="294"/>
        <item x="231"/>
        <item x="579"/>
        <item x="429"/>
        <item x="666"/>
        <item x="194"/>
        <item x="775"/>
        <item x="232"/>
        <item x="676"/>
        <item x="129"/>
        <item x="781"/>
        <item x="779"/>
        <item x="275"/>
        <item x="112"/>
        <item x="159"/>
        <item x="660"/>
        <item x="448"/>
        <item x="560"/>
        <item x="53"/>
        <item x="737"/>
        <item x="551"/>
        <item x="19"/>
        <item x="172"/>
        <item x="524"/>
        <item x="657"/>
        <item x="226"/>
        <item x="48"/>
        <item x="18"/>
        <item x="407"/>
        <item x="705"/>
        <item x="800"/>
        <item x="367"/>
        <item x="45"/>
        <item x="755"/>
        <item x="185"/>
        <item x="771"/>
        <item x="132"/>
        <item x="143"/>
        <item x="736"/>
        <item x="332"/>
        <item x="323"/>
        <item x="724"/>
        <item x="307"/>
        <item x="122"/>
        <item x="385"/>
        <item x="351"/>
        <item x="46"/>
        <item x="211"/>
        <item x="77"/>
        <item x="31"/>
        <item x="490"/>
        <item x="92"/>
        <item x="467"/>
        <item x="291"/>
        <item x="734"/>
        <item x="247"/>
        <item x="330"/>
        <item x="627"/>
        <item x="120"/>
        <item x="355"/>
        <item x="345"/>
        <item x="512"/>
        <item x="733"/>
        <item x="296"/>
        <item x="593"/>
        <item x="528"/>
        <item x="380"/>
        <item x="200"/>
        <item x="652"/>
        <item x="438"/>
        <item x="756"/>
        <item x="510"/>
        <item x="107"/>
        <item x="257"/>
        <item x="188"/>
        <item x="393"/>
        <item x="576"/>
        <item x="250"/>
        <item x="213"/>
        <item x="147"/>
        <item x="498"/>
        <item x="264"/>
        <item x="649"/>
        <item x="658"/>
        <item x="395"/>
        <item x="47"/>
        <item x="543"/>
        <item x="452"/>
        <item x="295"/>
        <item x="638"/>
        <item x="493"/>
        <item x="303"/>
        <item x="381"/>
        <item x="411"/>
        <item x="248"/>
        <item x="505"/>
        <item x="486"/>
        <item x="696"/>
        <item x="396"/>
        <item x="656"/>
        <item x="735"/>
        <item x="223"/>
        <item x="392"/>
        <item x="784"/>
        <item x="210"/>
        <item x="731"/>
        <item x="634"/>
        <item x="160"/>
        <item x="78"/>
        <item x="668"/>
        <item x="369"/>
        <item x="535"/>
        <item x="489"/>
        <item x="99"/>
        <item x="573"/>
        <item x="72"/>
        <item x="251"/>
        <item x="585"/>
        <item x="526"/>
        <item x="74"/>
        <item x="474"/>
        <item x="38"/>
        <item x="701"/>
        <item x="710"/>
        <item x="726"/>
        <item x="764"/>
        <item x="155"/>
        <item x="521"/>
        <item x="747"/>
        <item x="88"/>
        <item x="246"/>
        <item x="718"/>
        <item x="790"/>
        <item x="60"/>
        <item x="678"/>
        <item x="547"/>
        <item x="156"/>
        <item x="554"/>
        <item x="644"/>
        <item x="789"/>
        <item x="454"/>
        <item x="66"/>
        <item x="170"/>
        <item x="342"/>
        <item x="135"/>
        <item x="52"/>
        <item x="346"/>
        <item x="293"/>
        <item x="335"/>
        <item x="552"/>
        <item x="443"/>
        <item x="146"/>
        <item x="659"/>
        <item x="394"/>
        <item x="491"/>
        <item x="235"/>
        <item x="6"/>
        <item x="495"/>
        <item x="202"/>
        <item x="137"/>
        <item x="478"/>
        <item x="63"/>
        <item x="84"/>
        <item x="197"/>
        <item x="619"/>
        <item x="265"/>
        <item x="792"/>
        <item x="28"/>
        <item x="470"/>
        <item x="520"/>
        <item x="458"/>
        <item x="517"/>
        <item x="378"/>
        <item x="10"/>
        <item x="387"/>
        <item x="117"/>
        <item x="456"/>
        <item x="400"/>
        <item x="487"/>
        <item x="195"/>
        <item x="221"/>
        <item x="529"/>
        <item x="466"/>
        <item x="468"/>
        <item x="331"/>
        <item x="241"/>
        <item x="310"/>
        <item x="68"/>
        <item x="508"/>
        <item x="672"/>
        <item x="683"/>
        <item x="684"/>
        <item x="7"/>
        <item x="418"/>
        <item x="218"/>
        <item x="94"/>
        <item x="277"/>
        <item x="388"/>
        <item x="597"/>
        <item x="681"/>
        <item x="286"/>
        <item x="136"/>
        <item x="610"/>
        <item x="320"/>
        <item x="366"/>
        <item x="350"/>
        <item x="101"/>
        <item x="217"/>
        <item x="507"/>
        <item x="518"/>
        <item x="513"/>
        <item x="626"/>
        <item x="742"/>
        <item x="677"/>
        <item x="558"/>
        <item x="128"/>
        <item x="439"/>
        <item x="643"/>
        <item x="647"/>
        <item x="263"/>
        <item x="379"/>
        <item x="541"/>
        <item x="36"/>
        <item x="590"/>
        <item x="370"/>
        <item x="414"/>
        <item x="229"/>
        <item x="21"/>
        <item x="574"/>
        <item x="186"/>
        <item x="500"/>
        <item x="116"/>
        <item x="340"/>
        <item x="145"/>
        <item x="278"/>
        <item x="318"/>
        <item x="390"/>
        <item x="720"/>
        <item x="716"/>
        <item x="55"/>
        <item x="349"/>
        <item x="249"/>
        <item x="196"/>
        <item x="580"/>
        <item x="462"/>
        <item x="450"/>
        <item x="435"/>
        <item x="150"/>
        <item x="515"/>
        <item x="577"/>
        <item x="424"/>
        <item x="786"/>
        <item x="273"/>
        <item x="62"/>
        <item x="108"/>
        <item x="766"/>
        <item x="334"/>
        <item x="504"/>
        <item x="654"/>
        <item x="538"/>
        <item x="777"/>
        <item x="243"/>
        <item x="595"/>
        <item x="9"/>
        <item x="709"/>
        <item x="482"/>
        <item x="695"/>
        <item x="516"/>
        <item x="262"/>
        <item x="25"/>
        <item x="203"/>
        <item x="285"/>
        <item x="605"/>
        <item x="563"/>
        <item x="664"/>
        <item x="525"/>
        <item x="368"/>
        <item x="151"/>
        <item x="721"/>
        <item x="636"/>
        <item x="540"/>
        <item x="312"/>
        <item x="161"/>
        <item x="533"/>
        <item x="191"/>
        <item x="651"/>
        <item x="70"/>
        <item x="682"/>
        <item x="180"/>
        <item x="403"/>
        <item x="592"/>
        <item x="397"/>
        <item x="268"/>
        <item x="353"/>
        <item x="39"/>
        <item x="655"/>
        <item x="233"/>
        <item x="37"/>
        <item x="523"/>
        <item x="5"/>
        <item x="225"/>
        <item x="760"/>
        <item x="105"/>
        <item x="149"/>
        <item x="555"/>
        <item x="725"/>
        <item x="228"/>
        <item x="798"/>
        <item x="427"/>
        <item x="272"/>
        <item x="546"/>
        <item x="557"/>
        <item x="730"/>
        <item x="141"/>
        <item x="785"/>
        <item x="476"/>
        <item x="436"/>
        <item x="305"/>
        <item x="702"/>
        <item x="793"/>
        <item x="700"/>
        <item x="746"/>
        <item x="244"/>
        <item x="163"/>
        <item x="386"/>
        <item x="344"/>
        <item x="479"/>
        <item x="336"/>
        <item x="572"/>
        <item x="373"/>
        <item x="646"/>
        <item x="124"/>
        <item x="492"/>
        <item x="630"/>
        <item x="154"/>
        <item x="698"/>
        <item x="561"/>
        <item x="75"/>
        <item x="193"/>
        <item x="741"/>
        <item x="519"/>
        <item x="442"/>
        <item x="514"/>
        <item x="125"/>
        <item x="134"/>
        <item x="761"/>
        <item x="480"/>
        <item x="283"/>
        <item x="300"/>
        <item x="694"/>
        <item x="496"/>
        <item x="530"/>
        <item x="325"/>
        <item x="239"/>
        <item x="604"/>
        <item x="258"/>
        <item x="796"/>
        <item x="712"/>
        <item x="689"/>
        <item x="671"/>
        <item x="173"/>
        <item x="59"/>
        <item x="189"/>
        <item x="255"/>
        <item x="412"/>
        <item x="220"/>
        <item x="164"/>
        <item x="298"/>
        <item x="588"/>
        <item x="469"/>
        <item x="85"/>
        <item x="570"/>
        <item x="80"/>
        <item x="667"/>
        <item x="688"/>
        <item x="431"/>
        <item x="679"/>
        <item x="685"/>
        <item x="313"/>
        <item x="420"/>
        <item x="770"/>
        <item x="714"/>
        <item x="384"/>
        <item x="457"/>
        <item x="343"/>
        <item x="599"/>
        <item x="782"/>
        <item x="609"/>
        <item x="15"/>
        <item x="34"/>
        <item x="22"/>
        <item x="778"/>
        <item x="527"/>
        <item x="69"/>
        <item x="328"/>
        <item x="461"/>
        <item x="598"/>
        <item x="73"/>
        <item x="550"/>
        <item x="402"/>
        <item x="661"/>
        <item x="531"/>
        <item x="140"/>
        <item x="126"/>
        <item x="352"/>
        <item x="113"/>
        <item x="204"/>
        <item x="641"/>
        <item x="631"/>
        <item x="762"/>
        <item x="309"/>
        <item x="428"/>
        <item x="611"/>
        <item x="591"/>
        <item x="282"/>
        <item x="130"/>
        <item x="212"/>
        <item x="359"/>
        <item x="706"/>
        <item x="464"/>
        <item x="623"/>
        <item x="306"/>
        <item x="276"/>
        <item x="559"/>
        <item x="680"/>
        <item x="314"/>
        <item x="102"/>
        <item x="754"/>
        <item x="358"/>
        <item x="87"/>
        <item x="360"/>
        <item x="54"/>
        <item x="123"/>
        <item x="629"/>
        <item x="208"/>
        <item x="594"/>
        <item x="532"/>
        <item x="729"/>
        <item x="391"/>
        <item x="465"/>
        <item x="242"/>
        <item x="600"/>
        <item x="83"/>
        <item x="511"/>
        <item x="192"/>
        <item x="97"/>
        <item x="787"/>
        <item x="601"/>
        <item x="758"/>
        <item x="603"/>
        <item x="587"/>
        <item x="79"/>
        <item x="1"/>
        <item x="477"/>
        <item x="534"/>
        <item x="473"/>
        <item x="767"/>
        <item x="748"/>
        <item x="690"/>
        <item x="602"/>
        <item x="453"/>
        <item x="687"/>
        <item x="765"/>
        <item x="791"/>
        <item x="537"/>
        <item x="347"/>
        <item x="794"/>
        <item x="501"/>
        <item x="29"/>
        <item x="472"/>
        <item x="497"/>
        <item x="14"/>
        <item x="133"/>
        <item x="284"/>
        <item x="773"/>
        <item x="326"/>
        <item x="44"/>
        <item x="115"/>
        <item x="416"/>
        <item x="776"/>
        <item x="110"/>
        <item x="409"/>
        <item x="131"/>
        <item x="449"/>
        <item x="148"/>
        <item x="104"/>
        <item x="341"/>
        <item x="675"/>
        <item x="179"/>
        <item x="571"/>
        <item x="35"/>
        <item x="608"/>
        <item x="509"/>
        <item x="481"/>
        <item x="556"/>
        <item x="240"/>
        <item x="260"/>
        <item x="222"/>
        <item x="642"/>
        <item x="581"/>
        <item x="356"/>
        <item x="199"/>
        <item x="586"/>
        <item x="774"/>
        <item x="382"/>
        <item x="788"/>
        <item x="653"/>
        <item x="315"/>
        <item x="704"/>
        <item x="234"/>
        <item x="451"/>
        <item x="215"/>
        <item x="406"/>
        <item x="138"/>
        <item x="502"/>
        <item x="711"/>
        <item x="281"/>
        <item x="553"/>
        <item x="198"/>
        <item x="50"/>
        <item x="289"/>
        <item x="365"/>
        <item x="4"/>
        <item x="425"/>
        <item x="615"/>
        <item x="374"/>
        <item x="219"/>
        <item x="317"/>
        <item x="445"/>
        <item x="2"/>
        <item x="801"/>
        <item x="357"/>
        <item x="167"/>
        <item x="271"/>
        <item x="568"/>
        <item x="751"/>
        <item x="804"/>
        <item x="297"/>
        <item x="404"/>
        <item x="417"/>
        <item x="432"/>
        <item x="802"/>
        <item x="692"/>
        <item x="252"/>
        <item x="618"/>
        <item x="121"/>
        <item x="437"/>
        <item x="304"/>
        <item x="648"/>
        <item x="230"/>
        <item x="772"/>
        <item x="181"/>
        <item x="739"/>
        <item x="485"/>
        <item x="12"/>
        <item x="650"/>
        <item x="715"/>
        <item x="708"/>
        <item x="421"/>
        <item x="522"/>
        <item x="713"/>
        <item x="589"/>
        <item x="3"/>
        <item x="752"/>
        <item x="103"/>
        <item x="549"/>
        <item x="329"/>
        <item x="548"/>
        <item x="613"/>
        <item x="727"/>
        <item x="544"/>
        <item x="292"/>
        <item x="322"/>
        <item x="90"/>
        <item x="206"/>
        <item x="426"/>
        <item x="488"/>
        <item x="165"/>
        <item x="484"/>
        <item x="389"/>
        <item x="227"/>
        <item x="139"/>
        <item x="337"/>
        <item x="375"/>
        <item x="419"/>
        <item x="471"/>
        <item x="768"/>
        <item x="744"/>
        <item x="153"/>
        <item x="728"/>
        <item x="669"/>
        <item x="13"/>
        <item x="753"/>
        <item x="763"/>
        <item x="71"/>
        <item x="144"/>
        <item x="23"/>
        <item x="338"/>
        <item x="182"/>
        <item x="290"/>
        <item x="691"/>
        <item x="20"/>
        <item x="311"/>
        <item x="723"/>
        <item x="238"/>
        <item x="267"/>
        <item x="673"/>
        <item x="459"/>
        <item x="578"/>
        <item x="639"/>
        <item x="27"/>
        <item x="95"/>
        <item x="799"/>
        <item x="575"/>
        <item x="545"/>
        <item x="40"/>
        <item x="759"/>
        <item x="43"/>
        <item x="106"/>
        <item x="738"/>
        <item x="506"/>
        <item x="413"/>
        <item x="635"/>
        <item x="17"/>
        <item x="564"/>
        <item x="158"/>
        <item x="91"/>
        <item x="376"/>
        <item x="333"/>
        <item x="596"/>
        <item x="665"/>
        <item x="616"/>
        <item x="64"/>
        <item x="109"/>
        <item x="216"/>
        <item x="582"/>
        <item x="287"/>
        <item x="187"/>
        <item x="111"/>
        <item x="433"/>
        <item x="89"/>
        <item x="628"/>
        <item x="118"/>
        <item x="169"/>
        <item x="319"/>
        <item x="415"/>
        <item x="16"/>
        <item x="363"/>
        <item x="86"/>
        <item x="606"/>
        <item x="371"/>
        <item x="584"/>
        <item x="308"/>
        <item x="565"/>
        <item x="674"/>
        <item x="82"/>
        <item x="542"/>
        <item x="61"/>
        <item x="494"/>
        <item x="583"/>
        <item x="446"/>
        <item x="67"/>
        <item x="168"/>
        <item x="30"/>
        <item x="11"/>
        <item x="670"/>
        <item x="152"/>
        <item x="805"/>
        <item t="default"/>
      </items>
    </pivotField>
    <pivotField showAll="0"/>
    <pivotField showAll="0"/>
    <pivotField dragToRow="0" dragToCol="0" dragToPage="0" showAll="0" defaultSubtotal="0"/>
  </pivotFields>
  <rowFields count="1">
    <field x="6"/>
  </rowFields>
  <rowItems count="16">
    <i>
      <x v="23"/>
    </i>
    <i>
      <x v="31"/>
    </i>
    <i>
      <x v="50"/>
    </i>
    <i>
      <x v="60"/>
    </i>
    <i>
      <x v="78"/>
    </i>
    <i>
      <x v="95"/>
    </i>
    <i>
      <x v="201"/>
    </i>
    <i>
      <x v="217"/>
    </i>
    <i>
      <x v="226"/>
    </i>
    <i>
      <x v="289"/>
    </i>
    <i>
      <x v="291"/>
    </i>
    <i>
      <x v="387"/>
    </i>
    <i>
      <x v="412"/>
    </i>
    <i>
      <x v="524"/>
    </i>
    <i>
      <x v="569"/>
    </i>
    <i t="grand">
      <x/>
    </i>
  </rowItems>
  <colItems count="1">
    <i/>
  </colItems>
  <pageFields count="2">
    <pageField fld="5" hier="-1"/>
    <pageField fld="7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90BDCCF-D992-4BCB-87C5-8176973303AA}" name="PivotTable5" cacheId="2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A27" firstHeaderRow="1" firstDataRow="1" firstDataCol="1" rowPageCount="2" colPageCount="1"/>
  <pivotFields count="23">
    <pivotField showAll="0"/>
    <pivotField showAll="0"/>
    <pivotField showAll="0"/>
    <pivotField showAll="0"/>
    <pivotField showAll="0"/>
    <pivotField axis="axisPage" multipleItemSelectionAllowed="1" showAll="0">
      <items count="5">
        <item h="1" x="3"/>
        <item h="1" x="0"/>
        <item h="1" x="2"/>
        <item x="1"/>
        <item t="default"/>
      </items>
    </pivotField>
    <pivotField axis="axisRow" showAll="0">
      <items count="590">
        <item x="0"/>
        <item x="49"/>
        <item x="62"/>
        <item x="514"/>
        <item x="243"/>
        <item x="352"/>
        <item x="234"/>
        <item x="65"/>
        <item x="171"/>
        <item x="443"/>
        <item x="27"/>
        <item x="36"/>
        <item x="68"/>
        <item x="6"/>
        <item x="161"/>
        <item x="356"/>
        <item x="528"/>
        <item x="276"/>
        <item x="3"/>
        <item x="270"/>
        <item x="150"/>
        <item x="11"/>
        <item x="226"/>
        <item x="141"/>
        <item x="249"/>
        <item x="235"/>
        <item x="254"/>
        <item x="298"/>
        <item x="164"/>
        <item x="521"/>
        <item x="95"/>
        <item x="63"/>
        <item x="334"/>
        <item x="174"/>
        <item x="142"/>
        <item x="344"/>
        <item x="177"/>
        <item x="9"/>
        <item x="430"/>
        <item x="337"/>
        <item x="523"/>
        <item x="44"/>
        <item x="240"/>
        <item x="126"/>
        <item x="133"/>
        <item x="550"/>
        <item x="4"/>
        <item x="71"/>
        <item x="12"/>
        <item x="75"/>
        <item x="176"/>
        <item x="125"/>
        <item x="207"/>
        <item x="101"/>
        <item x="217"/>
        <item x="197"/>
        <item x="377"/>
        <item x="251"/>
        <item x="167"/>
        <item x="569"/>
        <item x="109"/>
        <item x="520"/>
        <item x="464"/>
        <item x="131"/>
        <item x="83"/>
        <item x="239"/>
        <item x="107"/>
        <item x="51"/>
        <item x="70"/>
        <item x="385"/>
        <item x="373"/>
        <item x="467"/>
        <item x="175"/>
        <item x="543"/>
        <item x="172"/>
        <item x="100"/>
        <item x="286"/>
        <item x="72"/>
        <item x="99"/>
        <item x="215"/>
        <item x="39"/>
        <item x="121"/>
        <item x="329"/>
        <item x="222"/>
        <item x="45"/>
        <item x="576"/>
        <item x="115"/>
        <item x="97"/>
        <item x="87"/>
        <item x="199"/>
        <item x="13"/>
        <item x="16"/>
        <item x="196"/>
        <item x="408"/>
        <item x="459"/>
        <item x="238"/>
        <item x="339"/>
        <item x="88"/>
        <item x="37"/>
        <item x="250"/>
        <item x="460"/>
        <item x="41"/>
        <item x="192"/>
        <item x="86"/>
        <item x="493"/>
        <item x="127"/>
        <item x="220"/>
        <item x="124"/>
        <item x="316"/>
        <item x="530"/>
        <item x="53"/>
        <item x="246"/>
        <item x="393"/>
        <item x="300"/>
        <item x="476"/>
        <item x="105"/>
        <item x="78"/>
        <item x="58"/>
        <item x="30"/>
        <item x="406"/>
        <item x="54"/>
        <item x="227"/>
        <item x="221"/>
        <item x="38"/>
        <item x="18"/>
        <item x="158"/>
        <item x="231"/>
        <item x="188"/>
        <item x="279"/>
        <item x="382"/>
        <item x="561"/>
        <item x="23"/>
        <item x="182"/>
        <item x="358"/>
        <item x="293"/>
        <item x="147"/>
        <item x="98"/>
        <item x="496"/>
        <item x="46"/>
        <item x="503"/>
        <item x="295"/>
        <item x="110"/>
        <item x="287"/>
        <item x="388"/>
        <item x="144"/>
        <item x="1"/>
        <item x="122"/>
        <item x="415"/>
        <item x="510"/>
        <item x="318"/>
        <item x="25"/>
        <item x="55"/>
        <item x="34"/>
        <item x="499"/>
        <item x="170"/>
        <item x="283"/>
        <item x="73"/>
        <item x="535"/>
        <item x="350"/>
        <item x="5"/>
        <item x="463"/>
        <item x="230"/>
        <item x="559"/>
        <item x="80"/>
        <item x="483"/>
        <item x="554"/>
        <item x="236"/>
        <item x="229"/>
        <item x="515"/>
        <item x="129"/>
        <item x="277"/>
        <item x="288"/>
        <item x="257"/>
        <item x="271"/>
        <item x="325"/>
        <item x="548"/>
        <item x="346"/>
        <item x="135"/>
        <item x="468"/>
        <item x="40"/>
        <item x="134"/>
        <item x="14"/>
        <item x="56"/>
        <item x="381"/>
        <item x="84"/>
        <item x="317"/>
        <item x="280"/>
        <item x="512"/>
        <item x="52"/>
        <item x="155"/>
        <item x="57"/>
        <item x="203"/>
        <item x="455"/>
        <item x="505"/>
        <item x="538"/>
        <item x="205"/>
        <item x="319"/>
        <item x="10"/>
        <item x="394"/>
        <item x="42"/>
        <item x="248"/>
        <item x="537"/>
        <item x="31"/>
        <item x="7"/>
        <item x="517"/>
        <item x="439"/>
        <item x="500"/>
        <item x="64"/>
        <item x="465"/>
        <item x="202"/>
        <item x="370"/>
        <item x="585"/>
        <item x="166"/>
        <item x="146"/>
        <item x="242"/>
        <item x="67"/>
        <item x="326"/>
        <item x="501"/>
        <item x="61"/>
        <item x="201"/>
        <item x="526"/>
        <item x="259"/>
        <item x="228"/>
        <item x="563"/>
        <item x="431"/>
        <item x="210"/>
        <item x="570"/>
        <item x="441"/>
        <item x="574"/>
        <item x="360"/>
        <item x="462"/>
        <item x="492"/>
        <item x="447"/>
        <item x="108"/>
        <item x="426"/>
        <item x="524"/>
        <item x="489"/>
        <item x="219"/>
        <item x="495"/>
        <item x="552"/>
        <item x="241"/>
        <item x="102"/>
        <item x="480"/>
        <item x="302"/>
        <item x="402"/>
        <item x="48"/>
        <item x="253"/>
        <item x="417"/>
        <item x="581"/>
        <item x="128"/>
        <item x="267"/>
        <item x="198"/>
        <item x="76"/>
        <item x="269"/>
        <item x="94"/>
        <item x="232"/>
        <item x="160"/>
        <item x="365"/>
        <item x="285"/>
        <item x="104"/>
        <item x="369"/>
        <item x="456"/>
        <item x="491"/>
        <item x="375"/>
        <item x="82"/>
        <item x="432"/>
        <item x="140"/>
        <item x="345"/>
        <item x="444"/>
        <item x="224"/>
        <item x="386"/>
        <item x="185"/>
        <item x="438"/>
        <item x="79"/>
        <item x="312"/>
        <item x="448"/>
        <item x="292"/>
        <item x="423"/>
        <item x="305"/>
        <item x="330"/>
        <item x="165"/>
        <item x="15"/>
        <item x="211"/>
        <item x="364"/>
        <item x="558"/>
        <item x="258"/>
        <item x="584"/>
        <item x="307"/>
        <item x="90"/>
        <item x="442"/>
        <item x="502"/>
        <item x="560"/>
        <item x="168"/>
        <item x="541"/>
        <item x="371"/>
        <item x="118"/>
        <item x="119"/>
        <item x="341"/>
        <item x="486"/>
        <item x="223"/>
        <item x="353"/>
        <item x="479"/>
        <item x="21"/>
        <item x="347"/>
        <item x="361"/>
        <item x="400"/>
        <item x="577"/>
        <item x="359"/>
        <item x="436"/>
        <item x="331"/>
        <item x="91"/>
        <item x="490"/>
        <item x="306"/>
        <item x="355"/>
        <item x="478"/>
        <item x="244"/>
        <item x="114"/>
        <item x="117"/>
        <item x="19"/>
        <item x="103"/>
        <item x="89"/>
        <item x="8"/>
        <item x="308"/>
        <item x="419"/>
        <item x="580"/>
        <item x="321"/>
        <item x="424"/>
        <item x="445"/>
        <item x="390"/>
        <item x="132"/>
        <item x="116"/>
        <item x="153"/>
        <item x="323"/>
        <item x="245"/>
        <item x="179"/>
        <item x="472"/>
        <item x="268"/>
        <item x="509"/>
        <item x="77"/>
        <item x="586"/>
        <item x="372"/>
        <item x="513"/>
        <item x="162"/>
        <item x="469"/>
        <item x="22"/>
        <item x="540"/>
        <item x="112"/>
        <item x="233"/>
        <item x="404"/>
        <item x="273"/>
        <item x="461"/>
        <item x="189"/>
        <item x="184"/>
        <item x="123"/>
        <item x="301"/>
        <item x="193"/>
        <item x="148"/>
        <item x="568"/>
        <item x="485"/>
        <item x="81"/>
        <item x="579"/>
        <item x="395"/>
        <item x="392"/>
        <item x="383"/>
        <item x="138"/>
        <item x="446"/>
        <item x="291"/>
        <item x="130"/>
        <item x="262"/>
        <item x="451"/>
        <item x="310"/>
        <item x="263"/>
        <item x="450"/>
        <item x="309"/>
        <item x="260"/>
        <item x="348"/>
        <item x="484"/>
        <item x="588"/>
        <item x="152"/>
        <item x="290"/>
        <item x="413"/>
        <item x="294"/>
        <item x="454"/>
        <item x="333"/>
        <item x="139"/>
        <item x="420"/>
        <item x="453"/>
        <item x="93"/>
        <item x="556"/>
        <item x="516"/>
        <item x="546"/>
        <item x="17"/>
        <item x="266"/>
        <item x="368"/>
        <item x="149"/>
        <item x="498"/>
        <item x="527"/>
        <item x="384"/>
        <item x="265"/>
        <item x="208"/>
        <item x="475"/>
        <item x="534"/>
        <item x="407"/>
        <item x="256"/>
        <item x="20"/>
        <item x="2"/>
        <item x="313"/>
        <item x="163"/>
        <item x="555"/>
        <item x="50"/>
        <item x="553"/>
        <item x="26"/>
        <item x="85"/>
        <item x="497"/>
        <item x="351"/>
        <item x="186"/>
        <item x="573"/>
        <item x="572"/>
        <item x="151"/>
        <item x="354"/>
        <item x="575"/>
        <item x="482"/>
        <item x="59"/>
        <item x="299"/>
        <item x="336"/>
        <item x="29"/>
        <item x="296"/>
        <item x="405"/>
        <item x="449"/>
        <item x="180"/>
        <item x="410"/>
        <item x="458"/>
        <item x="427"/>
        <item x="578"/>
        <item x="74"/>
        <item x="264"/>
        <item x="571"/>
        <item x="209"/>
        <item x="275"/>
        <item x="324"/>
        <item x="466"/>
        <item x="531"/>
        <item x="374"/>
        <item x="111"/>
        <item x="200"/>
        <item x="477"/>
        <item x="397"/>
        <item x="363"/>
        <item x="532"/>
        <item x="183"/>
        <item x="143"/>
        <item x="551"/>
        <item x="562"/>
        <item x="204"/>
        <item x="549"/>
        <item x="544"/>
        <item x="216"/>
        <item x="218"/>
        <item x="567"/>
        <item x="237"/>
        <item x="96"/>
        <item x="35"/>
        <item x="376"/>
        <item x="169"/>
        <item x="487"/>
        <item x="314"/>
        <item x="274"/>
        <item x="474"/>
        <item x="473"/>
        <item x="587"/>
        <item x="178"/>
        <item x="225"/>
        <item x="362"/>
        <item x="340"/>
        <item x="525"/>
        <item x="342"/>
        <item x="284"/>
        <item x="157"/>
        <item x="518"/>
        <item x="338"/>
        <item x="322"/>
        <item x="421"/>
        <item x="282"/>
        <item x="187"/>
        <item x="411"/>
        <item x="508"/>
        <item x="380"/>
        <item x="28"/>
        <item x="416"/>
        <item x="304"/>
        <item x="60"/>
        <item x="564"/>
        <item x="428"/>
        <item x="261"/>
        <item x="565"/>
        <item x="327"/>
        <item x="32"/>
        <item x="542"/>
        <item x="582"/>
        <item x="92"/>
        <item x="357"/>
        <item x="507"/>
        <item x="412"/>
        <item x="547"/>
        <item x="47"/>
        <item x="343"/>
        <item x="255"/>
        <item x="120"/>
        <item x="194"/>
        <item x="69"/>
        <item x="522"/>
        <item x="145"/>
        <item x="320"/>
        <item x="366"/>
        <item x="195"/>
        <item x="429"/>
        <item x="536"/>
        <item x="24"/>
        <item x="387"/>
        <item x="422"/>
        <item x="401"/>
        <item x="154"/>
        <item x="349"/>
        <item x="214"/>
        <item x="391"/>
        <item x="519"/>
        <item x="414"/>
        <item x="278"/>
        <item x="471"/>
        <item x="435"/>
        <item x="433"/>
        <item x="457"/>
        <item x="389"/>
        <item x="303"/>
        <item x="440"/>
        <item x="481"/>
        <item x="297"/>
        <item x="425"/>
        <item x="403"/>
        <item x="328"/>
        <item x="396"/>
        <item x="213"/>
        <item x="494"/>
        <item x="539"/>
        <item x="106"/>
        <item x="511"/>
        <item x="159"/>
        <item x="136"/>
        <item x="113"/>
        <item x="488"/>
        <item x="504"/>
        <item x="272"/>
        <item x="533"/>
        <item x="156"/>
        <item x="190"/>
        <item x="398"/>
        <item x="379"/>
        <item x="367"/>
        <item x="335"/>
        <item x="247"/>
        <item x="566"/>
        <item x="437"/>
        <item x="557"/>
        <item x="409"/>
        <item x="66"/>
        <item x="529"/>
        <item x="181"/>
        <item x="545"/>
        <item x="583"/>
        <item x="452"/>
        <item x="173"/>
        <item x="434"/>
        <item x="289"/>
        <item x="506"/>
        <item x="252"/>
        <item x="399"/>
        <item x="315"/>
        <item x="33"/>
        <item x="311"/>
        <item x="212"/>
        <item x="137"/>
        <item x="191"/>
        <item x="281"/>
        <item x="378"/>
        <item x="43"/>
        <item x="332"/>
        <item x="418"/>
        <item x="206"/>
        <item x="470"/>
        <item t="default"/>
      </items>
    </pivotField>
    <pivotField axis="axisPage" multipleItemSelectionAllowed="1" showAll="0">
      <items count="8">
        <item h="1" x="2"/>
        <item x="0"/>
        <item h="1" x="5"/>
        <item h="1" x="3"/>
        <item h="1" x="4"/>
        <item h="1" x="6"/>
        <item h="1" x="1"/>
        <item t="default"/>
      </items>
    </pivotField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showAll="0"/>
    <pivotField showAll="0"/>
    <pivotField showAll="0"/>
    <pivotField numFmtId="9" showAll="0"/>
    <pivotField showAll="0"/>
    <pivotField showAll="0"/>
    <pivotField showAll="0"/>
    <pivotField showAll="0" defaultSubtotal="0"/>
    <pivotField showAll="0" defaultSubtotal="0"/>
    <pivotField showAll="0" defaultSubtota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</items>
    </pivotField>
  </pivotFields>
  <rowFields count="1">
    <field x="6"/>
  </rowFields>
  <rowItems count="23">
    <i>
      <x v="20"/>
    </i>
    <i>
      <x v="72"/>
    </i>
    <i>
      <x v="100"/>
    </i>
    <i>
      <x v="115"/>
    </i>
    <i>
      <x v="118"/>
    </i>
    <i>
      <x v="128"/>
    </i>
    <i>
      <x v="141"/>
    </i>
    <i>
      <x v="152"/>
    </i>
    <i>
      <x v="166"/>
    </i>
    <i>
      <x v="237"/>
    </i>
    <i>
      <x v="255"/>
    </i>
    <i>
      <x v="300"/>
    </i>
    <i>
      <x v="367"/>
    </i>
    <i>
      <x v="407"/>
    </i>
    <i>
      <x v="409"/>
    </i>
    <i>
      <x v="413"/>
    </i>
    <i>
      <x v="422"/>
    </i>
    <i>
      <x v="516"/>
    </i>
    <i>
      <x v="525"/>
    </i>
    <i>
      <x v="528"/>
    </i>
    <i>
      <x v="536"/>
    </i>
    <i>
      <x v="553"/>
    </i>
    <i t="grand">
      <x/>
    </i>
  </rowItems>
  <colItems count="1">
    <i/>
  </colItems>
  <pageFields count="2">
    <pageField fld="5" hier="-1"/>
    <pageField fld="7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A9A8E3A-7F20-4275-B99D-8920F77735AA}" name="PivotTable6" cacheId="2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A11" firstHeaderRow="1" firstDataRow="1" firstDataCol="1" rowPageCount="2" colPageCount="1"/>
  <pivotFields count="23">
    <pivotField showAll="0"/>
    <pivotField showAll="0"/>
    <pivotField showAll="0"/>
    <pivotField showAll="0"/>
    <pivotField showAll="0"/>
    <pivotField axis="axisPage" multipleItemSelectionAllowed="1" showAll="0">
      <items count="5">
        <item h="1" x="3"/>
        <item x="0"/>
        <item h="1" x="2"/>
        <item h="1" x="1"/>
        <item t="default"/>
      </items>
    </pivotField>
    <pivotField axis="axisRow" showAll="0">
      <items count="590">
        <item x="0"/>
        <item x="49"/>
        <item x="62"/>
        <item x="514"/>
        <item x="243"/>
        <item x="352"/>
        <item x="234"/>
        <item x="65"/>
        <item x="171"/>
        <item x="443"/>
        <item x="27"/>
        <item x="36"/>
        <item x="68"/>
        <item x="6"/>
        <item x="161"/>
        <item x="356"/>
        <item x="528"/>
        <item x="276"/>
        <item x="3"/>
        <item x="270"/>
        <item x="150"/>
        <item x="11"/>
        <item x="226"/>
        <item x="141"/>
        <item x="249"/>
        <item x="235"/>
        <item x="254"/>
        <item x="298"/>
        <item x="164"/>
        <item x="521"/>
        <item x="95"/>
        <item x="63"/>
        <item x="334"/>
        <item x="174"/>
        <item x="142"/>
        <item x="344"/>
        <item x="177"/>
        <item x="9"/>
        <item x="430"/>
        <item x="337"/>
        <item x="523"/>
        <item x="44"/>
        <item x="240"/>
        <item x="126"/>
        <item x="133"/>
        <item x="550"/>
        <item x="4"/>
        <item x="71"/>
        <item x="12"/>
        <item x="75"/>
        <item x="176"/>
        <item x="125"/>
        <item x="207"/>
        <item x="101"/>
        <item x="217"/>
        <item x="197"/>
        <item x="377"/>
        <item x="251"/>
        <item x="167"/>
        <item x="569"/>
        <item x="109"/>
        <item x="520"/>
        <item x="464"/>
        <item x="131"/>
        <item x="83"/>
        <item x="239"/>
        <item x="107"/>
        <item x="51"/>
        <item x="70"/>
        <item x="385"/>
        <item x="373"/>
        <item x="467"/>
        <item x="175"/>
        <item x="543"/>
        <item x="172"/>
        <item x="100"/>
        <item x="286"/>
        <item x="72"/>
        <item x="99"/>
        <item x="215"/>
        <item x="39"/>
        <item x="121"/>
        <item x="329"/>
        <item x="222"/>
        <item x="45"/>
        <item x="576"/>
        <item x="115"/>
        <item x="97"/>
        <item x="87"/>
        <item x="199"/>
        <item x="13"/>
        <item x="16"/>
        <item x="196"/>
        <item x="408"/>
        <item x="459"/>
        <item x="238"/>
        <item x="339"/>
        <item x="88"/>
        <item x="37"/>
        <item x="250"/>
        <item x="460"/>
        <item x="41"/>
        <item x="192"/>
        <item x="86"/>
        <item x="493"/>
        <item x="127"/>
        <item x="220"/>
        <item x="124"/>
        <item x="316"/>
        <item x="530"/>
        <item x="53"/>
        <item x="246"/>
        <item x="393"/>
        <item x="300"/>
        <item x="476"/>
        <item x="105"/>
        <item x="78"/>
        <item x="58"/>
        <item x="30"/>
        <item x="406"/>
        <item x="54"/>
        <item x="227"/>
        <item x="221"/>
        <item x="38"/>
        <item x="18"/>
        <item x="158"/>
        <item x="231"/>
        <item x="188"/>
        <item x="279"/>
        <item x="382"/>
        <item x="561"/>
        <item x="23"/>
        <item x="182"/>
        <item x="358"/>
        <item x="293"/>
        <item x="147"/>
        <item x="98"/>
        <item x="496"/>
        <item x="46"/>
        <item x="503"/>
        <item x="295"/>
        <item x="110"/>
        <item x="287"/>
        <item x="388"/>
        <item x="144"/>
        <item x="1"/>
        <item x="122"/>
        <item x="415"/>
        <item x="510"/>
        <item x="318"/>
        <item x="25"/>
        <item x="55"/>
        <item x="34"/>
        <item x="499"/>
        <item x="170"/>
        <item x="283"/>
        <item x="73"/>
        <item x="535"/>
        <item x="350"/>
        <item x="5"/>
        <item x="463"/>
        <item x="230"/>
        <item x="559"/>
        <item x="80"/>
        <item x="483"/>
        <item x="554"/>
        <item x="236"/>
        <item x="229"/>
        <item x="515"/>
        <item x="129"/>
        <item x="277"/>
        <item x="288"/>
        <item x="257"/>
        <item x="271"/>
        <item x="325"/>
        <item x="548"/>
        <item x="346"/>
        <item x="135"/>
        <item x="468"/>
        <item x="40"/>
        <item x="134"/>
        <item x="14"/>
        <item x="56"/>
        <item x="381"/>
        <item x="84"/>
        <item x="317"/>
        <item x="280"/>
        <item x="512"/>
        <item x="52"/>
        <item x="155"/>
        <item x="57"/>
        <item x="203"/>
        <item x="455"/>
        <item x="505"/>
        <item x="538"/>
        <item x="205"/>
        <item x="319"/>
        <item x="10"/>
        <item x="394"/>
        <item x="42"/>
        <item x="248"/>
        <item x="537"/>
        <item x="31"/>
        <item x="7"/>
        <item x="517"/>
        <item x="439"/>
        <item x="500"/>
        <item x="64"/>
        <item x="465"/>
        <item x="202"/>
        <item x="370"/>
        <item x="585"/>
        <item x="166"/>
        <item x="146"/>
        <item x="242"/>
        <item x="67"/>
        <item x="326"/>
        <item x="501"/>
        <item x="61"/>
        <item x="201"/>
        <item x="526"/>
        <item x="259"/>
        <item x="228"/>
        <item x="563"/>
        <item x="431"/>
        <item x="210"/>
        <item x="570"/>
        <item x="441"/>
        <item x="574"/>
        <item x="360"/>
        <item x="462"/>
        <item x="492"/>
        <item x="447"/>
        <item x="108"/>
        <item x="426"/>
        <item x="524"/>
        <item x="489"/>
        <item x="219"/>
        <item x="495"/>
        <item x="552"/>
        <item x="241"/>
        <item x="102"/>
        <item x="480"/>
        <item x="302"/>
        <item x="402"/>
        <item x="48"/>
        <item x="253"/>
        <item x="417"/>
        <item x="581"/>
        <item x="128"/>
        <item x="267"/>
        <item x="198"/>
        <item x="76"/>
        <item x="269"/>
        <item x="94"/>
        <item x="232"/>
        <item x="160"/>
        <item x="365"/>
        <item x="285"/>
        <item x="104"/>
        <item x="369"/>
        <item x="456"/>
        <item x="491"/>
        <item x="375"/>
        <item x="82"/>
        <item x="432"/>
        <item x="140"/>
        <item x="345"/>
        <item x="444"/>
        <item x="224"/>
        <item x="386"/>
        <item x="185"/>
        <item x="438"/>
        <item x="79"/>
        <item x="312"/>
        <item x="448"/>
        <item x="292"/>
        <item x="423"/>
        <item x="305"/>
        <item x="330"/>
        <item x="165"/>
        <item x="15"/>
        <item x="211"/>
        <item x="364"/>
        <item x="558"/>
        <item x="258"/>
        <item x="584"/>
        <item x="307"/>
        <item x="90"/>
        <item x="442"/>
        <item x="502"/>
        <item x="560"/>
        <item x="168"/>
        <item x="541"/>
        <item x="371"/>
        <item x="118"/>
        <item x="119"/>
        <item x="341"/>
        <item x="486"/>
        <item x="223"/>
        <item x="353"/>
        <item x="479"/>
        <item x="21"/>
        <item x="347"/>
        <item x="361"/>
        <item x="400"/>
        <item x="577"/>
        <item x="359"/>
        <item x="436"/>
        <item x="331"/>
        <item x="91"/>
        <item x="490"/>
        <item x="306"/>
        <item x="355"/>
        <item x="478"/>
        <item x="244"/>
        <item x="114"/>
        <item x="117"/>
        <item x="19"/>
        <item x="103"/>
        <item x="89"/>
        <item x="8"/>
        <item x="308"/>
        <item x="419"/>
        <item x="580"/>
        <item x="321"/>
        <item x="424"/>
        <item x="445"/>
        <item x="390"/>
        <item x="132"/>
        <item x="116"/>
        <item x="153"/>
        <item x="323"/>
        <item x="245"/>
        <item x="179"/>
        <item x="472"/>
        <item x="268"/>
        <item x="509"/>
        <item x="77"/>
        <item x="586"/>
        <item x="372"/>
        <item x="513"/>
        <item x="162"/>
        <item x="469"/>
        <item x="22"/>
        <item x="540"/>
        <item x="112"/>
        <item x="233"/>
        <item x="404"/>
        <item x="273"/>
        <item x="461"/>
        <item x="189"/>
        <item x="184"/>
        <item x="123"/>
        <item x="301"/>
        <item x="193"/>
        <item x="148"/>
        <item x="568"/>
        <item x="485"/>
        <item x="81"/>
        <item x="579"/>
        <item x="395"/>
        <item x="392"/>
        <item x="383"/>
        <item x="138"/>
        <item x="446"/>
        <item x="291"/>
        <item x="130"/>
        <item x="262"/>
        <item x="451"/>
        <item x="310"/>
        <item x="263"/>
        <item x="450"/>
        <item x="309"/>
        <item x="260"/>
        <item x="348"/>
        <item x="484"/>
        <item x="588"/>
        <item x="152"/>
        <item x="290"/>
        <item x="413"/>
        <item x="294"/>
        <item x="454"/>
        <item x="333"/>
        <item x="139"/>
        <item x="420"/>
        <item x="453"/>
        <item x="93"/>
        <item x="556"/>
        <item x="516"/>
        <item x="546"/>
        <item x="17"/>
        <item x="266"/>
        <item x="368"/>
        <item x="149"/>
        <item x="498"/>
        <item x="527"/>
        <item x="384"/>
        <item x="265"/>
        <item x="208"/>
        <item x="475"/>
        <item x="534"/>
        <item x="407"/>
        <item x="256"/>
        <item x="20"/>
        <item x="2"/>
        <item x="313"/>
        <item x="163"/>
        <item x="555"/>
        <item x="50"/>
        <item x="553"/>
        <item x="26"/>
        <item x="85"/>
        <item x="497"/>
        <item x="351"/>
        <item x="186"/>
        <item x="573"/>
        <item x="572"/>
        <item x="151"/>
        <item x="354"/>
        <item x="575"/>
        <item x="482"/>
        <item x="59"/>
        <item x="299"/>
        <item x="336"/>
        <item x="29"/>
        <item x="296"/>
        <item x="405"/>
        <item x="449"/>
        <item x="180"/>
        <item x="410"/>
        <item x="458"/>
        <item x="427"/>
        <item x="578"/>
        <item x="74"/>
        <item x="264"/>
        <item x="571"/>
        <item x="209"/>
        <item x="275"/>
        <item x="324"/>
        <item x="466"/>
        <item x="531"/>
        <item x="374"/>
        <item x="111"/>
        <item x="200"/>
        <item x="477"/>
        <item x="397"/>
        <item x="363"/>
        <item x="532"/>
        <item x="183"/>
        <item x="143"/>
        <item x="551"/>
        <item x="562"/>
        <item x="204"/>
        <item x="549"/>
        <item x="544"/>
        <item x="216"/>
        <item x="218"/>
        <item x="567"/>
        <item x="237"/>
        <item x="96"/>
        <item x="35"/>
        <item x="376"/>
        <item x="169"/>
        <item x="487"/>
        <item x="314"/>
        <item x="274"/>
        <item x="474"/>
        <item x="473"/>
        <item x="587"/>
        <item x="178"/>
        <item x="225"/>
        <item x="362"/>
        <item x="340"/>
        <item x="525"/>
        <item x="342"/>
        <item x="284"/>
        <item x="157"/>
        <item x="518"/>
        <item x="338"/>
        <item x="322"/>
        <item x="421"/>
        <item x="282"/>
        <item x="187"/>
        <item x="411"/>
        <item x="508"/>
        <item x="380"/>
        <item x="28"/>
        <item x="416"/>
        <item x="304"/>
        <item x="60"/>
        <item x="564"/>
        <item x="428"/>
        <item x="261"/>
        <item x="565"/>
        <item x="327"/>
        <item x="32"/>
        <item x="542"/>
        <item x="582"/>
        <item x="92"/>
        <item x="357"/>
        <item x="507"/>
        <item x="412"/>
        <item x="547"/>
        <item x="47"/>
        <item x="343"/>
        <item x="255"/>
        <item x="120"/>
        <item x="194"/>
        <item x="69"/>
        <item x="522"/>
        <item x="145"/>
        <item x="320"/>
        <item x="366"/>
        <item x="195"/>
        <item x="429"/>
        <item x="536"/>
        <item x="24"/>
        <item x="387"/>
        <item x="422"/>
        <item x="401"/>
        <item x="154"/>
        <item x="349"/>
        <item x="214"/>
        <item x="391"/>
        <item x="519"/>
        <item x="414"/>
        <item x="278"/>
        <item x="471"/>
        <item x="435"/>
        <item x="433"/>
        <item x="457"/>
        <item x="389"/>
        <item x="303"/>
        <item x="440"/>
        <item x="481"/>
        <item x="297"/>
        <item x="425"/>
        <item x="403"/>
        <item x="328"/>
        <item x="396"/>
        <item x="213"/>
        <item x="494"/>
        <item x="539"/>
        <item x="106"/>
        <item x="511"/>
        <item x="159"/>
        <item x="136"/>
        <item x="113"/>
        <item x="488"/>
        <item x="504"/>
        <item x="272"/>
        <item x="533"/>
        <item x="156"/>
        <item x="190"/>
        <item x="398"/>
        <item x="379"/>
        <item x="367"/>
        <item x="335"/>
        <item x="247"/>
        <item x="566"/>
        <item x="437"/>
        <item x="557"/>
        <item x="409"/>
        <item x="66"/>
        <item x="529"/>
        <item x="181"/>
        <item x="545"/>
        <item x="583"/>
        <item x="452"/>
        <item x="173"/>
        <item x="434"/>
        <item x="289"/>
        <item x="506"/>
        <item x="252"/>
        <item x="399"/>
        <item x="315"/>
        <item x="33"/>
        <item x="311"/>
        <item x="212"/>
        <item x="137"/>
        <item x="191"/>
        <item x="281"/>
        <item x="378"/>
        <item x="43"/>
        <item x="332"/>
        <item x="418"/>
        <item x="206"/>
        <item x="470"/>
        <item t="default"/>
      </items>
    </pivotField>
    <pivotField axis="axisPage" multipleItemSelectionAllowed="1" showAll="0">
      <items count="8">
        <item h="1" x="2"/>
        <item h="1" x="0"/>
        <item x="5"/>
        <item h="1" x="3"/>
        <item h="1" x="4"/>
        <item h="1" x="6"/>
        <item h="1" x="1"/>
        <item t="default"/>
      </items>
    </pivotField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showAll="0"/>
    <pivotField showAll="0"/>
    <pivotField showAll="0"/>
    <pivotField numFmtId="9" showAll="0"/>
    <pivotField showAll="0"/>
    <pivotField showAll="0"/>
    <pivotField showAll="0"/>
    <pivotField showAll="0" defaultSubtotal="0"/>
    <pivotField showAll="0" defaultSubtotal="0"/>
    <pivotField showAll="0" defaultSubtota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</items>
    </pivotField>
  </pivotFields>
  <rowFields count="1">
    <field x="6"/>
  </rowFields>
  <rowItems count="7">
    <i>
      <x v="1"/>
    </i>
    <i>
      <x v="20"/>
    </i>
    <i>
      <x v="308"/>
    </i>
    <i>
      <x v="353"/>
    </i>
    <i>
      <x v="459"/>
    </i>
    <i>
      <x v="478"/>
    </i>
    <i t="grand">
      <x/>
    </i>
  </rowItems>
  <colItems count="1">
    <i/>
  </colItems>
  <pageFields count="2">
    <pageField fld="5" hier="-1"/>
    <pageField fld="7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BBB085E-79AD-4FFF-B709-E6A3F10D8845}" name="PivotTable7" cacheId="2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A17" firstHeaderRow="1" firstDataRow="1" firstDataCol="1" rowPageCount="2" colPageCount="1"/>
  <pivotFields count="23">
    <pivotField showAll="0"/>
    <pivotField showAll="0"/>
    <pivotField showAll="0"/>
    <pivotField showAll="0"/>
    <pivotField showAll="0"/>
    <pivotField axis="axisPage" multipleItemSelectionAllowed="1" showAll="0">
      <items count="5">
        <item h="1" x="3"/>
        <item x="0"/>
        <item h="1" x="2"/>
        <item h="1" x="1"/>
        <item t="default"/>
      </items>
    </pivotField>
    <pivotField axis="axisRow" showAll="0">
      <items count="590">
        <item x="0"/>
        <item x="49"/>
        <item x="62"/>
        <item x="514"/>
        <item x="243"/>
        <item x="352"/>
        <item x="234"/>
        <item x="65"/>
        <item x="171"/>
        <item x="443"/>
        <item x="27"/>
        <item x="36"/>
        <item x="68"/>
        <item x="6"/>
        <item x="161"/>
        <item x="356"/>
        <item x="528"/>
        <item x="276"/>
        <item x="3"/>
        <item x="270"/>
        <item x="150"/>
        <item x="11"/>
        <item x="226"/>
        <item x="141"/>
        <item x="249"/>
        <item x="235"/>
        <item x="254"/>
        <item x="298"/>
        <item x="164"/>
        <item x="521"/>
        <item x="95"/>
        <item x="63"/>
        <item x="334"/>
        <item x="174"/>
        <item x="142"/>
        <item x="344"/>
        <item x="177"/>
        <item x="9"/>
        <item x="430"/>
        <item x="337"/>
        <item x="523"/>
        <item x="44"/>
        <item x="240"/>
        <item x="126"/>
        <item x="133"/>
        <item x="550"/>
        <item x="4"/>
        <item x="71"/>
        <item x="12"/>
        <item x="75"/>
        <item x="176"/>
        <item x="125"/>
        <item x="207"/>
        <item x="101"/>
        <item x="217"/>
        <item x="197"/>
        <item x="377"/>
        <item x="251"/>
        <item x="167"/>
        <item x="569"/>
        <item x="109"/>
        <item x="520"/>
        <item x="464"/>
        <item x="131"/>
        <item x="83"/>
        <item x="239"/>
        <item x="107"/>
        <item x="51"/>
        <item x="70"/>
        <item x="385"/>
        <item x="373"/>
        <item x="467"/>
        <item x="175"/>
        <item x="543"/>
        <item x="172"/>
        <item x="100"/>
        <item x="286"/>
        <item x="72"/>
        <item x="99"/>
        <item x="215"/>
        <item x="39"/>
        <item x="121"/>
        <item x="329"/>
        <item x="222"/>
        <item x="45"/>
        <item x="576"/>
        <item x="115"/>
        <item x="97"/>
        <item x="87"/>
        <item x="199"/>
        <item x="13"/>
        <item x="16"/>
        <item x="196"/>
        <item x="408"/>
        <item x="459"/>
        <item x="238"/>
        <item x="339"/>
        <item x="88"/>
        <item x="37"/>
        <item x="250"/>
        <item x="460"/>
        <item x="41"/>
        <item x="192"/>
        <item x="86"/>
        <item x="493"/>
        <item x="127"/>
        <item x="220"/>
        <item x="124"/>
        <item x="316"/>
        <item x="530"/>
        <item x="53"/>
        <item x="246"/>
        <item x="393"/>
        <item x="300"/>
        <item x="476"/>
        <item x="105"/>
        <item x="78"/>
        <item x="58"/>
        <item x="30"/>
        <item x="406"/>
        <item x="54"/>
        <item x="227"/>
        <item x="221"/>
        <item x="38"/>
        <item x="18"/>
        <item x="158"/>
        <item x="231"/>
        <item x="188"/>
        <item x="279"/>
        <item x="382"/>
        <item x="561"/>
        <item x="23"/>
        <item x="182"/>
        <item x="358"/>
        <item x="293"/>
        <item x="147"/>
        <item x="98"/>
        <item x="496"/>
        <item x="46"/>
        <item x="503"/>
        <item x="295"/>
        <item x="110"/>
        <item x="287"/>
        <item x="388"/>
        <item x="144"/>
        <item x="1"/>
        <item x="122"/>
        <item x="415"/>
        <item x="510"/>
        <item x="318"/>
        <item x="25"/>
        <item x="55"/>
        <item x="34"/>
        <item x="499"/>
        <item x="170"/>
        <item x="283"/>
        <item x="73"/>
        <item x="535"/>
        <item x="350"/>
        <item x="5"/>
        <item x="463"/>
        <item x="230"/>
        <item x="559"/>
        <item x="80"/>
        <item x="483"/>
        <item x="554"/>
        <item x="236"/>
        <item x="229"/>
        <item x="515"/>
        <item x="129"/>
        <item x="277"/>
        <item x="288"/>
        <item x="257"/>
        <item x="271"/>
        <item x="325"/>
        <item x="548"/>
        <item x="346"/>
        <item x="135"/>
        <item x="468"/>
        <item x="40"/>
        <item x="134"/>
        <item x="14"/>
        <item x="56"/>
        <item x="381"/>
        <item x="84"/>
        <item x="317"/>
        <item x="280"/>
        <item x="512"/>
        <item x="52"/>
        <item x="155"/>
        <item x="57"/>
        <item x="203"/>
        <item x="455"/>
        <item x="505"/>
        <item x="538"/>
        <item x="205"/>
        <item x="319"/>
        <item x="10"/>
        <item x="394"/>
        <item x="42"/>
        <item x="248"/>
        <item x="537"/>
        <item x="31"/>
        <item x="7"/>
        <item x="517"/>
        <item x="439"/>
        <item x="500"/>
        <item x="64"/>
        <item x="465"/>
        <item x="202"/>
        <item x="370"/>
        <item x="585"/>
        <item x="166"/>
        <item x="146"/>
        <item x="242"/>
        <item x="67"/>
        <item x="326"/>
        <item x="501"/>
        <item x="61"/>
        <item x="201"/>
        <item x="526"/>
        <item x="259"/>
        <item x="228"/>
        <item x="563"/>
        <item x="431"/>
        <item x="210"/>
        <item x="570"/>
        <item x="441"/>
        <item x="574"/>
        <item x="360"/>
        <item x="462"/>
        <item x="492"/>
        <item x="447"/>
        <item x="108"/>
        <item x="426"/>
        <item x="524"/>
        <item x="489"/>
        <item x="219"/>
        <item x="495"/>
        <item x="552"/>
        <item x="241"/>
        <item x="102"/>
        <item x="480"/>
        <item x="302"/>
        <item x="402"/>
        <item x="48"/>
        <item x="253"/>
        <item x="417"/>
        <item x="581"/>
        <item x="128"/>
        <item x="267"/>
        <item x="198"/>
        <item x="76"/>
        <item x="269"/>
        <item x="94"/>
        <item x="232"/>
        <item x="160"/>
        <item x="365"/>
        <item x="285"/>
        <item x="104"/>
        <item x="369"/>
        <item x="456"/>
        <item x="491"/>
        <item x="375"/>
        <item x="82"/>
        <item x="432"/>
        <item x="140"/>
        <item x="345"/>
        <item x="444"/>
        <item x="224"/>
        <item x="386"/>
        <item x="185"/>
        <item x="438"/>
        <item x="79"/>
        <item x="312"/>
        <item x="448"/>
        <item x="292"/>
        <item x="423"/>
        <item x="305"/>
        <item x="330"/>
        <item x="165"/>
        <item x="15"/>
        <item x="211"/>
        <item x="364"/>
        <item x="558"/>
        <item x="258"/>
        <item x="584"/>
        <item x="307"/>
        <item x="90"/>
        <item x="442"/>
        <item x="502"/>
        <item x="560"/>
        <item x="168"/>
        <item x="541"/>
        <item x="371"/>
        <item x="118"/>
        <item x="119"/>
        <item x="341"/>
        <item x="486"/>
        <item x="223"/>
        <item x="353"/>
        <item x="479"/>
        <item x="21"/>
        <item x="347"/>
        <item x="361"/>
        <item x="400"/>
        <item x="577"/>
        <item x="359"/>
        <item x="436"/>
        <item x="331"/>
        <item x="91"/>
        <item x="490"/>
        <item x="306"/>
        <item x="355"/>
        <item x="478"/>
        <item x="244"/>
        <item x="114"/>
        <item x="117"/>
        <item x="19"/>
        <item x="103"/>
        <item x="89"/>
        <item x="8"/>
        <item x="308"/>
        <item x="419"/>
        <item x="580"/>
        <item x="321"/>
        <item x="424"/>
        <item x="445"/>
        <item x="390"/>
        <item x="132"/>
        <item x="116"/>
        <item x="153"/>
        <item x="323"/>
        <item x="245"/>
        <item x="179"/>
        <item x="472"/>
        <item x="268"/>
        <item x="509"/>
        <item x="77"/>
        <item x="586"/>
        <item x="372"/>
        <item x="513"/>
        <item x="162"/>
        <item x="469"/>
        <item x="22"/>
        <item x="540"/>
        <item x="112"/>
        <item x="233"/>
        <item x="404"/>
        <item x="273"/>
        <item x="461"/>
        <item x="189"/>
        <item x="184"/>
        <item x="123"/>
        <item x="301"/>
        <item x="193"/>
        <item x="148"/>
        <item x="568"/>
        <item x="485"/>
        <item x="81"/>
        <item x="579"/>
        <item x="395"/>
        <item x="392"/>
        <item x="383"/>
        <item x="138"/>
        <item x="446"/>
        <item x="291"/>
        <item x="130"/>
        <item x="262"/>
        <item x="451"/>
        <item x="310"/>
        <item x="263"/>
        <item x="450"/>
        <item x="309"/>
        <item x="260"/>
        <item x="348"/>
        <item x="484"/>
        <item x="588"/>
        <item x="152"/>
        <item x="290"/>
        <item x="413"/>
        <item x="294"/>
        <item x="454"/>
        <item x="333"/>
        <item x="139"/>
        <item x="420"/>
        <item x="453"/>
        <item x="93"/>
        <item x="556"/>
        <item x="516"/>
        <item x="546"/>
        <item x="17"/>
        <item x="266"/>
        <item x="368"/>
        <item x="149"/>
        <item x="498"/>
        <item x="527"/>
        <item x="384"/>
        <item x="265"/>
        <item x="208"/>
        <item x="475"/>
        <item x="534"/>
        <item x="407"/>
        <item x="256"/>
        <item x="20"/>
        <item x="2"/>
        <item x="313"/>
        <item x="163"/>
        <item x="555"/>
        <item x="50"/>
        <item x="553"/>
        <item x="26"/>
        <item x="85"/>
        <item x="497"/>
        <item x="351"/>
        <item x="186"/>
        <item x="573"/>
        <item x="572"/>
        <item x="151"/>
        <item x="354"/>
        <item x="575"/>
        <item x="482"/>
        <item x="59"/>
        <item x="299"/>
        <item x="336"/>
        <item x="29"/>
        <item x="296"/>
        <item x="405"/>
        <item x="449"/>
        <item x="180"/>
        <item x="410"/>
        <item x="458"/>
        <item x="427"/>
        <item x="578"/>
        <item x="74"/>
        <item x="264"/>
        <item x="571"/>
        <item x="209"/>
        <item x="275"/>
        <item x="324"/>
        <item x="466"/>
        <item x="531"/>
        <item x="374"/>
        <item x="111"/>
        <item x="200"/>
        <item x="477"/>
        <item x="397"/>
        <item x="363"/>
        <item x="532"/>
        <item x="183"/>
        <item x="143"/>
        <item x="551"/>
        <item x="562"/>
        <item x="204"/>
        <item x="549"/>
        <item x="544"/>
        <item x="216"/>
        <item x="218"/>
        <item x="567"/>
        <item x="237"/>
        <item x="96"/>
        <item x="35"/>
        <item x="376"/>
        <item x="169"/>
        <item x="487"/>
        <item x="314"/>
        <item x="274"/>
        <item x="474"/>
        <item x="473"/>
        <item x="587"/>
        <item x="178"/>
        <item x="225"/>
        <item x="362"/>
        <item x="340"/>
        <item x="525"/>
        <item x="342"/>
        <item x="284"/>
        <item x="157"/>
        <item x="518"/>
        <item x="338"/>
        <item x="322"/>
        <item x="421"/>
        <item x="282"/>
        <item x="187"/>
        <item x="411"/>
        <item x="508"/>
        <item x="380"/>
        <item x="28"/>
        <item x="416"/>
        <item x="304"/>
        <item x="60"/>
        <item x="564"/>
        <item x="428"/>
        <item x="261"/>
        <item x="565"/>
        <item x="327"/>
        <item x="32"/>
        <item x="542"/>
        <item x="582"/>
        <item x="92"/>
        <item x="357"/>
        <item x="507"/>
        <item x="412"/>
        <item x="547"/>
        <item x="47"/>
        <item x="343"/>
        <item x="255"/>
        <item x="120"/>
        <item x="194"/>
        <item x="69"/>
        <item x="522"/>
        <item x="145"/>
        <item x="320"/>
        <item x="366"/>
        <item x="195"/>
        <item x="429"/>
        <item x="536"/>
        <item x="24"/>
        <item x="387"/>
        <item x="422"/>
        <item x="401"/>
        <item x="154"/>
        <item x="349"/>
        <item x="214"/>
        <item x="391"/>
        <item x="519"/>
        <item x="414"/>
        <item x="278"/>
        <item x="471"/>
        <item x="435"/>
        <item x="433"/>
        <item x="457"/>
        <item x="389"/>
        <item x="303"/>
        <item x="440"/>
        <item x="481"/>
        <item x="297"/>
        <item x="425"/>
        <item x="403"/>
        <item x="328"/>
        <item x="396"/>
        <item x="213"/>
        <item x="494"/>
        <item x="539"/>
        <item x="106"/>
        <item x="511"/>
        <item x="159"/>
        <item x="136"/>
        <item x="113"/>
        <item x="488"/>
        <item x="504"/>
        <item x="272"/>
        <item x="533"/>
        <item x="156"/>
        <item x="190"/>
        <item x="398"/>
        <item x="379"/>
        <item x="367"/>
        <item x="335"/>
        <item x="247"/>
        <item x="566"/>
        <item x="437"/>
        <item x="557"/>
        <item x="409"/>
        <item x="66"/>
        <item x="529"/>
        <item x="181"/>
        <item x="545"/>
        <item x="583"/>
        <item x="452"/>
        <item x="173"/>
        <item x="434"/>
        <item x="289"/>
        <item x="506"/>
        <item x="252"/>
        <item x="399"/>
        <item x="315"/>
        <item x="33"/>
        <item x="311"/>
        <item x="212"/>
        <item x="137"/>
        <item x="191"/>
        <item x="281"/>
        <item x="378"/>
        <item x="43"/>
        <item x="332"/>
        <item x="418"/>
        <item x="206"/>
        <item x="470"/>
        <item t="default"/>
      </items>
    </pivotField>
    <pivotField axis="axisPage" multipleItemSelectionAllowed="1" showAll="0">
      <items count="8">
        <item h="1" x="2"/>
        <item h="1" x="0"/>
        <item h="1" x="5"/>
        <item x="3"/>
        <item h="1" x="4"/>
        <item h="1" x="6"/>
        <item h="1" x="1"/>
        <item t="default"/>
      </items>
    </pivotField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showAll="0"/>
    <pivotField showAll="0"/>
    <pivotField showAll="0"/>
    <pivotField numFmtId="9" showAll="0"/>
    <pivotField showAll="0"/>
    <pivotField showAll="0"/>
    <pivotField showAll="0"/>
    <pivotField showAll="0" defaultSubtotal="0"/>
    <pivotField showAll="0" defaultSubtotal="0"/>
    <pivotField showAll="0" defaultSubtota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</items>
    </pivotField>
  </pivotFields>
  <rowFields count="1">
    <field x="6"/>
  </rowFields>
  <rowItems count="13">
    <i>
      <x v="1"/>
    </i>
    <i>
      <x v="22"/>
    </i>
    <i>
      <x v="29"/>
    </i>
    <i>
      <x v="74"/>
    </i>
    <i>
      <x v="80"/>
    </i>
    <i>
      <x v="91"/>
    </i>
    <i>
      <x v="126"/>
    </i>
    <i>
      <x v="202"/>
    </i>
    <i>
      <x v="304"/>
    </i>
    <i>
      <x v="327"/>
    </i>
    <i>
      <x v="356"/>
    </i>
    <i>
      <x v="515"/>
    </i>
    <i t="grand">
      <x/>
    </i>
  </rowItems>
  <colItems count="1">
    <i/>
  </colItems>
  <pageFields count="2">
    <pageField fld="5" hier="-1"/>
    <pageField fld="7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1EC16E-7B92-4FC9-8D11-FFF11A15F00A}" name="PivotTable8" cacheId="2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A22" firstHeaderRow="1" firstDataRow="1" firstDataCol="1" rowPageCount="2" colPageCount="1"/>
  <pivotFields count="23">
    <pivotField showAll="0"/>
    <pivotField showAll="0"/>
    <pivotField showAll="0"/>
    <pivotField showAll="0"/>
    <pivotField showAll="0"/>
    <pivotField axis="axisPage" multipleItemSelectionAllowed="1" showAll="0">
      <items count="5">
        <item h="1" x="3"/>
        <item x="0"/>
        <item h="1" x="2"/>
        <item h="1" x="1"/>
        <item t="default"/>
      </items>
    </pivotField>
    <pivotField axis="axisRow" showAll="0">
      <items count="590">
        <item x="0"/>
        <item x="49"/>
        <item x="62"/>
        <item x="514"/>
        <item x="243"/>
        <item x="352"/>
        <item x="234"/>
        <item x="65"/>
        <item x="171"/>
        <item x="443"/>
        <item x="27"/>
        <item x="36"/>
        <item x="68"/>
        <item x="6"/>
        <item x="161"/>
        <item x="356"/>
        <item x="528"/>
        <item x="276"/>
        <item x="3"/>
        <item x="270"/>
        <item x="150"/>
        <item x="11"/>
        <item x="226"/>
        <item x="141"/>
        <item x="249"/>
        <item x="235"/>
        <item x="254"/>
        <item x="298"/>
        <item x="164"/>
        <item x="521"/>
        <item x="95"/>
        <item x="63"/>
        <item x="334"/>
        <item x="174"/>
        <item x="142"/>
        <item x="344"/>
        <item x="177"/>
        <item x="9"/>
        <item x="430"/>
        <item x="337"/>
        <item x="523"/>
        <item x="44"/>
        <item x="240"/>
        <item x="126"/>
        <item x="133"/>
        <item x="550"/>
        <item x="4"/>
        <item x="71"/>
        <item x="12"/>
        <item x="75"/>
        <item x="176"/>
        <item x="125"/>
        <item x="207"/>
        <item x="101"/>
        <item x="217"/>
        <item x="197"/>
        <item x="377"/>
        <item x="251"/>
        <item x="167"/>
        <item x="569"/>
        <item x="109"/>
        <item x="520"/>
        <item x="464"/>
        <item x="131"/>
        <item x="83"/>
        <item x="239"/>
        <item x="107"/>
        <item x="51"/>
        <item x="70"/>
        <item x="385"/>
        <item x="373"/>
        <item x="467"/>
        <item x="175"/>
        <item x="543"/>
        <item x="172"/>
        <item x="100"/>
        <item x="286"/>
        <item x="72"/>
        <item x="99"/>
        <item x="215"/>
        <item x="39"/>
        <item x="121"/>
        <item x="329"/>
        <item x="222"/>
        <item x="45"/>
        <item x="576"/>
        <item x="115"/>
        <item x="97"/>
        <item x="87"/>
        <item x="199"/>
        <item x="13"/>
        <item x="16"/>
        <item x="196"/>
        <item x="408"/>
        <item x="459"/>
        <item x="238"/>
        <item x="339"/>
        <item x="88"/>
        <item x="37"/>
        <item x="250"/>
        <item x="460"/>
        <item x="41"/>
        <item x="192"/>
        <item x="86"/>
        <item x="493"/>
        <item x="127"/>
        <item x="220"/>
        <item x="124"/>
        <item x="316"/>
        <item x="530"/>
        <item x="53"/>
        <item x="246"/>
        <item x="393"/>
        <item x="300"/>
        <item x="476"/>
        <item x="105"/>
        <item x="78"/>
        <item x="58"/>
        <item x="30"/>
        <item x="406"/>
        <item x="54"/>
        <item x="227"/>
        <item x="221"/>
        <item x="38"/>
        <item x="18"/>
        <item x="158"/>
        <item x="231"/>
        <item x="188"/>
        <item x="279"/>
        <item x="382"/>
        <item x="561"/>
        <item x="23"/>
        <item x="182"/>
        <item x="358"/>
        <item x="293"/>
        <item x="147"/>
        <item x="98"/>
        <item x="496"/>
        <item x="46"/>
        <item x="503"/>
        <item x="295"/>
        <item x="110"/>
        <item x="287"/>
        <item x="388"/>
        <item x="144"/>
        <item x="1"/>
        <item x="122"/>
        <item x="415"/>
        <item x="510"/>
        <item x="318"/>
        <item x="25"/>
        <item x="55"/>
        <item x="34"/>
        <item x="499"/>
        <item x="170"/>
        <item x="283"/>
        <item x="73"/>
        <item x="535"/>
        <item x="350"/>
        <item x="5"/>
        <item x="463"/>
        <item x="230"/>
        <item x="559"/>
        <item x="80"/>
        <item x="483"/>
        <item x="554"/>
        <item x="236"/>
        <item x="229"/>
        <item x="515"/>
        <item x="129"/>
        <item x="277"/>
        <item x="288"/>
        <item x="257"/>
        <item x="271"/>
        <item x="325"/>
        <item x="548"/>
        <item x="346"/>
        <item x="135"/>
        <item x="468"/>
        <item x="40"/>
        <item x="134"/>
        <item x="14"/>
        <item x="56"/>
        <item x="381"/>
        <item x="84"/>
        <item x="317"/>
        <item x="280"/>
        <item x="512"/>
        <item x="52"/>
        <item x="155"/>
        <item x="57"/>
        <item x="203"/>
        <item x="455"/>
        <item x="505"/>
        <item x="538"/>
        <item x="205"/>
        <item x="319"/>
        <item x="10"/>
        <item x="394"/>
        <item x="42"/>
        <item x="248"/>
        <item x="537"/>
        <item x="31"/>
        <item x="7"/>
        <item x="517"/>
        <item x="439"/>
        <item x="500"/>
        <item x="64"/>
        <item x="465"/>
        <item x="202"/>
        <item x="370"/>
        <item x="585"/>
        <item x="166"/>
        <item x="146"/>
        <item x="242"/>
        <item x="67"/>
        <item x="326"/>
        <item x="501"/>
        <item x="61"/>
        <item x="201"/>
        <item x="526"/>
        <item x="259"/>
        <item x="228"/>
        <item x="563"/>
        <item x="431"/>
        <item x="210"/>
        <item x="570"/>
        <item x="441"/>
        <item x="574"/>
        <item x="360"/>
        <item x="462"/>
        <item x="492"/>
        <item x="447"/>
        <item x="108"/>
        <item x="426"/>
        <item x="524"/>
        <item x="489"/>
        <item x="219"/>
        <item x="495"/>
        <item x="552"/>
        <item x="241"/>
        <item x="102"/>
        <item x="480"/>
        <item x="302"/>
        <item x="402"/>
        <item x="48"/>
        <item x="253"/>
        <item x="417"/>
        <item x="581"/>
        <item x="128"/>
        <item x="267"/>
        <item x="198"/>
        <item x="76"/>
        <item x="269"/>
        <item x="94"/>
        <item x="232"/>
        <item x="160"/>
        <item x="365"/>
        <item x="285"/>
        <item x="104"/>
        <item x="369"/>
        <item x="456"/>
        <item x="491"/>
        <item x="375"/>
        <item x="82"/>
        <item x="432"/>
        <item x="140"/>
        <item x="345"/>
        <item x="444"/>
        <item x="224"/>
        <item x="386"/>
        <item x="185"/>
        <item x="438"/>
        <item x="79"/>
        <item x="312"/>
        <item x="448"/>
        <item x="292"/>
        <item x="423"/>
        <item x="305"/>
        <item x="330"/>
        <item x="165"/>
        <item x="15"/>
        <item x="211"/>
        <item x="364"/>
        <item x="558"/>
        <item x="258"/>
        <item x="584"/>
        <item x="307"/>
        <item x="90"/>
        <item x="442"/>
        <item x="502"/>
        <item x="560"/>
        <item x="168"/>
        <item x="541"/>
        <item x="371"/>
        <item x="118"/>
        <item x="119"/>
        <item x="341"/>
        <item x="486"/>
        <item x="223"/>
        <item x="353"/>
        <item x="479"/>
        <item x="21"/>
        <item x="347"/>
        <item x="361"/>
        <item x="400"/>
        <item x="577"/>
        <item x="359"/>
        <item x="436"/>
        <item x="331"/>
        <item x="91"/>
        <item x="490"/>
        <item x="306"/>
        <item x="355"/>
        <item x="478"/>
        <item x="244"/>
        <item x="114"/>
        <item x="117"/>
        <item x="19"/>
        <item x="103"/>
        <item x="89"/>
        <item x="8"/>
        <item x="308"/>
        <item x="419"/>
        <item x="580"/>
        <item x="321"/>
        <item x="424"/>
        <item x="445"/>
        <item x="390"/>
        <item x="132"/>
        <item x="116"/>
        <item x="153"/>
        <item x="323"/>
        <item x="245"/>
        <item x="179"/>
        <item x="472"/>
        <item x="268"/>
        <item x="509"/>
        <item x="77"/>
        <item x="586"/>
        <item x="372"/>
        <item x="513"/>
        <item x="162"/>
        <item x="469"/>
        <item x="22"/>
        <item x="540"/>
        <item x="112"/>
        <item x="233"/>
        <item x="404"/>
        <item x="273"/>
        <item x="461"/>
        <item x="189"/>
        <item x="184"/>
        <item x="123"/>
        <item x="301"/>
        <item x="193"/>
        <item x="148"/>
        <item x="568"/>
        <item x="485"/>
        <item x="81"/>
        <item x="579"/>
        <item x="395"/>
        <item x="392"/>
        <item x="383"/>
        <item x="138"/>
        <item x="446"/>
        <item x="291"/>
        <item x="130"/>
        <item x="262"/>
        <item x="451"/>
        <item x="310"/>
        <item x="263"/>
        <item x="450"/>
        <item x="309"/>
        <item x="260"/>
        <item x="348"/>
        <item x="484"/>
        <item x="588"/>
        <item x="152"/>
        <item x="290"/>
        <item x="413"/>
        <item x="294"/>
        <item x="454"/>
        <item x="333"/>
        <item x="139"/>
        <item x="420"/>
        <item x="453"/>
        <item x="93"/>
        <item x="556"/>
        <item x="516"/>
        <item x="546"/>
        <item x="17"/>
        <item x="266"/>
        <item x="368"/>
        <item x="149"/>
        <item x="498"/>
        <item x="527"/>
        <item x="384"/>
        <item x="265"/>
        <item x="208"/>
        <item x="475"/>
        <item x="534"/>
        <item x="407"/>
        <item x="256"/>
        <item x="20"/>
        <item x="2"/>
        <item x="313"/>
        <item x="163"/>
        <item x="555"/>
        <item x="50"/>
        <item x="553"/>
        <item x="26"/>
        <item x="85"/>
        <item x="497"/>
        <item x="351"/>
        <item x="186"/>
        <item x="573"/>
        <item x="572"/>
        <item x="151"/>
        <item x="354"/>
        <item x="575"/>
        <item x="482"/>
        <item x="59"/>
        <item x="299"/>
        <item x="336"/>
        <item x="29"/>
        <item x="296"/>
        <item x="405"/>
        <item x="449"/>
        <item x="180"/>
        <item x="410"/>
        <item x="458"/>
        <item x="427"/>
        <item x="578"/>
        <item x="74"/>
        <item x="264"/>
        <item x="571"/>
        <item x="209"/>
        <item x="275"/>
        <item x="324"/>
        <item x="466"/>
        <item x="531"/>
        <item x="374"/>
        <item x="111"/>
        <item x="200"/>
        <item x="477"/>
        <item x="397"/>
        <item x="363"/>
        <item x="532"/>
        <item x="183"/>
        <item x="143"/>
        <item x="551"/>
        <item x="562"/>
        <item x="204"/>
        <item x="549"/>
        <item x="544"/>
        <item x="216"/>
        <item x="218"/>
        <item x="567"/>
        <item x="237"/>
        <item x="96"/>
        <item x="35"/>
        <item x="376"/>
        <item x="169"/>
        <item x="487"/>
        <item x="314"/>
        <item x="274"/>
        <item x="474"/>
        <item x="473"/>
        <item x="587"/>
        <item x="178"/>
        <item x="225"/>
        <item x="362"/>
        <item x="340"/>
        <item x="525"/>
        <item x="342"/>
        <item x="284"/>
        <item x="157"/>
        <item x="518"/>
        <item x="338"/>
        <item x="322"/>
        <item x="421"/>
        <item x="282"/>
        <item x="187"/>
        <item x="411"/>
        <item x="508"/>
        <item x="380"/>
        <item x="28"/>
        <item x="416"/>
        <item x="304"/>
        <item x="60"/>
        <item x="564"/>
        <item x="428"/>
        <item x="261"/>
        <item x="565"/>
        <item x="327"/>
        <item x="32"/>
        <item x="542"/>
        <item x="582"/>
        <item x="92"/>
        <item x="357"/>
        <item x="507"/>
        <item x="412"/>
        <item x="547"/>
        <item x="47"/>
        <item x="343"/>
        <item x="255"/>
        <item x="120"/>
        <item x="194"/>
        <item x="69"/>
        <item x="522"/>
        <item x="145"/>
        <item x="320"/>
        <item x="366"/>
        <item x="195"/>
        <item x="429"/>
        <item x="536"/>
        <item x="24"/>
        <item x="387"/>
        <item x="422"/>
        <item x="401"/>
        <item x="154"/>
        <item x="349"/>
        <item x="214"/>
        <item x="391"/>
        <item x="519"/>
        <item x="414"/>
        <item x="278"/>
        <item x="471"/>
        <item x="435"/>
        <item x="433"/>
        <item x="457"/>
        <item x="389"/>
        <item x="303"/>
        <item x="440"/>
        <item x="481"/>
        <item x="297"/>
        <item x="425"/>
        <item x="403"/>
        <item x="328"/>
        <item x="396"/>
        <item x="213"/>
        <item x="494"/>
        <item x="539"/>
        <item x="106"/>
        <item x="511"/>
        <item x="159"/>
        <item x="136"/>
        <item x="113"/>
        <item x="488"/>
        <item x="504"/>
        <item x="272"/>
        <item x="533"/>
        <item x="156"/>
        <item x="190"/>
        <item x="398"/>
        <item x="379"/>
        <item x="367"/>
        <item x="335"/>
        <item x="247"/>
        <item x="566"/>
        <item x="437"/>
        <item x="557"/>
        <item x="409"/>
        <item x="66"/>
        <item x="529"/>
        <item x="181"/>
        <item x="545"/>
        <item x="583"/>
        <item x="452"/>
        <item x="173"/>
        <item x="434"/>
        <item x="289"/>
        <item x="506"/>
        <item x="252"/>
        <item x="399"/>
        <item x="315"/>
        <item x="33"/>
        <item x="311"/>
        <item x="212"/>
        <item x="137"/>
        <item x="191"/>
        <item x="281"/>
        <item x="378"/>
        <item x="43"/>
        <item x="332"/>
        <item x="418"/>
        <item x="206"/>
        <item x="470"/>
        <item t="default"/>
      </items>
    </pivotField>
    <pivotField axis="axisPage" multipleItemSelectionAllowed="1" showAll="0">
      <items count="8">
        <item h="1" x="2"/>
        <item h="1" x="0"/>
        <item h="1" x="5"/>
        <item h="1" x="3"/>
        <item x="4"/>
        <item h="1" x="6"/>
        <item h="1" x="1"/>
        <item t="default"/>
      </items>
    </pivotField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showAll="0"/>
    <pivotField showAll="0"/>
    <pivotField showAll="0"/>
    <pivotField numFmtId="9" showAll="0"/>
    <pivotField showAll="0"/>
    <pivotField showAll="0"/>
    <pivotField showAll="0"/>
    <pivotField showAll="0" defaultSubtotal="0"/>
    <pivotField showAll="0" defaultSubtotal="0"/>
    <pivotField showAll="0" defaultSubtota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</items>
    </pivotField>
  </pivotFields>
  <rowFields count="1">
    <field x="6"/>
  </rowFields>
  <rowItems count="18">
    <i>
      <x v="1"/>
    </i>
    <i>
      <x v="10"/>
    </i>
    <i>
      <x v="13"/>
    </i>
    <i>
      <x v="15"/>
    </i>
    <i>
      <x v="20"/>
    </i>
    <i>
      <x v="37"/>
    </i>
    <i>
      <x v="42"/>
    </i>
    <i>
      <x v="69"/>
    </i>
    <i>
      <x v="72"/>
    </i>
    <i>
      <x v="130"/>
    </i>
    <i>
      <x v="253"/>
    </i>
    <i>
      <x v="313"/>
    </i>
    <i>
      <x v="326"/>
    </i>
    <i>
      <x v="389"/>
    </i>
    <i>
      <x v="402"/>
    </i>
    <i>
      <x v="409"/>
    </i>
    <i>
      <x v="467"/>
    </i>
    <i t="grand">
      <x/>
    </i>
  </rowItems>
  <colItems count="1">
    <i/>
  </colItems>
  <pageFields count="2">
    <pageField fld="5" hier="-1"/>
    <pageField fld="7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309CC7E-4430-4B46-87AB-F1E7B3FCE832}" name="PivotTable9" cacheId="2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A23" firstHeaderRow="1" firstDataRow="1" firstDataCol="1" rowPageCount="2" colPageCount="1"/>
  <pivotFields count="23">
    <pivotField showAll="0"/>
    <pivotField showAll="0"/>
    <pivotField showAll="0"/>
    <pivotField showAll="0"/>
    <pivotField showAll="0"/>
    <pivotField axis="axisPage" multipleItemSelectionAllowed="1" showAll="0">
      <items count="5">
        <item h="1" x="3"/>
        <item x="0"/>
        <item h="1" x="2"/>
        <item h="1" x="1"/>
        <item t="default"/>
      </items>
    </pivotField>
    <pivotField axis="axisRow" showAll="0">
      <items count="590">
        <item x="0"/>
        <item x="49"/>
        <item x="62"/>
        <item x="514"/>
        <item x="243"/>
        <item x="352"/>
        <item x="234"/>
        <item x="65"/>
        <item x="171"/>
        <item x="443"/>
        <item x="27"/>
        <item x="36"/>
        <item x="68"/>
        <item x="6"/>
        <item x="161"/>
        <item x="356"/>
        <item x="528"/>
        <item x="276"/>
        <item x="3"/>
        <item x="270"/>
        <item x="150"/>
        <item x="11"/>
        <item x="226"/>
        <item x="141"/>
        <item x="249"/>
        <item x="235"/>
        <item x="254"/>
        <item x="298"/>
        <item x="164"/>
        <item x="521"/>
        <item x="95"/>
        <item x="63"/>
        <item x="334"/>
        <item x="174"/>
        <item x="142"/>
        <item x="344"/>
        <item x="177"/>
        <item x="9"/>
        <item x="430"/>
        <item x="337"/>
        <item x="523"/>
        <item x="44"/>
        <item x="240"/>
        <item x="126"/>
        <item x="133"/>
        <item x="550"/>
        <item x="4"/>
        <item x="71"/>
        <item x="12"/>
        <item x="75"/>
        <item x="176"/>
        <item x="125"/>
        <item x="207"/>
        <item x="101"/>
        <item x="217"/>
        <item x="197"/>
        <item x="377"/>
        <item x="251"/>
        <item x="167"/>
        <item x="569"/>
        <item x="109"/>
        <item x="520"/>
        <item x="464"/>
        <item x="131"/>
        <item x="83"/>
        <item x="239"/>
        <item x="107"/>
        <item x="51"/>
        <item x="70"/>
        <item x="385"/>
        <item x="373"/>
        <item x="467"/>
        <item x="175"/>
        <item x="543"/>
        <item x="172"/>
        <item x="100"/>
        <item x="286"/>
        <item x="72"/>
        <item x="99"/>
        <item x="215"/>
        <item x="39"/>
        <item x="121"/>
        <item x="329"/>
        <item x="222"/>
        <item x="45"/>
        <item x="576"/>
        <item x="115"/>
        <item x="97"/>
        <item x="87"/>
        <item x="199"/>
        <item x="13"/>
        <item x="16"/>
        <item x="196"/>
        <item x="408"/>
        <item x="459"/>
        <item x="238"/>
        <item x="339"/>
        <item x="88"/>
        <item x="37"/>
        <item x="250"/>
        <item x="460"/>
        <item x="41"/>
        <item x="192"/>
        <item x="86"/>
        <item x="493"/>
        <item x="127"/>
        <item x="220"/>
        <item x="124"/>
        <item x="316"/>
        <item x="530"/>
        <item x="53"/>
        <item x="246"/>
        <item x="393"/>
        <item x="300"/>
        <item x="476"/>
        <item x="105"/>
        <item x="78"/>
        <item x="58"/>
        <item x="30"/>
        <item x="406"/>
        <item x="54"/>
        <item x="227"/>
        <item x="221"/>
        <item x="38"/>
        <item x="18"/>
        <item x="158"/>
        <item x="231"/>
        <item x="188"/>
        <item x="279"/>
        <item x="382"/>
        <item x="561"/>
        <item x="23"/>
        <item x="182"/>
        <item x="358"/>
        <item x="293"/>
        <item x="147"/>
        <item x="98"/>
        <item x="496"/>
        <item x="46"/>
        <item x="503"/>
        <item x="295"/>
        <item x="110"/>
        <item x="287"/>
        <item x="388"/>
        <item x="144"/>
        <item x="1"/>
        <item x="122"/>
        <item x="415"/>
        <item x="510"/>
        <item x="318"/>
        <item x="25"/>
        <item x="55"/>
        <item x="34"/>
        <item x="499"/>
        <item x="170"/>
        <item x="283"/>
        <item x="73"/>
        <item x="535"/>
        <item x="350"/>
        <item x="5"/>
        <item x="463"/>
        <item x="230"/>
        <item x="559"/>
        <item x="80"/>
        <item x="483"/>
        <item x="554"/>
        <item x="236"/>
        <item x="229"/>
        <item x="515"/>
        <item x="129"/>
        <item x="277"/>
        <item x="288"/>
        <item x="257"/>
        <item x="271"/>
        <item x="325"/>
        <item x="548"/>
        <item x="346"/>
        <item x="135"/>
        <item x="468"/>
        <item x="40"/>
        <item x="134"/>
        <item x="14"/>
        <item x="56"/>
        <item x="381"/>
        <item x="84"/>
        <item x="317"/>
        <item x="280"/>
        <item x="512"/>
        <item x="52"/>
        <item x="155"/>
        <item x="57"/>
        <item x="203"/>
        <item x="455"/>
        <item x="505"/>
        <item x="538"/>
        <item x="205"/>
        <item x="319"/>
        <item x="10"/>
        <item x="394"/>
        <item x="42"/>
        <item x="248"/>
        <item x="537"/>
        <item x="31"/>
        <item x="7"/>
        <item x="517"/>
        <item x="439"/>
        <item x="500"/>
        <item x="64"/>
        <item x="465"/>
        <item x="202"/>
        <item x="370"/>
        <item x="585"/>
        <item x="166"/>
        <item x="146"/>
        <item x="242"/>
        <item x="67"/>
        <item x="326"/>
        <item x="501"/>
        <item x="61"/>
        <item x="201"/>
        <item x="526"/>
        <item x="259"/>
        <item x="228"/>
        <item x="563"/>
        <item x="431"/>
        <item x="210"/>
        <item x="570"/>
        <item x="441"/>
        <item x="574"/>
        <item x="360"/>
        <item x="462"/>
        <item x="492"/>
        <item x="447"/>
        <item x="108"/>
        <item x="426"/>
        <item x="524"/>
        <item x="489"/>
        <item x="219"/>
        <item x="495"/>
        <item x="552"/>
        <item x="241"/>
        <item x="102"/>
        <item x="480"/>
        <item x="302"/>
        <item x="402"/>
        <item x="48"/>
        <item x="253"/>
        <item x="417"/>
        <item x="581"/>
        <item x="128"/>
        <item x="267"/>
        <item x="198"/>
        <item x="76"/>
        <item x="269"/>
        <item x="94"/>
        <item x="232"/>
        <item x="160"/>
        <item x="365"/>
        <item x="285"/>
        <item x="104"/>
        <item x="369"/>
        <item x="456"/>
        <item x="491"/>
        <item x="375"/>
        <item x="82"/>
        <item x="432"/>
        <item x="140"/>
        <item x="345"/>
        <item x="444"/>
        <item x="224"/>
        <item x="386"/>
        <item x="185"/>
        <item x="438"/>
        <item x="79"/>
        <item x="312"/>
        <item x="448"/>
        <item x="292"/>
        <item x="423"/>
        <item x="305"/>
        <item x="330"/>
        <item x="165"/>
        <item x="15"/>
        <item x="211"/>
        <item x="364"/>
        <item x="558"/>
        <item x="258"/>
        <item x="584"/>
        <item x="307"/>
        <item x="90"/>
        <item x="442"/>
        <item x="502"/>
        <item x="560"/>
        <item x="168"/>
        <item x="541"/>
        <item x="371"/>
        <item x="118"/>
        <item x="119"/>
        <item x="341"/>
        <item x="486"/>
        <item x="223"/>
        <item x="353"/>
        <item x="479"/>
        <item x="21"/>
        <item x="347"/>
        <item x="361"/>
        <item x="400"/>
        <item x="577"/>
        <item x="359"/>
        <item x="436"/>
        <item x="331"/>
        <item x="91"/>
        <item x="490"/>
        <item x="306"/>
        <item x="355"/>
        <item x="478"/>
        <item x="244"/>
        <item x="114"/>
        <item x="117"/>
        <item x="19"/>
        <item x="103"/>
        <item x="89"/>
        <item x="8"/>
        <item x="308"/>
        <item x="419"/>
        <item x="580"/>
        <item x="321"/>
        <item x="424"/>
        <item x="445"/>
        <item x="390"/>
        <item x="132"/>
        <item x="116"/>
        <item x="153"/>
        <item x="323"/>
        <item x="245"/>
        <item x="179"/>
        <item x="472"/>
        <item x="268"/>
        <item x="509"/>
        <item x="77"/>
        <item x="586"/>
        <item x="372"/>
        <item x="513"/>
        <item x="162"/>
        <item x="469"/>
        <item x="22"/>
        <item x="540"/>
        <item x="112"/>
        <item x="233"/>
        <item x="404"/>
        <item x="273"/>
        <item x="461"/>
        <item x="189"/>
        <item x="184"/>
        <item x="123"/>
        <item x="301"/>
        <item x="193"/>
        <item x="148"/>
        <item x="568"/>
        <item x="485"/>
        <item x="81"/>
        <item x="579"/>
        <item x="395"/>
        <item x="392"/>
        <item x="383"/>
        <item x="138"/>
        <item x="446"/>
        <item x="291"/>
        <item x="130"/>
        <item x="262"/>
        <item x="451"/>
        <item x="310"/>
        <item x="263"/>
        <item x="450"/>
        <item x="309"/>
        <item x="260"/>
        <item x="348"/>
        <item x="484"/>
        <item x="588"/>
        <item x="152"/>
        <item x="290"/>
        <item x="413"/>
        <item x="294"/>
        <item x="454"/>
        <item x="333"/>
        <item x="139"/>
        <item x="420"/>
        <item x="453"/>
        <item x="93"/>
        <item x="556"/>
        <item x="516"/>
        <item x="546"/>
        <item x="17"/>
        <item x="266"/>
        <item x="368"/>
        <item x="149"/>
        <item x="498"/>
        <item x="527"/>
        <item x="384"/>
        <item x="265"/>
        <item x="208"/>
        <item x="475"/>
        <item x="534"/>
        <item x="407"/>
        <item x="256"/>
        <item x="20"/>
        <item x="2"/>
        <item x="313"/>
        <item x="163"/>
        <item x="555"/>
        <item x="50"/>
        <item x="553"/>
        <item x="26"/>
        <item x="85"/>
        <item x="497"/>
        <item x="351"/>
        <item x="186"/>
        <item x="573"/>
        <item x="572"/>
        <item x="151"/>
        <item x="354"/>
        <item x="575"/>
        <item x="482"/>
        <item x="59"/>
        <item x="299"/>
        <item x="336"/>
        <item x="29"/>
        <item x="296"/>
        <item x="405"/>
        <item x="449"/>
        <item x="180"/>
        <item x="410"/>
        <item x="458"/>
        <item x="427"/>
        <item x="578"/>
        <item x="74"/>
        <item x="264"/>
        <item x="571"/>
        <item x="209"/>
        <item x="275"/>
        <item x="324"/>
        <item x="466"/>
        <item x="531"/>
        <item x="374"/>
        <item x="111"/>
        <item x="200"/>
        <item x="477"/>
        <item x="397"/>
        <item x="363"/>
        <item x="532"/>
        <item x="183"/>
        <item x="143"/>
        <item x="551"/>
        <item x="562"/>
        <item x="204"/>
        <item x="549"/>
        <item x="544"/>
        <item x="216"/>
        <item x="218"/>
        <item x="567"/>
        <item x="237"/>
        <item x="96"/>
        <item x="35"/>
        <item x="376"/>
        <item x="169"/>
        <item x="487"/>
        <item x="314"/>
        <item x="274"/>
        <item x="474"/>
        <item x="473"/>
        <item x="587"/>
        <item x="178"/>
        <item x="225"/>
        <item x="362"/>
        <item x="340"/>
        <item x="525"/>
        <item x="342"/>
        <item x="284"/>
        <item x="157"/>
        <item x="518"/>
        <item x="338"/>
        <item x="322"/>
        <item x="421"/>
        <item x="282"/>
        <item x="187"/>
        <item x="411"/>
        <item x="508"/>
        <item x="380"/>
        <item x="28"/>
        <item x="416"/>
        <item x="304"/>
        <item x="60"/>
        <item x="564"/>
        <item x="428"/>
        <item x="261"/>
        <item x="565"/>
        <item x="327"/>
        <item x="32"/>
        <item x="542"/>
        <item x="582"/>
        <item x="92"/>
        <item x="357"/>
        <item x="507"/>
        <item x="412"/>
        <item x="547"/>
        <item x="47"/>
        <item x="343"/>
        <item x="255"/>
        <item x="120"/>
        <item x="194"/>
        <item x="69"/>
        <item x="522"/>
        <item x="145"/>
        <item x="320"/>
        <item x="366"/>
        <item x="195"/>
        <item x="429"/>
        <item x="536"/>
        <item x="24"/>
        <item x="387"/>
        <item x="422"/>
        <item x="401"/>
        <item x="154"/>
        <item x="349"/>
        <item x="214"/>
        <item x="391"/>
        <item x="519"/>
        <item x="414"/>
        <item x="278"/>
        <item x="471"/>
        <item x="435"/>
        <item x="433"/>
        <item x="457"/>
        <item x="389"/>
        <item x="303"/>
        <item x="440"/>
        <item x="481"/>
        <item x="297"/>
        <item x="425"/>
        <item x="403"/>
        <item x="328"/>
        <item x="396"/>
        <item x="213"/>
        <item x="494"/>
        <item x="539"/>
        <item x="106"/>
        <item x="511"/>
        <item x="159"/>
        <item x="136"/>
        <item x="113"/>
        <item x="488"/>
        <item x="504"/>
        <item x="272"/>
        <item x="533"/>
        <item x="156"/>
        <item x="190"/>
        <item x="398"/>
        <item x="379"/>
        <item x="367"/>
        <item x="335"/>
        <item x="247"/>
        <item x="566"/>
        <item x="437"/>
        <item x="557"/>
        <item x="409"/>
        <item x="66"/>
        <item x="529"/>
        <item x="181"/>
        <item x="545"/>
        <item x="583"/>
        <item x="452"/>
        <item x="173"/>
        <item x="434"/>
        <item x="289"/>
        <item x="506"/>
        <item x="252"/>
        <item x="399"/>
        <item x="315"/>
        <item x="33"/>
        <item x="311"/>
        <item x="212"/>
        <item x="137"/>
        <item x="191"/>
        <item x="281"/>
        <item x="378"/>
        <item x="43"/>
        <item x="332"/>
        <item x="418"/>
        <item x="206"/>
        <item x="470"/>
        <item t="default"/>
      </items>
    </pivotField>
    <pivotField axis="axisPage" multipleItemSelectionAllowed="1" showAll="0">
      <items count="8">
        <item h="1" x="2"/>
        <item h="1" x="0"/>
        <item h="1" x="5"/>
        <item h="1" x="3"/>
        <item h="1" x="4"/>
        <item x="6"/>
        <item h="1" x="1"/>
        <item t="default"/>
      </items>
    </pivotField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showAll="0"/>
    <pivotField showAll="0"/>
    <pivotField showAll="0"/>
    <pivotField numFmtId="9" showAll="0"/>
    <pivotField showAll="0"/>
    <pivotField showAll="0"/>
    <pivotField showAll="0"/>
    <pivotField showAll="0" defaultSubtotal="0"/>
    <pivotField showAll="0" defaultSubtotal="0"/>
    <pivotField showAll="0" defaultSubtota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</items>
    </pivotField>
  </pivotFields>
  <rowFields count="1">
    <field x="6"/>
  </rowFields>
  <rowItems count="19">
    <i>
      <x v="1"/>
    </i>
    <i>
      <x v="7"/>
    </i>
    <i>
      <x v="9"/>
    </i>
    <i>
      <x v="28"/>
    </i>
    <i>
      <x v="30"/>
    </i>
    <i>
      <x v="33"/>
    </i>
    <i>
      <x v="51"/>
    </i>
    <i>
      <x v="55"/>
    </i>
    <i>
      <x v="78"/>
    </i>
    <i>
      <x v="99"/>
    </i>
    <i>
      <x v="104"/>
    </i>
    <i>
      <x v="189"/>
    </i>
    <i>
      <x v="270"/>
    </i>
    <i>
      <x v="320"/>
    </i>
    <i>
      <x v="496"/>
    </i>
    <i>
      <x v="541"/>
    </i>
    <i>
      <x v="544"/>
    </i>
    <i>
      <x v="561"/>
    </i>
    <i t="grand">
      <x/>
    </i>
  </rowItems>
  <colItems count="1">
    <i/>
  </colItems>
  <pageFields count="2">
    <pageField fld="5" hier="-1"/>
    <pageField fld="7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EE7FDBC-A659-4937-88D1-19102B44ED39}" name="PivotTable10" cacheId="2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A207" firstHeaderRow="1" firstDataRow="1" firstDataCol="1" rowPageCount="2" colPageCount="1"/>
  <pivotFields count="23">
    <pivotField showAll="0"/>
    <pivotField showAll="0"/>
    <pivotField showAll="0"/>
    <pivotField showAll="0"/>
    <pivotField showAll="0"/>
    <pivotField axis="axisPage" multipleItemSelectionAllowed="1" showAll="0">
      <items count="5">
        <item h="1" x="3"/>
        <item x="0"/>
        <item h="1" x="2"/>
        <item h="1" x="1"/>
        <item t="default"/>
      </items>
    </pivotField>
    <pivotField axis="axisRow" showAll="0">
      <items count="590">
        <item x="0"/>
        <item x="49"/>
        <item x="62"/>
        <item x="514"/>
        <item x="243"/>
        <item x="352"/>
        <item x="234"/>
        <item x="65"/>
        <item x="171"/>
        <item x="443"/>
        <item x="27"/>
        <item x="36"/>
        <item x="68"/>
        <item x="6"/>
        <item x="161"/>
        <item x="356"/>
        <item x="528"/>
        <item x="276"/>
        <item x="3"/>
        <item x="270"/>
        <item x="150"/>
        <item x="11"/>
        <item x="226"/>
        <item x="141"/>
        <item x="249"/>
        <item x="235"/>
        <item x="254"/>
        <item x="298"/>
        <item x="164"/>
        <item x="521"/>
        <item x="95"/>
        <item x="63"/>
        <item x="334"/>
        <item x="174"/>
        <item x="142"/>
        <item x="344"/>
        <item x="177"/>
        <item x="9"/>
        <item x="430"/>
        <item x="337"/>
        <item x="523"/>
        <item x="44"/>
        <item x="240"/>
        <item x="126"/>
        <item x="133"/>
        <item x="550"/>
        <item x="4"/>
        <item x="71"/>
        <item x="12"/>
        <item x="75"/>
        <item x="176"/>
        <item x="125"/>
        <item x="207"/>
        <item x="101"/>
        <item x="217"/>
        <item x="197"/>
        <item x="377"/>
        <item x="251"/>
        <item x="167"/>
        <item x="569"/>
        <item x="109"/>
        <item x="520"/>
        <item x="464"/>
        <item x="131"/>
        <item x="83"/>
        <item x="239"/>
        <item x="107"/>
        <item x="51"/>
        <item x="70"/>
        <item x="385"/>
        <item x="373"/>
        <item x="467"/>
        <item x="175"/>
        <item x="543"/>
        <item x="172"/>
        <item x="100"/>
        <item x="286"/>
        <item x="72"/>
        <item x="99"/>
        <item x="215"/>
        <item x="39"/>
        <item x="121"/>
        <item x="329"/>
        <item x="222"/>
        <item x="45"/>
        <item x="576"/>
        <item x="115"/>
        <item x="97"/>
        <item x="87"/>
        <item x="199"/>
        <item x="13"/>
        <item x="16"/>
        <item x="196"/>
        <item x="408"/>
        <item x="459"/>
        <item x="238"/>
        <item x="339"/>
        <item x="88"/>
        <item x="37"/>
        <item x="250"/>
        <item x="460"/>
        <item x="41"/>
        <item x="192"/>
        <item x="86"/>
        <item x="493"/>
        <item x="127"/>
        <item x="220"/>
        <item x="124"/>
        <item x="316"/>
        <item x="530"/>
        <item x="53"/>
        <item x="246"/>
        <item x="393"/>
        <item x="300"/>
        <item x="476"/>
        <item x="105"/>
        <item x="78"/>
        <item x="58"/>
        <item x="30"/>
        <item x="406"/>
        <item x="54"/>
        <item x="227"/>
        <item x="221"/>
        <item x="38"/>
        <item x="18"/>
        <item x="158"/>
        <item x="231"/>
        <item x="188"/>
        <item x="279"/>
        <item x="382"/>
        <item x="561"/>
        <item x="23"/>
        <item x="182"/>
        <item x="358"/>
        <item x="293"/>
        <item x="147"/>
        <item x="98"/>
        <item x="496"/>
        <item x="46"/>
        <item x="503"/>
        <item x="295"/>
        <item x="110"/>
        <item x="287"/>
        <item x="388"/>
        <item x="144"/>
        <item x="1"/>
        <item x="122"/>
        <item x="415"/>
        <item x="510"/>
        <item x="318"/>
        <item x="25"/>
        <item x="55"/>
        <item x="34"/>
        <item x="499"/>
        <item x="170"/>
        <item x="283"/>
        <item x="73"/>
        <item x="535"/>
        <item x="350"/>
        <item x="5"/>
        <item x="463"/>
        <item x="230"/>
        <item x="559"/>
        <item x="80"/>
        <item x="483"/>
        <item x="554"/>
        <item x="236"/>
        <item x="229"/>
        <item x="515"/>
        <item x="129"/>
        <item x="277"/>
        <item x="288"/>
        <item x="257"/>
        <item x="271"/>
        <item x="325"/>
        <item x="548"/>
        <item x="346"/>
        <item x="135"/>
        <item x="468"/>
        <item x="40"/>
        <item x="134"/>
        <item x="14"/>
        <item x="56"/>
        <item x="381"/>
        <item x="84"/>
        <item x="317"/>
        <item x="280"/>
        <item x="512"/>
        <item x="52"/>
        <item x="155"/>
        <item x="57"/>
        <item x="203"/>
        <item x="455"/>
        <item x="505"/>
        <item x="538"/>
        <item x="205"/>
        <item x="319"/>
        <item x="10"/>
        <item x="394"/>
        <item x="42"/>
        <item x="248"/>
        <item x="537"/>
        <item x="31"/>
        <item x="7"/>
        <item x="517"/>
        <item x="439"/>
        <item x="500"/>
        <item x="64"/>
        <item x="465"/>
        <item x="202"/>
        <item x="370"/>
        <item x="585"/>
        <item x="166"/>
        <item x="146"/>
        <item x="242"/>
        <item x="67"/>
        <item x="326"/>
        <item x="501"/>
        <item x="61"/>
        <item x="201"/>
        <item x="526"/>
        <item x="259"/>
        <item x="228"/>
        <item x="563"/>
        <item x="431"/>
        <item x="210"/>
        <item x="570"/>
        <item x="441"/>
        <item x="574"/>
        <item x="360"/>
        <item x="462"/>
        <item x="492"/>
        <item x="447"/>
        <item x="108"/>
        <item x="426"/>
        <item x="524"/>
        <item x="489"/>
        <item x="219"/>
        <item x="495"/>
        <item x="552"/>
        <item x="241"/>
        <item x="102"/>
        <item x="480"/>
        <item x="302"/>
        <item x="402"/>
        <item x="48"/>
        <item x="253"/>
        <item x="417"/>
        <item x="581"/>
        <item x="128"/>
        <item x="267"/>
        <item x="198"/>
        <item x="76"/>
        <item x="269"/>
        <item x="94"/>
        <item x="232"/>
        <item x="160"/>
        <item x="365"/>
        <item x="285"/>
        <item x="104"/>
        <item x="369"/>
        <item x="456"/>
        <item x="491"/>
        <item x="375"/>
        <item x="82"/>
        <item x="432"/>
        <item x="140"/>
        <item x="345"/>
        <item x="444"/>
        <item x="224"/>
        <item x="386"/>
        <item x="185"/>
        <item x="438"/>
        <item x="79"/>
        <item x="312"/>
        <item x="448"/>
        <item x="292"/>
        <item x="423"/>
        <item x="305"/>
        <item x="330"/>
        <item x="165"/>
        <item x="15"/>
        <item x="211"/>
        <item x="364"/>
        <item x="558"/>
        <item x="258"/>
        <item x="584"/>
        <item x="307"/>
        <item x="90"/>
        <item x="442"/>
        <item x="502"/>
        <item x="560"/>
        <item x="168"/>
        <item x="541"/>
        <item x="371"/>
        <item x="118"/>
        <item x="119"/>
        <item x="341"/>
        <item x="486"/>
        <item x="223"/>
        <item x="353"/>
        <item x="479"/>
        <item x="21"/>
        <item x="347"/>
        <item x="361"/>
        <item x="400"/>
        <item x="577"/>
        <item x="359"/>
        <item x="436"/>
        <item x="331"/>
        <item x="91"/>
        <item x="490"/>
        <item x="306"/>
        <item x="355"/>
        <item x="478"/>
        <item x="244"/>
        <item x="114"/>
        <item x="117"/>
        <item x="19"/>
        <item x="103"/>
        <item x="89"/>
        <item x="8"/>
        <item x="308"/>
        <item x="419"/>
        <item x="580"/>
        <item x="321"/>
        <item x="424"/>
        <item x="445"/>
        <item x="390"/>
        <item x="132"/>
        <item x="116"/>
        <item x="153"/>
        <item x="323"/>
        <item x="245"/>
        <item x="179"/>
        <item x="472"/>
        <item x="268"/>
        <item x="509"/>
        <item x="77"/>
        <item x="586"/>
        <item x="372"/>
        <item x="513"/>
        <item x="162"/>
        <item x="469"/>
        <item x="22"/>
        <item x="540"/>
        <item x="112"/>
        <item x="233"/>
        <item x="404"/>
        <item x="273"/>
        <item x="461"/>
        <item x="189"/>
        <item x="184"/>
        <item x="123"/>
        <item x="301"/>
        <item x="193"/>
        <item x="148"/>
        <item x="568"/>
        <item x="485"/>
        <item x="81"/>
        <item x="579"/>
        <item x="395"/>
        <item x="392"/>
        <item x="383"/>
        <item x="138"/>
        <item x="446"/>
        <item x="291"/>
        <item x="130"/>
        <item x="262"/>
        <item x="451"/>
        <item x="310"/>
        <item x="263"/>
        <item x="450"/>
        <item x="309"/>
        <item x="260"/>
        <item x="348"/>
        <item x="484"/>
        <item x="588"/>
        <item x="152"/>
        <item x="290"/>
        <item x="413"/>
        <item x="294"/>
        <item x="454"/>
        <item x="333"/>
        <item x="139"/>
        <item x="420"/>
        <item x="453"/>
        <item x="93"/>
        <item x="556"/>
        <item x="516"/>
        <item x="546"/>
        <item x="17"/>
        <item x="266"/>
        <item x="368"/>
        <item x="149"/>
        <item x="498"/>
        <item x="527"/>
        <item x="384"/>
        <item x="265"/>
        <item x="208"/>
        <item x="475"/>
        <item x="534"/>
        <item x="407"/>
        <item x="256"/>
        <item x="20"/>
        <item x="2"/>
        <item x="313"/>
        <item x="163"/>
        <item x="555"/>
        <item x="50"/>
        <item x="553"/>
        <item x="26"/>
        <item x="85"/>
        <item x="497"/>
        <item x="351"/>
        <item x="186"/>
        <item x="573"/>
        <item x="572"/>
        <item x="151"/>
        <item x="354"/>
        <item x="575"/>
        <item x="482"/>
        <item x="59"/>
        <item x="299"/>
        <item x="336"/>
        <item x="29"/>
        <item x="296"/>
        <item x="405"/>
        <item x="449"/>
        <item x="180"/>
        <item x="410"/>
        <item x="458"/>
        <item x="427"/>
        <item x="578"/>
        <item x="74"/>
        <item x="264"/>
        <item x="571"/>
        <item x="209"/>
        <item x="275"/>
        <item x="324"/>
        <item x="466"/>
        <item x="531"/>
        <item x="374"/>
        <item x="111"/>
        <item x="200"/>
        <item x="477"/>
        <item x="397"/>
        <item x="363"/>
        <item x="532"/>
        <item x="183"/>
        <item x="143"/>
        <item x="551"/>
        <item x="562"/>
        <item x="204"/>
        <item x="549"/>
        <item x="544"/>
        <item x="216"/>
        <item x="218"/>
        <item x="567"/>
        <item x="237"/>
        <item x="96"/>
        <item x="35"/>
        <item x="376"/>
        <item x="169"/>
        <item x="487"/>
        <item x="314"/>
        <item x="274"/>
        <item x="474"/>
        <item x="473"/>
        <item x="587"/>
        <item x="178"/>
        <item x="225"/>
        <item x="362"/>
        <item x="340"/>
        <item x="525"/>
        <item x="342"/>
        <item x="284"/>
        <item x="157"/>
        <item x="518"/>
        <item x="338"/>
        <item x="322"/>
        <item x="421"/>
        <item x="282"/>
        <item x="187"/>
        <item x="411"/>
        <item x="508"/>
        <item x="380"/>
        <item x="28"/>
        <item x="416"/>
        <item x="304"/>
        <item x="60"/>
        <item x="564"/>
        <item x="428"/>
        <item x="261"/>
        <item x="565"/>
        <item x="327"/>
        <item x="32"/>
        <item x="542"/>
        <item x="582"/>
        <item x="92"/>
        <item x="357"/>
        <item x="507"/>
        <item x="412"/>
        <item x="547"/>
        <item x="47"/>
        <item x="343"/>
        <item x="255"/>
        <item x="120"/>
        <item x="194"/>
        <item x="69"/>
        <item x="522"/>
        <item x="145"/>
        <item x="320"/>
        <item x="366"/>
        <item x="195"/>
        <item x="429"/>
        <item x="536"/>
        <item x="24"/>
        <item x="387"/>
        <item x="422"/>
        <item x="401"/>
        <item x="154"/>
        <item x="349"/>
        <item x="214"/>
        <item x="391"/>
        <item x="519"/>
        <item x="414"/>
        <item x="278"/>
        <item x="471"/>
        <item x="435"/>
        <item x="433"/>
        <item x="457"/>
        <item x="389"/>
        <item x="303"/>
        <item x="440"/>
        <item x="481"/>
        <item x="297"/>
        <item x="425"/>
        <item x="403"/>
        <item x="328"/>
        <item x="396"/>
        <item x="213"/>
        <item x="494"/>
        <item x="539"/>
        <item x="106"/>
        <item x="511"/>
        <item x="159"/>
        <item x="136"/>
        <item x="113"/>
        <item x="488"/>
        <item x="504"/>
        <item x="272"/>
        <item x="533"/>
        <item x="156"/>
        <item x="190"/>
        <item x="398"/>
        <item x="379"/>
        <item x="367"/>
        <item x="335"/>
        <item x="247"/>
        <item x="566"/>
        <item x="437"/>
        <item x="557"/>
        <item x="409"/>
        <item x="66"/>
        <item x="529"/>
        <item x="181"/>
        <item x="545"/>
        <item x="583"/>
        <item x="452"/>
        <item x="173"/>
        <item x="434"/>
        <item x="289"/>
        <item x="506"/>
        <item x="252"/>
        <item x="399"/>
        <item x="315"/>
        <item x="33"/>
        <item x="311"/>
        <item x="212"/>
        <item x="137"/>
        <item x="191"/>
        <item x="281"/>
        <item x="378"/>
        <item x="43"/>
        <item x="332"/>
        <item x="418"/>
        <item x="206"/>
        <item x="470"/>
        <item t="default"/>
      </items>
    </pivotField>
    <pivotField axis="axisPage" multipleItemSelectionAllowed="1" showAll="0">
      <items count="8">
        <item h="1" x="2"/>
        <item h="1" x="0"/>
        <item h="1" x="5"/>
        <item h="1" x="3"/>
        <item h="1" x="4"/>
        <item h="1" x="6"/>
        <item x="1"/>
        <item t="default"/>
      </items>
    </pivotField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showAll="0"/>
    <pivotField showAll="0"/>
    <pivotField showAll="0"/>
    <pivotField numFmtId="9" showAll="0"/>
    <pivotField showAll="0"/>
    <pivotField showAll="0"/>
    <pivotField showAll="0"/>
    <pivotField showAll="0" defaultSubtotal="0"/>
    <pivotField showAll="0" defaultSubtotal="0"/>
    <pivotField showAll="0" defaultSubtota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</items>
    </pivotField>
  </pivotFields>
  <rowFields count="1">
    <field x="6"/>
  </rowFields>
  <rowItems count="20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8"/>
    </i>
    <i>
      <x v="19"/>
    </i>
    <i>
      <x v="20"/>
    </i>
    <i>
      <x v="21"/>
    </i>
    <i>
      <x v="23"/>
    </i>
    <i>
      <x v="24"/>
    </i>
    <i>
      <x v="25"/>
    </i>
    <i>
      <x v="26"/>
    </i>
    <i>
      <x v="27"/>
    </i>
    <i>
      <x v="28"/>
    </i>
    <i>
      <x v="30"/>
    </i>
    <i>
      <x v="31"/>
    </i>
    <i>
      <x v="32"/>
    </i>
    <i>
      <x v="33"/>
    </i>
    <i>
      <x v="34"/>
    </i>
    <i>
      <x v="35"/>
    </i>
    <i>
      <x v="37"/>
    </i>
    <i>
      <x v="38"/>
    </i>
    <i>
      <x v="39"/>
    </i>
    <i>
      <x v="40"/>
    </i>
    <i>
      <x v="41"/>
    </i>
    <i>
      <x v="42"/>
    </i>
    <i>
      <x v="45"/>
    </i>
    <i>
      <x v="46"/>
    </i>
    <i>
      <x v="47"/>
    </i>
    <i>
      <x v="48"/>
    </i>
    <i>
      <x v="49"/>
    </i>
    <i>
      <x v="53"/>
    </i>
    <i>
      <x v="55"/>
    </i>
    <i>
      <x v="56"/>
    </i>
    <i>
      <x v="57"/>
    </i>
    <i>
      <x v="58"/>
    </i>
    <i>
      <x v="60"/>
    </i>
    <i>
      <x v="63"/>
    </i>
    <i>
      <x v="64"/>
    </i>
    <i>
      <x v="66"/>
    </i>
    <i>
      <x v="67"/>
    </i>
    <i>
      <x v="68"/>
    </i>
    <i>
      <x v="69"/>
    </i>
    <i>
      <x v="70"/>
    </i>
    <i>
      <x v="71"/>
    </i>
    <i>
      <x v="72"/>
    </i>
    <i>
      <x v="75"/>
    </i>
    <i>
      <x v="76"/>
    </i>
    <i>
      <x v="79"/>
    </i>
    <i>
      <x v="83"/>
    </i>
    <i>
      <x v="84"/>
    </i>
    <i>
      <x v="86"/>
    </i>
    <i>
      <x v="92"/>
    </i>
    <i>
      <x v="93"/>
    </i>
    <i>
      <x v="96"/>
    </i>
    <i>
      <x v="97"/>
    </i>
    <i>
      <x v="98"/>
    </i>
    <i>
      <x v="101"/>
    </i>
    <i>
      <x v="102"/>
    </i>
    <i>
      <x v="103"/>
    </i>
    <i>
      <x v="105"/>
    </i>
    <i>
      <x v="107"/>
    </i>
    <i>
      <x v="108"/>
    </i>
    <i>
      <x v="110"/>
    </i>
    <i>
      <x v="111"/>
    </i>
    <i>
      <x v="116"/>
    </i>
    <i>
      <x v="117"/>
    </i>
    <i>
      <x v="119"/>
    </i>
    <i>
      <x v="120"/>
    </i>
    <i>
      <x v="121"/>
    </i>
    <i>
      <x v="122"/>
    </i>
    <i>
      <x v="125"/>
    </i>
    <i>
      <x v="132"/>
    </i>
    <i>
      <x v="136"/>
    </i>
    <i>
      <x v="140"/>
    </i>
    <i>
      <x v="141"/>
    </i>
    <i>
      <x v="144"/>
    </i>
    <i>
      <x v="149"/>
    </i>
    <i>
      <x v="154"/>
    </i>
    <i>
      <x v="163"/>
    </i>
    <i>
      <x v="164"/>
    </i>
    <i>
      <x v="166"/>
    </i>
    <i>
      <x v="169"/>
    </i>
    <i>
      <x v="173"/>
    </i>
    <i>
      <x v="181"/>
    </i>
    <i>
      <x v="189"/>
    </i>
    <i>
      <x v="212"/>
    </i>
    <i>
      <x v="214"/>
    </i>
    <i>
      <x v="220"/>
    </i>
    <i>
      <x v="221"/>
    </i>
    <i>
      <x v="224"/>
    </i>
    <i>
      <x v="241"/>
    </i>
    <i>
      <x v="249"/>
    </i>
    <i>
      <x v="250"/>
    </i>
    <i>
      <x v="257"/>
    </i>
    <i>
      <x v="258"/>
    </i>
    <i>
      <x v="260"/>
    </i>
    <i>
      <x v="264"/>
    </i>
    <i>
      <x v="269"/>
    </i>
    <i>
      <x v="274"/>
    </i>
    <i>
      <x v="276"/>
    </i>
    <i>
      <x v="278"/>
    </i>
    <i>
      <x v="280"/>
    </i>
    <i>
      <x v="281"/>
    </i>
    <i>
      <x v="282"/>
    </i>
    <i>
      <x v="290"/>
    </i>
    <i>
      <x v="293"/>
    </i>
    <i>
      <x v="297"/>
    </i>
    <i>
      <x v="300"/>
    </i>
    <i>
      <x v="302"/>
    </i>
    <i>
      <x v="303"/>
    </i>
    <i>
      <x v="306"/>
    </i>
    <i>
      <x v="309"/>
    </i>
    <i>
      <x v="313"/>
    </i>
    <i>
      <x v="314"/>
    </i>
    <i>
      <x v="318"/>
    </i>
    <i>
      <x v="319"/>
    </i>
    <i>
      <x v="320"/>
    </i>
    <i>
      <x v="322"/>
    </i>
    <i>
      <x v="324"/>
    </i>
    <i>
      <x v="325"/>
    </i>
    <i>
      <x v="326"/>
    </i>
    <i>
      <x v="330"/>
    </i>
    <i>
      <x v="331"/>
    </i>
    <i>
      <x v="332"/>
    </i>
    <i>
      <x v="333"/>
    </i>
    <i>
      <x v="336"/>
    </i>
    <i>
      <x v="337"/>
    </i>
    <i>
      <x v="338"/>
    </i>
    <i>
      <x v="339"/>
    </i>
    <i>
      <x v="340"/>
    </i>
    <i>
      <x v="342"/>
    </i>
    <i>
      <x v="343"/>
    </i>
    <i>
      <x v="347"/>
    </i>
    <i>
      <x v="349"/>
    </i>
    <i>
      <x v="351"/>
    </i>
    <i>
      <x v="352"/>
    </i>
    <i>
      <x v="354"/>
    </i>
    <i>
      <x v="359"/>
    </i>
    <i>
      <x v="362"/>
    </i>
    <i>
      <x v="364"/>
    </i>
    <i>
      <x v="365"/>
    </i>
    <i>
      <x v="366"/>
    </i>
    <i>
      <x v="368"/>
    </i>
    <i>
      <x v="375"/>
    </i>
    <i>
      <x v="376"/>
    </i>
    <i>
      <x v="378"/>
    </i>
    <i>
      <x v="383"/>
    </i>
    <i>
      <x v="384"/>
    </i>
    <i>
      <x v="385"/>
    </i>
    <i>
      <x v="388"/>
    </i>
    <i>
      <x v="390"/>
    </i>
    <i>
      <x v="392"/>
    </i>
    <i>
      <x v="393"/>
    </i>
    <i>
      <x v="395"/>
    </i>
    <i>
      <x v="397"/>
    </i>
    <i>
      <x v="406"/>
    </i>
    <i>
      <x v="409"/>
    </i>
    <i>
      <x v="414"/>
    </i>
    <i>
      <x v="421"/>
    </i>
    <i>
      <x v="426"/>
    </i>
    <i>
      <x v="429"/>
    </i>
    <i>
      <x v="431"/>
    </i>
    <i>
      <x v="434"/>
    </i>
    <i>
      <x v="436"/>
    </i>
    <i>
      <x v="440"/>
    </i>
    <i>
      <x v="441"/>
    </i>
    <i>
      <x v="444"/>
    </i>
    <i>
      <x v="446"/>
    </i>
    <i>
      <x v="447"/>
    </i>
    <i>
      <x v="451"/>
    </i>
    <i>
      <x v="454"/>
    </i>
    <i>
      <x v="462"/>
    </i>
    <i>
      <x v="471"/>
    </i>
    <i>
      <x v="472"/>
    </i>
    <i>
      <x v="482"/>
    </i>
    <i>
      <x v="483"/>
    </i>
    <i>
      <x v="485"/>
    </i>
    <i>
      <x v="508"/>
    </i>
    <i>
      <x v="518"/>
    </i>
    <i>
      <x v="529"/>
    </i>
    <i>
      <x v="531"/>
    </i>
    <i>
      <x v="548"/>
    </i>
    <i>
      <x v="550"/>
    </i>
    <i>
      <x v="551"/>
    </i>
    <i>
      <x v="568"/>
    </i>
    <i>
      <x v="571"/>
    </i>
    <i>
      <x v="578"/>
    </i>
    <i>
      <x v="580"/>
    </i>
    <i t="grand">
      <x/>
    </i>
  </rowItems>
  <colItems count="1">
    <i/>
  </colItems>
  <pageFields count="2">
    <pageField fld="5" hier="-1"/>
    <pageField fld="7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2980"/>
  <sheetViews>
    <sheetView topLeftCell="A1867" workbookViewId="0">
      <selection activeCell="B5" sqref="B5 D5"/>
      <pivotSelection pane="bottomRight" showHeader="1" extendable="1" axis="axisRow" activeRow="4" activeCol="1" previousRow="4" previousCol="1" click="1" r:id="rId1">
        <pivotArea dataOnly="0" fieldPosition="0">
          <references count="1">
            <reference field="2" count="1">
              <x v="617"/>
            </reference>
          </references>
        </pivotArea>
      </pivotSelection>
    </sheetView>
  </sheetViews>
  <sheetFormatPr defaultColWidth="9" defaultRowHeight="15.75"/>
  <cols>
    <col min="1" max="1" width="32.5"/>
    <col min="2" max="2" width="52.75"/>
    <col min="3" max="3" width="11"/>
    <col min="4" max="4" width="21.5"/>
    <col min="5" max="1001" width="52.75"/>
    <col min="1002" max="1002" width="11"/>
  </cols>
  <sheetData>
    <row r="3" spans="1:4">
      <c r="A3" t="s">
        <v>0</v>
      </c>
      <c r="B3" t="s">
        <v>1</v>
      </c>
      <c r="C3" t="s">
        <v>2</v>
      </c>
      <c r="D3" t="s">
        <v>3</v>
      </c>
    </row>
    <row r="4" spans="1:4">
      <c r="A4" t="s">
        <v>4</v>
      </c>
      <c r="D4">
        <v>56</v>
      </c>
    </row>
    <row r="5" spans="1:4">
      <c r="B5" t="s">
        <v>5</v>
      </c>
      <c r="D5">
        <v>56</v>
      </c>
    </row>
    <row r="6" spans="1:4">
      <c r="A6" t="s">
        <v>6</v>
      </c>
      <c r="D6">
        <v>2768</v>
      </c>
    </row>
    <row r="7" spans="1:4">
      <c r="B7" t="s">
        <v>7</v>
      </c>
      <c r="D7">
        <v>2768</v>
      </c>
    </row>
    <row r="8" spans="1:4">
      <c r="C8" t="s">
        <v>8</v>
      </c>
      <c r="D8">
        <v>2768</v>
      </c>
    </row>
    <row r="9" spans="1:4">
      <c r="A9" t="s">
        <v>9</v>
      </c>
      <c r="D9">
        <v>941</v>
      </c>
    </row>
    <row r="10" spans="1:4">
      <c r="B10" t="s">
        <v>10</v>
      </c>
      <c r="D10">
        <v>941</v>
      </c>
    </row>
    <row r="11" spans="1:4">
      <c r="C11" t="s">
        <v>11</v>
      </c>
      <c r="D11">
        <v>941</v>
      </c>
    </row>
    <row r="12" spans="1:4">
      <c r="A12" t="s">
        <v>12</v>
      </c>
      <c r="D12">
        <v>3318</v>
      </c>
    </row>
    <row r="13" spans="1:4">
      <c r="B13" t="s">
        <v>13</v>
      </c>
      <c r="D13">
        <v>3318</v>
      </c>
    </row>
    <row r="14" spans="1:4">
      <c r="C14" t="s">
        <v>8</v>
      </c>
      <c r="D14">
        <v>3318</v>
      </c>
    </row>
    <row r="15" spans="1:4">
      <c r="A15" t="s">
        <v>14</v>
      </c>
      <c r="D15">
        <v>64</v>
      </c>
    </row>
    <row r="16" spans="1:4">
      <c r="B16" t="s">
        <v>15</v>
      </c>
      <c r="D16">
        <v>64</v>
      </c>
    </row>
    <row r="17" spans="1:4">
      <c r="C17" t="s">
        <v>8</v>
      </c>
      <c r="D17">
        <v>64</v>
      </c>
    </row>
    <row r="18" spans="1:4">
      <c r="A18" t="s">
        <v>16</v>
      </c>
      <c r="D18">
        <v>33</v>
      </c>
    </row>
    <row r="19" spans="1:4">
      <c r="B19" t="s">
        <v>17</v>
      </c>
      <c r="D19">
        <v>33</v>
      </c>
    </row>
    <row r="20" spans="1:4">
      <c r="C20" t="s">
        <v>11</v>
      </c>
      <c r="D20">
        <v>33</v>
      </c>
    </row>
    <row r="21" spans="1:4">
      <c r="A21" t="s">
        <v>18</v>
      </c>
      <c r="D21">
        <v>107</v>
      </c>
    </row>
    <row r="22" spans="1:4">
      <c r="B22" t="s">
        <v>19</v>
      </c>
      <c r="D22">
        <v>107</v>
      </c>
    </row>
    <row r="23" spans="1:4">
      <c r="C23" t="s">
        <v>11</v>
      </c>
      <c r="D23">
        <v>107</v>
      </c>
    </row>
    <row r="24" spans="1:4">
      <c r="A24" t="s">
        <v>20</v>
      </c>
      <c r="D24">
        <v>210</v>
      </c>
    </row>
    <row r="25" spans="1:4">
      <c r="B25" t="s">
        <v>21</v>
      </c>
      <c r="D25">
        <v>210</v>
      </c>
    </row>
    <row r="26" spans="1:4">
      <c r="C26" t="s">
        <v>11</v>
      </c>
      <c r="D26">
        <v>210</v>
      </c>
    </row>
    <row r="27" spans="1:4">
      <c r="A27" t="s">
        <v>22</v>
      </c>
      <c r="D27">
        <v>163</v>
      </c>
    </row>
    <row r="28" spans="1:4">
      <c r="B28" t="s">
        <v>23</v>
      </c>
      <c r="D28">
        <v>67</v>
      </c>
    </row>
    <row r="29" spans="1:4">
      <c r="C29" t="s">
        <v>11</v>
      </c>
      <c r="D29">
        <v>67</v>
      </c>
    </row>
    <row r="30" spans="1:4">
      <c r="B30" t="s">
        <v>24</v>
      </c>
      <c r="D30">
        <v>96</v>
      </c>
    </row>
    <row r="31" spans="1:4">
      <c r="C31" t="s">
        <v>8</v>
      </c>
      <c r="D31">
        <v>96</v>
      </c>
    </row>
    <row r="32" spans="1:4">
      <c r="A32" t="s">
        <v>25</v>
      </c>
      <c r="D32">
        <v>532</v>
      </c>
    </row>
    <row r="33" spans="1:4">
      <c r="B33" t="s">
        <v>26</v>
      </c>
      <c r="D33">
        <v>532</v>
      </c>
    </row>
    <row r="34" spans="1:4">
      <c r="C34" t="s">
        <v>27</v>
      </c>
      <c r="D34">
        <v>532</v>
      </c>
    </row>
    <row r="35" spans="1:4">
      <c r="A35" t="s">
        <v>28</v>
      </c>
      <c r="D35">
        <v>261</v>
      </c>
    </row>
    <row r="36" spans="1:4">
      <c r="B36" t="s">
        <v>29</v>
      </c>
      <c r="D36">
        <v>261</v>
      </c>
    </row>
    <row r="37" spans="1:4">
      <c r="C37" t="s">
        <v>8</v>
      </c>
      <c r="D37">
        <v>261</v>
      </c>
    </row>
    <row r="38" spans="1:4">
      <c r="A38" t="s">
        <v>30</v>
      </c>
      <c r="D38">
        <v>210</v>
      </c>
    </row>
    <row r="39" spans="1:4">
      <c r="B39" t="s">
        <v>31</v>
      </c>
      <c r="D39">
        <v>210</v>
      </c>
    </row>
    <row r="40" spans="1:4">
      <c r="C40" t="s">
        <v>8</v>
      </c>
      <c r="D40">
        <v>210</v>
      </c>
    </row>
    <row r="41" spans="1:4">
      <c r="A41" t="s">
        <v>32</v>
      </c>
      <c r="D41">
        <v>2489</v>
      </c>
    </row>
    <row r="42" spans="1:4">
      <c r="B42" t="s">
        <v>33</v>
      </c>
      <c r="D42">
        <v>2489</v>
      </c>
    </row>
    <row r="43" spans="1:4">
      <c r="C43" t="s">
        <v>8</v>
      </c>
      <c r="D43">
        <v>2489</v>
      </c>
    </row>
    <row r="44" spans="1:4">
      <c r="A44" t="s">
        <v>34</v>
      </c>
      <c r="D44">
        <v>88</v>
      </c>
    </row>
    <row r="45" spans="1:4">
      <c r="B45" t="s">
        <v>35</v>
      </c>
      <c r="D45">
        <v>88</v>
      </c>
    </row>
    <row r="46" spans="1:4">
      <c r="C46" t="s">
        <v>8</v>
      </c>
      <c r="D46">
        <v>88</v>
      </c>
    </row>
    <row r="47" spans="1:4">
      <c r="A47" t="s">
        <v>36</v>
      </c>
      <c r="D47">
        <v>135</v>
      </c>
    </row>
    <row r="48" spans="1:4">
      <c r="B48" t="s">
        <v>37</v>
      </c>
      <c r="D48">
        <v>135</v>
      </c>
    </row>
    <row r="49" spans="1:4">
      <c r="C49" t="s">
        <v>8</v>
      </c>
      <c r="D49">
        <v>135</v>
      </c>
    </row>
    <row r="50" spans="1:4">
      <c r="A50" t="s">
        <v>38</v>
      </c>
      <c r="D50">
        <v>14</v>
      </c>
    </row>
    <row r="51" spans="1:4">
      <c r="B51" t="s">
        <v>39</v>
      </c>
      <c r="D51">
        <v>14</v>
      </c>
    </row>
    <row r="52" spans="1:4">
      <c r="C52" t="s">
        <v>11</v>
      </c>
      <c r="D52">
        <v>14</v>
      </c>
    </row>
    <row r="53" spans="1:4">
      <c r="A53" t="s">
        <v>40</v>
      </c>
      <c r="D53">
        <v>182</v>
      </c>
    </row>
    <row r="54" spans="1:4">
      <c r="B54" t="s">
        <v>41</v>
      </c>
      <c r="D54">
        <v>182</v>
      </c>
    </row>
    <row r="55" spans="1:4">
      <c r="C55" t="s">
        <v>8</v>
      </c>
      <c r="D55">
        <v>182</v>
      </c>
    </row>
    <row r="56" spans="1:4">
      <c r="A56" t="s">
        <v>42</v>
      </c>
      <c r="D56">
        <v>1280</v>
      </c>
    </row>
    <row r="57" spans="1:4">
      <c r="B57" t="s">
        <v>43</v>
      </c>
      <c r="D57">
        <v>1280</v>
      </c>
    </row>
    <row r="58" spans="1:4">
      <c r="C58" t="s">
        <v>8</v>
      </c>
      <c r="D58">
        <v>1280</v>
      </c>
    </row>
    <row r="59" spans="1:4">
      <c r="A59" t="s">
        <v>44</v>
      </c>
      <c r="D59">
        <v>170</v>
      </c>
    </row>
    <row r="60" spans="1:4">
      <c r="B60" t="s">
        <v>45</v>
      </c>
      <c r="D60">
        <v>170</v>
      </c>
    </row>
    <row r="61" spans="1:4">
      <c r="C61" t="s">
        <v>8</v>
      </c>
      <c r="D61">
        <v>170</v>
      </c>
    </row>
    <row r="62" spans="1:4">
      <c r="A62" t="s">
        <v>46</v>
      </c>
      <c r="D62">
        <v>211</v>
      </c>
    </row>
    <row r="63" spans="1:4">
      <c r="B63" t="s">
        <v>47</v>
      </c>
      <c r="D63">
        <v>211</v>
      </c>
    </row>
    <row r="64" spans="1:4">
      <c r="C64" t="s">
        <v>8</v>
      </c>
      <c r="D64">
        <v>211</v>
      </c>
    </row>
    <row r="65" spans="1:4">
      <c r="A65" t="s">
        <v>48</v>
      </c>
      <c r="D65">
        <v>418</v>
      </c>
    </row>
    <row r="66" spans="1:4">
      <c r="B66" t="s">
        <v>49</v>
      </c>
      <c r="D66">
        <v>418</v>
      </c>
    </row>
    <row r="67" spans="1:4">
      <c r="C67" t="s">
        <v>11</v>
      </c>
      <c r="D67">
        <v>418</v>
      </c>
    </row>
    <row r="68" spans="1:4">
      <c r="A68" t="s">
        <v>50</v>
      </c>
      <c r="D68">
        <v>441</v>
      </c>
    </row>
    <row r="69" spans="1:4">
      <c r="B69" t="s">
        <v>51</v>
      </c>
      <c r="D69">
        <v>441</v>
      </c>
    </row>
    <row r="70" spans="1:4">
      <c r="C70" t="s">
        <v>27</v>
      </c>
      <c r="D70">
        <v>441</v>
      </c>
    </row>
    <row r="71" spans="1:4">
      <c r="A71" t="s">
        <v>52</v>
      </c>
      <c r="D71">
        <v>1220</v>
      </c>
    </row>
    <row r="72" spans="1:4">
      <c r="B72" t="s">
        <v>53</v>
      </c>
      <c r="D72">
        <v>1220</v>
      </c>
    </row>
    <row r="73" spans="1:4">
      <c r="C73" t="s">
        <v>11</v>
      </c>
      <c r="D73">
        <v>1220</v>
      </c>
    </row>
    <row r="74" spans="1:4">
      <c r="A74" t="s">
        <v>54</v>
      </c>
      <c r="D74">
        <v>57</v>
      </c>
    </row>
    <row r="75" spans="1:4">
      <c r="B75" t="s">
        <v>55</v>
      </c>
      <c r="D75">
        <v>57</v>
      </c>
    </row>
    <row r="76" spans="1:4">
      <c r="C76" t="s">
        <v>27</v>
      </c>
      <c r="D76">
        <v>57</v>
      </c>
    </row>
    <row r="77" spans="1:4">
      <c r="A77" t="s">
        <v>56</v>
      </c>
      <c r="D77">
        <v>102</v>
      </c>
    </row>
    <row r="78" spans="1:4">
      <c r="B78" t="s">
        <v>57</v>
      </c>
      <c r="D78">
        <v>102</v>
      </c>
    </row>
    <row r="79" spans="1:4">
      <c r="C79" t="s">
        <v>11</v>
      </c>
      <c r="D79">
        <v>102</v>
      </c>
    </row>
    <row r="80" spans="1:4">
      <c r="A80" t="s">
        <v>58</v>
      </c>
      <c r="D80">
        <v>80</v>
      </c>
    </row>
    <row r="81" spans="1:4">
      <c r="B81" t="s">
        <v>59</v>
      </c>
      <c r="D81">
        <v>80</v>
      </c>
    </row>
    <row r="82" spans="1:4">
      <c r="C82" t="s">
        <v>11</v>
      </c>
      <c r="D82">
        <v>80</v>
      </c>
    </row>
    <row r="83" spans="1:4">
      <c r="A83" t="s">
        <v>60</v>
      </c>
      <c r="D83">
        <v>70</v>
      </c>
    </row>
    <row r="84" spans="1:4">
      <c r="B84" t="s">
        <v>61</v>
      </c>
      <c r="D84">
        <v>70</v>
      </c>
    </row>
    <row r="85" spans="1:4">
      <c r="C85" t="s">
        <v>8</v>
      </c>
      <c r="D85">
        <v>70</v>
      </c>
    </row>
    <row r="86" spans="1:4">
      <c r="A86" t="s">
        <v>62</v>
      </c>
      <c r="D86">
        <v>6465</v>
      </c>
    </row>
    <row r="87" spans="1:4">
      <c r="B87" t="s">
        <v>63</v>
      </c>
      <c r="D87">
        <v>6465</v>
      </c>
    </row>
    <row r="88" spans="1:4">
      <c r="C88" t="s">
        <v>8</v>
      </c>
      <c r="D88">
        <v>6465</v>
      </c>
    </row>
    <row r="89" spans="1:4">
      <c r="A89" t="s">
        <v>64</v>
      </c>
      <c r="D89">
        <v>135</v>
      </c>
    </row>
    <row r="90" spans="1:4">
      <c r="B90" t="s">
        <v>65</v>
      </c>
      <c r="D90">
        <v>135</v>
      </c>
    </row>
    <row r="91" spans="1:4">
      <c r="C91" t="s">
        <v>8</v>
      </c>
      <c r="D91">
        <v>135</v>
      </c>
    </row>
    <row r="92" spans="1:4">
      <c r="A92" t="s">
        <v>66</v>
      </c>
      <c r="D92">
        <v>35</v>
      </c>
    </row>
    <row r="93" spans="1:4">
      <c r="B93" t="s">
        <v>67</v>
      </c>
      <c r="D93">
        <v>35</v>
      </c>
    </row>
    <row r="94" spans="1:4">
      <c r="C94" t="s">
        <v>11</v>
      </c>
      <c r="D94">
        <v>35</v>
      </c>
    </row>
    <row r="95" spans="1:4">
      <c r="A95" t="s">
        <v>68</v>
      </c>
      <c r="D95">
        <v>750</v>
      </c>
    </row>
    <row r="96" spans="1:4">
      <c r="B96" t="s">
        <v>69</v>
      </c>
      <c r="D96">
        <v>750</v>
      </c>
    </row>
    <row r="97" spans="1:4">
      <c r="C97" t="s">
        <v>11</v>
      </c>
      <c r="D97">
        <v>750</v>
      </c>
    </row>
    <row r="98" spans="1:4">
      <c r="A98" t="s">
        <v>70</v>
      </c>
      <c r="D98">
        <v>19</v>
      </c>
    </row>
    <row r="99" spans="1:4">
      <c r="B99" t="s">
        <v>71</v>
      </c>
      <c r="D99">
        <v>19</v>
      </c>
    </row>
    <row r="100" spans="1:4">
      <c r="C100" t="s">
        <v>11</v>
      </c>
      <c r="D100">
        <v>19</v>
      </c>
    </row>
    <row r="101" spans="1:4">
      <c r="A101" t="s">
        <v>72</v>
      </c>
      <c r="D101">
        <v>92</v>
      </c>
    </row>
    <row r="102" spans="1:4">
      <c r="B102" t="s">
        <v>73</v>
      </c>
      <c r="D102">
        <v>92</v>
      </c>
    </row>
    <row r="103" spans="1:4">
      <c r="C103" t="s">
        <v>8</v>
      </c>
      <c r="D103">
        <v>92</v>
      </c>
    </row>
    <row r="104" spans="1:4">
      <c r="A104" t="s">
        <v>74</v>
      </c>
      <c r="D104">
        <v>2237</v>
      </c>
    </row>
    <row r="105" spans="1:4">
      <c r="B105" t="s">
        <v>75</v>
      </c>
      <c r="D105">
        <v>2237</v>
      </c>
    </row>
    <row r="106" spans="1:4">
      <c r="C106" t="s">
        <v>8</v>
      </c>
      <c r="D106">
        <v>2237</v>
      </c>
    </row>
    <row r="107" spans="1:4">
      <c r="A107" t="s">
        <v>76</v>
      </c>
      <c r="D107">
        <v>189</v>
      </c>
    </row>
    <row r="108" spans="1:4">
      <c r="B108" t="s">
        <v>77</v>
      </c>
      <c r="D108">
        <v>189</v>
      </c>
    </row>
    <row r="109" spans="1:4">
      <c r="C109" t="s">
        <v>8</v>
      </c>
      <c r="D109">
        <v>189</v>
      </c>
    </row>
    <row r="110" spans="1:4">
      <c r="A110" t="s">
        <v>78</v>
      </c>
      <c r="D110">
        <v>4799</v>
      </c>
    </row>
    <row r="111" spans="1:4">
      <c r="B111" t="s">
        <v>79</v>
      </c>
      <c r="D111">
        <v>4799</v>
      </c>
    </row>
    <row r="112" spans="1:4">
      <c r="C112" t="s">
        <v>8</v>
      </c>
      <c r="D112">
        <v>4799</v>
      </c>
    </row>
    <row r="113" spans="1:4">
      <c r="A113" t="s">
        <v>80</v>
      </c>
      <c r="D113">
        <v>5</v>
      </c>
    </row>
    <row r="114" spans="1:4">
      <c r="B114" t="s">
        <v>81</v>
      </c>
      <c r="D114">
        <v>5</v>
      </c>
    </row>
    <row r="115" spans="1:4">
      <c r="C115" t="s">
        <v>11</v>
      </c>
      <c r="D115">
        <v>5</v>
      </c>
    </row>
    <row r="116" spans="1:4">
      <c r="A116" t="s">
        <v>82</v>
      </c>
      <c r="D116">
        <v>154</v>
      </c>
    </row>
    <row r="117" spans="1:4">
      <c r="B117" t="s">
        <v>83</v>
      </c>
      <c r="D117">
        <v>154</v>
      </c>
    </row>
    <row r="118" spans="1:4">
      <c r="C118" t="s">
        <v>11</v>
      </c>
      <c r="D118">
        <v>154</v>
      </c>
    </row>
    <row r="119" spans="1:4">
      <c r="A119" t="s">
        <v>84</v>
      </c>
      <c r="D119">
        <v>164</v>
      </c>
    </row>
    <row r="120" spans="1:4">
      <c r="B120" t="s">
        <v>85</v>
      </c>
      <c r="D120">
        <v>164</v>
      </c>
    </row>
    <row r="121" spans="1:4">
      <c r="C121" t="s">
        <v>8</v>
      </c>
      <c r="D121">
        <v>164</v>
      </c>
    </row>
    <row r="122" spans="1:4">
      <c r="A122" t="s">
        <v>86</v>
      </c>
      <c r="D122">
        <v>0</v>
      </c>
    </row>
    <row r="123" spans="1:4">
      <c r="B123" t="s">
        <v>87</v>
      </c>
      <c r="D123">
        <v>0</v>
      </c>
    </row>
    <row r="124" spans="1:4">
      <c r="C124" t="s">
        <v>11</v>
      </c>
      <c r="D124">
        <v>0</v>
      </c>
    </row>
    <row r="125" spans="1:4">
      <c r="A125" t="s">
        <v>88</v>
      </c>
      <c r="D125">
        <v>139</v>
      </c>
    </row>
    <row r="126" spans="1:4">
      <c r="B126" t="s">
        <v>89</v>
      </c>
      <c r="D126">
        <v>139</v>
      </c>
    </row>
    <row r="127" spans="1:4">
      <c r="C127" t="s">
        <v>27</v>
      </c>
      <c r="D127">
        <v>139</v>
      </c>
    </row>
    <row r="128" spans="1:4">
      <c r="A128" t="s">
        <v>90</v>
      </c>
      <c r="D128">
        <v>221</v>
      </c>
    </row>
    <row r="129" spans="1:4">
      <c r="B129" t="s">
        <v>91</v>
      </c>
      <c r="D129">
        <v>221</v>
      </c>
    </row>
    <row r="130" spans="1:4">
      <c r="C130" t="s">
        <v>8</v>
      </c>
      <c r="D130">
        <v>221</v>
      </c>
    </row>
    <row r="131" spans="1:4">
      <c r="A131" t="s">
        <v>92</v>
      </c>
      <c r="D131">
        <v>2475</v>
      </c>
    </row>
    <row r="132" spans="1:4">
      <c r="B132" t="s">
        <v>93</v>
      </c>
      <c r="D132">
        <v>2475</v>
      </c>
    </row>
    <row r="133" spans="1:4">
      <c r="C133" t="s">
        <v>8</v>
      </c>
      <c r="D133">
        <v>2475</v>
      </c>
    </row>
    <row r="134" spans="1:4">
      <c r="A134" t="s">
        <v>94</v>
      </c>
      <c r="D134">
        <v>555</v>
      </c>
    </row>
    <row r="135" spans="1:4">
      <c r="B135" t="s">
        <v>95</v>
      </c>
      <c r="D135">
        <v>555</v>
      </c>
    </row>
    <row r="136" spans="1:4">
      <c r="C136" t="s">
        <v>8</v>
      </c>
      <c r="D136">
        <v>555</v>
      </c>
    </row>
    <row r="137" spans="1:4">
      <c r="A137" t="s">
        <v>96</v>
      </c>
      <c r="D137">
        <v>45</v>
      </c>
    </row>
    <row r="138" spans="1:4">
      <c r="B138" t="s">
        <v>97</v>
      </c>
      <c r="D138">
        <v>45</v>
      </c>
    </row>
    <row r="139" spans="1:4">
      <c r="C139" t="s">
        <v>98</v>
      </c>
      <c r="D139">
        <v>45</v>
      </c>
    </row>
    <row r="140" spans="1:4">
      <c r="A140" t="s">
        <v>99</v>
      </c>
      <c r="D140">
        <v>723</v>
      </c>
    </row>
    <row r="141" spans="1:4">
      <c r="B141" t="s">
        <v>100</v>
      </c>
      <c r="D141">
        <v>723</v>
      </c>
    </row>
    <row r="142" spans="1:4">
      <c r="C142" t="s">
        <v>8</v>
      </c>
      <c r="D142">
        <v>723</v>
      </c>
    </row>
    <row r="143" spans="1:4">
      <c r="A143" t="s">
        <v>101</v>
      </c>
      <c r="D143">
        <v>56</v>
      </c>
    </row>
    <row r="144" spans="1:4">
      <c r="B144" t="s">
        <v>102</v>
      </c>
      <c r="D144">
        <v>56</v>
      </c>
    </row>
    <row r="145" spans="1:4">
      <c r="C145" t="s">
        <v>8</v>
      </c>
      <c r="D145">
        <v>56</v>
      </c>
    </row>
    <row r="146" spans="1:4">
      <c r="A146" t="s">
        <v>103</v>
      </c>
      <c r="D146">
        <v>3304</v>
      </c>
    </row>
    <row r="147" spans="1:4">
      <c r="B147" t="s">
        <v>104</v>
      </c>
      <c r="D147">
        <v>3304</v>
      </c>
    </row>
    <row r="148" spans="1:4">
      <c r="C148" t="s">
        <v>11</v>
      </c>
      <c r="D148">
        <v>3304</v>
      </c>
    </row>
    <row r="149" spans="1:4">
      <c r="A149" t="s">
        <v>105</v>
      </c>
      <c r="D149">
        <v>88</v>
      </c>
    </row>
    <row r="150" spans="1:4">
      <c r="B150" t="s">
        <v>106</v>
      </c>
      <c r="D150">
        <v>88</v>
      </c>
    </row>
    <row r="151" spans="1:4">
      <c r="C151" t="s">
        <v>8</v>
      </c>
      <c r="D151">
        <v>88</v>
      </c>
    </row>
    <row r="152" spans="1:4">
      <c r="A152" t="s">
        <v>107</v>
      </c>
      <c r="D152">
        <v>186</v>
      </c>
    </row>
    <row r="153" spans="1:4">
      <c r="B153" t="s">
        <v>108</v>
      </c>
      <c r="D153">
        <v>186</v>
      </c>
    </row>
    <row r="154" spans="1:4">
      <c r="C154" t="s">
        <v>8</v>
      </c>
      <c r="D154">
        <v>186</v>
      </c>
    </row>
    <row r="155" spans="1:4">
      <c r="A155" t="s">
        <v>109</v>
      </c>
      <c r="D155">
        <v>82</v>
      </c>
    </row>
    <row r="156" spans="1:4">
      <c r="B156" t="s">
        <v>110</v>
      </c>
      <c r="D156">
        <v>82</v>
      </c>
    </row>
    <row r="157" spans="1:4">
      <c r="C157" t="s">
        <v>8</v>
      </c>
      <c r="D157">
        <v>82</v>
      </c>
    </row>
    <row r="158" spans="1:4">
      <c r="A158" t="s">
        <v>111</v>
      </c>
      <c r="D158">
        <v>1</v>
      </c>
    </row>
    <row r="159" spans="1:4">
      <c r="B159" t="s">
        <v>112</v>
      </c>
      <c r="D159">
        <v>1</v>
      </c>
    </row>
    <row r="160" spans="1:4">
      <c r="C160" t="s">
        <v>11</v>
      </c>
      <c r="D160">
        <v>1</v>
      </c>
    </row>
    <row r="161" spans="1:4">
      <c r="A161" t="s">
        <v>113</v>
      </c>
      <c r="D161">
        <v>183</v>
      </c>
    </row>
    <row r="162" spans="1:4">
      <c r="B162" t="s">
        <v>114</v>
      </c>
      <c r="D162">
        <v>183</v>
      </c>
    </row>
    <row r="163" spans="1:4">
      <c r="C163" t="s">
        <v>11</v>
      </c>
      <c r="D163">
        <v>183</v>
      </c>
    </row>
    <row r="164" spans="1:4">
      <c r="A164" t="s">
        <v>115</v>
      </c>
      <c r="D164">
        <v>144</v>
      </c>
    </row>
    <row r="165" spans="1:4">
      <c r="B165" t="s">
        <v>116</v>
      </c>
      <c r="D165">
        <v>144</v>
      </c>
    </row>
    <row r="166" spans="1:4">
      <c r="C166" t="s">
        <v>8</v>
      </c>
      <c r="D166">
        <v>144</v>
      </c>
    </row>
    <row r="167" spans="1:4">
      <c r="A167" t="s">
        <v>117</v>
      </c>
      <c r="D167">
        <v>2326</v>
      </c>
    </row>
    <row r="168" spans="1:4">
      <c r="B168" t="s">
        <v>118</v>
      </c>
      <c r="D168">
        <v>2326</v>
      </c>
    </row>
    <row r="169" spans="1:4">
      <c r="C169" t="s">
        <v>8</v>
      </c>
      <c r="D169">
        <v>2326</v>
      </c>
    </row>
    <row r="170" spans="1:4">
      <c r="A170" t="s">
        <v>119</v>
      </c>
      <c r="D170">
        <v>1</v>
      </c>
    </row>
    <row r="171" spans="1:4">
      <c r="B171" t="s">
        <v>120</v>
      </c>
      <c r="D171">
        <v>1</v>
      </c>
    </row>
    <row r="172" spans="1:4">
      <c r="C172" t="s">
        <v>11</v>
      </c>
      <c r="D172">
        <v>1</v>
      </c>
    </row>
    <row r="173" spans="1:4">
      <c r="A173" t="s">
        <v>121</v>
      </c>
      <c r="D173">
        <v>195</v>
      </c>
    </row>
    <row r="174" spans="1:4">
      <c r="B174" t="s">
        <v>122</v>
      </c>
      <c r="D174">
        <v>195</v>
      </c>
    </row>
    <row r="175" spans="1:4">
      <c r="C175" t="s">
        <v>8</v>
      </c>
      <c r="D175">
        <v>195</v>
      </c>
    </row>
    <row r="176" spans="1:4">
      <c r="A176" t="s">
        <v>123</v>
      </c>
      <c r="D176">
        <v>107</v>
      </c>
    </row>
    <row r="177" spans="1:4">
      <c r="B177" t="s">
        <v>124</v>
      </c>
      <c r="D177">
        <v>107</v>
      </c>
    </row>
    <row r="178" spans="1:4">
      <c r="C178" t="s">
        <v>8</v>
      </c>
      <c r="D178">
        <v>107</v>
      </c>
    </row>
    <row r="179" spans="1:4">
      <c r="A179" t="s">
        <v>125</v>
      </c>
      <c r="D179">
        <v>88</v>
      </c>
    </row>
    <row r="180" spans="1:4">
      <c r="B180" t="s">
        <v>126</v>
      </c>
      <c r="D180">
        <v>88</v>
      </c>
    </row>
    <row r="181" spans="1:4">
      <c r="C181" t="s">
        <v>8</v>
      </c>
      <c r="D181">
        <v>88</v>
      </c>
    </row>
    <row r="182" spans="1:4">
      <c r="A182" t="s">
        <v>127</v>
      </c>
      <c r="D182">
        <v>149</v>
      </c>
    </row>
    <row r="183" spans="1:4">
      <c r="B183" t="s">
        <v>128</v>
      </c>
      <c r="D183">
        <v>149</v>
      </c>
    </row>
    <row r="184" spans="1:4">
      <c r="C184" t="s">
        <v>8</v>
      </c>
      <c r="D184">
        <v>149</v>
      </c>
    </row>
    <row r="185" spans="1:4">
      <c r="A185" t="s">
        <v>129</v>
      </c>
      <c r="D185">
        <v>830</v>
      </c>
    </row>
    <row r="186" spans="1:4">
      <c r="B186" t="s">
        <v>130</v>
      </c>
      <c r="D186">
        <v>830</v>
      </c>
    </row>
    <row r="187" spans="1:4">
      <c r="C187" t="s">
        <v>11</v>
      </c>
      <c r="D187">
        <v>830</v>
      </c>
    </row>
    <row r="188" spans="1:4">
      <c r="A188" t="s">
        <v>131</v>
      </c>
      <c r="D188">
        <v>236</v>
      </c>
    </row>
    <row r="189" spans="1:4">
      <c r="B189" t="s">
        <v>132</v>
      </c>
      <c r="D189">
        <v>236</v>
      </c>
    </row>
    <row r="190" spans="1:4">
      <c r="C190" t="s">
        <v>8</v>
      </c>
      <c r="D190">
        <v>236</v>
      </c>
    </row>
    <row r="191" spans="1:4">
      <c r="A191" t="s">
        <v>133</v>
      </c>
      <c r="D191">
        <v>27</v>
      </c>
    </row>
    <row r="192" spans="1:4">
      <c r="B192" t="s">
        <v>134</v>
      </c>
      <c r="D192">
        <v>27</v>
      </c>
    </row>
    <row r="193" spans="1:4">
      <c r="C193" t="s">
        <v>11</v>
      </c>
      <c r="D193">
        <v>27</v>
      </c>
    </row>
    <row r="194" spans="1:4">
      <c r="A194" t="s">
        <v>135</v>
      </c>
      <c r="D194">
        <v>3640</v>
      </c>
    </row>
    <row r="195" spans="1:4">
      <c r="B195" t="s">
        <v>136</v>
      </c>
      <c r="D195">
        <v>3640</v>
      </c>
    </row>
    <row r="196" spans="1:4">
      <c r="C196" t="s">
        <v>98</v>
      </c>
      <c r="D196">
        <v>3640</v>
      </c>
    </row>
    <row r="197" spans="1:4">
      <c r="A197" t="s">
        <v>137</v>
      </c>
      <c r="D197">
        <v>15</v>
      </c>
    </row>
    <row r="198" spans="1:4">
      <c r="B198" t="s">
        <v>138</v>
      </c>
      <c r="D198">
        <v>15</v>
      </c>
    </row>
    <row r="199" spans="1:4">
      <c r="C199" t="s">
        <v>11</v>
      </c>
      <c r="D199">
        <v>15</v>
      </c>
    </row>
    <row r="200" spans="1:4">
      <c r="A200" t="s">
        <v>139</v>
      </c>
      <c r="D200">
        <v>131</v>
      </c>
    </row>
    <row r="201" spans="1:4">
      <c r="B201" t="s">
        <v>140</v>
      </c>
      <c r="D201">
        <v>131</v>
      </c>
    </row>
    <row r="202" spans="1:4">
      <c r="C202" t="s">
        <v>8</v>
      </c>
      <c r="D202">
        <v>131</v>
      </c>
    </row>
    <row r="203" spans="1:4">
      <c r="A203" t="s">
        <v>141</v>
      </c>
      <c r="D203">
        <v>123</v>
      </c>
    </row>
    <row r="204" spans="1:4">
      <c r="B204" t="s">
        <v>142</v>
      </c>
      <c r="D204">
        <v>123</v>
      </c>
    </row>
    <row r="205" spans="1:4">
      <c r="C205" t="s">
        <v>8</v>
      </c>
      <c r="D205">
        <v>123</v>
      </c>
    </row>
    <row r="206" spans="1:4">
      <c r="A206" t="s">
        <v>143</v>
      </c>
      <c r="D206">
        <v>107</v>
      </c>
    </row>
    <row r="207" spans="1:4">
      <c r="B207" t="s">
        <v>144</v>
      </c>
      <c r="D207">
        <v>107</v>
      </c>
    </row>
    <row r="208" spans="1:4">
      <c r="C208" t="s">
        <v>8</v>
      </c>
      <c r="D208">
        <v>107</v>
      </c>
    </row>
    <row r="209" spans="1:4">
      <c r="A209" t="s">
        <v>145</v>
      </c>
      <c r="D209">
        <v>130</v>
      </c>
    </row>
    <row r="210" spans="1:4">
      <c r="B210" t="s">
        <v>146</v>
      </c>
      <c r="D210">
        <v>130</v>
      </c>
    </row>
    <row r="211" spans="1:4">
      <c r="C211" t="s">
        <v>11</v>
      </c>
      <c r="D211">
        <v>130</v>
      </c>
    </row>
    <row r="212" spans="1:4">
      <c r="A212" t="s">
        <v>147</v>
      </c>
      <c r="D212">
        <v>5</v>
      </c>
    </row>
    <row r="213" spans="1:4">
      <c r="B213" t="s">
        <v>148</v>
      </c>
      <c r="D213">
        <v>5</v>
      </c>
    </row>
    <row r="214" spans="1:4">
      <c r="C214" t="s">
        <v>11</v>
      </c>
      <c r="D214">
        <v>5</v>
      </c>
    </row>
    <row r="215" spans="1:4">
      <c r="A215" t="s">
        <v>149</v>
      </c>
      <c r="D215">
        <v>26</v>
      </c>
    </row>
    <row r="216" spans="1:4">
      <c r="B216" t="s">
        <v>150</v>
      </c>
      <c r="D216">
        <v>26</v>
      </c>
    </row>
    <row r="217" spans="1:4">
      <c r="C217" t="s">
        <v>11</v>
      </c>
      <c r="D217">
        <v>26</v>
      </c>
    </row>
    <row r="218" spans="1:4">
      <c r="A218" t="s">
        <v>151</v>
      </c>
      <c r="D218">
        <v>5419</v>
      </c>
    </row>
    <row r="219" spans="1:4">
      <c r="B219" t="s">
        <v>152</v>
      </c>
      <c r="D219">
        <v>5419</v>
      </c>
    </row>
    <row r="220" spans="1:4">
      <c r="C220" t="s">
        <v>8</v>
      </c>
      <c r="D220">
        <v>5419</v>
      </c>
    </row>
    <row r="221" spans="1:4">
      <c r="A221" t="s">
        <v>153</v>
      </c>
      <c r="D221">
        <v>94</v>
      </c>
    </row>
    <row r="222" spans="1:4">
      <c r="B222" t="s">
        <v>154</v>
      </c>
      <c r="D222">
        <v>94</v>
      </c>
    </row>
    <row r="223" spans="1:4">
      <c r="C223" t="s">
        <v>8</v>
      </c>
      <c r="D223">
        <v>94</v>
      </c>
    </row>
    <row r="224" spans="1:4">
      <c r="A224" t="s">
        <v>155</v>
      </c>
      <c r="D224">
        <v>97</v>
      </c>
    </row>
    <row r="225" spans="1:4">
      <c r="B225" t="s">
        <v>156</v>
      </c>
      <c r="D225">
        <v>97</v>
      </c>
    </row>
    <row r="226" spans="1:4">
      <c r="C226" t="s">
        <v>8</v>
      </c>
      <c r="D226">
        <v>97</v>
      </c>
    </row>
    <row r="227" spans="1:4">
      <c r="A227" t="s">
        <v>157</v>
      </c>
      <c r="D227">
        <v>175</v>
      </c>
    </row>
    <row r="228" spans="1:4">
      <c r="B228" t="s">
        <v>158</v>
      </c>
      <c r="D228">
        <v>175</v>
      </c>
    </row>
    <row r="229" spans="1:4">
      <c r="C229" t="s">
        <v>8</v>
      </c>
      <c r="D229">
        <v>175</v>
      </c>
    </row>
    <row r="230" spans="1:4">
      <c r="A230" t="s">
        <v>159</v>
      </c>
      <c r="D230">
        <v>3376</v>
      </c>
    </row>
    <row r="231" spans="1:4">
      <c r="B231" t="s">
        <v>160</v>
      </c>
      <c r="D231">
        <v>3376</v>
      </c>
    </row>
    <row r="232" spans="1:4">
      <c r="C232" t="s">
        <v>8</v>
      </c>
      <c r="D232">
        <v>3376</v>
      </c>
    </row>
    <row r="233" spans="1:4">
      <c r="A233" t="s">
        <v>161</v>
      </c>
      <c r="D233">
        <v>21</v>
      </c>
    </row>
    <row r="234" spans="1:4">
      <c r="B234" t="s">
        <v>162</v>
      </c>
      <c r="D234">
        <v>21</v>
      </c>
    </row>
    <row r="235" spans="1:4">
      <c r="C235" t="s">
        <v>11</v>
      </c>
      <c r="D235">
        <v>21</v>
      </c>
    </row>
    <row r="236" spans="1:4">
      <c r="A236" t="s">
        <v>163</v>
      </c>
      <c r="D236">
        <v>1748</v>
      </c>
    </row>
    <row r="237" spans="1:4">
      <c r="B237" t="s">
        <v>164</v>
      </c>
      <c r="D237">
        <v>1748</v>
      </c>
    </row>
    <row r="238" spans="1:4">
      <c r="C238" t="s">
        <v>11</v>
      </c>
      <c r="D238">
        <v>1748</v>
      </c>
    </row>
    <row r="239" spans="1:4">
      <c r="A239" t="s">
        <v>165</v>
      </c>
      <c r="D239">
        <v>1297</v>
      </c>
    </row>
    <row r="240" spans="1:4">
      <c r="B240" t="s">
        <v>166</v>
      </c>
      <c r="D240">
        <v>1297</v>
      </c>
    </row>
    <row r="241" spans="1:4">
      <c r="C241" t="s">
        <v>8</v>
      </c>
      <c r="D241">
        <v>1297</v>
      </c>
    </row>
    <row r="242" spans="1:4">
      <c r="A242" t="s">
        <v>167</v>
      </c>
      <c r="D242">
        <v>1467</v>
      </c>
    </row>
    <row r="243" spans="1:4">
      <c r="B243" t="s">
        <v>168</v>
      </c>
      <c r="D243">
        <v>1467</v>
      </c>
    </row>
    <row r="244" spans="1:4">
      <c r="C244" t="s">
        <v>11</v>
      </c>
      <c r="D244">
        <v>1467</v>
      </c>
    </row>
    <row r="245" spans="1:4">
      <c r="A245" t="s">
        <v>169</v>
      </c>
      <c r="D245">
        <v>15</v>
      </c>
    </row>
    <row r="246" spans="1:4">
      <c r="B246" t="s">
        <v>170</v>
      </c>
      <c r="D246">
        <v>15</v>
      </c>
    </row>
    <row r="247" spans="1:4">
      <c r="C247" t="s">
        <v>11</v>
      </c>
      <c r="D247">
        <v>15</v>
      </c>
    </row>
    <row r="248" spans="1:4">
      <c r="A248" t="s">
        <v>171</v>
      </c>
      <c r="D248">
        <v>31</v>
      </c>
    </row>
    <row r="249" spans="1:4">
      <c r="B249" t="s">
        <v>172</v>
      </c>
      <c r="D249">
        <v>31</v>
      </c>
    </row>
    <row r="250" spans="1:4">
      <c r="C250" t="s">
        <v>11</v>
      </c>
      <c r="D250">
        <v>31</v>
      </c>
    </row>
    <row r="251" spans="1:4">
      <c r="A251" t="s">
        <v>173</v>
      </c>
      <c r="D251">
        <v>15</v>
      </c>
    </row>
    <row r="252" spans="1:4">
      <c r="B252" t="s">
        <v>174</v>
      </c>
      <c r="D252">
        <v>15</v>
      </c>
    </row>
    <row r="253" spans="1:4">
      <c r="C253" t="s">
        <v>27</v>
      </c>
      <c r="D253">
        <v>15</v>
      </c>
    </row>
    <row r="254" spans="1:4">
      <c r="A254" t="s">
        <v>175</v>
      </c>
      <c r="D254">
        <v>147</v>
      </c>
    </row>
    <row r="255" spans="1:4">
      <c r="B255" t="s">
        <v>176</v>
      </c>
      <c r="D255">
        <v>147</v>
      </c>
    </row>
    <row r="256" spans="1:4">
      <c r="C256" t="s">
        <v>8</v>
      </c>
      <c r="D256">
        <v>147</v>
      </c>
    </row>
    <row r="257" spans="1:4">
      <c r="A257" t="s">
        <v>177</v>
      </c>
      <c r="D257">
        <v>393</v>
      </c>
    </row>
    <row r="258" spans="1:4">
      <c r="B258" t="s">
        <v>178</v>
      </c>
      <c r="D258">
        <v>393</v>
      </c>
    </row>
    <row r="259" spans="1:4">
      <c r="C259" t="s">
        <v>8</v>
      </c>
      <c r="D259">
        <v>393</v>
      </c>
    </row>
    <row r="260" spans="1:4">
      <c r="A260" t="s">
        <v>179</v>
      </c>
      <c r="D260">
        <v>201</v>
      </c>
    </row>
    <row r="261" spans="1:4">
      <c r="B261" t="s">
        <v>180</v>
      </c>
      <c r="D261">
        <v>201</v>
      </c>
    </row>
    <row r="262" spans="1:4">
      <c r="C262" t="s">
        <v>8</v>
      </c>
      <c r="D262">
        <v>201</v>
      </c>
    </row>
    <row r="263" spans="1:4">
      <c r="A263" t="s">
        <v>181</v>
      </c>
      <c r="D263">
        <v>58</v>
      </c>
    </row>
    <row r="264" spans="1:4">
      <c r="B264" t="s">
        <v>182</v>
      </c>
      <c r="D264">
        <v>58</v>
      </c>
    </row>
    <row r="265" spans="1:4">
      <c r="C265" t="s">
        <v>27</v>
      </c>
      <c r="D265">
        <v>58</v>
      </c>
    </row>
    <row r="266" spans="1:4">
      <c r="A266" t="s">
        <v>183</v>
      </c>
      <c r="D266">
        <v>160</v>
      </c>
    </row>
    <row r="267" spans="1:4">
      <c r="B267" t="s">
        <v>184</v>
      </c>
      <c r="D267">
        <v>160</v>
      </c>
    </row>
    <row r="268" spans="1:4">
      <c r="C268" t="s">
        <v>8</v>
      </c>
      <c r="D268">
        <v>160</v>
      </c>
    </row>
    <row r="269" spans="1:4">
      <c r="A269" t="s">
        <v>185</v>
      </c>
      <c r="D269">
        <v>75</v>
      </c>
    </row>
    <row r="270" spans="1:4">
      <c r="B270" t="s">
        <v>186</v>
      </c>
      <c r="D270">
        <v>75</v>
      </c>
    </row>
    <row r="271" spans="1:4">
      <c r="C271" t="s">
        <v>11</v>
      </c>
      <c r="D271">
        <v>75</v>
      </c>
    </row>
    <row r="272" spans="1:4">
      <c r="A272" t="s">
        <v>187</v>
      </c>
      <c r="D272">
        <v>164</v>
      </c>
    </row>
    <row r="273" spans="1:4">
      <c r="B273" t="s">
        <v>188</v>
      </c>
      <c r="D273">
        <v>164</v>
      </c>
    </row>
    <row r="274" spans="1:4">
      <c r="C274" t="s">
        <v>8</v>
      </c>
      <c r="D274">
        <v>164</v>
      </c>
    </row>
    <row r="275" spans="1:4">
      <c r="A275" t="s">
        <v>189</v>
      </c>
      <c r="D275">
        <v>76</v>
      </c>
    </row>
    <row r="276" spans="1:4">
      <c r="B276" t="s">
        <v>190</v>
      </c>
      <c r="D276">
        <v>76</v>
      </c>
    </row>
    <row r="277" spans="1:4">
      <c r="C277" t="s">
        <v>11</v>
      </c>
      <c r="D277">
        <v>76</v>
      </c>
    </row>
    <row r="278" spans="1:4">
      <c r="A278" t="s">
        <v>191</v>
      </c>
      <c r="D278">
        <v>80</v>
      </c>
    </row>
    <row r="279" spans="1:4">
      <c r="B279" t="s">
        <v>192</v>
      </c>
      <c r="D279">
        <v>80</v>
      </c>
    </row>
    <row r="280" spans="1:4">
      <c r="C280" t="s">
        <v>8</v>
      </c>
      <c r="D280">
        <v>80</v>
      </c>
    </row>
    <row r="281" spans="1:4">
      <c r="A281" t="s">
        <v>193</v>
      </c>
      <c r="D281">
        <v>253</v>
      </c>
    </row>
    <row r="282" spans="1:4">
      <c r="B282" t="s">
        <v>194</v>
      </c>
      <c r="D282">
        <v>253</v>
      </c>
    </row>
    <row r="283" spans="1:4">
      <c r="C283" t="s">
        <v>11</v>
      </c>
      <c r="D283">
        <v>253</v>
      </c>
    </row>
    <row r="284" spans="1:4">
      <c r="A284" t="s">
        <v>195</v>
      </c>
      <c r="D284">
        <v>1161</v>
      </c>
    </row>
    <row r="285" spans="1:4">
      <c r="B285" t="s">
        <v>196</v>
      </c>
      <c r="D285">
        <v>21</v>
      </c>
    </row>
    <row r="286" spans="1:4">
      <c r="C286" t="s">
        <v>11</v>
      </c>
      <c r="D286">
        <v>21</v>
      </c>
    </row>
    <row r="287" spans="1:4">
      <c r="B287" t="s">
        <v>197</v>
      </c>
      <c r="D287">
        <v>1140</v>
      </c>
    </row>
    <row r="288" spans="1:4">
      <c r="C288" t="s">
        <v>8</v>
      </c>
      <c r="D288">
        <v>1140</v>
      </c>
    </row>
    <row r="289" spans="1:4">
      <c r="A289" t="s">
        <v>198</v>
      </c>
      <c r="D289">
        <v>205</v>
      </c>
    </row>
    <row r="290" spans="1:4">
      <c r="B290" t="s">
        <v>199</v>
      </c>
      <c r="D290">
        <v>205</v>
      </c>
    </row>
    <row r="291" spans="1:4">
      <c r="C291" t="s">
        <v>8</v>
      </c>
      <c r="D291">
        <v>205</v>
      </c>
    </row>
    <row r="292" spans="1:4">
      <c r="A292" t="s">
        <v>200</v>
      </c>
      <c r="D292">
        <v>1022</v>
      </c>
    </row>
    <row r="293" spans="1:4">
      <c r="B293" t="s">
        <v>201</v>
      </c>
      <c r="D293">
        <v>1022</v>
      </c>
    </row>
    <row r="294" spans="1:4">
      <c r="C294" t="s">
        <v>8</v>
      </c>
      <c r="D294">
        <v>1022</v>
      </c>
    </row>
    <row r="295" spans="1:4">
      <c r="A295" t="s">
        <v>202</v>
      </c>
      <c r="D295">
        <v>104</v>
      </c>
    </row>
    <row r="296" spans="1:4">
      <c r="B296" t="s">
        <v>203</v>
      </c>
      <c r="D296">
        <v>104</v>
      </c>
    </row>
    <row r="297" spans="1:4">
      <c r="C297" t="s">
        <v>11</v>
      </c>
      <c r="D297">
        <v>104</v>
      </c>
    </row>
    <row r="298" spans="1:4">
      <c r="A298" t="s">
        <v>204</v>
      </c>
      <c r="D298">
        <v>1</v>
      </c>
    </row>
    <row r="299" spans="1:4">
      <c r="B299" t="s">
        <v>205</v>
      </c>
      <c r="D299">
        <v>1</v>
      </c>
    </row>
    <row r="300" spans="1:4">
      <c r="C300" t="s">
        <v>11</v>
      </c>
      <c r="D300">
        <v>1</v>
      </c>
    </row>
    <row r="301" spans="1:4">
      <c r="A301" t="s">
        <v>206</v>
      </c>
      <c r="D301">
        <v>903</v>
      </c>
    </row>
    <row r="302" spans="1:4">
      <c r="B302" t="s">
        <v>207</v>
      </c>
      <c r="D302">
        <v>903</v>
      </c>
    </row>
    <row r="303" spans="1:4">
      <c r="C303" t="s">
        <v>8</v>
      </c>
      <c r="D303">
        <v>903</v>
      </c>
    </row>
    <row r="304" spans="1:4">
      <c r="A304" t="s">
        <v>208</v>
      </c>
      <c r="D304">
        <v>1</v>
      </c>
    </row>
    <row r="305" spans="1:4">
      <c r="B305" t="s">
        <v>209</v>
      </c>
      <c r="D305">
        <v>1</v>
      </c>
    </row>
    <row r="306" spans="1:4">
      <c r="C306" t="s">
        <v>11</v>
      </c>
      <c r="D306">
        <v>1</v>
      </c>
    </row>
    <row r="307" spans="1:4">
      <c r="A307" t="s">
        <v>210</v>
      </c>
      <c r="D307">
        <v>48</v>
      </c>
    </row>
    <row r="308" spans="1:4">
      <c r="B308" t="s">
        <v>211</v>
      </c>
      <c r="D308">
        <v>48</v>
      </c>
    </row>
    <row r="309" spans="1:4">
      <c r="C309" t="s">
        <v>8</v>
      </c>
      <c r="D309">
        <v>48</v>
      </c>
    </row>
    <row r="310" spans="1:4">
      <c r="A310" t="s">
        <v>212</v>
      </c>
      <c r="D310">
        <v>15</v>
      </c>
    </row>
    <row r="311" spans="1:4">
      <c r="B311" t="s">
        <v>213</v>
      </c>
      <c r="D311">
        <v>15</v>
      </c>
    </row>
    <row r="312" spans="1:4">
      <c r="C312" t="s">
        <v>11</v>
      </c>
      <c r="D312">
        <v>15</v>
      </c>
    </row>
    <row r="313" spans="1:4">
      <c r="A313" t="s">
        <v>214</v>
      </c>
      <c r="D313">
        <v>2106</v>
      </c>
    </row>
    <row r="314" spans="1:4">
      <c r="B314" t="s">
        <v>215</v>
      </c>
      <c r="D314">
        <v>2106</v>
      </c>
    </row>
    <row r="315" spans="1:4">
      <c r="C315" t="s">
        <v>8</v>
      </c>
      <c r="D315">
        <v>2106</v>
      </c>
    </row>
    <row r="316" spans="1:4">
      <c r="A316" t="s">
        <v>216</v>
      </c>
      <c r="D316">
        <v>247</v>
      </c>
    </row>
    <row r="317" spans="1:4">
      <c r="B317" t="s">
        <v>217</v>
      </c>
      <c r="D317">
        <v>247</v>
      </c>
    </row>
    <row r="318" spans="1:4">
      <c r="C318" t="s">
        <v>8</v>
      </c>
      <c r="D318">
        <v>247</v>
      </c>
    </row>
    <row r="319" spans="1:4">
      <c r="A319" t="s">
        <v>218</v>
      </c>
      <c r="D319">
        <v>244</v>
      </c>
    </row>
    <row r="320" spans="1:4">
      <c r="B320" t="s">
        <v>219</v>
      </c>
      <c r="D320">
        <v>244</v>
      </c>
    </row>
    <row r="321" spans="1:4">
      <c r="C321" t="s">
        <v>8</v>
      </c>
      <c r="D321">
        <v>244</v>
      </c>
    </row>
    <row r="322" spans="1:4">
      <c r="A322" t="s">
        <v>220</v>
      </c>
      <c r="D322">
        <v>526</v>
      </c>
    </row>
    <row r="323" spans="1:4">
      <c r="B323" t="s">
        <v>221</v>
      </c>
      <c r="D323">
        <v>526</v>
      </c>
    </row>
    <row r="324" spans="1:4">
      <c r="C324" t="s">
        <v>11</v>
      </c>
      <c r="D324">
        <v>526</v>
      </c>
    </row>
    <row r="325" spans="1:4">
      <c r="A325" t="s">
        <v>222</v>
      </c>
      <c r="D325">
        <v>75</v>
      </c>
    </row>
    <row r="326" spans="1:4">
      <c r="B326" t="s">
        <v>223</v>
      </c>
      <c r="D326">
        <v>75</v>
      </c>
    </row>
    <row r="327" spans="1:4">
      <c r="C327" t="s">
        <v>11</v>
      </c>
      <c r="D327">
        <v>75</v>
      </c>
    </row>
    <row r="328" spans="1:4">
      <c r="A328" t="s">
        <v>224</v>
      </c>
      <c r="D328">
        <v>3934</v>
      </c>
    </row>
    <row r="329" spans="1:4">
      <c r="B329" t="s">
        <v>225</v>
      </c>
      <c r="D329">
        <v>3934</v>
      </c>
    </row>
    <row r="330" spans="1:4">
      <c r="C330" t="s">
        <v>8</v>
      </c>
      <c r="D330">
        <v>3934</v>
      </c>
    </row>
    <row r="331" spans="1:4">
      <c r="A331" t="s">
        <v>226</v>
      </c>
      <c r="D331">
        <v>47</v>
      </c>
    </row>
    <row r="332" spans="1:4">
      <c r="B332" t="s">
        <v>227</v>
      </c>
      <c r="D332">
        <v>47</v>
      </c>
    </row>
    <row r="333" spans="1:4">
      <c r="C333" t="s">
        <v>11</v>
      </c>
      <c r="D333">
        <v>47</v>
      </c>
    </row>
    <row r="334" spans="1:4">
      <c r="A334" t="s">
        <v>228</v>
      </c>
      <c r="D334">
        <v>68</v>
      </c>
    </row>
    <row r="335" spans="1:4">
      <c r="B335" t="s">
        <v>229</v>
      </c>
      <c r="D335">
        <v>68</v>
      </c>
    </row>
    <row r="336" spans="1:4">
      <c r="C336" t="s">
        <v>8</v>
      </c>
      <c r="D336">
        <v>68</v>
      </c>
    </row>
    <row r="337" spans="1:4">
      <c r="A337" t="s">
        <v>230</v>
      </c>
      <c r="D337">
        <v>238</v>
      </c>
    </row>
    <row r="338" spans="1:4">
      <c r="B338" t="s">
        <v>231</v>
      </c>
      <c r="D338">
        <v>238</v>
      </c>
    </row>
    <row r="339" spans="1:4">
      <c r="C339" t="s">
        <v>8</v>
      </c>
      <c r="D339">
        <v>238</v>
      </c>
    </row>
    <row r="340" spans="1:4">
      <c r="A340" t="s">
        <v>232</v>
      </c>
      <c r="D340">
        <v>86</v>
      </c>
    </row>
    <row r="341" spans="1:4">
      <c r="B341" t="s">
        <v>233</v>
      </c>
      <c r="D341">
        <v>86</v>
      </c>
    </row>
    <row r="342" spans="1:4">
      <c r="C342" t="s">
        <v>98</v>
      </c>
      <c r="D342">
        <v>86</v>
      </c>
    </row>
    <row r="343" spans="1:4">
      <c r="A343" t="s">
        <v>234</v>
      </c>
      <c r="D343">
        <v>246</v>
      </c>
    </row>
    <row r="344" spans="1:4">
      <c r="B344" t="s">
        <v>235</v>
      </c>
      <c r="D344">
        <v>246</v>
      </c>
    </row>
    <row r="345" spans="1:4">
      <c r="C345" t="s">
        <v>8</v>
      </c>
      <c r="D345">
        <v>246</v>
      </c>
    </row>
    <row r="346" spans="1:4">
      <c r="A346" t="s">
        <v>236</v>
      </c>
      <c r="D346">
        <v>112</v>
      </c>
    </row>
    <row r="347" spans="1:4">
      <c r="B347" t="s">
        <v>237</v>
      </c>
      <c r="D347">
        <v>112</v>
      </c>
    </row>
    <row r="348" spans="1:4">
      <c r="C348" t="s">
        <v>11</v>
      </c>
      <c r="D348">
        <v>112</v>
      </c>
    </row>
    <row r="349" spans="1:4">
      <c r="A349" t="s">
        <v>238</v>
      </c>
      <c r="D349">
        <v>393</v>
      </c>
    </row>
    <row r="350" spans="1:4">
      <c r="B350" t="s">
        <v>239</v>
      </c>
      <c r="D350">
        <v>393</v>
      </c>
    </row>
    <row r="351" spans="1:4">
      <c r="C351" t="s">
        <v>11</v>
      </c>
      <c r="D351">
        <v>393</v>
      </c>
    </row>
    <row r="352" spans="1:4">
      <c r="A352" t="s">
        <v>240</v>
      </c>
      <c r="D352">
        <v>2289</v>
      </c>
    </row>
    <row r="353" spans="1:4">
      <c r="B353" t="s">
        <v>241</v>
      </c>
      <c r="D353">
        <v>2289</v>
      </c>
    </row>
    <row r="354" spans="1:4">
      <c r="C354" t="s">
        <v>8</v>
      </c>
      <c r="D354">
        <v>2289</v>
      </c>
    </row>
    <row r="355" spans="1:4">
      <c r="A355" t="s">
        <v>242</v>
      </c>
      <c r="D355">
        <v>3308</v>
      </c>
    </row>
    <row r="356" spans="1:4">
      <c r="B356" t="s">
        <v>243</v>
      </c>
      <c r="D356">
        <v>3308</v>
      </c>
    </row>
    <row r="357" spans="1:4">
      <c r="C357" t="s">
        <v>8</v>
      </c>
      <c r="D357">
        <v>3308</v>
      </c>
    </row>
    <row r="358" spans="1:4">
      <c r="A358" t="s">
        <v>244</v>
      </c>
      <c r="D358">
        <v>143</v>
      </c>
    </row>
    <row r="359" spans="1:4">
      <c r="B359" t="s">
        <v>245</v>
      </c>
      <c r="D359">
        <v>143</v>
      </c>
    </row>
    <row r="360" spans="1:4">
      <c r="C360" t="s">
        <v>8</v>
      </c>
      <c r="D360">
        <v>143</v>
      </c>
    </row>
    <row r="361" spans="1:4">
      <c r="A361" t="s">
        <v>246</v>
      </c>
      <c r="D361">
        <v>940</v>
      </c>
    </row>
    <row r="362" spans="1:4">
      <c r="B362" t="s">
        <v>247</v>
      </c>
      <c r="D362">
        <v>940</v>
      </c>
    </row>
    <row r="363" spans="1:4">
      <c r="C363" t="s">
        <v>11</v>
      </c>
      <c r="D363">
        <v>940</v>
      </c>
    </row>
    <row r="364" spans="1:4">
      <c r="A364" t="s">
        <v>248</v>
      </c>
      <c r="D364">
        <v>1991</v>
      </c>
    </row>
    <row r="365" spans="1:4">
      <c r="B365" t="s">
        <v>249</v>
      </c>
      <c r="D365">
        <v>1991</v>
      </c>
    </row>
    <row r="366" spans="1:4">
      <c r="C366" t="s">
        <v>8</v>
      </c>
      <c r="D366">
        <v>1991</v>
      </c>
    </row>
    <row r="367" spans="1:4">
      <c r="A367" t="s">
        <v>250</v>
      </c>
      <c r="D367">
        <v>163</v>
      </c>
    </row>
    <row r="368" spans="1:4">
      <c r="B368" t="s">
        <v>251</v>
      </c>
      <c r="D368">
        <v>163</v>
      </c>
    </row>
    <row r="369" spans="1:4">
      <c r="C369" t="s">
        <v>8</v>
      </c>
      <c r="D369">
        <v>163</v>
      </c>
    </row>
    <row r="370" spans="1:4">
      <c r="A370" t="s">
        <v>252</v>
      </c>
      <c r="D370">
        <v>65</v>
      </c>
    </row>
    <row r="371" spans="1:4">
      <c r="B371" t="s">
        <v>253</v>
      </c>
      <c r="D371">
        <v>65</v>
      </c>
    </row>
    <row r="372" spans="1:4">
      <c r="C372" t="s">
        <v>11</v>
      </c>
      <c r="D372">
        <v>65</v>
      </c>
    </row>
    <row r="373" spans="1:4">
      <c r="A373" t="s">
        <v>254</v>
      </c>
      <c r="D373">
        <v>114</v>
      </c>
    </row>
    <row r="374" spans="1:4">
      <c r="B374" t="s">
        <v>255</v>
      </c>
      <c r="D374">
        <v>114</v>
      </c>
    </row>
    <row r="375" spans="1:4">
      <c r="C375" t="s">
        <v>8</v>
      </c>
      <c r="D375">
        <v>114</v>
      </c>
    </row>
    <row r="376" spans="1:4">
      <c r="A376" t="s">
        <v>256</v>
      </c>
      <c r="D376">
        <v>2220</v>
      </c>
    </row>
    <row r="377" spans="1:4">
      <c r="B377" t="s">
        <v>257</v>
      </c>
      <c r="D377">
        <v>2220</v>
      </c>
    </row>
    <row r="378" spans="1:4">
      <c r="C378" t="s">
        <v>8</v>
      </c>
      <c r="D378">
        <v>2220</v>
      </c>
    </row>
    <row r="379" spans="1:4">
      <c r="A379" t="s">
        <v>258</v>
      </c>
      <c r="D379">
        <v>2662</v>
      </c>
    </row>
    <row r="380" spans="1:4">
      <c r="B380" t="s">
        <v>259</v>
      </c>
      <c r="D380">
        <v>2662</v>
      </c>
    </row>
    <row r="381" spans="1:4">
      <c r="C381" t="s">
        <v>8</v>
      </c>
      <c r="D381">
        <v>2662</v>
      </c>
    </row>
    <row r="382" spans="1:4">
      <c r="A382" t="s">
        <v>260</v>
      </c>
      <c r="D382">
        <v>196</v>
      </c>
    </row>
    <row r="383" spans="1:4">
      <c r="B383" t="s">
        <v>261</v>
      </c>
      <c r="D383">
        <v>196</v>
      </c>
    </row>
    <row r="384" spans="1:4">
      <c r="C384" t="s">
        <v>8</v>
      </c>
      <c r="D384">
        <v>196</v>
      </c>
    </row>
    <row r="385" spans="1:4">
      <c r="A385" t="s">
        <v>262</v>
      </c>
      <c r="D385">
        <v>41</v>
      </c>
    </row>
    <row r="386" spans="1:4">
      <c r="B386" t="s">
        <v>263</v>
      </c>
      <c r="D386">
        <v>41</v>
      </c>
    </row>
    <row r="387" spans="1:4">
      <c r="C387" t="s">
        <v>8</v>
      </c>
      <c r="D387">
        <v>41</v>
      </c>
    </row>
    <row r="388" spans="1:4">
      <c r="A388" t="s">
        <v>264</v>
      </c>
      <c r="D388">
        <v>253</v>
      </c>
    </row>
    <row r="389" spans="1:4">
      <c r="B389" t="s">
        <v>265</v>
      </c>
      <c r="D389">
        <v>253</v>
      </c>
    </row>
    <row r="390" spans="1:4">
      <c r="C390" t="s">
        <v>8</v>
      </c>
      <c r="D390">
        <v>253</v>
      </c>
    </row>
    <row r="391" spans="1:4">
      <c r="A391" t="s">
        <v>266</v>
      </c>
      <c r="D391">
        <v>3063</v>
      </c>
    </row>
    <row r="392" spans="1:4">
      <c r="B392" t="s">
        <v>267</v>
      </c>
      <c r="D392">
        <v>3063</v>
      </c>
    </row>
    <row r="393" spans="1:4">
      <c r="C393" t="s">
        <v>8</v>
      </c>
      <c r="D393">
        <v>3063</v>
      </c>
    </row>
    <row r="394" spans="1:4">
      <c r="A394" t="s">
        <v>268</v>
      </c>
      <c r="D394">
        <v>43</v>
      </c>
    </row>
    <row r="395" spans="1:4">
      <c r="B395" t="s">
        <v>269</v>
      </c>
      <c r="D395">
        <v>43</v>
      </c>
    </row>
    <row r="396" spans="1:4">
      <c r="C396" t="s">
        <v>8</v>
      </c>
      <c r="D396">
        <v>43</v>
      </c>
    </row>
    <row r="397" spans="1:4">
      <c r="A397" t="s">
        <v>270</v>
      </c>
      <c r="D397">
        <v>1071</v>
      </c>
    </row>
    <row r="398" spans="1:4">
      <c r="B398" t="s">
        <v>271</v>
      </c>
      <c r="D398">
        <v>1071</v>
      </c>
    </row>
    <row r="399" spans="1:4">
      <c r="C399" t="s">
        <v>8</v>
      </c>
      <c r="D399">
        <v>1071</v>
      </c>
    </row>
    <row r="400" spans="1:4">
      <c r="A400" t="s">
        <v>272</v>
      </c>
      <c r="D400">
        <v>462</v>
      </c>
    </row>
    <row r="401" spans="1:4">
      <c r="B401" t="s">
        <v>273</v>
      </c>
      <c r="D401">
        <v>462</v>
      </c>
    </row>
    <row r="402" spans="1:4">
      <c r="C402" t="s">
        <v>8</v>
      </c>
      <c r="D402">
        <v>462</v>
      </c>
    </row>
    <row r="403" spans="1:4">
      <c r="A403" t="s">
        <v>274</v>
      </c>
      <c r="D403">
        <v>227</v>
      </c>
    </row>
    <row r="404" spans="1:4">
      <c r="B404" t="s">
        <v>275</v>
      </c>
      <c r="D404">
        <v>227</v>
      </c>
    </row>
    <row r="405" spans="1:4">
      <c r="C405" t="s">
        <v>8</v>
      </c>
      <c r="D405">
        <v>227</v>
      </c>
    </row>
    <row r="406" spans="1:4">
      <c r="A406" t="s">
        <v>276</v>
      </c>
      <c r="D406">
        <v>648</v>
      </c>
    </row>
    <row r="407" spans="1:4">
      <c r="B407" t="s">
        <v>277</v>
      </c>
      <c r="D407">
        <v>648</v>
      </c>
    </row>
    <row r="408" spans="1:4">
      <c r="C408" t="s">
        <v>11</v>
      </c>
      <c r="D408">
        <v>648</v>
      </c>
    </row>
    <row r="409" spans="1:4">
      <c r="A409" t="s">
        <v>278</v>
      </c>
      <c r="D409">
        <v>303</v>
      </c>
    </row>
    <row r="410" spans="1:4">
      <c r="B410" t="s">
        <v>279</v>
      </c>
      <c r="D410">
        <v>303</v>
      </c>
    </row>
    <row r="411" spans="1:4">
      <c r="C411" t="s">
        <v>8</v>
      </c>
      <c r="D411">
        <v>303</v>
      </c>
    </row>
    <row r="412" spans="1:4">
      <c r="A412" t="s">
        <v>280</v>
      </c>
      <c r="D412">
        <v>296</v>
      </c>
    </row>
    <row r="413" spans="1:4">
      <c r="B413" t="s">
        <v>281</v>
      </c>
      <c r="D413">
        <v>296</v>
      </c>
    </row>
    <row r="414" spans="1:4">
      <c r="C414" t="s">
        <v>11</v>
      </c>
      <c r="D414">
        <v>296</v>
      </c>
    </row>
    <row r="415" spans="1:4">
      <c r="A415" t="s">
        <v>282</v>
      </c>
      <c r="D415">
        <v>92</v>
      </c>
    </row>
    <row r="416" spans="1:4">
      <c r="B416" t="s">
        <v>283</v>
      </c>
      <c r="D416">
        <v>92</v>
      </c>
    </row>
    <row r="417" spans="1:4">
      <c r="C417" t="s">
        <v>11</v>
      </c>
      <c r="D417">
        <v>92</v>
      </c>
    </row>
    <row r="418" spans="1:4">
      <c r="A418" t="s">
        <v>284</v>
      </c>
      <c r="D418">
        <v>275</v>
      </c>
    </row>
    <row r="419" spans="1:4">
      <c r="B419" t="s">
        <v>285</v>
      </c>
      <c r="D419">
        <v>275</v>
      </c>
    </row>
    <row r="420" spans="1:4">
      <c r="C420" t="s">
        <v>8</v>
      </c>
      <c r="D420">
        <v>275</v>
      </c>
    </row>
    <row r="421" spans="1:4">
      <c r="A421" t="s">
        <v>286</v>
      </c>
      <c r="D421">
        <v>452</v>
      </c>
    </row>
    <row r="422" spans="1:4">
      <c r="B422" t="s">
        <v>287</v>
      </c>
      <c r="D422">
        <v>452</v>
      </c>
    </row>
    <row r="423" spans="1:4">
      <c r="C423" t="s">
        <v>11</v>
      </c>
      <c r="D423">
        <v>452</v>
      </c>
    </row>
    <row r="424" spans="1:4">
      <c r="A424" t="s">
        <v>288</v>
      </c>
      <c r="D424">
        <v>95</v>
      </c>
    </row>
    <row r="425" spans="1:4">
      <c r="B425" t="s">
        <v>289</v>
      </c>
      <c r="D425">
        <v>95</v>
      </c>
    </row>
    <row r="426" spans="1:4">
      <c r="C426" t="s">
        <v>8</v>
      </c>
      <c r="D426">
        <v>95</v>
      </c>
    </row>
    <row r="427" spans="1:4">
      <c r="A427" t="s">
        <v>290</v>
      </c>
      <c r="D427">
        <v>72</v>
      </c>
    </row>
    <row r="428" spans="1:4">
      <c r="B428" t="s">
        <v>291</v>
      </c>
      <c r="D428">
        <v>72</v>
      </c>
    </row>
    <row r="429" spans="1:4">
      <c r="C429" t="s">
        <v>8</v>
      </c>
      <c r="D429">
        <v>72</v>
      </c>
    </row>
    <row r="430" spans="1:4">
      <c r="A430" t="s">
        <v>292</v>
      </c>
      <c r="D430">
        <v>931</v>
      </c>
    </row>
    <row r="431" spans="1:4">
      <c r="B431" t="s">
        <v>293</v>
      </c>
      <c r="D431">
        <v>931</v>
      </c>
    </row>
    <row r="432" spans="1:4">
      <c r="C432" t="s">
        <v>11</v>
      </c>
      <c r="D432">
        <v>931</v>
      </c>
    </row>
    <row r="433" spans="1:4">
      <c r="A433" t="s">
        <v>294</v>
      </c>
      <c r="D433">
        <v>288</v>
      </c>
    </row>
    <row r="434" spans="1:4">
      <c r="B434" t="s">
        <v>295</v>
      </c>
      <c r="D434">
        <v>288</v>
      </c>
    </row>
    <row r="435" spans="1:4">
      <c r="C435" t="s">
        <v>8</v>
      </c>
      <c r="D435">
        <v>288</v>
      </c>
    </row>
    <row r="436" spans="1:4">
      <c r="A436" t="s">
        <v>296</v>
      </c>
      <c r="D436">
        <v>1470</v>
      </c>
    </row>
    <row r="437" spans="1:4">
      <c r="B437" t="s">
        <v>297</v>
      </c>
      <c r="D437">
        <v>1470</v>
      </c>
    </row>
    <row r="438" spans="1:4">
      <c r="C438" t="s">
        <v>8</v>
      </c>
      <c r="D438">
        <v>1470</v>
      </c>
    </row>
    <row r="439" spans="1:4">
      <c r="A439" t="s">
        <v>298</v>
      </c>
      <c r="D439">
        <v>102</v>
      </c>
    </row>
    <row r="440" spans="1:4">
      <c r="B440" t="s">
        <v>299</v>
      </c>
      <c r="D440">
        <v>102</v>
      </c>
    </row>
    <row r="441" spans="1:4">
      <c r="C441" t="s">
        <v>8</v>
      </c>
      <c r="D441">
        <v>102</v>
      </c>
    </row>
    <row r="442" spans="1:4">
      <c r="A442" t="s">
        <v>300</v>
      </c>
      <c r="D442">
        <v>4358</v>
      </c>
    </row>
    <row r="443" spans="1:4">
      <c r="B443" t="s">
        <v>301</v>
      </c>
      <c r="D443">
        <v>4358</v>
      </c>
    </row>
    <row r="444" spans="1:4">
      <c r="C444" t="s">
        <v>8</v>
      </c>
      <c r="D444">
        <v>4358</v>
      </c>
    </row>
    <row r="445" spans="1:4">
      <c r="A445" t="s">
        <v>302</v>
      </c>
      <c r="D445">
        <v>409</v>
      </c>
    </row>
    <row r="446" spans="1:4">
      <c r="B446" t="s">
        <v>303</v>
      </c>
      <c r="D446">
        <v>409</v>
      </c>
    </row>
    <row r="447" spans="1:4">
      <c r="C447" t="s">
        <v>8</v>
      </c>
      <c r="D447">
        <v>409</v>
      </c>
    </row>
    <row r="448" spans="1:4">
      <c r="A448" t="s">
        <v>304</v>
      </c>
      <c r="D448">
        <v>374</v>
      </c>
    </row>
    <row r="449" spans="1:4">
      <c r="B449" t="s">
        <v>305</v>
      </c>
      <c r="D449">
        <v>374</v>
      </c>
    </row>
    <row r="450" spans="1:4">
      <c r="C450" t="s">
        <v>8</v>
      </c>
      <c r="D450">
        <v>374</v>
      </c>
    </row>
    <row r="451" spans="1:4">
      <c r="A451" t="s">
        <v>306</v>
      </c>
      <c r="D451">
        <v>154</v>
      </c>
    </row>
    <row r="452" spans="1:4">
      <c r="B452" t="s">
        <v>307</v>
      </c>
      <c r="D452">
        <v>154</v>
      </c>
    </row>
    <row r="453" spans="1:4">
      <c r="C453" t="s">
        <v>8</v>
      </c>
      <c r="D453">
        <v>154</v>
      </c>
    </row>
    <row r="454" spans="1:4">
      <c r="A454" t="s">
        <v>308</v>
      </c>
      <c r="D454">
        <v>113</v>
      </c>
    </row>
    <row r="455" spans="1:4">
      <c r="B455" t="s">
        <v>309</v>
      </c>
      <c r="D455">
        <v>113</v>
      </c>
    </row>
    <row r="456" spans="1:4">
      <c r="C456" t="s">
        <v>8</v>
      </c>
      <c r="D456">
        <v>113</v>
      </c>
    </row>
    <row r="457" spans="1:4">
      <c r="A457" t="s">
        <v>310</v>
      </c>
      <c r="D457">
        <v>85</v>
      </c>
    </row>
    <row r="458" spans="1:4">
      <c r="B458" t="s">
        <v>311</v>
      </c>
      <c r="D458">
        <v>85</v>
      </c>
    </row>
    <row r="459" spans="1:4">
      <c r="C459" t="s">
        <v>8</v>
      </c>
      <c r="D459">
        <v>85</v>
      </c>
    </row>
    <row r="460" spans="1:4">
      <c r="A460" t="s">
        <v>312</v>
      </c>
      <c r="D460">
        <v>243</v>
      </c>
    </row>
    <row r="461" spans="1:4">
      <c r="B461" t="s">
        <v>313</v>
      </c>
      <c r="D461">
        <v>243</v>
      </c>
    </row>
    <row r="462" spans="1:4">
      <c r="C462" t="s">
        <v>11</v>
      </c>
      <c r="D462">
        <v>243</v>
      </c>
    </row>
    <row r="463" spans="1:4">
      <c r="A463" t="s">
        <v>314</v>
      </c>
      <c r="D463">
        <v>90</v>
      </c>
    </row>
    <row r="464" spans="1:4">
      <c r="B464" t="s">
        <v>315</v>
      </c>
      <c r="D464">
        <v>90</v>
      </c>
    </row>
    <row r="465" spans="1:4">
      <c r="C465" t="s">
        <v>27</v>
      </c>
      <c r="D465">
        <v>90</v>
      </c>
    </row>
    <row r="466" spans="1:4">
      <c r="A466" t="s">
        <v>316</v>
      </c>
      <c r="D466">
        <v>17</v>
      </c>
    </row>
    <row r="467" spans="1:4">
      <c r="B467" t="s">
        <v>317</v>
      </c>
      <c r="D467">
        <v>17</v>
      </c>
    </row>
    <row r="468" spans="1:4">
      <c r="C468" t="s">
        <v>11</v>
      </c>
      <c r="D468">
        <v>17</v>
      </c>
    </row>
    <row r="469" spans="1:4">
      <c r="A469" t="s">
        <v>318</v>
      </c>
      <c r="D469">
        <v>129</v>
      </c>
    </row>
    <row r="470" spans="1:4">
      <c r="B470" t="s">
        <v>319</v>
      </c>
      <c r="D470">
        <v>129</v>
      </c>
    </row>
    <row r="471" spans="1:4">
      <c r="C471" t="s">
        <v>8</v>
      </c>
      <c r="D471">
        <v>129</v>
      </c>
    </row>
    <row r="472" spans="1:4">
      <c r="A472" t="s">
        <v>320</v>
      </c>
      <c r="D472">
        <v>1821</v>
      </c>
    </row>
    <row r="473" spans="1:4">
      <c r="B473" t="s">
        <v>321</v>
      </c>
      <c r="D473">
        <v>1821</v>
      </c>
    </row>
    <row r="474" spans="1:4">
      <c r="C474" t="s">
        <v>8</v>
      </c>
      <c r="D474">
        <v>1821</v>
      </c>
    </row>
    <row r="475" spans="1:4">
      <c r="A475" t="s">
        <v>322</v>
      </c>
      <c r="D475">
        <v>94</v>
      </c>
    </row>
    <row r="476" spans="1:4">
      <c r="B476" t="s">
        <v>323</v>
      </c>
      <c r="D476">
        <v>94</v>
      </c>
    </row>
    <row r="477" spans="1:4">
      <c r="C477" t="s">
        <v>27</v>
      </c>
      <c r="D477">
        <v>94</v>
      </c>
    </row>
    <row r="478" spans="1:4">
      <c r="A478" t="s">
        <v>324</v>
      </c>
      <c r="D478">
        <v>52</v>
      </c>
    </row>
    <row r="479" spans="1:4">
      <c r="B479" t="s">
        <v>325</v>
      </c>
      <c r="D479">
        <v>52</v>
      </c>
    </row>
    <row r="480" spans="1:4">
      <c r="C480" t="s">
        <v>11</v>
      </c>
      <c r="D480">
        <v>52</v>
      </c>
    </row>
    <row r="481" spans="1:4">
      <c r="A481" t="s">
        <v>326</v>
      </c>
      <c r="D481">
        <v>191</v>
      </c>
    </row>
    <row r="482" spans="1:4">
      <c r="B482" t="s">
        <v>327</v>
      </c>
      <c r="D482">
        <v>191</v>
      </c>
    </row>
    <row r="483" spans="1:4">
      <c r="C483" t="s">
        <v>11</v>
      </c>
      <c r="D483">
        <v>191</v>
      </c>
    </row>
    <row r="484" spans="1:4">
      <c r="A484" t="s">
        <v>328</v>
      </c>
      <c r="D484">
        <v>84</v>
      </c>
    </row>
    <row r="485" spans="1:4">
      <c r="B485" t="s">
        <v>329</v>
      </c>
      <c r="D485">
        <v>84</v>
      </c>
    </row>
    <row r="486" spans="1:4">
      <c r="C486" t="s">
        <v>11</v>
      </c>
      <c r="D486">
        <v>84</v>
      </c>
    </row>
    <row r="487" spans="1:4">
      <c r="A487" t="s">
        <v>330</v>
      </c>
      <c r="D487">
        <v>1249</v>
      </c>
    </row>
    <row r="488" spans="1:4">
      <c r="B488" t="s">
        <v>331</v>
      </c>
      <c r="D488">
        <v>1249</v>
      </c>
    </row>
    <row r="489" spans="1:4">
      <c r="C489" t="s">
        <v>8</v>
      </c>
      <c r="D489">
        <v>1249</v>
      </c>
    </row>
    <row r="490" spans="1:4">
      <c r="A490" t="s">
        <v>332</v>
      </c>
      <c r="D490">
        <v>3182</v>
      </c>
    </row>
    <row r="491" spans="1:4">
      <c r="B491" t="s">
        <v>333</v>
      </c>
      <c r="D491">
        <v>3182</v>
      </c>
    </row>
    <row r="492" spans="1:4">
      <c r="C492" t="s">
        <v>11</v>
      </c>
      <c r="D492">
        <v>3182</v>
      </c>
    </row>
    <row r="493" spans="1:4">
      <c r="A493" t="s">
        <v>334</v>
      </c>
      <c r="D493">
        <v>2857</v>
      </c>
    </row>
    <row r="494" spans="1:4">
      <c r="B494" t="s">
        <v>335</v>
      </c>
      <c r="D494">
        <v>2857</v>
      </c>
    </row>
    <row r="495" spans="1:4">
      <c r="C495" t="s">
        <v>8</v>
      </c>
      <c r="D495">
        <v>2857</v>
      </c>
    </row>
    <row r="496" spans="1:4">
      <c r="A496" t="s">
        <v>336</v>
      </c>
      <c r="D496">
        <v>1</v>
      </c>
    </row>
    <row r="497" spans="1:4">
      <c r="B497" t="s">
        <v>337</v>
      </c>
      <c r="D497">
        <v>1</v>
      </c>
    </row>
    <row r="498" spans="1:4">
      <c r="C498" t="s">
        <v>11</v>
      </c>
      <c r="D498">
        <v>1</v>
      </c>
    </row>
    <row r="499" spans="1:4">
      <c r="A499" t="s">
        <v>338</v>
      </c>
      <c r="D499">
        <v>172</v>
      </c>
    </row>
    <row r="500" spans="1:4">
      <c r="B500" t="s">
        <v>339</v>
      </c>
      <c r="D500">
        <v>172</v>
      </c>
    </row>
    <row r="501" spans="1:4">
      <c r="C501" t="s">
        <v>8</v>
      </c>
      <c r="D501">
        <v>172</v>
      </c>
    </row>
    <row r="502" spans="1:4">
      <c r="A502" t="s">
        <v>340</v>
      </c>
      <c r="D502">
        <v>26</v>
      </c>
    </row>
    <row r="503" spans="1:4">
      <c r="B503" t="s">
        <v>341</v>
      </c>
      <c r="D503">
        <v>26</v>
      </c>
    </row>
    <row r="504" spans="1:4">
      <c r="C504" t="s">
        <v>11</v>
      </c>
      <c r="D504">
        <v>26</v>
      </c>
    </row>
    <row r="505" spans="1:4">
      <c r="A505" t="s">
        <v>342</v>
      </c>
      <c r="D505">
        <v>890</v>
      </c>
    </row>
    <row r="506" spans="1:4">
      <c r="B506" t="s">
        <v>343</v>
      </c>
      <c r="D506">
        <v>890</v>
      </c>
    </row>
    <row r="507" spans="1:4">
      <c r="C507" t="s">
        <v>8</v>
      </c>
      <c r="D507">
        <v>890</v>
      </c>
    </row>
    <row r="508" spans="1:4">
      <c r="A508" t="s">
        <v>344</v>
      </c>
      <c r="D508">
        <v>1467</v>
      </c>
    </row>
    <row r="509" spans="1:4">
      <c r="B509" t="s">
        <v>345</v>
      </c>
      <c r="D509">
        <v>1467</v>
      </c>
    </row>
    <row r="510" spans="1:4">
      <c r="C510" t="s">
        <v>8</v>
      </c>
      <c r="D510">
        <v>1467</v>
      </c>
    </row>
    <row r="511" spans="1:4">
      <c r="A511" t="s">
        <v>346</v>
      </c>
      <c r="D511">
        <v>460</v>
      </c>
    </row>
    <row r="512" spans="1:4">
      <c r="B512" t="s">
        <v>347</v>
      </c>
      <c r="D512">
        <v>460</v>
      </c>
    </row>
    <row r="513" spans="1:4">
      <c r="C513" t="s">
        <v>8</v>
      </c>
      <c r="D513">
        <v>460</v>
      </c>
    </row>
    <row r="514" spans="1:4">
      <c r="A514" t="s">
        <v>348</v>
      </c>
      <c r="D514">
        <v>88</v>
      </c>
    </row>
    <row r="515" spans="1:4">
      <c r="B515" t="s">
        <v>349</v>
      </c>
      <c r="D515">
        <v>88</v>
      </c>
    </row>
    <row r="516" spans="1:4">
      <c r="C516" t="s">
        <v>8</v>
      </c>
      <c r="D516">
        <v>88</v>
      </c>
    </row>
    <row r="517" spans="1:4">
      <c r="A517" t="s">
        <v>350</v>
      </c>
      <c r="D517">
        <v>199</v>
      </c>
    </row>
    <row r="518" spans="1:4">
      <c r="B518" t="s">
        <v>351</v>
      </c>
      <c r="D518">
        <v>199</v>
      </c>
    </row>
    <row r="519" spans="1:4">
      <c r="C519" t="s">
        <v>8</v>
      </c>
      <c r="D519">
        <v>199</v>
      </c>
    </row>
    <row r="520" spans="1:4">
      <c r="A520" t="s">
        <v>352</v>
      </c>
      <c r="D520">
        <v>24</v>
      </c>
    </row>
    <row r="521" spans="1:4">
      <c r="B521" t="s">
        <v>353</v>
      </c>
      <c r="D521">
        <v>24</v>
      </c>
    </row>
    <row r="522" spans="1:4">
      <c r="C522" t="s">
        <v>11</v>
      </c>
      <c r="D522">
        <v>24</v>
      </c>
    </row>
    <row r="523" spans="1:4">
      <c r="A523" t="s">
        <v>354</v>
      </c>
      <c r="D523">
        <v>1</v>
      </c>
    </row>
    <row r="524" spans="1:4">
      <c r="B524" t="s">
        <v>355</v>
      </c>
      <c r="D524">
        <v>1</v>
      </c>
    </row>
    <row r="525" spans="1:4">
      <c r="C525" t="s">
        <v>11</v>
      </c>
      <c r="D525">
        <v>1</v>
      </c>
    </row>
    <row r="526" spans="1:4">
      <c r="A526" t="s">
        <v>356</v>
      </c>
      <c r="D526">
        <v>1797</v>
      </c>
    </row>
    <row r="527" spans="1:4">
      <c r="B527" t="s">
        <v>357</v>
      </c>
      <c r="D527">
        <v>1797</v>
      </c>
    </row>
    <row r="528" spans="1:4">
      <c r="C528" t="s">
        <v>8</v>
      </c>
      <c r="D528">
        <v>1797</v>
      </c>
    </row>
    <row r="529" spans="1:4">
      <c r="A529" t="s">
        <v>358</v>
      </c>
      <c r="D529">
        <v>27</v>
      </c>
    </row>
    <row r="530" spans="1:4">
      <c r="B530" t="s">
        <v>359</v>
      </c>
      <c r="D530">
        <v>27</v>
      </c>
    </row>
    <row r="531" spans="1:4">
      <c r="C531" t="s">
        <v>98</v>
      </c>
      <c r="D531">
        <v>27</v>
      </c>
    </row>
    <row r="532" spans="1:4">
      <c r="A532" t="s">
        <v>360</v>
      </c>
      <c r="D532">
        <v>31</v>
      </c>
    </row>
    <row r="533" spans="1:4">
      <c r="B533" t="s">
        <v>361</v>
      </c>
      <c r="D533">
        <v>31</v>
      </c>
    </row>
    <row r="534" spans="1:4">
      <c r="C534" t="s">
        <v>11</v>
      </c>
      <c r="D534">
        <v>31</v>
      </c>
    </row>
    <row r="535" spans="1:4">
      <c r="A535" t="s">
        <v>362</v>
      </c>
      <c r="D535">
        <v>48</v>
      </c>
    </row>
    <row r="536" spans="1:4">
      <c r="B536" t="s">
        <v>363</v>
      </c>
      <c r="D536">
        <v>48</v>
      </c>
    </row>
    <row r="537" spans="1:4">
      <c r="C537" t="s">
        <v>8</v>
      </c>
      <c r="D537">
        <v>48</v>
      </c>
    </row>
    <row r="538" spans="1:4">
      <c r="A538" t="s">
        <v>364</v>
      </c>
      <c r="D538">
        <v>2506</v>
      </c>
    </row>
    <row r="539" spans="1:4">
      <c r="B539" t="s">
        <v>365</v>
      </c>
      <c r="D539">
        <v>2506</v>
      </c>
    </row>
    <row r="540" spans="1:4">
      <c r="C540" t="s">
        <v>8</v>
      </c>
      <c r="D540">
        <v>2506</v>
      </c>
    </row>
    <row r="541" spans="1:4">
      <c r="A541" t="s">
        <v>366</v>
      </c>
      <c r="D541">
        <v>115</v>
      </c>
    </row>
    <row r="542" spans="1:4">
      <c r="B542" t="s">
        <v>367</v>
      </c>
      <c r="D542">
        <v>115</v>
      </c>
    </row>
    <row r="543" spans="1:4">
      <c r="C543" t="s">
        <v>8</v>
      </c>
      <c r="D543">
        <v>115</v>
      </c>
    </row>
    <row r="544" spans="1:4">
      <c r="A544" t="s">
        <v>368</v>
      </c>
      <c r="D544">
        <v>126</v>
      </c>
    </row>
    <row r="545" spans="1:4">
      <c r="B545" t="s">
        <v>369</v>
      </c>
      <c r="D545">
        <v>126</v>
      </c>
    </row>
    <row r="546" spans="1:4">
      <c r="C546" t="s">
        <v>8</v>
      </c>
      <c r="D546">
        <v>126</v>
      </c>
    </row>
    <row r="547" spans="1:4">
      <c r="A547" t="s">
        <v>370</v>
      </c>
      <c r="D547">
        <v>86</v>
      </c>
    </row>
    <row r="548" spans="1:4">
      <c r="B548" t="s">
        <v>371</v>
      </c>
      <c r="D548">
        <v>86</v>
      </c>
    </row>
    <row r="549" spans="1:4">
      <c r="C549" t="s">
        <v>11</v>
      </c>
      <c r="D549">
        <v>86</v>
      </c>
    </row>
    <row r="550" spans="1:4">
      <c r="A550" t="s">
        <v>372</v>
      </c>
      <c r="D550">
        <v>133</v>
      </c>
    </row>
    <row r="551" spans="1:4">
      <c r="B551" t="s">
        <v>373</v>
      </c>
      <c r="D551">
        <v>133</v>
      </c>
    </row>
    <row r="552" spans="1:4">
      <c r="C552" t="s">
        <v>11</v>
      </c>
      <c r="D552">
        <v>133</v>
      </c>
    </row>
    <row r="553" spans="1:4">
      <c r="A553" t="s">
        <v>374</v>
      </c>
      <c r="D553">
        <v>2414</v>
      </c>
    </row>
    <row r="554" spans="1:4">
      <c r="B554" t="s">
        <v>375</v>
      </c>
      <c r="D554">
        <v>2414</v>
      </c>
    </row>
    <row r="555" spans="1:4">
      <c r="C555" t="s">
        <v>8</v>
      </c>
      <c r="D555">
        <v>2414</v>
      </c>
    </row>
    <row r="556" spans="1:4">
      <c r="A556" t="s">
        <v>376</v>
      </c>
      <c r="D556">
        <v>1600</v>
      </c>
    </row>
    <row r="557" spans="1:4">
      <c r="B557" t="s">
        <v>377</v>
      </c>
      <c r="D557">
        <v>1600</v>
      </c>
    </row>
    <row r="558" spans="1:4">
      <c r="C558" t="s">
        <v>8</v>
      </c>
      <c r="D558">
        <v>1600</v>
      </c>
    </row>
    <row r="559" spans="1:4">
      <c r="A559" t="s">
        <v>378</v>
      </c>
      <c r="D559">
        <v>145</v>
      </c>
    </row>
    <row r="560" spans="1:4">
      <c r="B560" t="s">
        <v>379</v>
      </c>
      <c r="D560">
        <v>145</v>
      </c>
    </row>
    <row r="561" spans="1:4">
      <c r="C561" t="s">
        <v>27</v>
      </c>
      <c r="D561">
        <v>145</v>
      </c>
    </row>
    <row r="562" spans="1:4">
      <c r="A562" t="s">
        <v>380</v>
      </c>
      <c r="D562">
        <v>219</v>
      </c>
    </row>
    <row r="563" spans="1:4">
      <c r="B563" t="s">
        <v>381</v>
      </c>
      <c r="D563">
        <v>219</v>
      </c>
    </row>
    <row r="564" spans="1:4">
      <c r="C564" t="s">
        <v>27</v>
      </c>
      <c r="D564">
        <v>219</v>
      </c>
    </row>
    <row r="565" spans="1:4">
      <c r="A565" t="s">
        <v>382</v>
      </c>
      <c r="D565">
        <v>146</v>
      </c>
    </row>
    <row r="566" spans="1:4">
      <c r="B566" t="s">
        <v>383</v>
      </c>
      <c r="D566">
        <v>146</v>
      </c>
    </row>
    <row r="567" spans="1:4">
      <c r="C567" t="s">
        <v>8</v>
      </c>
      <c r="D567">
        <v>146</v>
      </c>
    </row>
    <row r="568" spans="1:4">
      <c r="A568" t="s">
        <v>384</v>
      </c>
      <c r="D568">
        <v>86</v>
      </c>
    </row>
    <row r="569" spans="1:4">
      <c r="B569" t="s">
        <v>385</v>
      </c>
      <c r="D569">
        <v>86</v>
      </c>
    </row>
    <row r="570" spans="1:4">
      <c r="C570" t="s">
        <v>8</v>
      </c>
      <c r="D570">
        <v>86</v>
      </c>
    </row>
    <row r="571" spans="1:4">
      <c r="A571" t="s">
        <v>386</v>
      </c>
      <c r="D571">
        <v>2293</v>
      </c>
    </row>
    <row r="572" spans="1:4">
      <c r="B572" t="s">
        <v>387</v>
      </c>
      <c r="D572">
        <v>2293</v>
      </c>
    </row>
    <row r="573" spans="1:4">
      <c r="C573" t="s">
        <v>8</v>
      </c>
      <c r="D573">
        <v>2293</v>
      </c>
    </row>
    <row r="574" spans="1:4">
      <c r="A574" t="s">
        <v>388</v>
      </c>
      <c r="D574">
        <v>2266</v>
      </c>
    </row>
    <row r="575" spans="1:4">
      <c r="B575" t="s">
        <v>389</v>
      </c>
      <c r="D575">
        <v>2266</v>
      </c>
    </row>
    <row r="576" spans="1:4">
      <c r="C576" t="s">
        <v>27</v>
      </c>
      <c r="D576">
        <v>2266</v>
      </c>
    </row>
    <row r="577" spans="1:4">
      <c r="A577" t="s">
        <v>390</v>
      </c>
      <c r="D577">
        <v>30</v>
      </c>
    </row>
    <row r="578" spans="1:4">
      <c r="B578" t="s">
        <v>391</v>
      </c>
      <c r="D578">
        <v>30</v>
      </c>
    </row>
    <row r="579" spans="1:4">
      <c r="C579" t="s">
        <v>11</v>
      </c>
      <c r="D579">
        <v>30</v>
      </c>
    </row>
    <row r="580" spans="1:4">
      <c r="A580" t="s">
        <v>392</v>
      </c>
      <c r="D580">
        <v>40</v>
      </c>
    </row>
    <row r="581" spans="1:4">
      <c r="B581" t="s">
        <v>393</v>
      </c>
      <c r="D581">
        <v>40</v>
      </c>
    </row>
    <row r="582" spans="1:4">
      <c r="C582" t="s">
        <v>11</v>
      </c>
      <c r="D582">
        <v>40</v>
      </c>
    </row>
    <row r="583" spans="1:4">
      <c r="A583" t="s">
        <v>394</v>
      </c>
      <c r="D583">
        <v>136</v>
      </c>
    </row>
    <row r="584" spans="1:4">
      <c r="B584" t="s">
        <v>395</v>
      </c>
      <c r="D584">
        <v>136</v>
      </c>
    </row>
    <row r="585" spans="1:4">
      <c r="C585" t="s">
        <v>11</v>
      </c>
      <c r="D585">
        <v>136</v>
      </c>
    </row>
    <row r="586" spans="1:4">
      <c r="A586" t="s">
        <v>396</v>
      </c>
      <c r="D586">
        <v>73</v>
      </c>
    </row>
    <row r="587" spans="1:4">
      <c r="B587" t="s">
        <v>397</v>
      </c>
      <c r="D587">
        <v>73</v>
      </c>
    </row>
    <row r="588" spans="1:4">
      <c r="C588" t="s">
        <v>11</v>
      </c>
      <c r="D588">
        <v>73</v>
      </c>
    </row>
    <row r="589" spans="1:4">
      <c r="A589" t="s">
        <v>398</v>
      </c>
      <c r="D589">
        <v>84</v>
      </c>
    </row>
    <row r="590" spans="1:4">
      <c r="B590" t="s">
        <v>399</v>
      </c>
      <c r="D590">
        <v>84</v>
      </c>
    </row>
    <row r="591" spans="1:4">
      <c r="C591" t="s">
        <v>8</v>
      </c>
      <c r="D591">
        <v>84</v>
      </c>
    </row>
    <row r="592" spans="1:4">
      <c r="A592" t="s">
        <v>400</v>
      </c>
      <c r="D592">
        <v>5742</v>
      </c>
    </row>
    <row r="593" spans="1:4">
      <c r="B593" t="s">
        <v>401</v>
      </c>
      <c r="D593">
        <v>5497</v>
      </c>
    </row>
    <row r="594" spans="1:4">
      <c r="C594" t="s">
        <v>11</v>
      </c>
      <c r="D594">
        <v>5497</v>
      </c>
    </row>
    <row r="595" spans="1:4">
      <c r="B595" t="s">
        <v>402</v>
      </c>
      <c r="D595">
        <v>245</v>
      </c>
    </row>
    <row r="596" spans="1:4">
      <c r="C596" t="s">
        <v>8</v>
      </c>
      <c r="D596">
        <v>245</v>
      </c>
    </row>
    <row r="597" spans="1:4">
      <c r="A597" t="s">
        <v>403</v>
      </c>
      <c r="D597">
        <v>81</v>
      </c>
    </row>
    <row r="598" spans="1:4">
      <c r="B598" t="s">
        <v>404</v>
      </c>
      <c r="D598">
        <v>81</v>
      </c>
    </row>
    <row r="599" spans="1:4">
      <c r="C599" t="s">
        <v>8</v>
      </c>
      <c r="D599">
        <v>81</v>
      </c>
    </row>
    <row r="600" spans="1:4">
      <c r="A600" t="s">
        <v>405</v>
      </c>
      <c r="D600">
        <v>1266</v>
      </c>
    </row>
    <row r="601" spans="1:4">
      <c r="B601" t="s">
        <v>406</v>
      </c>
      <c r="D601">
        <v>803</v>
      </c>
    </row>
    <row r="602" spans="1:4">
      <c r="C602" t="s">
        <v>11</v>
      </c>
      <c r="D602">
        <v>803</v>
      </c>
    </row>
    <row r="603" spans="1:4">
      <c r="B603" t="s">
        <v>407</v>
      </c>
      <c r="D603">
        <v>363</v>
      </c>
    </row>
    <row r="604" spans="1:4">
      <c r="C604" t="s">
        <v>8</v>
      </c>
      <c r="D604">
        <v>363</v>
      </c>
    </row>
    <row r="605" spans="1:4">
      <c r="B605" t="s">
        <v>408</v>
      </c>
      <c r="D605">
        <v>100</v>
      </c>
    </row>
    <row r="606" spans="1:4">
      <c r="C606" t="s">
        <v>8</v>
      </c>
      <c r="D606">
        <v>100</v>
      </c>
    </row>
    <row r="607" spans="1:4">
      <c r="A607" t="s">
        <v>409</v>
      </c>
      <c r="D607">
        <v>21</v>
      </c>
    </row>
    <row r="608" spans="1:4">
      <c r="B608" t="s">
        <v>410</v>
      </c>
      <c r="D608">
        <v>21</v>
      </c>
    </row>
    <row r="609" spans="1:4">
      <c r="C609" t="s">
        <v>11</v>
      </c>
      <c r="D609">
        <v>21</v>
      </c>
    </row>
    <row r="610" spans="1:4">
      <c r="A610" t="s">
        <v>411</v>
      </c>
      <c r="D610">
        <v>105</v>
      </c>
    </row>
    <row r="611" spans="1:4">
      <c r="B611" t="s">
        <v>412</v>
      </c>
      <c r="D611">
        <v>105</v>
      </c>
    </row>
    <row r="612" spans="1:4">
      <c r="C612" t="s">
        <v>8</v>
      </c>
      <c r="D612">
        <v>105</v>
      </c>
    </row>
    <row r="613" spans="1:4">
      <c r="A613" t="s">
        <v>413</v>
      </c>
      <c r="D613">
        <v>50</v>
      </c>
    </row>
    <row r="614" spans="1:4">
      <c r="B614" t="s">
        <v>414</v>
      </c>
      <c r="D614">
        <v>50</v>
      </c>
    </row>
    <row r="615" spans="1:4">
      <c r="C615" t="s">
        <v>8</v>
      </c>
      <c r="D615">
        <v>50</v>
      </c>
    </row>
    <row r="616" spans="1:4">
      <c r="A616" t="s">
        <v>415</v>
      </c>
      <c r="D616">
        <v>37</v>
      </c>
    </row>
    <row r="617" spans="1:4">
      <c r="B617" t="s">
        <v>416</v>
      </c>
      <c r="D617">
        <v>37</v>
      </c>
    </row>
    <row r="618" spans="1:4">
      <c r="C618" t="s">
        <v>11</v>
      </c>
      <c r="D618">
        <v>37</v>
      </c>
    </row>
    <row r="619" spans="1:4">
      <c r="A619" t="s">
        <v>417</v>
      </c>
      <c r="D619">
        <v>1221</v>
      </c>
    </row>
    <row r="620" spans="1:4">
      <c r="B620" t="s">
        <v>418</v>
      </c>
      <c r="D620">
        <v>1221</v>
      </c>
    </row>
    <row r="621" spans="1:4">
      <c r="C621" t="s">
        <v>11</v>
      </c>
      <c r="D621">
        <v>1221</v>
      </c>
    </row>
    <row r="622" spans="1:4">
      <c r="A622" t="s">
        <v>419</v>
      </c>
      <c r="D622">
        <v>217</v>
      </c>
    </row>
    <row r="623" spans="1:4">
      <c r="B623" t="s">
        <v>420</v>
      </c>
      <c r="D623">
        <v>217</v>
      </c>
    </row>
    <row r="624" spans="1:4">
      <c r="C624" t="s">
        <v>8</v>
      </c>
      <c r="D624">
        <v>217</v>
      </c>
    </row>
    <row r="625" spans="1:4">
      <c r="A625" t="s">
        <v>421</v>
      </c>
      <c r="D625">
        <v>85</v>
      </c>
    </row>
    <row r="626" spans="1:4">
      <c r="B626" t="s">
        <v>422</v>
      </c>
      <c r="D626">
        <v>85</v>
      </c>
    </row>
    <row r="627" spans="1:4">
      <c r="C627" t="s">
        <v>8</v>
      </c>
      <c r="D627">
        <v>85</v>
      </c>
    </row>
    <row r="628" spans="1:4">
      <c r="A628" t="s">
        <v>423</v>
      </c>
      <c r="D628">
        <v>92</v>
      </c>
    </row>
    <row r="629" spans="1:4">
      <c r="B629" t="s">
        <v>424</v>
      </c>
      <c r="D629">
        <v>92</v>
      </c>
    </row>
    <row r="630" spans="1:4">
      <c r="C630" t="s">
        <v>8</v>
      </c>
      <c r="D630">
        <v>92</v>
      </c>
    </row>
    <row r="631" spans="1:4">
      <c r="A631" t="s">
        <v>425</v>
      </c>
      <c r="D631">
        <v>203</v>
      </c>
    </row>
    <row r="632" spans="1:4">
      <c r="B632" t="s">
        <v>426</v>
      </c>
      <c r="D632">
        <v>203</v>
      </c>
    </row>
    <row r="633" spans="1:4">
      <c r="C633" t="s">
        <v>8</v>
      </c>
      <c r="D633">
        <v>203</v>
      </c>
    </row>
    <row r="634" spans="1:4">
      <c r="A634" t="s">
        <v>427</v>
      </c>
      <c r="D634">
        <v>3777</v>
      </c>
    </row>
    <row r="635" spans="1:4">
      <c r="B635" t="s">
        <v>428</v>
      </c>
      <c r="D635">
        <v>3777</v>
      </c>
    </row>
    <row r="636" spans="1:4">
      <c r="C636" t="s">
        <v>8</v>
      </c>
      <c r="D636">
        <v>3777</v>
      </c>
    </row>
    <row r="637" spans="1:4">
      <c r="A637" t="s">
        <v>429</v>
      </c>
      <c r="D637">
        <v>254</v>
      </c>
    </row>
    <row r="638" spans="1:4">
      <c r="B638" t="s">
        <v>430</v>
      </c>
      <c r="D638">
        <v>254</v>
      </c>
    </row>
    <row r="639" spans="1:4">
      <c r="C639" t="s">
        <v>8</v>
      </c>
      <c r="D639">
        <v>254</v>
      </c>
    </row>
    <row r="640" spans="1:4">
      <c r="A640" t="s">
        <v>431</v>
      </c>
      <c r="D640">
        <v>1596</v>
      </c>
    </row>
    <row r="641" spans="1:4">
      <c r="B641" t="s">
        <v>432</v>
      </c>
      <c r="D641">
        <v>1596</v>
      </c>
    </row>
    <row r="642" spans="1:4">
      <c r="C642" t="s">
        <v>11</v>
      </c>
      <c r="D642">
        <v>1596</v>
      </c>
    </row>
    <row r="643" spans="1:4">
      <c r="A643" t="s">
        <v>433</v>
      </c>
      <c r="D643">
        <v>2144</v>
      </c>
    </row>
    <row r="644" spans="1:4">
      <c r="B644" t="s">
        <v>434</v>
      </c>
      <c r="D644">
        <v>2144</v>
      </c>
    </row>
    <row r="645" spans="1:4">
      <c r="C645" t="s">
        <v>8</v>
      </c>
      <c r="D645">
        <v>2144</v>
      </c>
    </row>
    <row r="646" spans="1:4">
      <c r="A646" t="s">
        <v>435</v>
      </c>
      <c r="D646">
        <v>83</v>
      </c>
    </row>
    <row r="647" spans="1:4">
      <c r="B647" t="s">
        <v>436</v>
      </c>
      <c r="D647">
        <v>83</v>
      </c>
    </row>
    <row r="648" spans="1:4">
      <c r="C648" t="s">
        <v>8</v>
      </c>
      <c r="D648">
        <v>83</v>
      </c>
    </row>
    <row r="649" spans="1:4">
      <c r="A649" t="s">
        <v>437</v>
      </c>
      <c r="D649">
        <v>2690</v>
      </c>
    </row>
    <row r="650" spans="1:4">
      <c r="B650" t="s">
        <v>438</v>
      </c>
      <c r="D650">
        <v>2690</v>
      </c>
    </row>
    <row r="651" spans="1:4">
      <c r="C651" t="s">
        <v>11</v>
      </c>
      <c r="D651">
        <v>2690</v>
      </c>
    </row>
    <row r="652" spans="1:4">
      <c r="A652" t="s">
        <v>439</v>
      </c>
      <c r="D652">
        <v>1</v>
      </c>
    </row>
    <row r="653" spans="1:4">
      <c r="B653" t="s">
        <v>440</v>
      </c>
      <c r="D653">
        <v>1</v>
      </c>
    </row>
    <row r="654" spans="1:4">
      <c r="C654" t="s">
        <v>11</v>
      </c>
      <c r="D654">
        <v>1</v>
      </c>
    </row>
    <row r="655" spans="1:4">
      <c r="A655" t="s">
        <v>441</v>
      </c>
      <c r="D655">
        <v>23</v>
      </c>
    </row>
    <row r="656" spans="1:4">
      <c r="B656" t="s">
        <v>442</v>
      </c>
      <c r="D656">
        <v>23</v>
      </c>
    </row>
    <row r="657" spans="1:4">
      <c r="C657" t="s">
        <v>11</v>
      </c>
      <c r="D657">
        <v>23</v>
      </c>
    </row>
    <row r="658" spans="1:4">
      <c r="A658" t="s">
        <v>443</v>
      </c>
      <c r="D658">
        <v>323</v>
      </c>
    </row>
    <row r="659" spans="1:4">
      <c r="B659" t="s">
        <v>444</v>
      </c>
      <c r="D659">
        <v>323</v>
      </c>
    </row>
    <row r="660" spans="1:4">
      <c r="C660" t="s">
        <v>8</v>
      </c>
      <c r="D660">
        <v>323</v>
      </c>
    </row>
    <row r="661" spans="1:4">
      <c r="A661" t="s">
        <v>445</v>
      </c>
      <c r="D661">
        <v>57</v>
      </c>
    </row>
    <row r="662" spans="1:4">
      <c r="B662" t="s">
        <v>446</v>
      </c>
      <c r="D662">
        <v>57</v>
      </c>
    </row>
    <row r="663" spans="1:4">
      <c r="C663" t="s">
        <v>11</v>
      </c>
      <c r="D663">
        <v>57</v>
      </c>
    </row>
    <row r="664" spans="1:4">
      <c r="A664" t="s">
        <v>447</v>
      </c>
      <c r="D664">
        <v>60</v>
      </c>
    </row>
    <row r="665" spans="1:4">
      <c r="B665" t="s">
        <v>448</v>
      </c>
      <c r="D665">
        <v>60</v>
      </c>
    </row>
    <row r="666" spans="1:4">
      <c r="C666" t="s">
        <v>27</v>
      </c>
      <c r="D666">
        <v>60</v>
      </c>
    </row>
    <row r="667" spans="1:4">
      <c r="A667" t="s">
        <v>449</v>
      </c>
      <c r="D667">
        <v>1028</v>
      </c>
    </row>
    <row r="668" spans="1:4">
      <c r="B668" t="s">
        <v>450</v>
      </c>
      <c r="D668">
        <v>1028</v>
      </c>
    </row>
    <row r="669" spans="1:4">
      <c r="C669" t="s">
        <v>11</v>
      </c>
      <c r="D669">
        <v>1028</v>
      </c>
    </row>
    <row r="670" spans="1:4">
      <c r="A670" t="s">
        <v>451</v>
      </c>
      <c r="D670">
        <v>164</v>
      </c>
    </row>
    <row r="671" spans="1:4">
      <c r="B671" t="s">
        <v>452</v>
      </c>
      <c r="D671">
        <v>164</v>
      </c>
    </row>
    <row r="672" spans="1:4">
      <c r="C672" t="s">
        <v>8</v>
      </c>
      <c r="D672">
        <v>164</v>
      </c>
    </row>
    <row r="673" spans="1:4">
      <c r="A673" t="s">
        <v>453</v>
      </c>
      <c r="D673">
        <v>2062</v>
      </c>
    </row>
    <row r="674" spans="1:4">
      <c r="B674" t="s">
        <v>454</v>
      </c>
      <c r="D674">
        <v>2062</v>
      </c>
    </row>
    <row r="675" spans="1:4">
      <c r="C675" t="s">
        <v>11</v>
      </c>
      <c r="D675">
        <v>2062</v>
      </c>
    </row>
    <row r="676" spans="1:4">
      <c r="A676" t="s">
        <v>455</v>
      </c>
      <c r="D676">
        <v>186</v>
      </c>
    </row>
    <row r="677" spans="1:4">
      <c r="B677" t="s">
        <v>456</v>
      </c>
      <c r="D677">
        <v>186</v>
      </c>
    </row>
    <row r="678" spans="1:4">
      <c r="C678" t="s">
        <v>8</v>
      </c>
      <c r="D678">
        <v>186</v>
      </c>
    </row>
    <row r="679" spans="1:4">
      <c r="A679" t="s">
        <v>457</v>
      </c>
      <c r="D679">
        <v>96</v>
      </c>
    </row>
    <row r="680" spans="1:4">
      <c r="B680" t="s">
        <v>458</v>
      </c>
      <c r="D680">
        <v>96</v>
      </c>
    </row>
    <row r="681" spans="1:4">
      <c r="C681" t="s">
        <v>8</v>
      </c>
      <c r="D681">
        <v>96</v>
      </c>
    </row>
    <row r="682" spans="1:4">
      <c r="A682" t="s">
        <v>459</v>
      </c>
      <c r="D682">
        <v>252</v>
      </c>
    </row>
    <row r="683" spans="1:4">
      <c r="B683" t="s">
        <v>460</v>
      </c>
      <c r="D683">
        <v>252</v>
      </c>
    </row>
    <row r="684" spans="1:4">
      <c r="C684" t="s">
        <v>8</v>
      </c>
      <c r="D684">
        <v>252</v>
      </c>
    </row>
    <row r="685" spans="1:4">
      <c r="A685" t="s">
        <v>461</v>
      </c>
      <c r="D685">
        <v>3388</v>
      </c>
    </row>
    <row r="686" spans="1:4">
      <c r="B686" t="s">
        <v>462</v>
      </c>
      <c r="D686">
        <v>3388</v>
      </c>
    </row>
    <row r="687" spans="1:4">
      <c r="C687" t="s">
        <v>8</v>
      </c>
      <c r="D687">
        <v>3388</v>
      </c>
    </row>
    <row r="688" spans="1:4">
      <c r="A688" t="s">
        <v>463</v>
      </c>
      <c r="D688">
        <v>219</v>
      </c>
    </row>
    <row r="689" spans="1:4">
      <c r="B689" t="s">
        <v>464</v>
      </c>
      <c r="D689">
        <v>219</v>
      </c>
    </row>
    <row r="690" spans="1:4">
      <c r="C690" t="s">
        <v>8</v>
      </c>
      <c r="D690">
        <v>219</v>
      </c>
    </row>
    <row r="691" spans="1:4">
      <c r="A691" t="s">
        <v>465</v>
      </c>
      <c r="D691">
        <v>662</v>
      </c>
    </row>
    <row r="692" spans="1:4">
      <c r="B692" t="s">
        <v>466</v>
      </c>
      <c r="D692">
        <v>662</v>
      </c>
    </row>
    <row r="693" spans="1:4">
      <c r="C693" t="s">
        <v>11</v>
      </c>
      <c r="D693">
        <v>662</v>
      </c>
    </row>
    <row r="694" spans="1:4">
      <c r="A694" t="s">
        <v>467</v>
      </c>
      <c r="D694">
        <v>3272</v>
      </c>
    </row>
    <row r="695" spans="1:4">
      <c r="B695" t="s">
        <v>468</v>
      </c>
      <c r="D695">
        <v>3272</v>
      </c>
    </row>
    <row r="696" spans="1:4">
      <c r="C696" t="s">
        <v>8</v>
      </c>
      <c r="D696">
        <v>3272</v>
      </c>
    </row>
    <row r="697" spans="1:4">
      <c r="A697" t="s">
        <v>469</v>
      </c>
      <c r="D697">
        <v>329</v>
      </c>
    </row>
    <row r="698" spans="1:4">
      <c r="B698" t="s">
        <v>470</v>
      </c>
      <c r="D698">
        <v>329</v>
      </c>
    </row>
    <row r="699" spans="1:4">
      <c r="C699" t="s">
        <v>8</v>
      </c>
      <c r="D699">
        <v>329</v>
      </c>
    </row>
    <row r="700" spans="1:4">
      <c r="A700" t="s">
        <v>471</v>
      </c>
      <c r="D700">
        <v>218</v>
      </c>
    </row>
    <row r="701" spans="1:4">
      <c r="B701" t="s">
        <v>472</v>
      </c>
      <c r="D701">
        <v>218</v>
      </c>
    </row>
    <row r="702" spans="1:4">
      <c r="C702" t="s">
        <v>8</v>
      </c>
      <c r="D702">
        <v>218</v>
      </c>
    </row>
    <row r="703" spans="1:4">
      <c r="A703" t="s">
        <v>473</v>
      </c>
      <c r="D703">
        <v>75</v>
      </c>
    </row>
    <row r="704" spans="1:4">
      <c r="B704" t="s">
        <v>474</v>
      </c>
      <c r="D704">
        <v>75</v>
      </c>
    </row>
    <row r="705" spans="1:4">
      <c r="C705" t="s">
        <v>27</v>
      </c>
      <c r="D705">
        <v>75</v>
      </c>
    </row>
    <row r="706" spans="1:4">
      <c r="A706" t="s">
        <v>475</v>
      </c>
      <c r="D706">
        <v>1902</v>
      </c>
    </row>
    <row r="707" spans="1:4">
      <c r="B707" t="s">
        <v>476</v>
      </c>
      <c r="D707">
        <v>1902</v>
      </c>
    </row>
    <row r="708" spans="1:4">
      <c r="C708" t="s">
        <v>8</v>
      </c>
      <c r="D708">
        <v>1902</v>
      </c>
    </row>
    <row r="709" spans="1:4">
      <c r="A709" t="s">
        <v>477</v>
      </c>
      <c r="D709">
        <v>1229</v>
      </c>
    </row>
    <row r="710" spans="1:4">
      <c r="B710" t="s">
        <v>478</v>
      </c>
      <c r="D710">
        <v>1229</v>
      </c>
    </row>
    <row r="711" spans="1:4">
      <c r="C711" t="s">
        <v>11</v>
      </c>
      <c r="D711">
        <v>1229</v>
      </c>
    </row>
    <row r="712" spans="1:4">
      <c r="A712" t="s">
        <v>479</v>
      </c>
      <c r="D712">
        <v>164</v>
      </c>
    </row>
    <row r="713" spans="1:4">
      <c r="B713" t="s">
        <v>480</v>
      </c>
      <c r="D713">
        <v>164</v>
      </c>
    </row>
    <row r="714" spans="1:4">
      <c r="C714" t="s">
        <v>8</v>
      </c>
      <c r="D714">
        <v>164</v>
      </c>
    </row>
    <row r="715" spans="1:4">
      <c r="A715" t="s">
        <v>481</v>
      </c>
      <c r="D715">
        <v>1785</v>
      </c>
    </row>
    <row r="716" spans="1:4">
      <c r="B716" t="s">
        <v>482</v>
      </c>
      <c r="D716">
        <v>1785</v>
      </c>
    </row>
    <row r="717" spans="1:4">
      <c r="C717" t="s">
        <v>8</v>
      </c>
      <c r="D717">
        <v>1785</v>
      </c>
    </row>
    <row r="718" spans="1:4">
      <c r="A718" t="s">
        <v>483</v>
      </c>
      <c r="D718">
        <v>87</v>
      </c>
    </row>
    <row r="719" spans="1:4">
      <c r="B719" t="s">
        <v>484</v>
      </c>
      <c r="D719">
        <v>87</v>
      </c>
    </row>
    <row r="720" spans="1:4">
      <c r="C720" t="s">
        <v>11</v>
      </c>
      <c r="D720">
        <v>87</v>
      </c>
    </row>
    <row r="721" spans="1:4">
      <c r="A721" t="s">
        <v>485</v>
      </c>
      <c r="D721">
        <v>1482</v>
      </c>
    </row>
    <row r="722" spans="1:4">
      <c r="B722" t="s">
        <v>486</v>
      </c>
      <c r="D722">
        <v>1482</v>
      </c>
    </row>
    <row r="723" spans="1:4">
      <c r="C723" t="s">
        <v>11</v>
      </c>
      <c r="D723">
        <v>1482</v>
      </c>
    </row>
    <row r="724" spans="1:4">
      <c r="A724" t="s">
        <v>487</v>
      </c>
      <c r="D724">
        <v>176</v>
      </c>
    </row>
    <row r="725" spans="1:4">
      <c r="B725" t="s">
        <v>488</v>
      </c>
      <c r="D725">
        <v>176</v>
      </c>
    </row>
    <row r="726" spans="1:4">
      <c r="C726" t="s">
        <v>8</v>
      </c>
      <c r="D726">
        <v>176</v>
      </c>
    </row>
    <row r="727" spans="1:4">
      <c r="A727" t="s">
        <v>489</v>
      </c>
      <c r="D727">
        <v>245</v>
      </c>
    </row>
    <row r="728" spans="1:4">
      <c r="B728" t="s">
        <v>490</v>
      </c>
      <c r="D728">
        <v>245</v>
      </c>
    </row>
    <row r="729" spans="1:4">
      <c r="C729" t="s">
        <v>11</v>
      </c>
      <c r="D729">
        <v>245</v>
      </c>
    </row>
    <row r="730" spans="1:4">
      <c r="A730" t="s">
        <v>491</v>
      </c>
      <c r="D730">
        <v>4697</v>
      </c>
    </row>
    <row r="731" spans="1:4">
      <c r="B731" t="s">
        <v>492</v>
      </c>
      <c r="D731">
        <v>4697</v>
      </c>
    </row>
    <row r="732" spans="1:4">
      <c r="C732" t="s">
        <v>11</v>
      </c>
      <c r="D732">
        <v>4697</v>
      </c>
    </row>
    <row r="733" spans="1:4">
      <c r="A733" t="s">
        <v>493</v>
      </c>
      <c r="D733">
        <v>133</v>
      </c>
    </row>
    <row r="734" spans="1:4">
      <c r="B734" t="s">
        <v>494</v>
      </c>
      <c r="D734">
        <v>133</v>
      </c>
    </row>
    <row r="735" spans="1:4">
      <c r="C735" t="s">
        <v>11</v>
      </c>
      <c r="D735">
        <v>133</v>
      </c>
    </row>
    <row r="736" spans="1:4">
      <c r="A736" t="s">
        <v>495</v>
      </c>
      <c r="D736">
        <v>768</v>
      </c>
    </row>
    <row r="737" spans="1:4">
      <c r="B737" t="s">
        <v>496</v>
      </c>
      <c r="D737">
        <v>768</v>
      </c>
    </row>
    <row r="738" spans="1:4">
      <c r="C738" t="s">
        <v>8</v>
      </c>
      <c r="D738">
        <v>768</v>
      </c>
    </row>
    <row r="739" spans="1:4">
      <c r="A739" t="s">
        <v>497</v>
      </c>
      <c r="D739">
        <v>117</v>
      </c>
    </row>
    <row r="740" spans="1:4">
      <c r="B740" t="s">
        <v>498</v>
      </c>
      <c r="D740">
        <v>117</v>
      </c>
    </row>
    <row r="741" spans="1:4">
      <c r="C741" t="s">
        <v>8</v>
      </c>
      <c r="D741">
        <v>117</v>
      </c>
    </row>
    <row r="742" spans="1:4">
      <c r="A742" t="s">
        <v>499</v>
      </c>
      <c r="D742">
        <v>589</v>
      </c>
    </row>
    <row r="743" spans="1:4">
      <c r="B743" t="s">
        <v>500</v>
      </c>
      <c r="D743">
        <v>589</v>
      </c>
    </row>
    <row r="744" spans="1:4">
      <c r="C744" t="s">
        <v>8</v>
      </c>
      <c r="D744">
        <v>589</v>
      </c>
    </row>
    <row r="745" spans="1:4">
      <c r="A745" t="s">
        <v>501</v>
      </c>
      <c r="D745">
        <v>656</v>
      </c>
    </row>
    <row r="746" spans="1:4">
      <c r="B746" t="s">
        <v>502</v>
      </c>
      <c r="D746">
        <v>656</v>
      </c>
    </row>
    <row r="747" spans="1:4">
      <c r="C747" t="s">
        <v>11</v>
      </c>
      <c r="D747">
        <v>656</v>
      </c>
    </row>
    <row r="748" spans="1:4">
      <c r="A748" t="s">
        <v>503</v>
      </c>
      <c r="D748">
        <v>140</v>
      </c>
    </row>
    <row r="749" spans="1:4">
      <c r="B749" t="s">
        <v>504</v>
      </c>
      <c r="D749">
        <v>140</v>
      </c>
    </row>
    <row r="750" spans="1:4">
      <c r="C750" t="s">
        <v>8</v>
      </c>
      <c r="D750">
        <v>140</v>
      </c>
    </row>
    <row r="751" spans="1:4">
      <c r="A751" t="s">
        <v>505</v>
      </c>
      <c r="D751">
        <v>1000</v>
      </c>
    </row>
    <row r="752" spans="1:4">
      <c r="B752" t="s">
        <v>506</v>
      </c>
      <c r="D752">
        <v>1000</v>
      </c>
    </row>
    <row r="753" spans="1:4">
      <c r="C753" t="s">
        <v>11</v>
      </c>
      <c r="D753">
        <v>1000</v>
      </c>
    </row>
    <row r="754" spans="1:4">
      <c r="A754" t="s">
        <v>507</v>
      </c>
      <c r="D754">
        <v>2443</v>
      </c>
    </row>
    <row r="755" spans="1:4">
      <c r="B755" t="s">
        <v>508</v>
      </c>
      <c r="D755">
        <v>2443</v>
      </c>
    </row>
    <row r="756" spans="1:4">
      <c r="C756" t="s">
        <v>8</v>
      </c>
      <c r="D756">
        <v>2443</v>
      </c>
    </row>
    <row r="757" spans="1:4">
      <c r="A757" t="s">
        <v>509</v>
      </c>
      <c r="D757">
        <v>355</v>
      </c>
    </row>
    <row r="758" spans="1:4">
      <c r="B758" t="s">
        <v>510</v>
      </c>
      <c r="D758">
        <v>355</v>
      </c>
    </row>
    <row r="759" spans="1:4">
      <c r="C759" t="s">
        <v>11</v>
      </c>
      <c r="D759">
        <v>355</v>
      </c>
    </row>
    <row r="760" spans="1:4">
      <c r="A760" t="s">
        <v>511</v>
      </c>
      <c r="D760">
        <v>121</v>
      </c>
    </row>
    <row r="761" spans="1:4">
      <c r="B761" t="s">
        <v>512</v>
      </c>
      <c r="D761">
        <v>121</v>
      </c>
    </row>
    <row r="762" spans="1:4">
      <c r="C762" t="s">
        <v>8</v>
      </c>
      <c r="D762">
        <v>121</v>
      </c>
    </row>
    <row r="763" spans="1:4">
      <c r="A763" t="s">
        <v>513</v>
      </c>
      <c r="D763">
        <v>164</v>
      </c>
    </row>
    <row r="764" spans="1:4">
      <c r="B764" t="s">
        <v>514</v>
      </c>
      <c r="D764">
        <v>164</v>
      </c>
    </row>
    <row r="765" spans="1:4">
      <c r="C765" t="s">
        <v>8</v>
      </c>
      <c r="D765">
        <v>164</v>
      </c>
    </row>
    <row r="766" spans="1:4">
      <c r="A766" t="s">
        <v>515</v>
      </c>
      <c r="D766">
        <v>424</v>
      </c>
    </row>
    <row r="767" spans="1:4">
      <c r="B767" t="s">
        <v>516</v>
      </c>
      <c r="D767">
        <v>424</v>
      </c>
    </row>
    <row r="768" spans="1:4">
      <c r="C768" t="s">
        <v>11</v>
      </c>
      <c r="D768">
        <v>424</v>
      </c>
    </row>
    <row r="769" spans="1:4">
      <c r="A769" t="s">
        <v>517</v>
      </c>
      <c r="D769">
        <v>89</v>
      </c>
    </row>
    <row r="770" spans="1:4">
      <c r="B770" t="s">
        <v>518</v>
      </c>
      <c r="D770">
        <v>89</v>
      </c>
    </row>
    <row r="771" spans="1:4">
      <c r="C771" t="s">
        <v>8</v>
      </c>
      <c r="D771">
        <v>89</v>
      </c>
    </row>
    <row r="772" spans="1:4">
      <c r="A772" t="s">
        <v>519</v>
      </c>
      <c r="D772">
        <v>10</v>
      </c>
    </row>
    <row r="773" spans="1:4">
      <c r="B773" t="s">
        <v>520</v>
      </c>
      <c r="D773">
        <v>10</v>
      </c>
    </row>
    <row r="774" spans="1:4">
      <c r="C774" t="s">
        <v>27</v>
      </c>
      <c r="D774">
        <v>10</v>
      </c>
    </row>
    <row r="775" spans="1:4">
      <c r="A775" t="s">
        <v>521</v>
      </c>
      <c r="D775">
        <v>61</v>
      </c>
    </row>
    <row r="776" spans="1:4">
      <c r="B776" t="s">
        <v>522</v>
      </c>
      <c r="D776">
        <v>61</v>
      </c>
    </row>
    <row r="777" spans="1:4">
      <c r="C777" t="s">
        <v>98</v>
      </c>
      <c r="D777">
        <v>61</v>
      </c>
    </row>
    <row r="778" spans="1:4">
      <c r="A778" t="s">
        <v>523</v>
      </c>
      <c r="D778">
        <v>2025</v>
      </c>
    </row>
    <row r="779" spans="1:4">
      <c r="B779" t="s">
        <v>524</v>
      </c>
      <c r="D779">
        <v>2025</v>
      </c>
    </row>
    <row r="780" spans="1:4">
      <c r="C780" t="s">
        <v>11</v>
      </c>
      <c r="D780">
        <v>2025</v>
      </c>
    </row>
    <row r="781" spans="1:4">
      <c r="A781" t="s">
        <v>525</v>
      </c>
      <c r="D781">
        <v>198</v>
      </c>
    </row>
    <row r="782" spans="1:4">
      <c r="B782" t="s">
        <v>526</v>
      </c>
      <c r="D782">
        <v>198</v>
      </c>
    </row>
    <row r="783" spans="1:4">
      <c r="C783" t="s">
        <v>8</v>
      </c>
      <c r="D783">
        <v>198</v>
      </c>
    </row>
    <row r="784" spans="1:4">
      <c r="A784" t="s">
        <v>527</v>
      </c>
      <c r="D784">
        <v>1442</v>
      </c>
    </row>
    <row r="785" spans="1:4">
      <c r="B785" t="s">
        <v>528</v>
      </c>
      <c r="D785">
        <v>1442</v>
      </c>
    </row>
    <row r="786" spans="1:4">
      <c r="C786" t="s">
        <v>8</v>
      </c>
      <c r="D786">
        <v>1442</v>
      </c>
    </row>
    <row r="787" spans="1:4">
      <c r="A787" t="s">
        <v>529</v>
      </c>
      <c r="D787">
        <v>225</v>
      </c>
    </row>
    <row r="788" spans="1:4">
      <c r="B788" t="s">
        <v>530</v>
      </c>
      <c r="D788">
        <v>225</v>
      </c>
    </row>
    <row r="789" spans="1:4">
      <c r="C789" t="s">
        <v>11</v>
      </c>
      <c r="D789">
        <v>225</v>
      </c>
    </row>
    <row r="790" spans="1:4">
      <c r="A790" t="s">
        <v>531</v>
      </c>
      <c r="D790">
        <v>5880</v>
      </c>
    </row>
    <row r="791" spans="1:4">
      <c r="B791" t="s">
        <v>532</v>
      </c>
      <c r="D791">
        <v>5880</v>
      </c>
    </row>
    <row r="792" spans="1:4">
      <c r="C792" t="s">
        <v>8</v>
      </c>
      <c r="D792">
        <v>5880</v>
      </c>
    </row>
    <row r="793" spans="1:4">
      <c r="A793" t="s">
        <v>533</v>
      </c>
      <c r="D793">
        <v>7295</v>
      </c>
    </row>
    <row r="794" spans="1:4">
      <c r="B794" t="s">
        <v>534</v>
      </c>
      <c r="D794">
        <v>7295</v>
      </c>
    </row>
    <row r="795" spans="1:4">
      <c r="C795" t="s">
        <v>8</v>
      </c>
      <c r="D795">
        <v>7295</v>
      </c>
    </row>
    <row r="796" spans="1:4">
      <c r="A796" t="s">
        <v>535</v>
      </c>
      <c r="D796">
        <v>87</v>
      </c>
    </row>
    <row r="797" spans="1:4">
      <c r="B797" t="s">
        <v>536</v>
      </c>
      <c r="D797">
        <v>87</v>
      </c>
    </row>
    <row r="798" spans="1:4">
      <c r="C798" t="s">
        <v>8</v>
      </c>
      <c r="D798">
        <v>87</v>
      </c>
    </row>
    <row r="799" spans="1:4">
      <c r="A799" t="s">
        <v>537</v>
      </c>
      <c r="D799">
        <v>679</v>
      </c>
    </row>
    <row r="800" spans="1:4">
      <c r="B800" t="s">
        <v>538</v>
      </c>
      <c r="D800">
        <v>679</v>
      </c>
    </row>
    <row r="801" spans="1:4">
      <c r="C801" t="s">
        <v>11</v>
      </c>
      <c r="D801">
        <v>679</v>
      </c>
    </row>
    <row r="802" spans="1:4">
      <c r="A802" t="s">
        <v>539</v>
      </c>
      <c r="D802">
        <v>32</v>
      </c>
    </row>
    <row r="803" spans="1:4">
      <c r="B803" t="s">
        <v>540</v>
      </c>
      <c r="D803">
        <v>32</v>
      </c>
    </row>
    <row r="804" spans="1:4">
      <c r="C804" t="s">
        <v>8</v>
      </c>
      <c r="D804">
        <v>32</v>
      </c>
    </row>
    <row r="805" spans="1:4">
      <c r="A805" t="s">
        <v>541</v>
      </c>
      <c r="D805">
        <v>78</v>
      </c>
    </row>
    <row r="806" spans="1:4">
      <c r="B806" t="s">
        <v>542</v>
      </c>
      <c r="D806">
        <v>78</v>
      </c>
    </row>
    <row r="807" spans="1:4">
      <c r="C807" t="s">
        <v>11</v>
      </c>
      <c r="D807">
        <v>78</v>
      </c>
    </row>
    <row r="808" spans="1:4">
      <c r="A808" t="s">
        <v>543</v>
      </c>
      <c r="D808">
        <v>75</v>
      </c>
    </row>
    <row r="809" spans="1:4">
      <c r="B809" t="s">
        <v>544</v>
      </c>
      <c r="D809">
        <v>75</v>
      </c>
    </row>
    <row r="810" spans="1:4">
      <c r="C810" t="s">
        <v>11</v>
      </c>
      <c r="D810">
        <v>75</v>
      </c>
    </row>
    <row r="811" spans="1:4">
      <c r="A811" t="s">
        <v>545</v>
      </c>
      <c r="D811">
        <v>37</v>
      </c>
    </row>
    <row r="812" spans="1:4">
      <c r="B812" t="s">
        <v>546</v>
      </c>
      <c r="D812">
        <v>37</v>
      </c>
    </row>
    <row r="813" spans="1:4">
      <c r="C813" t="s">
        <v>11</v>
      </c>
      <c r="D813">
        <v>37</v>
      </c>
    </row>
    <row r="814" spans="1:4">
      <c r="A814" t="s">
        <v>547</v>
      </c>
      <c r="D814">
        <v>558</v>
      </c>
    </row>
    <row r="815" spans="1:4">
      <c r="B815" t="s">
        <v>548</v>
      </c>
      <c r="D815">
        <v>558</v>
      </c>
    </row>
    <row r="816" spans="1:4">
      <c r="C816" t="s">
        <v>11</v>
      </c>
      <c r="D816">
        <v>558</v>
      </c>
    </row>
    <row r="817" spans="1:4">
      <c r="A817" t="s">
        <v>549</v>
      </c>
      <c r="D817">
        <v>9</v>
      </c>
    </row>
    <row r="818" spans="1:4">
      <c r="B818" t="s">
        <v>550</v>
      </c>
      <c r="D818">
        <v>9</v>
      </c>
    </row>
    <row r="819" spans="1:4">
      <c r="C819" t="s">
        <v>11</v>
      </c>
      <c r="D819">
        <v>9</v>
      </c>
    </row>
    <row r="820" spans="1:4">
      <c r="A820" t="s">
        <v>551</v>
      </c>
      <c r="D820">
        <v>119</v>
      </c>
    </row>
    <row r="821" spans="1:4">
      <c r="B821" t="s">
        <v>552</v>
      </c>
      <c r="D821">
        <v>119</v>
      </c>
    </row>
    <row r="822" spans="1:4">
      <c r="C822" t="s">
        <v>8</v>
      </c>
      <c r="D822">
        <v>119</v>
      </c>
    </row>
    <row r="823" spans="1:4">
      <c r="A823" t="s">
        <v>553</v>
      </c>
      <c r="D823">
        <v>57</v>
      </c>
    </row>
    <row r="824" spans="1:4">
      <c r="B824" t="s">
        <v>554</v>
      </c>
      <c r="D824">
        <v>57</v>
      </c>
    </row>
    <row r="825" spans="1:4">
      <c r="C825" t="s">
        <v>11</v>
      </c>
      <c r="D825">
        <v>57</v>
      </c>
    </row>
    <row r="826" spans="1:4">
      <c r="A826" t="s">
        <v>555</v>
      </c>
      <c r="D826">
        <v>610</v>
      </c>
    </row>
    <row r="827" spans="1:4">
      <c r="B827" t="s">
        <v>556</v>
      </c>
      <c r="D827">
        <v>15</v>
      </c>
    </row>
    <row r="828" spans="1:4">
      <c r="C828" t="s">
        <v>11</v>
      </c>
      <c r="D828">
        <v>15</v>
      </c>
    </row>
    <row r="829" spans="1:4">
      <c r="B829" t="s">
        <v>557</v>
      </c>
      <c r="D829">
        <v>595</v>
      </c>
    </row>
    <row r="830" spans="1:4">
      <c r="C830" t="s">
        <v>27</v>
      </c>
      <c r="D830">
        <v>595</v>
      </c>
    </row>
    <row r="831" spans="1:4">
      <c r="A831" t="s">
        <v>558</v>
      </c>
      <c r="D831">
        <v>448</v>
      </c>
    </row>
    <row r="832" spans="1:4">
      <c r="B832" t="s">
        <v>559</v>
      </c>
      <c r="D832">
        <v>336</v>
      </c>
    </row>
    <row r="833" spans="1:4">
      <c r="C833" t="s">
        <v>8</v>
      </c>
      <c r="D833">
        <v>336</v>
      </c>
    </row>
    <row r="834" spans="1:4">
      <c r="B834" t="s">
        <v>560</v>
      </c>
      <c r="D834">
        <v>112</v>
      </c>
    </row>
    <row r="835" spans="1:4">
      <c r="C835" t="s">
        <v>8</v>
      </c>
      <c r="D835">
        <v>112</v>
      </c>
    </row>
    <row r="836" spans="1:4">
      <c r="A836" t="s">
        <v>561</v>
      </c>
      <c r="D836">
        <v>267</v>
      </c>
    </row>
    <row r="837" spans="1:4">
      <c r="B837" t="s">
        <v>562</v>
      </c>
      <c r="D837">
        <v>130</v>
      </c>
    </row>
    <row r="838" spans="1:4">
      <c r="C838" t="s">
        <v>8</v>
      </c>
      <c r="D838">
        <v>130</v>
      </c>
    </row>
    <row r="839" spans="1:4">
      <c r="B839" t="s">
        <v>563</v>
      </c>
      <c r="D839">
        <v>137</v>
      </c>
    </row>
    <row r="840" spans="1:4">
      <c r="C840" t="s">
        <v>11</v>
      </c>
      <c r="D840">
        <v>137</v>
      </c>
    </row>
    <row r="841" spans="1:4">
      <c r="A841" t="s">
        <v>564</v>
      </c>
      <c r="D841">
        <v>238</v>
      </c>
    </row>
    <row r="842" spans="1:4">
      <c r="B842" t="s">
        <v>565</v>
      </c>
      <c r="D842">
        <v>238</v>
      </c>
    </row>
    <row r="843" spans="1:4">
      <c r="C843" t="s">
        <v>8</v>
      </c>
      <c r="D843">
        <v>238</v>
      </c>
    </row>
    <row r="844" spans="1:4">
      <c r="A844" t="s">
        <v>566</v>
      </c>
      <c r="D844">
        <v>155</v>
      </c>
    </row>
    <row r="845" spans="1:4">
      <c r="B845" t="s">
        <v>567</v>
      </c>
      <c r="D845">
        <v>155</v>
      </c>
    </row>
    <row r="846" spans="1:4">
      <c r="C846" t="s">
        <v>8</v>
      </c>
      <c r="D846">
        <v>155</v>
      </c>
    </row>
    <row r="847" spans="1:4">
      <c r="A847" t="s">
        <v>568</v>
      </c>
      <c r="D847">
        <v>198</v>
      </c>
    </row>
    <row r="848" spans="1:4">
      <c r="B848" t="s">
        <v>569</v>
      </c>
      <c r="D848">
        <v>198</v>
      </c>
    </row>
    <row r="849" spans="1:4">
      <c r="C849" t="s">
        <v>8</v>
      </c>
      <c r="D849">
        <v>198</v>
      </c>
    </row>
    <row r="850" spans="1:4">
      <c r="A850" t="s">
        <v>570</v>
      </c>
      <c r="D850">
        <v>1068</v>
      </c>
    </row>
    <row r="851" spans="1:4">
      <c r="B851" t="s">
        <v>571</v>
      </c>
      <c r="D851">
        <v>1068</v>
      </c>
    </row>
    <row r="852" spans="1:4">
      <c r="C852" t="s">
        <v>11</v>
      </c>
      <c r="D852">
        <v>1068</v>
      </c>
    </row>
    <row r="853" spans="1:4">
      <c r="A853" t="s">
        <v>572</v>
      </c>
      <c r="D853">
        <v>180</v>
      </c>
    </row>
    <row r="854" spans="1:4">
      <c r="B854" t="s">
        <v>573</v>
      </c>
      <c r="D854">
        <v>180</v>
      </c>
    </row>
    <row r="855" spans="1:4">
      <c r="C855" t="s">
        <v>8</v>
      </c>
      <c r="D855">
        <v>180</v>
      </c>
    </row>
    <row r="856" spans="1:4">
      <c r="A856" t="s">
        <v>574</v>
      </c>
      <c r="D856">
        <v>64</v>
      </c>
    </row>
    <row r="857" spans="1:4">
      <c r="B857" t="s">
        <v>575</v>
      </c>
      <c r="D857">
        <v>64</v>
      </c>
    </row>
    <row r="858" spans="1:4">
      <c r="C858" t="s">
        <v>11</v>
      </c>
      <c r="D858">
        <v>64</v>
      </c>
    </row>
    <row r="859" spans="1:4">
      <c r="A859" t="s">
        <v>576</v>
      </c>
      <c r="D859">
        <v>24</v>
      </c>
    </row>
    <row r="860" spans="1:4">
      <c r="B860" t="s">
        <v>577</v>
      </c>
      <c r="D860">
        <v>24</v>
      </c>
    </row>
    <row r="861" spans="1:4">
      <c r="C861" t="s">
        <v>11</v>
      </c>
      <c r="D861">
        <v>24</v>
      </c>
    </row>
    <row r="862" spans="1:4">
      <c r="A862" t="s">
        <v>578</v>
      </c>
      <c r="D862">
        <v>202</v>
      </c>
    </row>
    <row r="863" spans="1:4">
      <c r="B863" t="s">
        <v>579</v>
      </c>
      <c r="D863">
        <v>202</v>
      </c>
    </row>
    <row r="864" spans="1:4">
      <c r="C864" t="s">
        <v>8</v>
      </c>
      <c r="D864">
        <v>202</v>
      </c>
    </row>
    <row r="865" spans="1:4">
      <c r="A865" t="s">
        <v>580</v>
      </c>
      <c r="D865">
        <v>202</v>
      </c>
    </row>
    <row r="866" spans="1:4">
      <c r="B866" t="s">
        <v>581</v>
      </c>
      <c r="D866">
        <v>202</v>
      </c>
    </row>
    <row r="867" spans="1:4">
      <c r="C867" t="s">
        <v>8</v>
      </c>
      <c r="D867">
        <v>202</v>
      </c>
    </row>
    <row r="868" spans="1:4">
      <c r="A868" t="s">
        <v>582</v>
      </c>
      <c r="D868">
        <v>159</v>
      </c>
    </row>
    <row r="869" spans="1:4">
      <c r="B869" t="s">
        <v>583</v>
      </c>
      <c r="D869">
        <v>159</v>
      </c>
    </row>
    <row r="870" spans="1:4">
      <c r="C870" t="s">
        <v>8</v>
      </c>
      <c r="D870">
        <v>159</v>
      </c>
    </row>
    <row r="871" spans="1:4">
      <c r="A871" t="s">
        <v>584</v>
      </c>
      <c r="D871">
        <v>80</v>
      </c>
    </row>
    <row r="872" spans="1:4">
      <c r="B872" t="s">
        <v>585</v>
      </c>
      <c r="D872">
        <v>80</v>
      </c>
    </row>
    <row r="873" spans="1:4">
      <c r="C873" t="s">
        <v>8</v>
      </c>
      <c r="D873">
        <v>80</v>
      </c>
    </row>
    <row r="874" spans="1:4">
      <c r="A874" t="s">
        <v>586</v>
      </c>
      <c r="D874">
        <v>328</v>
      </c>
    </row>
    <row r="875" spans="1:4">
      <c r="B875" t="s">
        <v>587</v>
      </c>
      <c r="D875">
        <v>328</v>
      </c>
    </row>
    <row r="876" spans="1:4">
      <c r="C876" t="s">
        <v>11</v>
      </c>
      <c r="D876">
        <v>328</v>
      </c>
    </row>
    <row r="877" spans="1:4">
      <c r="A877" t="s">
        <v>588</v>
      </c>
      <c r="D877">
        <v>331</v>
      </c>
    </row>
    <row r="878" spans="1:4">
      <c r="B878" t="s">
        <v>589</v>
      </c>
      <c r="D878">
        <v>331</v>
      </c>
    </row>
    <row r="879" spans="1:4">
      <c r="C879" t="s">
        <v>8</v>
      </c>
      <c r="D879">
        <v>331</v>
      </c>
    </row>
    <row r="880" spans="1:4">
      <c r="A880" t="s">
        <v>590</v>
      </c>
      <c r="D880">
        <v>110</v>
      </c>
    </row>
    <row r="881" spans="1:4">
      <c r="B881" t="s">
        <v>591</v>
      </c>
      <c r="D881">
        <v>110</v>
      </c>
    </row>
    <row r="882" spans="1:4">
      <c r="C882" t="s">
        <v>8</v>
      </c>
      <c r="D882">
        <v>110</v>
      </c>
    </row>
    <row r="883" spans="1:4">
      <c r="A883" t="s">
        <v>592</v>
      </c>
      <c r="D883">
        <v>1121</v>
      </c>
    </row>
    <row r="884" spans="1:4">
      <c r="B884" t="s">
        <v>593</v>
      </c>
      <c r="D884">
        <v>1121</v>
      </c>
    </row>
    <row r="885" spans="1:4">
      <c r="C885" t="s">
        <v>11</v>
      </c>
      <c r="D885">
        <v>1121</v>
      </c>
    </row>
    <row r="886" spans="1:4">
      <c r="A886" t="s">
        <v>594</v>
      </c>
      <c r="D886">
        <v>40</v>
      </c>
    </row>
    <row r="887" spans="1:4">
      <c r="B887" t="s">
        <v>595</v>
      </c>
      <c r="D887">
        <v>40</v>
      </c>
    </row>
    <row r="888" spans="1:4">
      <c r="C888" t="s">
        <v>11</v>
      </c>
      <c r="D888">
        <v>40</v>
      </c>
    </row>
    <row r="889" spans="1:4">
      <c r="A889" t="s">
        <v>596</v>
      </c>
      <c r="D889">
        <v>594</v>
      </c>
    </row>
    <row r="890" spans="1:4">
      <c r="B890" t="s">
        <v>597</v>
      </c>
      <c r="D890">
        <v>594</v>
      </c>
    </row>
    <row r="891" spans="1:4">
      <c r="C891" t="s">
        <v>11</v>
      </c>
      <c r="D891">
        <v>594</v>
      </c>
    </row>
    <row r="892" spans="1:4">
      <c r="A892" t="s">
        <v>598</v>
      </c>
      <c r="D892">
        <v>2436</v>
      </c>
    </row>
    <row r="893" spans="1:4">
      <c r="B893" t="s">
        <v>599</v>
      </c>
      <c r="D893">
        <v>2436</v>
      </c>
    </row>
    <row r="894" spans="1:4">
      <c r="C894" t="s">
        <v>8</v>
      </c>
      <c r="D894">
        <v>2436</v>
      </c>
    </row>
    <row r="895" spans="1:4">
      <c r="A895" t="s">
        <v>600</v>
      </c>
      <c r="D895">
        <v>411</v>
      </c>
    </row>
    <row r="896" spans="1:4">
      <c r="B896" t="s">
        <v>601</v>
      </c>
      <c r="D896">
        <v>411</v>
      </c>
    </row>
    <row r="897" spans="1:4">
      <c r="C897" t="s">
        <v>8</v>
      </c>
      <c r="D897">
        <v>411</v>
      </c>
    </row>
    <row r="898" spans="1:4">
      <c r="A898" t="s">
        <v>602</v>
      </c>
      <c r="D898">
        <v>264</v>
      </c>
    </row>
    <row r="899" spans="1:4">
      <c r="B899" t="s">
        <v>603</v>
      </c>
      <c r="D899">
        <v>264</v>
      </c>
    </row>
    <row r="900" spans="1:4">
      <c r="C900" t="s">
        <v>8</v>
      </c>
      <c r="D900">
        <v>264</v>
      </c>
    </row>
    <row r="901" spans="1:4">
      <c r="A901" t="s">
        <v>604</v>
      </c>
      <c r="D901">
        <v>1690</v>
      </c>
    </row>
    <row r="902" spans="1:4">
      <c r="B902" t="s">
        <v>605</v>
      </c>
      <c r="D902">
        <v>1690</v>
      </c>
    </row>
    <row r="903" spans="1:4">
      <c r="C903" t="s">
        <v>8</v>
      </c>
      <c r="D903">
        <v>1690</v>
      </c>
    </row>
    <row r="904" spans="1:4">
      <c r="A904" t="s">
        <v>606</v>
      </c>
      <c r="D904">
        <v>1684</v>
      </c>
    </row>
    <row r="905" spans="1:4">
      <c r="B905" t="s">
        <v>607</v>
      </c>
      <c r="D905">
        <v>1684</v>
      </c>
    </row>
    <row r="906" spans="1:4">
      <c r="C906" t="s">
        <v>8</v>
      </c>
      <c r="D906">
        <v>1684</v>
      </c>
    </row>
    <row r="907" spans="1:4">
      <c r="A907" t="s">
        <v>608</v>
      </c>
      <c r="D907">
        <v>80</v>
      </c>
    </row>
    <row r="908" spans="1:4">
      <c r="B908" t="s">
        <v>609</v>
      </c>
      <c r="D908">
        <v>80</v>
      </c>
    </row>
    <row r="909" spans="1:4">
      <c r="C909" t="s">
        <v>8</v>
      </c>
      <c r="D909">
        <v>80</v>
      </c>
    </row>
    <row r="910" spans="1:4">
      <c r="A910" t="s">
        <v>610</v>
      </c>
      <c r="D910">
        <v>78</v>
      </c>
    </row>
    <row r="911" spans="1:4">
      <c r="B911" t="s">
        <v>611</v>
      </c>
      <c r="D911">
        <v>78</v>
      </c>
    </row>
    <row r="912" spans="1:4">
      <c r="C912" t="s">
        <v>8</v>
      </c>
      <c r="D912">
        <v>78</v>
      </c>
    </row>
    <row r="913" spans="1:4">
      <c r="A913" t="s">
        <v>612</v>
      </c>
      <c r="D913">
        <v>114</v>
      </c>
    </row>
    <row r="914" spans="1:4">
      <c r="B914" t="s">
        <v>613</v>
      </c>
      <c r="D914">
        <v>114</v>
      </c>
    </row>
    <row r="915" spans="1:4">
      <c r="C915" t="s">
        <v>8</v>
      </c>
      <c r="D915">
        <v>114</v>
      </c>
    </row>
    <row r="916" spans="1:4">
      <c r="A916" t="s">
        <v>614</v>
      </c>
      <c r="D916">
        <v>5512</v>
      </c>
    </row>
    <row r="917" spans="1:4">
      <c r="B917" t="s">
        <v>615</v>
      </c>
      <c r="D917">
        <v>5512</v>
      </c>
    </row>
    <row r="918" spans="1:4">
      <c r="C918" t="s">
        <v>8</v>
      </c>
      <c r="D918">
        <v>5512</v>
      </c>
    </row>
    <row r="919" spans="1:4">
      <c r="A919" t="s">
        <v>616</v>
      </c>
      <c r="D919">
        <v>2230</v>
      </c>
    </row>
    <row r="920" spans="1:4">
      <c r="B920" t="s">
        <v>617</v>
      </c>
      <c r="D920">
        <v>2230</v>
      </c>
    </row>
    <row r="921" spans="1:4">
      <c r="C921" t="s">
        <v>8</v>
      </c>
      <c r="D921">
        <v>2230</v>
      </c>
    </row>
    <row r="922" spans="1:4">
      <c r="A922" t="s">
        <v>618</v>
      </c>
      <c r="D922">
        <v>139</v>
      </c>
    </row>
    <row r="923" spans="1:4">
      <c r="B923" t="s">
        <v>619</v>
      </c>
      <c r="D923">
        <v>139</v>
      </c>
    </row>
    <row r="924" spans="1:4">
      <c r="C924" t="s">
        <v>8</v>
      </c>
      <c r="D924">
        <v>139</v>
      </c>
    </row>
    <row r="925" spans="1:4">
      <c r="A925" t="s">
        <v>620</v>
      </c>
      <c r="D925">
        <v>142</v>
      </c>
    </row>
    <row r="926" spans="1:4">
      <c r="B926" t="s">
        <v>621</v>
      </c>
      <c r="D926">
        <v>142</v>
      </c>
    </row>
    <row r="927" spans="1:4">
      <c r="C927" t="s">
        <v>8</v>
      </c>
      <c r="D927">
        <v>142</v>
      </c>
    </row>
    <row r="928" spans="1:4">
      <c r="A928" t="s">
        <v>622</v>
      </c>
      <c r="D928">
        <v>220</v>
      </c>
    </row>
    <row r="929" spans="1:4">
      <c r="B929" t="s">
        <v>623</v>
      </c>
      <c r="D929">
        <v>220</v>
      </c>
    </row>
    <row r="930" spans="1:4">
      <c r="C930" t="s">
        <v>8</v>
      </c>
      <c r="D930">
        <v>220</v>
      </c>
    </row>
    <row r="931" spans="1:4">
      <c r="A931" t="s">
        <v>624</v>
      </c>
      <c r="D931">
        <v>255</v>
      </c>
    </row>
    <row r="932" spans="1:4">
      <c r="B932" t="s">
        <v>625</v>
      </c>
      <c r="D932">
        <v>255</v>
      </c>
    </row>
    <row r="933" spans="1:4">
      <c r="C933" t="s">
        <v>8</v>
      </c>
      <c r="D933">
        <v>255</v>
      </c>
    </row>
    <row r="934" spans="1:4">
      <c r="A934" t="s">
        <v>626</v>
      </c>
      <c r="D934">
        <v>112</v>
      </c>
    </row>
    <row r="935" spans="1:4">
      <c r="B935" t="s">
        <v>627</v>
      </c>
      <c r="D935">
        <v>112</v>
      </c>
    </row>
    <row r="936" spans="1:4">
      <c r="C936" t="s">
        <v>8</v>
      </c>
      <c r="D936">
        <v>112</v>
      </c>
    </row>
    <row r="937" spans="1:4">
      <c r="A937" t="s">
        <v>628</v>
      </c>
      <c r="D937">
        <v>169</v>
      </c>
    </row>
    <row r="938" spans="1:4">
      <c r="B938" t="s">
        <v>629</v>
      </c>
      <c r="D938">
        <v>169</v>
      </c>
    </row>
    <row r="939" spans="1:4">
      <c r="C939" t="s">
        <v>8</v>
      </c>
      <c r="D939">
        <v>169</v>
      </c>
    </row>
    <row r="940" spans="1:4">
      <c r="A940" t="s">
        <v>630</v>
      </c>
      <c r="D940">
        <v>63</v>
      </c>
    </row>
    <row r="941" spans="1:4">
      <c r="B941" t="s">
        <v>631</v>
      </c>
      <c r="D941">
        <v>63</v>
      </c>
    </row>
    <row r="942" spans="1:4">
      <c r="C942" t="s">
        <v>11</v>
      </c>
      <c r="D942">
        <v>63</v>
      </c>
    </row>
    <row r="943" spans="1:4">
      <c r="A943" t="s">
        <v>632</v>
      </c>
      <c r="D943">
        <v>280</v>
      </c>
    </row>
    <row r="944" spans="1:4">
      <c r="B944" t="s">
        <v>633</v>
      </c>
      <c r="D944">
        <v>280</v>
      </c>
    </row>
    <row r="945" spans="1:4">
      <c r="C945" t="s">
        <v>8</v>
      </c>
      <c r="D945">
        <v>280</v>
      </c>
    </row>
    <row r="946" spans="1:4">
      <c r="A946" t="s">
        <v>634</v>
      </c>
      <c r="D946">
        <v>381</v>
      </c>
    </row>
    <row r="947" spans="1:4">
      <c r="B947" t="s">
        <v>635</v>
      </c>
      <c r="D947">
        <v>381</v>
      </c>
    </row>
    <row r="948" spans="1:4">
      <c r="C948" t="s">
        <v>8</v>
      </c>
      <c r="D948">
        <v>381</v>
      </c>
    </row>
    <row r="949" spans="1:4">
      <c r="A949" t="s">
        <v>636</v>
      </c>
      <c r="D949">
        <v>774</v>
      </c>
    </row>
    <row r="950" spans="1:4">
      <c r="B950" t="s">
        <v>637</v>
      </c>
      <c r="D950">
        <v>774</v>
      </c>
    </row>
    <row r="951" spans="1:4">
      <c r="C951" t="s">
        <v>11</v>
      </c>
      <c r="D951">
        <v>774</v>
      </c>
    </row>
    <row r="952" spans="1:4">
      <c r="A952" t="s">
        <v>638</v>
      </c>
      <c r="D952">
        <v>32</v>
      </c>
    </row>
    <row r="953" spans="1:4">
      <c r="B953" t="s">
        <v>639</v>
      </c>
      <c r="D953">
        <v>32</v>
      </c>
    </row>
    <row r="954" spans="1:4">
      <c r="C954" t="s">
        <v>11</v>
      </c>
      <c r="D954">
        <v>32</v>
      </c>
    </row>
    <row r="955" spans="1:4">
      <c r="A955" t="s">
        <v>640</v>
      </c>
      <c r="D955">
        <v>137</v>
      </c>
    </row>
    <row r="956" spans="1:4">
      <c r="B956" t="s">
        <v>641</v>
      </c>
      <c r="D956">
        <v>137</v>
      </c>
    </row>
    <row r="957" spans="1:4">
      <c r="C957" t="s">
        <v>8</v>
      </c>
      <c r="D957">
        <v>137</v>
      </c>
    </row>
    <row r="958" spans="1:4">
      <c r="A958" t="s">
        <v>642</v>
      </c>
      <c r="D958">
        <v>1257</v>
      </c>
    </row>
    <row r="959" spans="1:4">
      <c r="B959" t="s">
        <v>643</v>
      </c>
      <c r="D959">
        <v>1257</v>
      </c>
    </row>
    <row r="960" spans="1:4">
      <c r="C960" t="s">
        <v>11</v>
      </c>
      <c r="D960">
        <v>1257</v>
      </c>
    </row>
    <row r="961" spans="1:4">
      <c r="A961" t="s">
        <v>644</v>
      </c>
      <c r="D961">
        <v>513</v>
      </c>
    </row>
    <row r="962" spans="1:4">
      <c r="B962" t="s">
        <v>645</v>
      </c>
      <c r="D962">
        <v>513</v>
      </c>
    </row>
    <row r="963" spans="1:4">
      <c r="C963" t="s">
        <v>11</v>
      </c>
      <c r="D963">
        <v>513</v>
      </c>
    </row>
    <row r="964" spans="1:4">
      <c r="A964" t="s">
        <v>646</v>
      </c>
      <c r="D964">
        <v>4006</v>
      </c>
    </row>
    <row r="965" spans="1:4">
      <c r="B965" t="s">
        <v>647</v>
      </c>
      <c r="D965">
        <v>4006</v>
      </c>
    </row>
    <row r="966" spans="1:4">
      <c r="C966" t="s">
        <v>8</v>
      </c>
      <c r="D966">
        <v>4006</v>
      </c>
    </row>
    <row r="967" spans="1:4">
      <c r="A967" t="s">
        <v>648</v>
      </c>
      <c r="D967">
        <v>610</v>
      </c>
    </row>
    <row r="968" spans="1:4">
      <c r="B968" t="s">
        <v>649</v>
      </c>
      <c r="D968">
        <v>610</v>
      </c>
    </row>
    <row r="969" spans="1:4">
      <c r="C969" t="s">
        <v>27</v>
      </c>
      <c r="D969">
        <v>610</v>
      </c>
    </row>
    <row r="970" spans="1:4">
      <c r="A970" t="s">
        <v>650</v>
      </c>
      <c r="D970">
        <v>85</v>
      </c>
    </row>
    <row r="971" spans="1:4">
      <c r="B971" t="s">
        <v>651</v>
      </c>
      <c r="D971">
        <v>85</v>
      </c>
    </row>
    <row r="972" spans="1:4">
      <c r="C972" t="s">
        <v>8</v>
      </c>
      <c r="D972">
        <v>85</v>
      </c>
    </row>
    <row r="973" spans="1:4">
      <c r="A973" t="s">
        <v>652</v>
      </c>
      <c r="D973">
        <v>181</v>
      </c>
    </row>
    <row r="974" spans="1:4">
      <c r="B974" t="s">
        <v>653</v>
      </c>
      <c r="D974">
        <v>181</v>
      </c>
    </row>
    <row r="975" spans="1:4">
      <c r="C975" t="s">
        <v>11</v>
      </c>
      <c r="D975">
        <v>181</v>
      </c>
    </row>
    <row r="976" spans="1:4">
      <c r="A976" t="s">
        <v>654</v>
      </c>
      <c r="D976">
        <v>1194</v>
      </c>
    </row>
    <row r="977" spans="1:4">
      <c r="B977" t="s">
        <v>655</v>
      </c>
      <c r="D977">
        <v>1194</v>
      </c>
    </row>
    <row r="978" spans="1:4">
      <c r="C978" t="s">
        <v>11</v>
      </c>
      <c r="D978">
        <v>1194</v>
      </c>
    </row>
    <row r="979" spans="1:4">
      <c r="A979" t="s">
        <v>656</v>
      </c>
      <c r="D979">
        <v>326</v>
      </c>
    </row>
    <row r="980" spans="1:4">
      <c r="B980" t="s">
        <v>657</v>
      </c>
      <c r="D980">
        <v>326</v>
      </c>
    </row>
    <row r="981" spans="1:4">
      <c r="C981" t="s">
        <v>11</v>
      </c>
      <c r="D981">
        <v>326</v>
      </c>
    </row>
    <row r="982" spans="1:4">
      <c r="A982" t="s">
        <v>658</v>
      </c>
      <c r="D982">
        <v>54</v>
      </c>
    </row>
    <row r="983" spans="1:4">
      <c r="B983" t="s">
        <v>659</v>
      </c>
      <c r="D983">
        <v>54</v>
      </c>
    </row>
    <row r="984" spans="1:4">
      <c r="C984" t="s">
        <v>8</v>
      </c>
      <c r="D984">
        <v>54</v>
      </c>
    </row>
    <row r="985" spans="1:4">
      <c r="A985" t="s">
        <v>660</v>
      </c>
      <c r="D985">
        <v>192</v>
      </c>
    </row>
    <row r="986" spans="1:4">
      <c r="B986" t="s">
        <v>661</v>
      </c>
      <c r="D986">
        <v>192</v>
      </c>
    </row>
    <row r="987" spans="1:4">
      <c r="C987" t="s">
        <v>8</v>
      </c>
      <c r="D987">
        <v>192</v>
      </c>
    </row>
    <row r="988" spans="1:4">
      <c r="A988" t="s">
        <v>662</v>
      </c>
      <c r="D988">
        <v>121</v>
      </c>
    </row>
    <row r="989" spans="1:4">
      <c r="B989" t="s">
        <v>663</v>
      </c>
      <c r="D989">
        <v>121</v>
      </c>
    </row>
    <row r="990" spans="1:4">
      <c r="C990" t="s">
        <v>11</v>
      </c>
      <c r="D990">
        <v>121</v>
      </c>
    </row>
    <row r="991" spans="1:4">
      <c r="A991" t="s">
        <v>664</v>
      </c>
      <c r="D991">
        <v>180</v>
      </c>
    </row>
    <row r="992" spans="1:4">
      <c r="B992" t="s">
        <v>665</v>
      </c>
      <c r="D992">
        <v>180</v>
      </c>
    </row>
    <row r="993" spans="1:4">
      <c r="C993" t="s">
        <v>8</v>
      </c>
      <c r="D993">
        <v>180</v>
      </c>
    </row>
    <row r="994" spans="1:4">
      <c r="A994" t="s">
        <v>666</v>
      </c>
      <c r="D994">
        <v>156</v>
      </c>
    </row>
    <row r="995" spans="1:4">
      <c r="B995" t="s">
        <v>667</v>
      </c>
      <c r="D995">
        <v>156</v>
      </c>
    </row>
    <row r="996" spans="1:4">
      <c r="C996" t="s">
        <v>8</v>
      </c>
      <c r="D996">
        <v>156</v>
      </c>
    </row>
    <row r="997" spans="1:4">
      <c r="A997" t="s">
        <v>668</v>
      </c>
      <c r="D997">
        <v>5180</v>
      </c>
    </row>
    <row r="998" spans="1:4">
      <c r="B998" t="s">
        <v>669</v>
      </c>
      <c r="D998">
        <v>5180</v>
      </c>
    </row>
    <row r="999" spans="1:4">
      <c r="C999" t="s">
        <v>8</v>
      </c>
      <c r="D999">
        <v>5180</v>
      </c>
    </row>
    <row r="1000" spans="1:4">
      <c r="A1000" t="s">
        <v>670</v>
      </c>
      <c r="D1000">
        <v>76</v>
      </c>
    </row>
    <row r="1001" spans="1:4">
      <c r="B1001" t="s">
        <v>671</v>
      </c>
      <c r="D1001">
        <v>76</v>
      </c>
    </row>
    <row r="1002" spans="1:4">
      <c r="C1002" t="s">
        <v>8</v>
      </c>
      <c r="D1002">
        <v>76</v>
      </c>
    </row>
    <row r="1003" spans="1:4">
      <c r="A1003" t="s">
        <v>672</v>
      </c>
      <c r="D1003">
        <v>91</v>
      </c>
    </row>
    <row r="1004" spans="1:4">
      <c r="B1004" t="s">
        <v>673</v>
      </c>
      <c r="D1004">
        <v>91</v>
      </c>
    </row>
    <row r="1005" spans="1:4">
      <c r="C1005" t="s">
        <v>11</v>
      </c>
      <c r="D1005">
        <v>91</v>
      </c>
    </row>
    <row r="1006" spans="1:4">
      <c r="A1006" t="s">
        <v>674</v>
      </c>
      <c r="D1006">
        <v>126</v>
      </c>
    </row>
    <row r="1007" spans="1:4">
      <c r="B1007" t="s">
        <v>675</v>
      </c>
      <c r="D1007">
        <v>126</v>
      </c>
    </row>
    <row r="1008" spans="1:4">
      <c r="C1008" t="s">
        <v>8</v>
      </c>
      <c r="D1008">
        <v>126</v>
      </c>
    </row>
    <row r="1009" spans="1:4">
      <c r="A1009" t="s">
        <v>676</v>
      </c>
      <c r="D1009">
        <v>439</v>
      </c>
    </row>
    <row r="1010" spans="1:4">
      <c r="B1010" t="s">
        <v>677</v>
      </c>
      <c r="D1010">
        <v>439</v>
      </c>
    </row>
    <row r="1011" spans="1:4">
      <c r="C1011" t="s">
        <v>27</v>
      </c>
      <c r="D1011">
        <v>439</v>
      </c>
    </row>
    <row r="1012" spans="1:4">
      <c r="A1012" t="s">
        <v>678</v>
      </c>
      <c r="D1012">
        <v>174</v>
      </c>
    </row>
    <row r="1013" spans="1:4">
      <c r="B1013" t="s">
        <v>679</v>
      </c>
      <c r="D1013">
        <v>174</v>
      </c>
    </row>
    <row r="1014" spans="1:4">
      <c r="C1014" t="s">
        <v>8</v>
      </c>
      <c r="D1014">
        <v>174</v>
      </c>
    </row>
    <row r="1015" spans="1:4">
      <c r="A1015" t="s">
        <v>680</v>
      </c>
      <c r="D1015">
        <v>375</v>
      </c>
    </row>
    <row r="1016" spans="1:4">
      <c r="B1016" t="s">
        <v>681</v>
      </c>
      <c r="D1016">
        <v>375</v>
      </c>
    </row>
    <row r="1017" spans="1:4">
      <c r="C1017" t="s">
        <v>8</v>
      </c>
      <c r="D1017">
        <v>375</v>
      </c>
    </row>
    <row r="1018" spans="1:4">
      <c r="A1018" t="s">
        <v>682</v>
      </c>
      <c r="D1018">
        <v>307</v>
      </c>
    </row>
    <row r="1019" spans="1:4">
      <c r="B1019" t="s">
        <v>683</v>
      </c>
      <c r="D1019">
        <v>307</v>
      </c>
    </row>
    <row r="1020" spans="1:4">
      <c r="C1020" t="s">
        <v>8</v>
      </c>
      <c r="D1020">
        <v>307</v>
      </c>
    </row>
    <row r="1021" spans="1:4">
      <c r="A1021" t="s">
        <v>684</v>
      </c>
      <c r="D1021">
        <v>19</v>
      </c>
    </row>
    <row r="1022" spans="1:4">
      <c r="B1022" t="s">
        <v>685</v>
      </c>
      <c r="D1022">
        <v>19</v>
      </c>
    </row>
    <row r="1023" spans="1:4">
      <c r="C1023" t="s">
        <v>11</v>
      </c>
      <c r="D1023">
        <v>19</v>
      </c>
    </row>
    <row r="1024" spans="1:4">
      <c r="A1024" t="s">
        <v>686</v>
      </c>
      <c r="D1024">
        <v>266</v>
      </c>
    </row>
    <row r="1025" spans="1:4">
      <c r="B1025" t="s">
        <v>687</v>
      </c>
      <c r="D1025">
        <v>266</v>
      </c>
    </row>
    <row r="1026" spans="1:4">
      <c r="C1026" t="s">
        <v>8</v>
      </c>
      <c r="D1026">
        <v>266</v>
      </c>
    </row>
    <row r="1027" spans="1:4">
      <c r="A1027" t="s">
        <v>688</v>
      </c>
      <c r="D1027">
        <v>51</v>
      </c>
    </row>
    <row r="1028" spans="1:4">
      <c r="B1028" t="s">
        <v>689</v>
      </c>
      <c r="D1028">
        <v>51</v>
      </c>
    </row>
    <row r="1029" spans="1:4">
      <c r="C1029" t="s">
        <v>27</v>
      </c>
      <c r="D1029">
        <v>51</v>
      </c>
    </row>
    <row r="1030" spans="1:4">
      <c r="A1030" t="s">
        <v>690</v>
      </c>
      <c r="D1030">
        <v>1629</v>
      </c>
    </row>
    <row r="1031" spans="1:4">
      <c r="B1031" t="s">
        <v>691</v>
      </c>
      <c r="D1031">
        <v>1629</v>
      </c>
    </row>
    <row r="1032" spans="1:4">
      <c r="C1032" t="s">
        <v>8</v>
      </c>
      <c r="D1032">
        <v>1629</v>
      </c>
    </row>
    <row r="1033" spans="1:4">
      <c r="A1033" t="s">
        <v>692</v>
      </c>
      <c r="D1033">
        <v>35</v>
      </c>
    </row>
    <row r="1034" spans="1:4">
      <c r="B1034" t="s">
        <v>693</v>
      </c>
      <c r="D1034">
        <v>35</v>
      </c>
    </row>
    <row r="1035" spans="1:4">
      <c r="C1035" t="s">
        <v>27</v>
      </c>
      <c r="D1035">
        <v>35</v>
      </c>
    </row>
    <row r="1036" spans="1:4">
      <c r="A1036" t="s">
        <v>694</v>
      </c>
      <c r="D1036">
        <v>49</v>
      </c>
    </row>
    <row r="1037" spans="1:4">
      <c r="B1037" t="s">
        <v>695</v>
      </c>
      <c r="D1037">
        <v>49</v>
      </c>
    </row>
    <row r="1038" spans="1:4">
      <c r="C1038" t="s">
        <v>11</v>
      </c>
      <c r="D1038">
        <v>49</v>
      </c>
    </row>
    <row r="1039" spans="1:4">
      <c r="A1039" t="s">
        <v>696</v>
      </c>
      <c r="D1039">
        <v>75</v>
      </c>
    </row>
    <row r="1040" spans="1:4">
      <c r="B1040" t="s">
        <v>697</v>
      </c>
      <c r="D1040">
        <v>75</v>
      </c>
    </row>
    <row r="1041" spans="1:4">
      <c r="C1041" t="s">
        <v>27</v>
      </c>
      <c r="D1041">
        <v>75</v>
      </c>
    </row>
    <row r="1042" spans="1:4">
      <c r="A1042" t="s">
        <v>698</v>
      </c>
      <c r="D1042">
        <v>676</v>
      </c>
    </row>
    <row r="1043" spans="1:4">
      <c r="B1043" t="s">
        <v>699</v>
      </c>
      <c r="D1043">
        <v>676</v>
      </c>
    </row>
    <row r="1044" spans="1:4">
      <c r="C1044" t="s">
        <v>8</v>
      </c>
      <c r="D1044">
        <v>676</v>
      </c>
    </row>
    <row r="1045" spans="1:4">
      <c r="A1045" t="s">
        <v>700</v>
      </c>
      <c r="D1045">
        <v>1095</v>
      </c>
    </row>
    <row r="1046" spans="1:4">
      <c r="B1046" t="s">
        <v>701</v>
      </c>
      <c r="D1046">
        <v>1095</v>
      </c>
    </row>
    <row r="1047" spans="1:4">
      <c r="C1047" t="s">
        <v>8</v>
      </c>
      <c r="D1047">
        <v>1095</v>
      </c>
    </row>
    <row r="1048" spans="1:4">
      <c r="A1048" t="s">
        <v>702</v>
      </c>
      <c r="D1048">
        <v>4498</v>
      </c>
    </row>
    <row r="1049" spans="1:4">
      <c r="B1049" t="s">
        <v>703</v>
      </c>
      <c r="D1049">
        <v>4498</v>
      </c>
    </row>
    <row r="1050" spans="1:4">
      <c r="C1050" t="s">
        <v>8</v>
      </c>
      <c r="D1050">
        <v>4498</v>
      </c>
    </row>
    <row r="1051" spans="1:4">
      <c r="A1051" t="s">
        <v>704</v>
      </c>
      <c r="D1051">
        <v>191</v>
      </c>
    </row>
    <row r="1052" spans="1:4">
      <c r="B1052" t="s">
        <v>705</v>
      </c>
      <c r="D1052">
        <v>191</v>
      </c>
    </row>
    <row r="1053" spans="1:4">
      <c r="C1053" t="s">
        <v>8</v>
      </c>
      <c r="D1053">
        <v>191</v>
      </c>
    </row>
    <row r="1054" spans="1:4">
      <c r="A1054" t="s">
        <v>706</v>
      </c>
      <c r="D1054">
        <v>236</v>
      </c>
    </row>
    <row r="1055" spans="1:4">
      <c r="B1055" t="s">
        <v>707</v>
      </c>
      <c r="D1055">
        <v>236</v>
      </c>
    </row>
    <row r="1056" spans="1:4">
      <c r="C1056" t="s">
        <v>8</v>
      </c>
      <c r="D1056">
        <v>236</v>
      </c>
    </row>
    <row r="1057" spans="1:4">
      <c r="A1057" t="s">
        <v>708</v>
      </c>
      <c r="D1057">
        <v>116</v>
      </c>
    </row>
    <row r="1058" spans="1:4">
      <c r="B1058" t="s">
        <v>709</v>
      </c>
      <c r="D1058">
        <v>116</v>
      </c>
    </row>
    <row r="1059" spans="1:4">
      <c r="C1059" t="s">
        <v>8</v>
      </c>
      <c r="D1059">
        <v>116</v>
      </c>
    </row>
    <row r="1060" spans="1:4">
      <c r="A1060" t="s">
        <v>710</v>
      </c>
      <c r="D1060">
        <v>5168</v>
      </c>
    </row>
    <row r="1061" spans="1:4">
      <c r="B1061" t="s">
        <v>711</v>
      </c>
      <c r="D1061">
        <v>5168</v>
      </c>
    </row>
    <row r="1062" spans="1:4">
      <c r="C1062" t="s">
        <v>8</v>
      </c>
      <c r="D1062">
        <v>5168</v>
      </c>
    </row>
    <row r="1063" spans="1:4">
      <c r="A1063" t="s">
        <v>712</v>
      </c>
      <c r="D1063">
        <v>676</v>
      </c>
    </row>
    <row r="1064" spans="1:4">
      <c r="B1064" t="s">
        <v>713</v>
      </c>
      <c r="D1064">
        <v>676</v>
      </c>
    </row>
    <row r="1065" spans="1:4">
      <c r="C1065" t="s">
        <v>11</v>
      </c>
      <c r="D1065">
        <v>676</v>
      </c>
    </row>
    <row r="1066" spans="1:4">
      <c r="A1066" t="s">
        <v>714</v>
      </c>
      <c r="D1066">
        <v>1548</v>
      </c>
    </row>
    <row r="1067" spans="1:4">
      <c r="B1067" t="s">
        <v>715</v>
      </c>
      <c r="D1067">
        <v>1548</v>
      </c>
    </row>
    <row r="1068" spans="1:4">
      <c r="C1068" t="s">
        <v>8</v>
      </c>
      <c r="D1068">
        <v>1548</v>
      </c>
    </row>
    <row r="1069" spans="1:4">
      <c r="A1069" t="s">
        <v>716</v>
      </c>
      <c r="D1069">
        <v>3779</v>
      </c>
    </row>
    <row r="1070" spans="1:4">
      <c r="B1070" t="s">
        <v>717</v>
      </c>
      <c r="D1070">
        <v>3483</v>
      </c>
    </row>
    <row r="1071" spans="1:4">
      <c r="C1071" t="s">
        <v>11</v>
      </c>
      <c r="D1071">
        <v>3483</v>
      </c>
    </row>
    <row r="1072" spans="1:4">
      <c r="B1072" t="s">
        <v>718</v>
      </c>
      <c r="D1072">
        <v>296</v>
      </c>
    </row>
    <row r="1073" spans="1:4">
      <c r="C1073" t="s">
        <v>8</v>
      </c>
      <c r="D1073">
        <v>296</v>
      </c>
    </row>
    <row r="1074" spans="1:4">
      <c r="A1074" t="s">
        <v>719</v>
      </c>
      <c r="D1074">
        <v>2443</v>
      </c>
    </row>
    <row r="1075" spans="1:4">
      <c r="B1075" t="s">
        <v>720</v>
      </c>
      <c r="D1075">
        <v>2443</v>
      </c>
    </row>
    <row r="1076" spans="1:4">
      <c r="C1076" t="s">
        <v>8</v>
      </c>
      <c r="D1076">
        <v>2443</v>
      </c>
    </row>
    <row r="1077" spans="1:4">
      <c r="A1077" t="s">
        <v>721</v>
      </c>
      <c r="D1077">
        <v>955</v>
      </c>
    </row>
    <row r="1078" spans="1:4">
      <c r="B1078" t="s">
        <v>722</v>
      </c>
      <c r="D1078">
        <v>955</v>
      </c>
    </row>
    <row r="1079" spans="1:4">
      <c r="C1079" t="s">
        <v>11</v>
      </c>
      <c r="D1079">
        <v>955</v>
      </c>
    </row>
    <row r="1080" spans="1:4">
      <c r="A1080" t="s">
        <v>723</v>
      </c>
      <c r="D1080">
        <v>226</v>
      </c>
    </row>
    <row r="1081" spans="1:4">
      <c r="B1081" t="s">
        <v>724</v>
      </c>
      <c r="D1081">
        <v>226</v>
      </c>
    </row>
    <row r="1082" spans="1:4">
      <c r="C1082" t="s">
        <v>8</v>
      </c>
      <c r="D1082">
        <v>226</v>
      </c>
    </row>
    <row r="1083" spans="1:4">
      <c r="A1083" t="s">
        <v>725</v>
      </c>
      <c r="D1083">
        <v>1122</v>
      </c>
    </row>
    <row r="1084" spans="1:4">
      <c r="B1084" t="s">
        <v>726</v>
      </c>
      <c r="D1084">
        <v>1122</v>
      </c>
    </row>
    <row r="1085" spans="1:4">
      <c r="C1085" t="s">
        <v>27</v>
      </c>
      <c r="D1085">
        <v>1122</v>
      </c>
    </row>
    <row r="1086" spans="1:4">
      <c r="A1086" t="s">
        <v>727</v>
      </c>
      <c r="D1086">
        <v>75</v>
      </c>
    </row>
    <row r="1087" spans="1:4">
      <c r="B1087" t="s">
        <v>728</v>
      </c>
      <c r="D1087">
        <v>75</v>
      </c>
    </row>
    <row r="1088" spans="1:4">
      <c r="C1088" t="s">
        <v>11</v>
      </c>
      <c r="D1088">
        <v>75</v>
      </c>
    </row>
    <row r="1089" spans="1:4">
      <c r="A1089" t="s">
        <v>729</v>
      </c>
      <c r="D1089">
        <v>1608</v>
      </c>
    </row>
    <row r="1090" spans="1:4">
      <c r="B1090" t="s">
        <v>730</v>
      </c>
      <c r="D1090">
        <v>1608</v>
      </c>
    </row>
    <row r="1091" spans="1:4">
      <c r="C1091" t="s">
        <v>11</v>
      </c>
      <c r="D1091">
        <v>1608</v>
      </c>
    </row>
    <row r="1092" spans="1:4">
      <c r="A1092" t="s">
        <v>731</v>
      </c>
      <c r="D1092">
        <v>1790</v>
      </c>
    </row>
    <row r="1093" spans="1:4">
      <c r="B1093" t="s">
        <v>732</v>
      </c>
      <c r="D1093">
        <v>1790</v>
      </c>
    </row>
    <row r="1094" spans="1:4">
      <c r="C1094" t="s">
        <v>11</v>
      </c>
      <c r="D1094">
        <v>1790</v>
      </c>
    </row>
    <row r="1095" spans="1:4">
      <c r="A1095" t="s">
        <v>733</v>
      </c>
      <c r="D1095">
        <v>252</v>
      </c>
    </row>
    <row r="1096" spans="1:4">
      <c r="B1096" t="s">
        <v>734</v>
      </c>
      <c r="D1096">
        <v>252</v>
      </c>
    </row>
    <row r="1097" spans="1:4">
      <c r="C1097" t="s">
        <v>11</v>
      </c>
      <c r="D1097">
        <v>252</v>
      </c>
    </row>
    <row r="1098" spans="1:4">
      <c r="A1098" t="s">
        <v>735</v>
      </c>
      <c r="D1098">
        <v>484</v>
      </c>
    </row>
    <row r="1099" spans="1:4">
      <c r="B1099" t="s">
        <v>736</v>
      </c>
      <c r="D1099">
        <v>484</v>
      </c>
    </row>
    <row r="1100" spans="1:4">
      <c r="C1100" t="s">
        <v>8</v>
      </c>
      <c r="D1100">
        <v>484</v>
      </c>
    </row>
    <row r="1101" spans="1:4">
      <c r="A1101" t="s">
        <v>737</v>
      </c>
      <c r="D1101">
        <v>53</v>
      </c>
    </row>
    <row r="1102" spans="1:4">
      <c r="B1102" t="s">
        <v>738</v>
      </c>
      <c r="D1102">
        <v>53</v>
      </c>
    </row>
    <row r="1103" spans="1:4">
      <c r="C1103" t="s">
        <v>8</v>
      </c>
      <c r="D1103">
        <v>53</v>
      </c>
    </row>
    <row r="1104" spans="1:4">
      <c r="A1104" t="s">
        <v>739</v>
      </c>
      <c r="D1104">
        <v>2526</v>
      </c>
    </row>
    <row r="1105" spans="1:4">
      <c r="B1105" t="s">
        <v>740</v>
      </c>
      <c r="D1105">
        <v>2526</v>
      </c>
    </row>
    <row r="1106" spans="1:4">
      <c r="C1106" t="s">
        <v>8</v>
      </c>
      <c r="D1106">
        <v>2526</v>
      </c>
    </row>
    <row r="1107" spans="1:4">
      <c r="A1107" t="s">
        <v>741</v>
      </c>
      <c r="D1107">
        <v>91</v>
      </c>
    </row>
    <row r="1108" spans="1:4">
      <c r="B1108" t="s">
        <v>742</v>
      </c>
      <c r="D1108">
        <v>91</v>
      </c>
    </row>
    <row r="1109" spans="1:4">
      <c r="C1109" t="s">
        <v>8</v>
      </c>
      <c r="D1109">
        <v>91</v>
      </c>
    </row>
    <row r="1110" spans="1:4">
      <c r="A1110" t="s">
        <v>743</v>
      </c>
      <c r="D1110">
        <v>71</v>
      </c>
    </row>
    <row r="1111" spans="1:4">
      <c r="B1111" t="s">
        <v>744</v>
      </c>
      <c r="D1111">
        <v>71</v>
      </c>
    </row>
    <row r="1112" spans="1:4">
      <c r="C1112" t="s">
        <v>8</v>
      </c>
      <c r="D1112">
        <v>71</v>
      </c>
    </row>
    <row r="1113" spans="1:4">
      <c r="A1113" t="s">
        <v>745</v>
      </c>
      <c r="D1113">
        <v>250</v>
      </c>
    </row>
    <row r="1114" spans="1:4">
      <c r="B1114" t="s">
        <v>746</v>
      </c>
      <c r="D1114">
        <v>250</v>
      </c>
    </row>
    <row r="1115" spans="1:4">
      <c r="C1115" t="s">
        <v>8</v>
      </c>
      <c r="D1115">
        <v>250</v>
      </c>
    </row>
    <row r="1116" spans="1:4">
      <c r="A1116" t="s">
        <v>747</v>
      </c>
      <c r="D1116">
        <v>34</v>
      </c>
    </row>
    <row r="1117" spans="1:4">
      <c r="B1117" t="s">
        <v>748</v>
      </c>
      <c r="D1117">
        <v>34</v>
      </c>
    </row>
    <row r="1118" spans="1:4">
      <c r="C1118" t="s">
        <v>11</v>
      </c>
      <c r="D1118">
        <v>34</v>
      </c>
    </row>
    <row r="1119" spans="1:4">
      <c r="A1119" t="s">
        <v>749</v>
      </c>
      <c r="D1119">
        <v>100</v>
      </c>
    </row>
    <row r="1120" spans="1:4">
      <c r="B1120" t="s">
        <v>750</v>
      </c>
      <c r="D1120">
        <v>100</v>
      </c>
    </row>
    <row r="1121" spans="1:4">
      <c r="C1121" t="s">
        <v>8</v>
      </c>
      <c r="D1121">
        <v>100</v>
      </c>
    </row>
    <row r="1122" spans="1:4">
      <c r="A1122" t="s">
        <v>751</v>
      </c>
      <c r="D1122">
        <v>126</v>
      </c>
    </row>
    <row r="1123" spans="1:4">
      <c r="B1123" t="s">
        <v>752</v>
      </c>
      <c r="D1123">
        <v>126</v>
      </c>
    </row>
    <row r="1124" spans="1:4">
      <c r="C1124" t="s">
        <v>8</v>
      </c>
      <c r="D1124">
        <v>126</v>
      </c>
    </row>
    <row r="1125" spans="1:4">
      <c r="A1125" t="s">
        <v>753</v>
      </c>
      <c r="D1125">
        <v>504</v>
      </c>
    </row>
    <row r="1126" spans="1:4">
      <c r="B1126" t="s">
        <v>754</v>
      </c>
      <c r="D1126">
        <v>504</v>
      </c>
    </row>
    <row r="1127" spans="1:4">
      <c r="C1127" t="s">
        <v>11</v>
      </c>
      <c r="D1127">
        <v>504</v>
      </c>
    </row>
    <row r="1128" spans="1:4">
      <c r="A1128" t="s">
        <v>755</v>
      </c>
      <c r="D1128">
        <v>1758</v>
      </c>
    </row>
    <row r="1129" spans="1:4">
      <c r="B1129" t="s">
        <v>756</v>
      </c>
      <c r="D1129">
        <v>1758</v>
      </c>
    </row>
    <row r="1130" spans="1:4">
      <c r="C1130" t="s">
        <v>11</v>
      </c>
      <c r="D1130">
        <v>1758</v>
      </c>
    </row>
    <row r="1131" spans="1:4">
      <c r="A1131" t="s">
        <v>757</v>
      </c>
      <c r="D1131">
        <v>2551</v>
      </c>
    </row>
    <row r="1132" spans="1:4">
      <c r="B1132" t="s">
        <v>758</v>
      </c>
      <c r="D1132">
        <v>2551</v>
      </c>
    </row>
    <row r="1133" spans="1:4">
      <c r="C1133" t="s">
        <v>8</v>
      </c>
      <c r="D1133">
        <v>2551</v>
      </c>
    </row>
    <row r="1134" spans="1:4">
      <c r="A1134" t="s">
        <v>759</v>
      </c>
      <c r="D1134">
        <v>159</v>
      </c>
    </row>
    <row r="1135" spans="1:4">
      <c r="B1135" t="s">
        <v>760</v>
      </c>
      <c r="D1135">
        <v>159</v>
      </c>
    </row>
    <row r="1136" spans="1:4">
      <c r="C1136" t="s">
        <v>8</v>
      </c>
      <c r="D1136">
        <v>159</v>
      </c>
    </row>
    <row r="1137" spans="1:4">
      <c r="A1137" t="s">
        <v>761</v>
      </c>
      <c r="D1137">
        <v>115</v>
      </c>
    </row>
    <row r="1138" spans="1:4">
      <c r="B1138" t="s">
        <v>762</v>
      </c>
      <c r="D1138">
        <v>115</v>
      </c>
    </row>
    <row r="1139" spans="1:4">
      <c r="C1139" t="s">
        <v>11</v>
      </c>
      <c r="D1139">
        <v>115</v>
      </c>
    </row>
    <row r="1140" spans="1:4">
      <c r="A1140" t="s">
        <v>763</v>
      </c>
      <c r="D1140">
        <v>113</v>
      </c>
    </row>
    <row r="1141" spans="1:4">
      <c r="B1141" t="s">
        <v>764</v>
      </c>
      <c r="D1141">
        <v>113</v>
      </c>
    </row>
    <row r="1142" spans="1:4">
      <c r="C1142" t="s">
        <v>11</v>
      </c>
      <c r="D1142">
        <v>113</v>
      </c>
    </row>
    <row r="1143" spans="1:4">
      <c r="A1143" t="s">
        <v>765</v>
      </c>
      <c r="D1143">
        <v>10</v>
      </c>
    </row>
    <row r="1144" spans="1:4">
      <c r="B1144" t="s">
        <v>766</v>
      </c>
      <c r="D1144">
        <v>10</v>
      </c>
    </row>
    <row r="1145" spans="1:4">
      <c r="C1145" t="s">
        <v>11</v>
      </c>
      <c r="D1145">
        <v>10</v>
      </c>
    </row>
    <row r="1146" spans="1:4">
      <c r="A1146" t="s">
        <v>767</v>
      </c>
      <c r="D1146">
        <v>395</v>
      </c>
    </row>
    <row r="1147" spans="1:4">
      <c r="B1147" t="s">
        <v>768</v>
      </c>
      <c r="D1147">
        <v>395</v>
      </c>
    </row>
    <row r="1148" spans="1:4">
      <c r="C1148" t="s">
        <v>11</v>
      </c>
      <c r="D1148">
        <v>395</v>
      </c>
    </row>
    <row r="1149" spans="1:4">
      <c r="A1149" t="s">
        <v>769</v>
      </c>
      <c r="D1149">
        <v>1604</v>
      </c>
    </row>
    <row r="1150" spans="1:4">
      <c r="B1150" t="s">
        <v>770</v>
      </c>
      <c r="D1150">
        <v>1604</v>
      </c>
    </row>
    <row r="1151" spans="1:4">
      <c r="C1151" t="s">
        <v>8</v>
      </c>
      <c r="D1151">
        <v>1604</v>
      </c>
    </row>
    <row r="1152" spans="1:4">
      <c r="A1152" t="s">
        <v>771</v>
      </c>
      <c r="D1152">
        <v>2218</v>
      </c>
    </row>
    <row r="1153" spans="1:4">
      <c r="B1153" t="s">
        <v>772</v>
      </c>
      <c r="D1153">
        <v>2218</v>
      </c>
    </row>
    <row r="1154" spans="1:4">
      <c r="C1154" t="s">
        <v>8</v>
      </c>
      <c r="D1154">
        <v>2218</v>
      </c>
    </row>
    <row r="1155" spans="1:4">
      <c r="A1155" t="s">
        <v>773</v>
      </c>
      <c r="D1155">
        <v>1</v>
      </c>
    </row>
    <row r="1156" spans="1:4">
      <c r="B1156" t="s">
        <v>774</v>
      </c>
      <c r="D1156">
        <v>1</v>
      </c>
    </row>
    <row r="1157" spans="1:4">
      <c r="C1157" t="s">
        <v>11</v>
      </c>
      <c r="D1157">
        <v>1</v>
      </c>
    </row>
    <row r="1158" spans="1:4">
      <c r="A1158" t="s">
        <v>775</v>
      </c>
      <c r="D1158">
        <v>268</v>
      </c>
    </row>
    <row r="1159" spans="1:4">
      <c r="B1159" t="s">
        <v>776</v>
      </c>
      <c r="D1159">
        <v>268</v>
      </c>
    </row>
    <row r="1160" spans="1:4">
      <c r="C1160" t="s">
        <v>8</v>
      </c>
      <c r="D1160">
        <v>268</v>
      </c>
    </row>
    <row r="1161" spans="1:4">
      <c r="A1161" t="s">
        <v>777</v>
      </c>
      <c r="D1161">
        <v>1894</v>
      </c>
    </row>
    <row r="1162" spans="1:4">
      <c r="B1162" t="s">
        <v>778</v>
      </c>
      <c r="D1162">
        <v>1894</v>
      </c>
    </row>
    <row r="1163" spans="1:4">
      <c r="C1163" t="s">
        <v>8</v>
      </c>
      <c r="D1163">
        <v>1894</v>
      </c>
    </row>
    <row r="1164" spans="1:4">
      <c r="A1164" t="s">
        <v>779</v>
      </c>
      <c r="D1164">
        <v>185</v>
      </c>
    </row>
    <row r="1165" spans="1:4">
      <c r="B1165" t="s">
        <v>780</v>
      </c>
      <c r="D1165">
        <v>185</v>
      </c>
    </row>
    <row r="1166" spans="1:4">
      <c r="C1166" t="s">
        <v>8</v>
      </c>
      <c r="D1166">
        <v>185</v>
      </c>
    </row>
    <row r="1167" spans="1:4">
      <c r="A1167" t="s">
        <v>781</v>
      </c>
      <c r="D1167">
        <v>2331</v>
      </c>
    </row>
    <row r="1168" spans="1:4">
      <c r="B1168" t="s">
        <v>782</v>
      </c>
      <c r="D1168">
        <v>2331</v>
      </c>
    </row>
    <row r="1169" spans="1:4">
      <c r="C1169" t="s">
        <v>8</v>
      </c>
      <c r="D1169">
        <v>2331</v>
      </c>
    </row>
    <row r="1170" spans="1:4">
      <c r="A1170" t="s">
        <v>783</v>
      </c>
      <c r="D1170">
        <v>340</v>
      </c>
    </row>
    <row r="1171" spans="1:4">
      <c r="B1171" t="s">
        <v>784</v>
      </c>
      <c r="D1171">
        <v>340</v>
      </c>
    </row>
    <row r="1172" spans="1:4">
      <c r="C1172" t="s">
        <v>8</v>
      </c>
      <c r="D1172">
        <v>340</v>
      </c>
    </row>
    <row r="1173" spans="1:4">
      <c r="A1173" t="s">
        <v>785</v>
      </c>
      <c r="D1173">
        <v>1573</v>
      </c>
    </row>
    <row r="1174" spans="1:4">
      <c r="B1174" t="s">
        <v>786</v>
      </c>
      <c r="D1174">
        <v>1573</v>
      </c>
    </row>
    <row r="1175" spans="1:4">
      <c r="C1175" t="s">
        <v>8</v>
      </c>
      <c r="D1175">
        <v>1573</v>
      </c>
    </row>
    <row r="1176" spans="1:4">
      <c r="A1176" t="s">
        <v>787</v>
      </c>
      <c r="D1176">
        <v>3533</v>
      </c>
    </row>
    <row r="1177" spans="1:4">
      <c r="B1177" t="s">
        <v>788</v>
      </c>
      <c r="D1177">
        <v>3533</v>
      </c>
    </row>
    <row r="1178" spans="1:4">
      <c r="C1178" t="s">
        <v>8</v>
      </c>
      <c r="D1178">
        <v>3533</v>
      </c>
    </row>
    <row r="1179" spans="1:4">
      <c r="A1179" t="s">
        <v>789</v>
      </c>
      <c r="D1179">
        <v>390</v>
      </c>
    </row>
    <row r="1180" spans="1:4">
      <c r="B1180" t="s">
        <v>790</v>
      </c>
      <c r="D1180">
        <v>390</v>
      </c>
    </row>
    <row r="1181" spans="1:4">
      <c r="C1181" t="s">
        <v>27</v>
      </c>
      <c r="D1181">
        <v>390</v>
      </c>
    </row>
    <row r="1182" spans="1:4">
      <c r="A1182" t="s">
        <v>791</v>
      </c>
      <c r="D1182">
        <v>1539</v>
      </c>
    </row>
    <row r="1183" spans="1:4">
      <c r="B1183" t="s">
        <v>792</v>
      </c>
      <c r="D1183">
        <v>1539</v>
      </c>
    </row>
    <row r="1184" spans="1:4">
      <c r="C1184" t="s">
        <v>8</v>
      </c>
      <c r="D1184">
        <v>1539</v>
      </c>
    </row>
    <row r="1185" spans="1:4">
      <c r="A1185" t="s">
        <v>793</v>
      </c>
      <c r="D1185">
        <v>50</v>
      </c>
    </row>
    <row r="1186" spans="1:4">
      <c r="B1186" t="s">
        <v>794</v>
      </c>
      <c r="D1186">
        <v>50</v>
      </c>
    </row>
    <row r="1187" spans="1:4">
      <c r="C1187" t="s">
        <v>8</v>
      </c>
      <c r="D1187">
        <v>50</v>
      </c>
    </row>
    <row r="1188" spans="1:4">
      <c r="A1188" t="s">
        <v>795</v>
      </c>
      <c r="D1188">
        <v>140</v>
      </c>
    </row>
    <row r="1189" spans="1:4">
      <c r="B1189" t="s">
        <v>796</v>
      </c>
      <c r="D1189">
        <v>140</v>
      </c>
    </row>
    <row r="1190" spans="1:4">
      <c r="C1190" t="s">
        <v>8</v>
      </c>
      <c r="D1190">
        <v>140</v>
      </c>
    </row>
    <row r="1191" spans="1:4">
      <c r="A1191" t="s">
        <v>797</v>
      </c>
      <c r="D1191">
        <v>2179</v>
      </c>
    </row>
    <row r="1192" spans="1:4">
      <c r="B1192" t="s">
        <v>798</v>
      </c>
      <c r="D1192">
        <v>2179</v>
      </c>
    </row>
    <row r="1193" spans="1:4">
      <c r="C1193" t="s">
        <v>11</v>
      </c>
      <c r="D1193">
        <v>2179</v>
      </c>
    </row>
    <row r="1194" spans="1:4">
      <c r="A1194" t="s">
        <v>799</v>
      </c>
      <c r="D1194">
        <v>742</v>
      </c>
    </row>
    <row r="1195" spans="1:4">
      <c r="B1195" t="s">
        <v>800</v>
      </c>
      <c r="D1195">
        <v>742</v>
      </c>
    </row>
    <row r="1196" spans="1:4">
      <c r="C1196" t="s">
        <v>11</v>
      </c>
      <c r="D1196">
        <v>742</v>
      </c>
    </row>
    <row r="1197" spans="1:4">
      <c r="A1197" t="s">
        <v>801</v>
      </c>
      <c r="D1197">
        <v>16</v>
      </c>
    </row>
    <row r="1198" spans="1:4">
      <c r="B1198" t="s">
        <v>802</v>
      </c>
      <c r="D1198">
        <v>16</v>
      </c>
    </row>
    <row r="1199" spans="1:4">
      <c r="C1199" t="s">
        <v>11</v>
      </c>
      <c r="D1199">
        <v>16</v>
      </c>
    </row>
    <row r="1200" spans="1:4">
      <c r="A1200" t="s">
        <v>803</v>
      </c>
      <c r="D1200">
        <v>6406</v>
      </c>
    </row>
    <row r="1201" spans="1:4">
      <c r="B1201" t="s">
        <v>804</v>
      </c>
      <c r="D1201">
        <v>6406</v>
      </c>
    </row>
    <row r="1202" spans="1:4">
      <c r="C1202" t="s">
        <v>8</v>
      </c>
      <c r="D1202">
        <v>6406</v>
      </c>
    </row>
    <row r="1203" spans="1:4">
      <c r="A1203" t="s">
        <v>805</v>
      </c>
      <c r="D1203">
        <v>13</v>
      </c>
    </row>
    <row r="1204" spans="1:4">
      <c r="B1204" t="s">
        <v>806</v>
      </c>
      <c r="D1204">
        <v>13</v>
      </c>
    </row>
    <row r="1205" spans="1:4">
      <c r="C1205" t="s">
        <v>11</v>
      </c>
      <c r="D1205">
        <v>13</v>
      </c>
    </row>
    <row r="1206" spans="1:4">
      <c r="A1206" t="s">
        <v>807</v>
      </c>
      <c r="D1206">
        <v>2072</v>
      </c>
    </row>
    <row r="1207" spans="1:4">
      <c r="B1207" t="s">
        <v>808</v>
      </c>
      <c r="D1207">
        <v>2072</v>
      </c>
    </row>
    <row r="1208" spans="1:4">
      <c r="C1208" t="s">
        <v>11</v>
      </c>
      <c r="D1208">
        <v>2072</v>
      </c>
    </row>
    <row r="1209" spans="1:4">
      <c r="A1209" t="s">
        <v>809</v>
      </c>
      <c r="D1209">
        <v>3177</v>
      </c>
    </row>
    <row r="1210" spans="1:4">
      <c r="B1210" t="s">
        <v>810</v>
      </c>
      <c r="D1210">
        <v>3177</v>
      </c>
    </row>
    <row r="1211" spans="1:4">
      <c r="C1211" t="s">
        <v>8</v>
      </c>
      <c r="D1211">
        <v>3177</v>
      </c>
    </row>
    <row r="1212" spans="1:4">
      <c r="A1212" t="s">
        <v>811</v>
      </c>
      <c r="D1212">
        <v>194</v>
      </c>
    </row>
    <row r="1213" spans="1:4">
      <c r="B1213" t="s">
        <v>812</v>
      </c>
      <c r="D1213">
        <v>194</v>
      </c>
    </row>
    <row r="1214" spans="1:4">
      <c r="C1214" t="s">
        <v>8</v>
      </c>
      <c r="D1214">
        <v>194</v>
      </c>
    </row>
    <row r="1215" spans="1:4">
      <c r="A1215" t="s">
        <v>813</v>
      </c>
      <c r="D1215">
        <v>366</v>
      </c>
    </row>
    <row r="1216" spans="1:4">
      <c r="B1216" t="s">
        <v>814</v>
      </c>
      <c r="D1216">
        <v>366</v>
      </c>
    </row>
    <row r="1217" spans="1:4">
      <c r="C1217" t="s">
        <v>8</v>
      </c>
      <c r="D1217">
        <v>366</v>
      </c>
    </row>
    <row r="1218" spans="1:4">
      <c r="A1218" t="s">
        <v>815</v>
      </c>
      <c r="D1218">
        <v>125</v>
      </c>
    </row>
    <row r="1219" spans="1:4">
      <c r="B1219" t="s">
        <v>816</v>
      </c>
      <c r="D1219">
        <v>125</v>
      </c>
    </row>
    <row r="1220" spans="1:4">
      <c r="C1220" t="s">
        <v>8</v>
      </c>
      <c r="D1220">
        <v>125</v>
      </c>
    </row>
    <row r="1221" spans="1:4">
      <c r="A1221" t="s">
        <v>817</v>
      </c>
      <c r="D1221">
        <v>2053</v>
      </c>
    </row>
    <row r="1222" spans="1:4">
      <c r="B1222" t="s">
        <v>818</v>
      </c>
      <c r="D1222">
        <v>2053</v>
      </c>
    </row>
    <row r="1223" spans="1:4">
      <c r="C1223" t="s">
        <v>8</v>
      </c>
      <c r="D1223">
        <v>2053</v>
      </c>
    </row>
    <row r="1224" spans="1:4">
      <c r="A1224" t="s">
        <v>819</v>
      </c>
      <c r="D1224">
        <v>1071</v>
      </c>
    </row>
    <row r="1225" spans="1:4">
      <c r="B1225" t="s">
        <v>820</v>
      </c>
      <c r="D1225">
        <v>1071</v>
      </c>
    </row>
    <row r="1226" spans="1:4">
      <c r="C1226" t="s">
        <v>8</v>
      </c>
      <c r="D1226">
        <v>1071</v>
      </c>
    </row>
    <row r="1227" spans="1:4">
      <c r="A1227" t="s">
        <v>821</v>
      </c>
      <c r="D1227">
        <v>4306</v>
      </c>
    </row>
    <row r="1228" spans="1:4">
      <c r="B1228" t="s">
        <v>822</v>
      </c>
      <c r="D1228">
        <v>2307</v>
      </c>
    </row>
    <row r="1229" spans="1:4">
      <c r="C1229" t="s">
        <v>11</v>
      </c>
      <c r="D1229">
        <v>2307</v>
      </c>
    </row>
    <row r="1230" spans="1:4">
      <c r="B1230" t="s">
        <v>823</v>
      </c>
      <c r="D1230">
        <v>1999</v>
      </c>
    </row>
    <row r="1231" spans="1:4">
      <c r="C1231" t="s">
        <v>11</v>
      </c>
      <c r="D1231">
        <v>1999</v>
      </c>
    </row>
    <row r="1232" spans="1:4">
      <c r="A1232" t="s">
        <v>824</v>
      </c>
      <c r="D1232">
        <v>750</v>
      </c>
    </row>
    <row r="1233" spans="1:4">
      <c r="B1233" t="s">
        <v>825</v>
      </c>
      <c r="D1233">
        <v>750</v>
      </c>
    </row>
    <row r="1234" spans="1:4">
      <c r="C1234" t="s">
        <v>11</v>
      </c>
      <c r="D1234">
        <v>750</v>
      </c>
    </row>
    <row r="1235" spans="1:4">
      <c r="A1235" t="s">
        <v>826</v>
      </c>
      <c r="D1235">
        <v>898</v>
      </c>
    </row>
    <row r="1236" spans="1:4">
      <c r="B1236" t="s">
        <v>827</v>
      </c>
      <c r="D1236">
        <v>898</v>
      </c>
    </row>
    <row r="1237" spans="1:4">
      <c r="C1237" t="s">
        <v>27</v>
      </c>
      <c r="D1237">
        <v>898</v>
      </c>
    </row>
    <row r="1238" spans="1:4">
      <c r="A1238" t="s">
        <v>828</v>
      </c>
      <c r="D1238">
        <v>16</v>
      </c>
    </row>
    <row r="1239" spans="1:4">
      <c r="B1239" t="s">
        <v>829</v>
      </c>
      <c r="D1239">
        <v>16</v>
      </c>
    </row>
    <row r="1240" spans="1:4">
      <c r="C1240" t="s">
        <v>8</v>
      </c>
      <c r="D1240">
        <v>16</v>
      </c>
    </row>
    <row r="1241" spans="1:4">
      <c r="A1241" t="s">
        <v>830</v>
      </c>
      <c r="D1241">
        <v>762</v>
      </c>
    </row>
    <row r="1242" spans="1:4">
      <c r="B1242" t="s">
        <v>831</v>
      </c>
      <c r="D1242">
        <v>762</v>
      </c>
    </row>
    <row r="1243" spans="1:4">
      <c r="C1243" t="s">
        <v>8</v>
      </c>
      <c r="D1243">
        <v>762</v>
      </c>
    </row>
    <row r="1244" spans="1:4">
      <c r="A1244" t="s">
        <v>832</v>
      </c>
      <c r="D1244">
        <v>102</v>
      </c>
    </row>
    <row r="1245" spans="1:4">
      <c r="B1245" t="s">
        <v>833</v>
      </c>
      <c r="D1245">
        <v>102</v>
      </c>
    </row>
    <row r="1246" spans="1:4">
      <c r="C1246" t="s">
        <v>8</v>
      </c>
      <c r="D1246">
        <v>102</v>
      </c>
    </row>
    <row r="1247" spans="1:4">
      <c r="A1247" t="s">
        <v>834</v>
      </c>
      <c r="D1247">
        <v>77</v>
      </c>
    </row>
    <row r="1248" spans="1:4">
      <c r="B1248" t="s">
        <v>835</v>
      </c>
      <c r="D1248">
        <v>77</v>
      </c>
    </row>
    <row r="1249" spans="1:4">
      <c r="C1249" t="s">
        <v>11</v>
      </c>
      <c r="D1249">
        <v>77</v>
      </c>
    </row>
    <row r="1250" spans="1:4">
      <c r="A1250" t="s">
        <v>836</v>
      </c>
      <c r="D1250">
        <v>347</v>
      </c>
    </row>
    <row r="1251" spans="1:4">
      <c r="B1251" t="s">
        <v>837</v>
      </c>
      <c r="D1251">
        <v>347</v>
      </c>
    </row>
    <row r="1252" spans="1:4">
      <c r="C1252" t="s">
        <v>11</v>
      </c>
      <c r="D1252">
        <v>347</v>
      </c>
    </row>
    <row r="1253" spans="1:4">
      <c r="A1253" t="s">
        <v>838</v>
      </c>
      <c r="D1253">
        <v>244</v>
      </c>
    </row>
    <row r="1254" spans="1:4">
      <c r="B1254" t="s">
        <v>839</v>
      </c>
      <c r="D1254">
        <v>244</v>
      </c>
    </row>
    <row r="1255" spans="1:4">
      <c r="C1255" t="s">
        <v>8</v>
      </c>
      <c r="D1255">
        <v>244</v>
      </c>
    </row>
    <row r="1256" spans="1:4">
      <c r="A1256" t="s">
        <v>840</v>
      </c>
      <c r="D1256">
        <v>383</v>
      </c>
    </row>
    <row r="1257" spans="1:4">
      <c r="B1257" t="s">
        <v>841</v>
      </c>
      <c r="D1257">
        <v>316</v>
      </c>
    </row>
    <row r="1258" spans="1:4">
      <c r="C1258" t="s">
        <v>8</v>
      </c>
      <c r="D1258">
        <v>316</v>
      </c>
    </row>
    <row r="1259" spans="1:4">
      <c r="B1259" t="s">
        <v>842</v>
      </c>
      <c r="D1259">
        <v>67</v>
      </c>
    </row>
    <row r="1260" spans="1:4">
      <c r="C1260" t="s">
        <v>11</v>
      </c>
      <c r="D1260">
        <v>67</v>
      </c>
    </row>
    <row r="1261" spans="1:4">
      <c r="A1261" t="s">
        <v>843</v>
      </c>
      <c r="D1261">
        <v>354</v>
      </c>
    </row>
    <row r="1262" spans="1:4">
      <c r="B1262" t="s">
        <v>844</v>
      </c>
      <c r="D1262">
        <v>168</v>
      </c>
    </row>
    <row r="1263" spans="1:4">
      <c r="C1263" t="s">
        <v>8</v>
      </c>
      <c r="D1263">
        <v>168</v>
      </c>
    </row>
    <row r="1264" spans="1:4">
      <c r="B1264" t="s">
        <v>845</v>
      </c>
      <c r="D1264">
        <v>186</v>
      </c>
    </row>
    <row r="1265" spans="1:4">
      <c r="C1265" t="s">
        <v>8</v>
      </c>
      <c r="D1265">
        <v>186</v>
      </c>
    </row>
    <row r="1266" spans="1:4">
      <c r="A1266" t="s">
        <v>846</v>
      </c>
      <c r="D1266">
        <v>138</v>
      </c>
    </row>
    <row r="1267" spans="1:4">
      <c r="B1267" t="s">
        <v>847</v>
      </c>
      <c r="D1267">
        <v>138</v>
      </c>
    </row>
    <row r="1268" spans="1:4">
      <c r="C1268" t="s">
        <v>8</v>
      </c>
      <c r="D1268">
        <v>138</v>
      </c>
    </row>
    <row r="1269" spans="1:4">
      <c r="A1269" t="s">
        <v>848</v>
      </c>
      <c r="D1269">
        <v>1815</v>
      </c>
    </row>
    <row r="1270" spans="1:4">
      <c r="B1270" t="s">
        <v>849</v>
      </c>
      <c r="D1270">
        <v>1815</v>
      </c>
    </row>
    <row r="1271" spans="1:4">
      <c r="C1271" t="s">
        <v>8</v>
      </c>
      <c r="D1271">
        <v>1815</v>
      </c>
    </row>
    <row r="1272" spans="1:4">
      <c r="A1272" t="s">
        <v>850</v>
      </c>
      <c r="D1272">
        <v>180</v>
      </c>
    </row>
    <row r="1273" spans="1:4">
      <c r="B1273" t="s">
        <v>851</v>
      </c>
      <c r="D1273">
        <v>180</v>
      </c>
    </row>
    <row r="1274" spans="1:4">
      <c r="C1274" t="s">
        <v>11</v>
      </c>
      <c r="D1274">
        <v>180</v>
      </c>
    </row>
    <row r="1275" spans="1:4">
      <c r="A1275" t="s">
        <v>852</v>
      </c>
      <c r="D1275">
        <v>1606</v>
      </c>
    </row>
    <row r="1276" spans="1:4">
      <c r="B1276" t="s">
        <v>853</v>
      </c>
      <c r="D1276">
        <v>1606</v>
      </c>
    </row>
    <row r="1277" spans="1:4">
      <c r="C1277" t="s">
        <v>8</v>
      </c>
      <c r="D1277">
        <v>1606</v>
      </c>
    </row>
    <row r="1278" spans="1:4">
      <c r="A1278" t="s">
        <v>854</v>
      </c>
      <c r="D1278">
        <v>1884</v>
      </c>
    </row>
    <row r="1279" spans="1:4">
      <c r="B1279" t="s">
        <v>855</v>
      </c>
      <c r="D1279">
        <v>1884</v>
      </c>
    </row>
    <row r="1280" spans="1:4">
      <c r="C1280" t="s">
        <v>8</v>
      </c>
      <c r="D1280">
        <v>1884</v>
      </c>
    </row>
    <row r="1281" spans="1:4">
      <c r="A1281" t="s">
        <v>856</v>
      </c>
      <c r="D1281">
        <v>22</v>
      </c>
    </row>
    <row r="1282" spans="1:4">
      <c r="B1282" t="s">
        <v>857</v>
      </c>
      <c r="D1282">
        <v>22</v>
      </c>
    </row>
    <row r="1283" spans="1:4">
      <c r="C1283" t="s">
        <v>11</v>
      </c>
      <c r="D1283">
        <v>22</v>
      </c>
    </row>
    <row r="1284" spans="1:4">
      <c r="A1284" t="s">
        <v>858</v>
      </c>
      <c r="D1284">
        <v>1979</v>
      </c>
    </row>
    <row r="1285" spans="1:4">
      <c r="B1285" t="s">
        <v>859</v>
      </c>
      <c r="D1285">
        <v>1979</v>
      </c>
    </row>
    <row r="1286" spans="1:4">
      <c r="C1286" t="s">
        <v>11</v>
      </c>
      <c r="D1286">
        <v>1979</v>
      </c>
    </row>
    <row r="1287" spans="1:4">
      <c r="A1287" t="s">
        <v>860</v>
      </c>
      <c r="D1287">
        <v>135</v>
      </c>
    </row>
    <row r="1288" spans="1:4">
      <c r="B1288" t="s">
        <v>861</v>
      </c>
      <c r="D1288">
        <v>135</v>
      </c>
    </row>
    <row r="1289" spans="1:4">
      <c r="C1289" t="s">
        <v>27</v>
      </c>
      <c r="D1289">
        <v>135</v>
      </c>
    </row>
    <row r="1290" spans="1:4">
      <c r="A1290" t="s">
        <v>862</v>
      </c>
      <c r="D1290">
        <v>943</v>
      </c>
    </row>
    <row r="1291" spans="1:4">
      <c r="B1291" t="s">
        <v>863</v>
      </c>
      <c r="D1291">
        <v>943</v>
      </c>
    </row>
    <row r="1292" spans="1:4">
      <c r="C1292" t="s">
        <v>8</v>
      </c>
      <c r="D1292">
        <v>943</v>
      </c>
    </row>
    <row r="1293" spans="1:4">
      <c r="A1293" t="s">
        <v>864</v>
      </c>
      <c r="D1293">
        <v>3410</v>
      </c>
    </row>
    <row r="1294" spans="1:4">
      <c r="B1294" t="s">
        <v>865</v>
      </c>
      <c r="D1294">
        <v>3410</v>
      </c>
    </row>
    <row r="1295" spans="1:4">
      <c r="C1295" t="s">
        <v>11</v>
      </c>
      <c r="D1295">
        <v>3410</v>
      </c>
    </row>
    <row r="1296" spans="1:4">
      <c r="A1296" t="s">
        <v>866</v>
      </c>
      <c r="D1296">
        <v>5139</v>
      </c>
    </row>
    <row r="1297" spans="1:4">
      <c r="B1297" t="s">
        <v>867</v>
      </c>
      <c r="D1297">
        <v>5139</v>
      </c>
    </row>
    <row r="1298" spans="1:4">
      <c r="C1298" t="s">
        <v>8</v>
      </c>
      <c r="D1298">
        <v>5139</v>
      </c>
    </row>
    <row r="1299" spans="1:4">
      <c r="A1299" t="s">
        <v>868</v>
      </c>
      <c r="D1299">
        <v>524</v>
      </c>
    </row>
    <row r="1300" spans="1:4">
      <c r="B1300" t="s">
        <v>869</v>
      </c>
      <c r="D1300">
        <v>524</v>
      </c>
    </row>
    <row r="1301" spans="1:4">
      <c r="C1301" t="s">
        <v>27</v>
      </c>
      <c r="D1301">
        <v>524</v>
      </c>
    </row>
    <row r="1302" spans="1:4">
      <c r="A1302" t="s">
        <v>870</v>
      </c>
      <c r="D1302">
        <v>147</v>
      </c>
    </row>
    <row r="1303" spans="1:4">
      <c r="B1303" t="s">
        <v>871</v>
      </c>
      <c r="D1303">
        <v>147</v>
      </c>
    </row>
    <row r="1304" spans="1:4">
      <c r="C1304" t="s">
        <v>8</v>
      </c>
      <c r="D1304">
        <v>147</v>
      </c>
    </row>
    <row r="1305" spans="1:4">
      <c r="A1305" t="s">
        <v>872</v>
      </c>
      <c r="D1305">
        <v>133</v>
      </c>
    </row>
    <row r="1306" spans="1:4">
      <c r="B1306" t="s">
        <v>873</v>
      </c>
      <c r="D1306">
        <v>133</v>
      </c>
    </row>
    <row r="1307" spans="1:4">
      <c r="C1307" t="s">
        <v>8</v>
      </c>
      <c r="D1307">
        <v>133</v>
      </c>
    </row>
    <row r="1308" spans="1:4">
      <c r="A1308" t="s">
        <v>874</v>
      </c>
      <c r="D1308">
        <v>1130</v>
      </c>
    </row>
    <row r="1309" spans="1:4">
      <c r="B1309" t="s">
        <v>875</v>
      </c>
      <c r="D1309">
        <v>1130</v>
      </c>
    </row>
    <row r="1310" spans="1:4">
      <c r="C1310" t="s">
        <v>11</v>
      </c>
      <c r="D1310">
        <v>1130</v>
      </c>
    </row>
    <row r="1311" spans="1:4">
      <c r="A1311" t="s">
        <v>876</v>
      </c>
      <c r="D1311">
        <v>1</v>
      </c>
    </row>
    <row r="1312" spans="1:4">
      <c r="B1312" t="s">
        <v>877</v>
      </c>
      <c r="D1312">
        <v>1</v>
      </c>
    </row>
    <row r="1313" spans="1:4">
      <c r="C1313" t="s">
        <v>11</v>
      </c>
      <c r="D1313">
        <v>1</v>
      </c>
    </row>
    <row r="1314" spans="1:4">
      <c r="A1314" t="s">
        <v>878</v>
      </c>
      <c r="D1314">
        <v>134</v>
      </c>
    </row>
    <row r="1315" spans="1:4">
      <c r="B1315" t="s">
        <v>879</v>
      </c>
      <c r="D1315">
        <v>134</v>
      </c>
    </row>
    <row r="1316" spans="1:4">
      <c r="C1316" t="s">
        <v>8</v>
      </c>
      <c r="D1316">
        <v>134</v>
      </c>
    </row>
    <row r="1317" spans="1:4">
      <c r="A1317" t="s">
        <v>880</v>
      </c>
      <c r="D1317">
        <v>156</v>
      </c>
    </row>
    <row r="1318" spans="1:4">
      <c r="B1318" t="s">
        <v>881</v>
      </c>
      <c r="D1318">
        <v>156</v>
      </c>
    </row>
    <row r="1319" spans="1:4">
      <c r="C1319" t="s">
        <v>8</v>
      </c>
      <c r="D1319">
        <v>156</v>
      </c>
    </row>
    <row r="1320" spans="1:4">
      <c r="A1320" t="s">
        <v>882</v>
      </c>
      <c r="D1320">
        <v>454</v>
      </c>
    </row>
    <row r="1321" spans="1:4">
      <c r="B1321" t="s">
        <v>883</v>
      </c>
      <c r="D1321">
        <v>454</v>
      </c>
    </row>
    <row r="1322" spans="1:4">
      <c r="C1322" t="s">
        <v>8</v>
      </c>
      <c r="D1322">
        <v>454</v>
      </c>
    </row>
    <row r="1323" spans="1:4">
      <c r="A1323" t="s">
        <v>884</v>
      </c>
      <c r="D1323">
        <v>361</v>
      </c>
    </row>
    <row r="1324" spans="1:4">
      <c r="B1324" t="s">
        <v>885</v>
      </c>
      <c r="D1324">
        <v>361</v>
      </c>
    </row>
    <row r="1325" spans="1:4">
      <c r="C1325" t="s">
        <v>8</v>
      </c>
      <c r="D1325">
        <v>361</v>
      </c>
    </row>
    <row r="1326" spans="1:4">
      <c r="A1326" t="s">
        <v>886</v>
      </c>
      <c r="D1326">
        <v>162</v>
      </c>
    </row>
    <row r="1327" spans="1:4">
      <c r="B1327" t="s">
        <v>887</v>
      </c>
      <c r="D1327">
        <v>162</v>
      </c>
    </row>
    <row r="1328" spans="1:4">
      <c r="C1328" t="s">
        <v>11</v>
      </c>
      <c r="D1328">
        <v>162</v>
      </c>
    </row>
    <row r="1329" spans="1:4">
      <c r="A1329" t="s">
        <v>888</v>
      </c>
      <c r="D1329">
        <v>307</v>
      </c>
    </row>
    <row r="1330" spans="1:4">
      <c r="B1330" t="s">
        <v>889</v>
      </c>
      <c r="D1330">
        <v>307</v>
      </c>
    </row>
    <row r="1331" spans="1:4">
      <c r="C1331" t="s">
        <v>8</v>
      </c>
      <c r="D1331">
        <v>307</v>
      </c>
    </row>
    <row r="1332" spans="1:4">
      <c r="A1332" t="s">
        <v>890</v>
      </c>
      <c r="D1332">
        <v>17</v>
      </c>
    </row>
    <row r="1333" spans="1:4">
      <c r="B1333" t="s">
        <v>891</v>
      </c>
      <c r="D1333">
        <v>17</v>
      </c>
    </row>
    <row r="1334" spans="1:4">
      <c r="C1334" t="s">
        <v>27</v>
      </c>
      <c r="D1334">
        <v>17</v>
      </c>
    </row>
    <row r="1335" spans="1:4">
      <c r="A1335" t="s">
        <v>892</v>
      </c>
      <c r="D1335">
        <v>7</v>
      </c>
    </row>
    <row r="1336" spans="1:4">
      <c r="B1336" t="s">
        <v>893</v>
      </c>
      <c r="D1336">
        <v>7</v>
      </c>
    </row>
    <row r="1337" spans="1:4">
      <c r="C1337" t="s">
        <v>11</v>
      </c>
      <c r="D1337">
        <v>7</v>
      </c>
    </row>
    <row r="1338" spans="1:4">
      <c r="A1338" t="s">
        <v>894</v>
      </c>
      <c r="D1338">
        <v>2283</v>
      </c>
    </row>
    <row r="1339" spans="1:4">
      <c r="B1339" t="s">
        <v>895</v>
      </c>
      <c r="D1339">
        <v>2283</v>
      </c>
    </row>
    <row r="1340" spans="1:4">
      <c r="C1340" t="s">
        <v>8</v>
      </c>
      <c r="D1340">
        <v>2283</v>
      </c>
    </row>
    <row r="1341" spans="1:4">
      <c r="A1341" t="s">
        <v>896</v>
      </c>
      <c r="D1341">
        <v>261</v>
      </c>
    </row>
    <row r="1342" spans="1:4">
      <c r="B1342" t="s">
        <v>897</v>
      </c>
      <c r="D1342">
        <v>261</v>
      </c>
    </row>
    <row r="1343" spans="1:4">
      <c r="C1343" t="s">
        <v>8</v>
      </c>
      <c r="D1343">
        <v>261</v>
      </c>
    </row>
    <row r="1344" spans="1:4">
      <c r="A1344" t="s">
        <v>898</v>
      </c>
      <c r="D1344">
        <v>18</v>
      </c>
    </row>
    <row r="1345" spans="1:4">
      <c r="B1345" t="s">
        <v>899</v>
      </c>
      <c r="D1345">
        <v>18</v>
      </c>
    </row>
    <row r="1346" spans="1:4">
      <c r="C1346" t="s">
        <v>11</v>
      </c>
      <c r="D1346">
        <v>18</v>
      </c>
    </row>
    <row r="1347" spans="1:4">
      <c r="A1347" t="s">
        <v>900</v>
      </c>
      <c r="D1347">
        <v>3596</v>
      </c>
    </row>
    <row r="1348" spans="1:4">
      <c r="B1348" t="s">
        <v>901</v>
      </c>
      <c r="D1348">
        <v>3596</v>
      </c>
    </row>
    <row r="1349" spans="1:4">
      <c r="C1349" t="s">
        <v>8</v>
      </c>
      <c r="D1349">
        <v>3596</v>
      </c>
    </row>
    <row r="1350" spans="1:4">
      <c r="A1350" t="s">
        <v>902</v>
      </c>
      <c r="D1350">
        <v>31</v>
      </c>
    </row>
    <row r="1351" spans="1:4">
      <c r="B1351" t="s">
        <v>903</v>
      </c>
      <c r="D1351">
        <v>31</v>
      </c>
    </row>
    <row r="1352" spans="1:4">
      <c r="C1352" t="s">
        <v>98</v>
      </c>
      <c r="D1352">
        <v>31</v>
      </c>
    </row>
    <row r="1353" spans="1:4">
      <c r="A1353" t="s">
        <v>904</v>
      </c>
      <c r="D1353">
        <v>300</v>
      </c>
    </row>
    <row r="1354" spans="1:4">
      <c r="B1354" t="s">
        <v>905</v>
      </c>
      <c r="D1354">
        <v>300</v>
      </c>
    </row>
    <row r="1355" spans="1:4">
      <c r="C1355" t="s">
        <v>8</v>
      </c>
      <c r="D1355">
        <v>300</v>
      </c>
    </row>
    <row r="1356" spans="1:4">
      <c r="A1356" t="s">
        <v>906</v>
      </c>
      <c r="D1356">
        <v>157</v>
      </c>
    </row>
    <row r="1357" spans="1:4">
      <c r="B1357" t="s">
        <v>907</v>
      </c>
      <c r="D1357">
        <v>157</v>
      </c>
    </row>
    <row r="1358" spans="1:4">
      <c r="C1358" t="s">
        <v>8</v>
      </c>
      <c r="D1358">
        <v>157</v>
      </c>
    </row>
    <row r="1359" spans="1:4">
      <c r="A1359" t="s">
        <v>908</v>
      </c>
      <c r="D1359">
        <v>85</v>
      </c>
    </row>
    <row r="1360" spans="1:4">
      <c r="B1360" t="s">
        <v>909</v>
      </c>
      <c r="D1360">
        <v>85</v>
      </c>
    </row>
    <row r="1361" spans="1:4">
      <c r="C1361" t="s">
        <v>8</v>
      </c>
      <c r="D1361">
        <v>85</v>
      </c>
    </row>
    <row r="1362" spans="1:4">
      <c r="A1362" t="s">
        <v>910</v>
      </c>
      <c r="D1362">
        <v>1657</v>
      </c>
    </row>
    <row r="1363" spans="1:4">
      <c r="B1363" t="s">
        <v>911</v>
      </c>
      <c r="D1363">
        <v>1657</v>
      </c>
    </row>
    <row r="1364" spans="1:4">
      <c r="C1364" t="s">
        <v>11</v>
      </c>
      <c r="D1364">
        <v>1657</v>
      </c>
    </row>
    <row r="1365" spans="1:4">
      <c r="A1365" t="s">
        <v>912</v>
      </c>
      <c r="D1365">
        <v>4428</v>
      </c>
    </row>
    <row r="1366" spans="1:4">
      <c r="B1366" t="s">
        <v>913</v>
      </c>
      <c r="D1366">
        <v>4428</v>
      </c>
    </row>
    <row r="1367" spans="1:4">
      <c r="C1367" t="s">
        <v>11</v>
      </c>
      <c r="D1367">
        <v>4428</v>
      </c>
    </row>
    <row r="1368" spans="1:4">
      <c r="A1368" t="s">
        <v>914</v>
      </c>
      <c r="D1368">
        <v>45</v>
      </c>
    </row>
    <row r="1369" spans="1:4">
      <c r="B1369" t="s">
        <v>915</v>
      </c>
      <c r="D1369">
        <v>45</v>
      </c>
    </row>
    <row r="1370" spans="1:4">
      <c r="C1370" t="s">
        <v>11</v>
      </c>
      <c r="D1370">
        <v>45</v>
      </c>
    </row>
    <row r="1371" spans="1:4">
      <c r="A1371" t="s">
        <v>916</v>
      </c>
      <c r="D1371">
        <v>55</v>
      </c>
    </row>
    <row r="1372" spans="1:4">
      <c r="B1372" t="s">
        <v>917</v>
      </c>
      <c r="D1372">
        <v>55</v>
      </c>
    </row>
    <row r="1373" spans="1:4">
      <c r="C1373" t="s">
        <v>11</v>
      </c>
      <c r="D1373">
        <v>55</v>
      </c>
    </row>
    <row r="1374" spans="1:4">
      <c r="A1374" t="s">
        <v>918</v>
      </c>
      <c r="D1374">
        <v>88</v>
      </c>
    </row>
    <row r="1375" spans="1:4">
      <c r="B1375" t="s">
        <v>919</v>
      </c>
      <c r="D1375">
        <v>88</v>
      </c>
    </row>
    <row r="1376" spans="1:4">
      <c r="C1376" t="s">
        <v>11</v>
      </c>
      <c r="D1376">
        <v>88</v>
      </c>
    </row>
    <row r="1377" spans="1:4">
      <c r="A1377" t="s">
        <v>920</v>
      </c>
      <c r="D1377">
        <v>156</v>
      </c>
    </row>
    <row r="1378" spans="1:4">
      <c r="B1378" t="s">
        <v>921</v>
      </c>
      <c r="D1378">
        <v>56</v>
      </c>
    </row>
    <row r="1379" spans="1:4">
      <c r="C1379" t="s">
        <v>11</v>
      </c>
      <c r="D1379">
        <v>56</v>
      </c>
    </row>
    <row r="1380" spans="1:4">
      <c r="B1380" t="s">
        <v>922</v>
      </c>
      <c r="D1380">
        <v>100</v>
      </c>
    </row>
    <row r="1381" spans="1:4">
      <c r="C1381" t="s">
        <v>11</v>
      </c>
      <c r="D1381">
        <v>100</v>
      </c>
    </row>
    <row r="1382" spans="1:4">
      <c r="A1382" t="s">
        <v>923</v>
      </c>
      <c r="D1382">
        <v>55</v>
      </c>
    </row>
    <row r="1383" spans="1:4">
      <c r="B1383" t="s">
        <v>924</v>
      </c>
      <c r="D1383">
        <v>55</v>
      </c>
    </row>
    <row r="1384" spans="1:4">
      <c r="C1384" t="s">
        <v>8</v>
      </c>
      <c r="D1384">
        <v>55</v>
      </c>
    </row>
    <row r="1385" spans="1:4">
      <c r="A1385" t="s">
        <v>925</v>
      </c>
      <c r="D1385">
        <v>67</v>
      </c>
    </row>
    <row r="1386" spans="1:4">
      <c r="B1386" t="s">
        <v>926</v>
      </c>
      <c r="D1386">
        <v>67</v>
      </c>
    </row>
    <row r="1387" spans="1:4">
      <c r="C1387" t="s">
        <v>11</v>
      </c>
      <c r="D1387">
        <v>67</v>
      </c>
    </row>
    <row r="1388" spans="1:4">
      <c r="A1388" t="s">
        <v>927</v>
      </c>
      <c r="D1388">
        <v>296</v>
      </c>
    </row>
    <row r="1389" spans="1:4">
      <c r="B1389" t="s">
        <v>928</v>
      </c>
      <c r="D1389">
        <v>296</v>
      </c>
    </row>
    <row r="1390" spans="1:4">
      <c r="C1390" t="s">
        <v>27</v>
      </c>
      <c r="D1390">
        <v>296</v>
      </c>
    </row>
    <row r="1391" spans="1:4">
      <c r="A1391" t="s">
        <v>929</v>
      </c>
      <c r="D1391">
        <v>249</v>
      </c>
    </row>
    <row r="1392" spans="1:4">
      <c r="B1392" t="s">
        <v>930</v>
      </c>
      <c r="D1392">
        <v>249</v>
      </c>
    </row>
    <row r="1393" spans="1:4">
      <c r="C1393" t="s">
        <v>8</v>
      </c>
      <c r="D1393">
        <v>249</v>
      </c>
    </row>
    <row r="1394" spans="1:4">
      <c r="A1394" t="s">
        <v>931</v>
      </c>
      <c r="D1394">
        <v>127</v>
      </c>
    </row>
    <row r="1395" spans="1:4">
      <c r="B1395" t="s">
        <v>932</v>
      </c>
      <c r="D1395">
        <v>127</v>
      </c>
    </row>
    <row r="1396" spans="1:4">
      <c r="C1396" t="s">
        <v>11</v>
      </c>
      <c r="D1396">
        <v>127</v>
      </c>
    </row>
    <row r="1397" spans="1:4">
      <c r="A1397" t="s">
        <v>933</v>
      </c>
      <c r="D1397">
        <v>1152</v>
      </c>
    </row>
    <row r="1398" spans="1:4">
      <c r="B1398" t="s">
        <v>934</v>
      </c>
      <c r="D1398">
        <v>1152</v>
      </c>
    </row>
    <row r="1399" spans="1:4">
      <c r="C1399" t="s">
        <v>8</v>
      </c>
      <c r="D1399">
        <v>1152</v>
      </c>
    </row>
    <row r="1400" spans="1:4">
      <c r="A1400" t="s">
        <v>935</v>
      </c>
      <c r="D1400">
        <v>106</v>
      </c>
    </row>
    <row r="1401" spans="1:4">
      <c r="B1401" t="s">
        <v>936</v>
      </c>
      <c r="D1401">
        <v>106</v>
      </c>
    </row>
    <row r="1402" spans="1:4">
      <c r="C1402" t="s">
        <v>11</v>
      </c>
      <c r="D1402">
        <v>106</v>
      </c>
    </row>
    <row r="1403" spans="1:4">
      <c r="A1403" t="s">
        <v>937</v>
      </c>
      <c r="D1403">
        <v>2431</v>
      </c>
    </row>
    <row r="1404" spans="1:4">
      <c r="B1404" t="s">
        <v>938</v>
      </c>
      <c r="D1404">
        <v>2431</v>
      </c>
    </row>
    <row r="1405" spans="1:4">
      <c r="C1405" t="s">
        <v>8</v>
      </c>
      <c r="D1405">
        <v>2431</v>
      </c>
    </row>
    <row r="1406" spans="1:4">
      <c r="A1406" t="s">
        <v>939</v>
      </c>
      <c r="D1406">
        <v>2604</v>
      </c>
    </row>
    <row r="1407" spans="1:4">
      <c r="B1407" t="s">
        <v>940</v>
      </c>
      <c r="D1407">
        <v>2604</v>
      </c>
    </row>
    <row r="1408" spans="1:4">
      <c r="C1408" t="s">
        <v>11</v>
      </c>
      <c r="D1408">
        <v>2604</v>
      </c>
    </row>
    <row r="1409" spans="1:4">
      <c r="A1409" t="s">
        <v>941</v>
      </c>
      <c r="D1409">
        <v>221</v>
      </c>
    </row>
    <row r="1410" spans="1:4">
      <c r="B1410" t="s">
        <v>942</v>
      </c>
      <c r="D1410">
        <v>221</v>
      </c>
    </row>
    <row r="1411" spans="1:4">
      <c r="C1411" t="s">
        <v>8</v>
      </c>
      <c r="D1411">
        <v>221</v>
      </c>
    </row>
    <row r="1412" spans="1:4">
      <c r="A1412" t="s">
        <v>943</v>
      </c>
      <c r="D1412">
        <v>2805</v>
      </c>
    </row>
    <row r="1413" spans="1:4">
      <c r="B1413" t="s">
        <v>944</v>
      </c>
      <c r="D1413">
        <v>2805</v>
      </c>
    </row>
    <row r="1414" spans="1:4">
      <c r="C1414" t="s">
        <v>8</v>
      </c>
      <c r="D1414">
        <v>2805</v>
      </c>
    </row>
    <row r="1415" spans="1:4">
      <c r="A1415" t="s">
        <v>945</v>
      </c>
      <c r="D1415">
        <v>1572</v>
      </c>
    </row>
    <row r="1416" spans="1:4">
      <c r="B1416" t="s">
        <v>946</v>
      </c>
      <c r="D1416">
        <v>1572</v>
      </c>
    </row>
    <row r="1417" spans="1:4">
      <c r="C1417" t="s">
        <v>8</v>
      </c>
      <c r="D1417">
        <v>1572</v>
      </c>
    </row>
    <row r="1418" spans="1:4">
      <c r="A1418" t="s">
        <v>947</v>
      </c>
      <c r="D1418">
        <v>105</v>
      </c>
    </row>
    <row r="1419" spans="1:4">
      <c r="B1419" t="s">
        <v>948</v>
      </c>
      <c r="D1419">
        <v>105</v>
      </c>
    </row>
    <row r="1420" spans="1:4">
      <c r="C1420" t="s">
        <v>11</v>
      </c>
      <c r="D1420">
        <v>105</v>
      </c>
    </row>
    <row r="1421" spans="1:4">
      <c r="A1421" t="s">
        <v>949</v>
      </c>
      <c r="D1421">
        <v>270</v>
      </c>
    </row>
    <row r="1422" spans="1:4">
      <c r="B1422" t="s">
        <v>950</v>
      </c>
      <c r="D1422">
        <v>270</v>
      </c>
    </row>
    <row r="1423" spans="1:4">
      <c r="C1423" t="s">
        <v>8</v>
      </c>
      <c r="D1423">
        <v>270</v>
      </c>
    </row>
    <row r="1424" spans="1:4">
      <c r="A1424" t="s">
        <v>951</v>
      </c>
      <c r="D1424">
        <v>2875</v>
      </c>
    </row>
    <row r="1425" spans="1:4">
      <c r="B1425" t="s">
        <v>952</v>
      </c>
      <c r="D1425">
        <v>2875</v>
      </c>
    </row>
    <row r="1426" spans="1:4">
      <c r="C1426" t="s">
        <v>8</v>
      </c>
      <c r="D1426">
        <v>2875</v>
      </c>
    </row>
    <row r="1427" spans="1:4">
      <c r="A1427" t="s">
        <v>953</v>
      </c>
      <c r="D1427">
        <v>53</v>
      </c>
    </row>
    <row r="1428" spans="1:4">
      <c r="B1428" t="s">
        <v>954</v>
      </c>
      <c r="D1428">
        <v>53</v>
      </c>
    </row>
    <row r="1429" spans="1:4">
      <c r="C1429" t="s">
        <v>11</v>
      </c>
      <c r="D1429">
        <v>53</v>
      </c>
    </row>
    <row r="1430" spans="1:4">
      <c r="A1430" t="s">
        <v>955</v>
      </c>
      <c r="D1430">
        <v>191</v>
      </c>
    </row>
    <row r="1431" spans="1:4">
      <c r="B1431" t="s">
        <v>956</v>
      </c>
      <c r="D1431">
        <v>191</v>
      </c>
    </row>
    <row r="1432" spans="1:4">
      <c r="C1432" t="s">
        <v>8</v>
      </c>
      <c r="D1432">
        <v>191</v>
      </c>
    </row>
    <row r="1433" spans="1:4">
      <c r="A1433" t="s">
        <v>957</v>
      </c>
      <c r="D1433">
        <v>132</v>
      </c>
    </row>
    <row r="1434" spans="1:4">
      <c r="B1434" t="s">
        <v>958</v>
      </c>
      <c r="D1434">
        <v>132</v>
      </c>
    </row>
    <row r="1435" spans="1:4">
      <c r="C1435" t="s">
        <v>8</v>
      </c>
      <c r="D1435">
        <v>132</v>
      </c>
    </row>
    <row r="1436" spans="1:4">
      <c r="A1436" t="s">
        <v>959</v>
      </c>
      <c r="D1436">
        <v>117</v>
      </c>
    </row>
    <row r="1437" spans="1:4">
      <c r="B1437" t="s">
        <v>960</v>
      </c>
      <c r="D1437">
        <v>117</v>
      </c>
    </row>
    <row r="1438" spans="1:4">
      <c r="C1438" t="s">
        <v>11</v>
      </c>
      <c r="D1438">
        <v>117</v>
      </c>
    </row>
    <row r="1439" spans="1:4">
      <c r="A1439" t="s">
        <v>961</v>
      </c>
      <c r="D1439">
        <v>842</v>
      </c>
    </row>
    <row r="1440" spans="1:4">
      <c r="B1440" t="s">
        <v>962</v>
      </c>
      <c r="D1440">
        <v>842</v>
      </c>
    </row>
    <row r="1441" spans="1:4">
      <c r="C1441" t="s">
        <v>11</v>
      </c>
      <c r="D1441">
        <v>842</v>
      </c>
    </row>
    <row r="1442" spans="1:4">
      <c r="A1442" t="s">
        <v>963</v>
      </c>
      <c r="D1442">
        <v>25</v>
      </c>
    </row>
    <row r="1443" spans="1:4">
      <c r="B1443" t="s">
        <v>964</v>
      </c>
      <c r="D1443">
        <v>25</v>
      </c>
    </row>
    <row r="1444" spans="1:4">
      <c r="C1444" t="s">
        <v>11</v>
      </c>
      <c r="D1444">
        <v>25</v>
      </c>
    </row>
    <row r="1445" spans="1:4">
      <c r="A1445" t="s">
        <v>965</v>
      </c>
      <c r="D1445">
        <v>86</v>
      </c>
    </row>
    <row r="1446" spans="1:4">
      <c r="B1446" t="s">
        <v>966</v>
      </c>
      <c r="D1446">
        <v>86</v>
      </c>
    </row>
    <row r="1447" spans="1:4">
      <c r="C1447" t="s">
        <v>8</v>
      </c>
      <c r="D1447">
        <v>86</v>
      </c>
    </row>
    <row r="1448" spans="1:4">
      <c r="A1448" t="s">
        <v>967</v>
      </c>
      <c r="D1448">
        <v>435</v>
      </c>
    </row>
    <row r="1449" spans="1:4">
      <c r="B1449" t="s">
        <v>968</v>
      </c>
      <c r="D1449">
        <v>435</v>
      </c>
    </row>
    <row r="1450" spans="1:4">
      <c r="C1450" t="s">
        <v>11</v>
      </c>
      <c r="D1450">
        <v>435</v>
      </c>
    </row>
    <row r="1451" spans="1:4">
      <c r="A1451" t="s">
        <v>969</v>
      </c>
      <c r="D1451">
        <v>65</v>
      </c>
    </row>
    <row r="1452" spans="1:4">
      <c r="B1452" t="s">
        <v>970</v>
      </c>
      <c r="D1452">
        <v>65</v>
      </c>
    </row>
    <row r="1453" spans="1:4">
      <c r="C1453" t="s">
        <v>8</v>
      </c>
      <c r="D1453">
        <v>65</v>
      </c>
    </row>
    <row r="1454" spans="1:4">
      <c r="A1454" t="s">
        <v>971</v>
      </c>
      <c r="D1454">
        <v>92</v>
      </c>
    </row>
    <row r="1455" spans="1:4">
      <c r="B1455" t="s">
        <v>972</v>
      </c>
      <c r="D1455">
        <v>92</v>
      </c>
    </row>
    <row r="1456" spans="1:4">
      <c r="C1456" t="s">
        <v>11</v>
      </c>
      <c r="D1456">
        <v>92</v>
      </c>
    </row>
    <row r="1457" spans="1:4">
      <c r="A1457" t="s">
        <v>973</v>
      </c>
      <c r="D1457">
        <v>2739</v>
      </c>
    </row>
    <row r="1458" spans="1:4">
      <c r="B1458" t="s">
        <v>974</v>
      </c>
      <c r="D1458">
        <v>2739</v>
      </c>
    </row>
    <row r="1459" spans="1:4">
      <c r="C1459" t="s">
        <v>8</v>
      </c>
      <c r="D1459">
        <v>2739</v>
      </c>
    </row>
    <row r="1460" spans="1:4">
      <c r="A1460" t="s">
        <v>975</v>
      </c>
      <c r="D1460">
        <v>926</v>
      </c>
    </row>
    <row r="1461" spans="1:4">
      <c r="B1461" t="s">
        <v>976</v>
      </c>
      <c r="D1461">
        <v>926</v>
      </c>
    </row>
    <row r="1462" spans="1:4">
      <c r="C1462" t="s">
        <v>11</v>
      </c>
      <c r="D1462">
        <v>926</v>
      </c>
    </row>
    <row r="1463" spans="1:4">
      <c r="A1463" t="s">
        <v>977</v>
      </c>
      <c r="D1463">
        <v>3015</v>
      </c>
    </row>
    <row r="1464" spans="1:4">
      <c r="B1464" t="s">
        <v>978</v>
      </c>
      <c r="D1464">
        <v>3015</v>
      </c>
    </row>
    <row r="1465" spans="1:4">
      <c r="C1465" t="s">
        <v>11</v>
      </c>
      <c r="D1465">
        <v>3015</v>
      </c>
    </row>
    <row r="1466" spans="1:4">
      <c r="A1466" t="s">
        <v>979</v>
      </c>
      <c r="D1466">
        <v>3594</v>
      </c>
    </row>
    <row r="1467" spans="1:4">
      <c r="B1467" t="s">
        <v>980</v>
      </c>
      <c r="D1467">
        <v>3594</v>
      </c>
    </row>
    <row r="1468" spans="1:4">
      <c r="C1468" t="s">
        <v>8</v>
      </c>
      <c r="D1468">
        <v>3594</v>
      </c>
    </row>
    <row r="1469" spans="1:4">
      <c r="A1469" t="s">
        <v>981</v>
      </c>
      <c r="D1469">
        <v>165</v>
      </c>
    </row>
    <row r="1470" spans="1:4">
      <c r="B1470" t="s">
        <v>982</v>
      </c>
      <c r="D1470">
        <v>165</v>
      </c>
    </row>
    <row r="1471" spans="1:4">
      <c r="C1471" t="s">
        <v>8</v>
      </c>
      <c r="D1471">
        <v>165</v>
      </c>
    </row>
    <row r="1472" spans="1:4">
      <c r="A1472" t="s">
        <v>983</v>
      </c>
      <c r="D1472">
        <v>85</v>
      </c>
    </row>
    <row r="1473" spans="1:4">
      <c r="B1473" t="s">
        <v>984</v>
      </c>
      <c r="D1473">
        <v>85</v>
      </c>
    </row>
    <row r="1474" spans="1:4">
      <c r="C1474" t="s">
        <v>8</v>
      </c>
      <c r="D1474">
        <v>85</v>
      </c>
    </row>
    <row r="1475" spans="1:4">
      <c r="A1475" t="s">
        <v>985</v>
      </c>
      <c r="D1475">
        <v>1297</v>
      </c>
    </row>
    <row r="1476" spans="1:4">
      <c r="B1476" t="s">
        <v>986</v>
      </c>
      <c r="D1476">
        <v>1297</v>
      </c>
    </row>
    <row r="1477" spans="1:4">
      <c r="C1477" t="s">
        <v>27</v>
      </c>
      <c r="D1477">
        <v>1297</v>
      </c>
    </row>
    <row r="1478" spans="1:4">
      <c r="A1478" t="s">
        <v>987</v>
      </c>
      <c r="D1478">
        <v>381</v>
      </c>
    </row>
    <row r="1479" spans="1:4">
      <c r="B1479" t="s">
        <v>988</v>
      </c>
      <c r="D1479">
        <v>381</v>
      </c>
    </row>
    <row r="1480" spans="1:4">
      <c r="C1480" t="s">
        <v>8</v>
      </c>
      <c r="D1480">
        <v>381</v>
      </c>
    </row>
    <row r="1481" spans="1:4">
      <c r="A1481" t="s">
        <v>989</v>
      </c>
      <c r="D1481">
        <v>419</v>
      </c>
    </row>
    <row r="1482" spans="1:4">
      <c r="B1482" t="s">
        <v>990</v>
      </c>
      <c r="D1482">
        <v>419</v>
      </c>
    </row>
    <row r="1483" spans="1:4">
      <c r="C1483" t="s">
        <v>8</v>
      </c>
      <c r="D1483">
        <v>419</v>
      </c>
    </row>
    <row r="1484" spans="1:4">
      <c r="A1484" t="s">
        <v>991</v>
      </c>
      <c r="D1484">
        <v>25</v>
      </c>
    </row>
    <row r="1485" spans="1:4">
      <c r="B1485" t="s">
        <v>992</v>
      </c>
      <c r="D1485">
        <v>25</v>
      </c>
    </row>
    <row r="1486" spans="1:4">
      <c r="C1486" t="s">
        <v>11</v>
      </c>
      <c r="D1486">
        <v>25</v>
      </c>
    </row>
    <row r="1487" spans="1:4">
      <c r="A1487" t="s">
        <v>993</v>
      </c>
      <c r="D1487">
        <v>107</v>
      </c>
    </row>
    <row r="1488" spans="1:4">
      <c r="B1488" t="s">
        <v>994</v>
      </c>
      <c r="D1488">
        <v>107</v>
      </c>
    </row>
    <row r="1489" spans="1:4">
      <c r="C1489" t="s">
        <v>8</v>
      </c>
      <c r="D1489">
        <v>107</v>
      </c>
    </row>
    <row r="1490" spans="1:4">
      <c r="A1490" t="s">
        <v>995</v>
      </c>
      <c r="D1490">
        <v>4405</v>
      </c>
    </row>
    <row r="1491" spans="1:4">
      <c r="B1491" t="s">
        <v>996</v>
      </c>
      <c r="D1491">
        <v>4405</v>
      </c>
    </row>
    <row r="1492" spans="1:4">
      <c r="C1492" t="s">
        <v>11</v>
      </c>
      <c r="D1492">
        <v>4405</v>
      </c>
    </row>
    <row r="1493" spans="1:4">
      <c r="A1493" t="s">
        <v>997</v>
      </c>
      <c r="D1493">
        <v>1518</v>
      </c>
    </row>
    <row r="1494" spans="1:4">
      <c r="B1494" t="s">
        <v>998</v>
      </c>
      <c r="D1494">
        <v>1518</v>
      </c>
    </row>
    <row r="1495" spans="1:4">
      <c r="C1495" t="s">
        <v>8</v>
      </c>
      <c r="D1495">
        <v>1518</v>
      </c>
    </row>
    <row r="1496" spans="1:4">
      <c r="A1496" t="s">
        <v>999</v>
      </c>
      <c r="D1496">
        <v>243</v>
      </c>
    </row>
    <row r="1497" spans="1:4">
      <c r="B1497" t="s">
        <v>1000</v>
      </c>
      <c r="D1497">
        <v>243</v>
      </c>
    </row>
    <row r="1498" spans="1:4">
      <c r="C1498" t="s">
        <v>11</v>
      </c>
      <c r="D1498">
        <v>243</v>
      </c>
    </row>
    <row r="1499" spans="1:4">
      <c r="A1499" t="s">
        <v>1001</v>
      </c>
      <c r="D1499">
        <v>173</v>
      </c>
    </row>
    <row r="1500" spans="1:4">
      <c r="B1500" t="s">
        <v>1002</v>
      </c>
      <c r="D1500">
        <v>173</v>
      </c>
    </row>
    <row r="1501" spans="1:4">
      <c r="C1501" t="s">
        <v>8</v>
      </c>
      <c r="D1501">
        <v>173</v>
      </c>
    </row>
    <row r="1502" spans="1:4">
      <c r="A1502" t="s">
        <v>1003</v>
      </c>
      <c r="D1502">
        <v>1396</v>
      </c>
    </row>
    <row r="1503" spans="1:4">
      <c r="B1503" t="s">
        <v>1004</v>
      </c>
      <c r="D1503">
        <v>1396</v>
      </c>
    </row>
    <row r="1504" spans="1:4">
      <c r="C1504" t="s">
        <v>8</v>
      </c>
      <c r="D1504">
        <v>1396</v>
      </c>
    </row>
    <row r="1505" spans="1:4">
      <c r="A1505" t="s">
        <v>1005</v>
      </c>
      <c r="D1505">
        <v>4065</v>
      </c>
    </row>
    <row r="1506" spans="1:4">
      <c r="B1506" t="s">
        <v>1006</v>
      </c>
      <c r="D1506">
        <v>4065</v>
      </c>
    </row>
    <row r="1507" spans="1:4">
      <c r="C1507" t="s">
        <v>8</v>
      </c>
      <c r="D1507">
        <v>4065</v>
      </c>
    </row>
    <row r="1508" spans="1:4">
      <c r="A1508" t="s">
        <v>1007</v>
      </c>
      <c r="D1508">
        <v>31</v>
      </c>
    </row>
    <row r="1509" spans="1:4">
      <c r="B1509" t="s">
        <v>1008</v>
      </c>
      <c r="D1509">
        <v>31</v>
      </c>
    </row>
    <row r="1510" spans="1:4">
      <c r="C1510" t="s">
        <v>11</v>
      </c>
      <c r="D1510">
        <v>31</v>
      </c>
    </row>
    <row r="1511" spans="1:4">
      <c r="A1511" t="s">
        <v>1009</v>
      </c>
      <c r="D1511">
        <v>889</v>
      </c>
    </row>
    <row r="1512" spans="1:4">
      <c r="B1512" t="s">
        <v>1010</v>
      </c>
      <c r="D1512">
        <v>889</v>
      </c>
    </row>
    <row r="1513" spans="1:4">
      <c r="C1513" t="s">
        <v>11</v>
      </c>
      <c r="D1513">
        <v>889</v>
      </c>
    </row>
    <row r="1514" spans="1:4">
      <c r="A1514" t="s">
        <v>1011</v>
      </c>
      <c r="D1514">
        <v>93</v>
      </c>
    </row>
    <row r="1515" spans="1:4">
      <c r="B1515" t="s">
        <v>1012</v>
      </c>
      <c r="D1515">
        <v>93</v>
      </c>
    </row>
    <row r="1516" spans="1:4">
      <c r="C1516" t="s">
        <v>8</v>
      </c>
      <c r="D1516">
        <v>93</v>
      </c>
    </row>
    <row r="1517" spans="1:4">
      <c r="A1517" t="s">
        <v>1013</v>
      </c>
      <c r="D1517">
        <v>114</v>
      </c>
    </row>
    <row r="1518" spans="1:4">
      <c r="B1518" t="s">
        <v>1014</v>
      </c>
      <c r="D1518">
        <v>114</v>
      </c>
    </row>
    <row r="1519" spans="1:4">
      <c r="C1519" t="s">
        <v>27</v>
      </c>
      <c r="D1519">
        <v>114</v>
      </c>
    </row>
    <row r="1520" spans="1:4">
      <c r="A1520" t="s">
        <v>1015</v>
      </c>
      <c r="D1520">
        <v>112</v>
      </c>
    </row>
    <row r="1521" spans="1:4">
      <c r="B1521" t="s">
        <v>1016</v>
      </c>
      <c r="D1521">
        <v>112</v>
      </c>
    </row>
    <row r="1522" spans="1:4">
      <c r="C1522" t="s">
        <v>11</v>
      </c>
      <c r="D1522">
        <v>112</v>
      </c>
    </row>
    <row r="1523" spans="1:4">
      <c r="A1523" t="s">
        <v>1017</v>
      </c>
      <c r="D1523">
        <v>112</v>
      </c>
    </row>
    <row r="1524" spans="1:4">
      <c r="B1524" t="s">
        <v>1018</v>
      </c>
      <c r="D1524">
        <v>112</v>
      </c>
    </row>
    <row r="1525" spans="1:4">
      <c r="C1525" t="s">
        <v>8</v>
      </c>
      <c r="D1525">
        <v>112</v>
      </c>
    </row>
    <row r="1526" spans="1:4">
      <c r="A1526" t="s">
        <v>1019</v>
      </c>
      <c r="D1526">
        <v>29</v>
      </c>
    </row>
    <row r="1527" spans="1:4">
      <c r="B1527" t="s">
        <v>1020</v>
      </c>
      <c r="D1527">
        <v>29</v>
      </c>
    </row>
    <row r="1528" spans="1:4">
      <c r="C1528" t="s">
        <v>11</v>
      </c>
      <c r="D1528">
        <v>29</v>
      </c>
    </row>
    <row r="1529" spans="1:4">
      <c r="A1529" t="s">
        <v>1021</v>
      </c>
      <c r="D1529">
        <v>120</v>
      </c>
    </row>
    <row r="1530" spans="1:4">
      <c r="B1530" t="s">
        <v>1022</v>
      </c>
      <c r="D1530">
        <v>120</v>
      </c>
    </row>
    <row r="1531" spans="1:4">
      <c r="C1531" t="s">
        <v>11</v>
      </c>
      <c r="D1531">
        <v>120</v>
      </c>
    </row>
    <row r="1532" spans="1:4">
      <c r="A1532" t="s">
        <v>1023</v>
      </c>
      <c r="D1532">
        <v>533</v>
      </c>
    </row>
    <row r="1533" spans="1:4">
      <c r="B1533" t="s">
        <v>1024</v>
      </c>
      <c r="D1533">
        <v>533</v>
      </c>
    </row>
    <row r="1534" spans="1:4">
      <c r="C1534" t="s">
        <v>8</v>
      </c>
      <c r="D1534">
        <v>533</v>
      </c>
    </row>
    <row r="1535" spans="1:4">
      <c r="A1535" t="s">
        <v>1025</v>
      </c>
      <c r="D1535">
        <v>78</v>
      </c>
    </row>
    <row r="1536" spans="1:4">
      <c r="B1536" t="s">
        <v>1026</v>
      </c>
      <c r="D1536">
        <v>78</v>
      </c>
    </row>
    <row r="1537" spans="1:4">
      <c r="C1537" t="s">
        <v>11</v>
      </c>
      <c r="D1537">
        <v>78</v>
      </c>
    </row>
    <row r="1538" spans="1:4">
      <c r="A1538" t="s">
        <v>1027</v>
      </c>
      <c r="D1538">
        <v>12</v>
      </c>
    </row>
    <row r="1539" spans="1:4">
      <c r="B1539" t="s">
        <v>1028</v>
      </c>
      <c r="D1539">
        <v>12</v>
      </c>
    </row>
    <row r="1540" spans="1:4">
      <c r="C1540" t="s">
        <v>11</v>
      </c>
      <c r="D1540">
        <v>12</v>
      </c>
    </row>
    <row r="1541" spans="1:4">
      <c r="A1541" t="s">
        <v>1029</v>
      </c>
      <c r="D1541">
        <v>52</v>
      </c>
    </row>
    <row r="1542" spans="1:4">
      <c r="B1542" t="s">
        <v>1030</v>
      </c>
      <c r="D1542">
        <v>52</v>
      </c>
    </row>
    <row r="1543" spans="1:4">
      <c r="C1543" t="s">
        <v>8</v>
      </c>
      <c r="D1543">
        <v>52</v>
      </c>
    </row>
    <row r="1544" spans="1:4">
      <c r="A1544" t="s">
        <v>1031</v>
      </c>
      <c r="D1544">
        <v>645</v>
      </c>
    </row>
    <row r="1545" spans="1:4">
      <c r="B1545" t="s">
        <v>1032</v>
      </c>
      <c r="D1545">
        <v>645</v>
      </c>
    </row>
    <row r="1546" spans="1:4">
      <c r="C1546" t="s">
        <v>8</v>
      </c>
      <c r="D1546">
        <v>645</v>
      </c>
    </row>
    <row r="1547" spans="1:4">
      <c r="A1547" t="s">
        <v>1033</v>
      </c>
      <c r="D1547">
        <v>2756</v>
      </c>
    </row>
    <row r="1548" spans="1:4">
      <c r="B1548" t="s">
        <v>1034</v>
      </c>
      <c r="D1548">
        <v>2756</v>
      </c>
    </row>
    <row r="1549" spans="1:4">
      <c r="C1549" t="s">
        <v>8</v>
      </c>
      <c r="D1549">
        <v>2756</v>
      </c>
    </row>
    <row r="1550" spans="1:4">
      <c r="A1550" t="s">
        <v>1035</v>
      </c>
      <c r="D1550">
        <v>94</v>
      </c>
    </row>
    <row r="1551" spans="1:4">
      <c r="B1551" t="s">
        <v>1036</v>
      </c>
      <c r="D1551">
        <v>94</v>
      </c>
    </row>
    <row r="1552" spans="1:4">
      <c r="C1552" t="s">
        <v>11</v>
      </c>
      <c r="D1552">
        <v>94</v>
      </c>
    </row>
    <row r="1553" spans="1:4">
      <c r="A1553" t="s">
        <v>1037</v>
      </c>
      <c r="D1553">
        <v>2266</v>
      </c>
    </row>
    <row r="1554" spans="1:4">
      <c r="B1554" t="s">
        <v>1038</v>
      </c>
      <c r="D1554">
        <v>2266</v>
      </c>
    </row>
    <row r="1555" spans="1:4">
      <c r="C1555" t="s">
        <v>8</v>
      </c>
      <c r="D1555">
        <v>2266</v>
      </c>
    </row>
    <row r="1556" spans="1:4">
      <c r="A1556" t="s">
        <v>1039</v>
      </c>
      <c r="D1556">
        <v>154</v>
      </c>
    </row>
    <row r="1557" spans="1:4">
      <c r="B1557" t="s">
        <v>1040</v>
      </c>
      <c r="D1557">
        <v>154</v>
      </c>
    </row>
    <row r="1558" spans="1:4">
      <c r="C1558" t="s">
        <v>8</v>
      </c>
      <c r="D1558">
        <v>154</v>
      </c>
    </row>
    <row r="1559" spans="1:4">
      <c r="A1559" t="s">
        <v>1041</v>
      </c>
      <c r="D1559">
        <v>165</v>
      </c>
    </row>
    <row r="1560" spans="1:4">
      <c r="B1560" t="s">
        <v>1042</v>
      </c>
      <c r="D1560">
        <v>165</v>
      </c>
    </row>
    <row r="1561" spans="1:4">
      <c r="C1561" t="s">
        <v>8</v>
      </c>
      <c r="D1561">
        <v>165</v>
      </c>
    </row>
    <row r="1562" spans="1:4">
      <c r="A1562" t="s">
        <v>1043</v>
      </c>
      <c r="D1562">
        <v>134</v>
      </c>
    </row>
    <row r="1563" spans="1:4">
      <c r="B1563" t="s">
        <v>1044</v>
      </c>
      <c r="D1563">
        <v>134</v>
      </c>
    </row>
    <row r="1564" spans="1:4">
      <c r="C1564" t="s">
        <v>8</v>
      </c>
      <c r="D1564">
        <v>134</v>
      </c>
    </row>
    <row r="1565" spans="1:4">
      <c r="A1565" t="s">
        <v>1045</v>
      </c>
      <c r="D1565">
        <v>2043</v>
      </c>
    </row>
    <row r="1566" spans="1:4">
      <c r="B1566" t="s">
        <v>1046</v>
      </c>
      <c r="D1566">
        <v>2043</v>
      </c>
    </row>
    <row r="1567" spans="1:4">
      <c r="C1567" t="s">
        <v>8</v>
      </c>
      <c r="D1567">
        <v>2043</v>
      </c>
    </row>
    <row r="1568" spans="1:4">
      <c r="A1568" t="s">
        <v>1047</v>
      </c>
      <c r="D1568">
        <v>3537</v>
      </c>
    </row>
    <row r="1569" spans="1:4">
      <c r="B1569" t="s">
        <v>1048</v>
      </c>
      <c r="D1569">
        <v>3537</v>
      </c>
    </row>
    <row r="1570" spans="1:4">
      <c r="C1570" t="s">
        <v>8</v>
      </c>
      <c r="D1570">
        <v>3537</v>
      </c>
    </row>
    <row r="1571" spans="1:4">
      <c r="A1571" t="s">
        <v>1049</v>
      </c>
      <c r="D1571">
        <v>980</v>
      </c>
    </row>
    <row r="1572" spans="1:4">
      <c r="B1572" t="s">
        <v>1050</v>
      </c>
      <c r="D1572">
        <v>980</v>
      </c>
    </row>
    <row r="1573" spans="1:4">
      <c r="C1573" t="s">
        <v>8</v>
      </c>
      <c r="D1573">
        <v>980</v>
      </c>
    </row>
    <row r="1574" spans="1:4">
      <c r="A1574" t="s">
        <v>1051</v>
      </c>
      <c r="D1574">
        <v>441</v>
      </c>
    </row>
    <row r="1575" spans="1:4">
      <c r="B1575" t="s">
        <v>1052</v>
      </c>
      <c r="D1575">
        <v>441</v>
      </c>
    </row>
    <row r="1576" spans="1:4">
      <c r="C1576" t="s">
        <v>11</v>
      </c>
      <c r="D1576">
        <v>441</v>
      </c>
    </row>
    <row r="1577" spans="1:4">
      <c r="A1577" t="s">
        <v>1053</v>
      </c>
      <c r="D1577">
        <v>1773</v>
      </c>
    </row>
    <row r="1578" spans="1:4">
      <c r="B1578" t="s">
        <v>1054</v>
      </c>
      <c r="D1578">
        <v>1773</v>
      </c>
    </row>
    <row r="1579" spans="1:4">
      <c r="C1579" t="s">
        <v>8</v>
      </c>
      <c r="D1579">
        <v>1773</v>
      </c>
    </row>
    <row r="1580" spans="1:4">
      <c r="A1580" t="s">
        <v>1055</v>
      </c>
      <c r="D1580">
        <v>1684</v>
      </c>
    </row>
    <row r="1581" spans="1:4">
      <c r="B1581" t="s">
        <v>1056</v>
      </c>
      <c r="D1581">
        <v>1684</v>
      </c>
    </row>
    <row r="1582" spans="1:4">
      <c r="C1582" t="s">
        <v>11</v>
      </c>
      <c r="D1582">
        <v>1684</v>
      </c>
    </row>
    <row r="1583" spans="1:4">
      <c r="A1583" t="s">
        <v>1057</v>
      </c>
      <c r="D1583">
        <v>269</v>
      </c>
    </row>
    <row r="1584" spans="1:4">
      <c r="B1584" t="s">
        <v>1058</v>
      </c>
      <c r="D1584">
        <v>269</v>
      </c>
    </row>
    <row r="1585" spans="1:4">
      <c r="C1585" t="s">
        <v>8</v>
      </c>
      <c r="D1585">
        <v>269</v>
      </c>
    </row>
    <row r="1586" spans="1:4">
      <c r="A1586" t="s">
        <v>1059</v>
      </c>
      <c r="D1586">
        <v>154</v>
      </c>
    </row>
    <row r="1587" spans="1:4">
      <c r="B1587" t="s">
        <v>1060</v>
      </c>
      <c r="D1587">
        <v>154</v>
      </c>
    </row>
    <row r="1588" spans="1:4">
      <c r="C1588" t="s">
        <v>8</v>
      </c>
      <c r="D1588">
        <v>154</v>
      </c>
    </row>
    <row r="1589" spans="1:4">
      <c r="A1589" t="s">
        <v>1061</v>
      </c>
      <c r="D1589">
        <v>135</v>
      </c>
    </row>
    <row r="1590" spans="1:4">
      <c r="B1590" t="s">
        <v>1062</v>
      </c>
      <c r="D1590">
        <v>135</v>
      </c>
    </row>
    <row r="1591" spans="1:4">
      <c r="C1591" t="s">
        <v>8</v>
      </c>
      <c r="D1591">
        <v>135</v>
      </c>
    </row>
    <row r="1592" spans="1:4">
      <c r="A1592" t="s">
        <v>1063</v>
      </c>
      <c r="D1592">
        <v>186</v>
      </c>
    </row>
    <row r="1593" spans="1:4">
      <c r="B1593" t="s">
        <v>1064</v>
      </c>
      <c r="D1593">
        <v>186</v>
      </c>
    </row>
    <row r="1594" spans="1:4">
      <c r="C1594" t="s">
        <v>11</v>
      </c>
      <c r="D1594">
        <v>186</v>
      </c>
    </row>
    <row r="1595" spans="1:4">
      <c r="A1595" t="s">
        <v>1065</v>
      </c>
      <c r="D1595">
        <v>9</v>
      </c>
    </row>
    <row r="1596" spans="1:4">
      <c r="B1596" t="s">
        <v>1066</v>
      </c>
      <c r="D1596">
        <v>9</v>
      </c>
    </row>
    <row r="1597" spans="1:4">
      <c r="C1597" t="s">
        <v>11</v>
      </c>
      <c r="D1597">
        <v>9</v>
      </c>
    </row>
    <row r="1598" spans="1:4">
      <c r="A1598" t="s">
        <v>1067</v>
      </c>
      <c r="D1598">
        <v>62</v>
      </c>
    </row>
    <row r="1599" spans="1:4">
      <c r="B1599" t="s">
        <v>1068</v>
      </c>
      <c r="D1599">
        <v>62</v>
      </c>
    </row>
    <row r="1600" spans="1:4">
      <c r="C1600" t="s">
        <v>11</v>
      </c>
      <c r="D1600">
        <v>62</v>
      </c>
    </row>
    <row r="1601" spans="1:4">
      <c r="A1601" t="s">
        <v>1069</v>
      </c>
      <c r="D1601">
        <v>3811</v>
      </c>
    </row>
    <row r="1602" spans="1:4">
      <c r="B1602" t="s">
        <v>1070</v>
      </c>
      <c r="D1602">
        <v>69</v>
      </c>
    </row>
    <row r="1603" spans="1:4">
      <c r="C1603" t="s">
        <v>8</v>
      </c>
      <c r="D1603">
        <v>69</v>
      </c>
    </row>
    <row r="1604" spans="1:4">
      <c r="B1604" t="s">
        <v>1071</v>
      </c>
      <c r="D1604">
        <v>3742</v>
      </c>
    </row>
    <row r="1605" spans="1:4">
      <c r="C1605" t="s">
        <v>8</v>
      </c>
      <c r="D1605">
        <v>3742</v>
      </c>
    </row>
    <row r="1606" spans="1:4">
      <c r="A1606" t="s">
        <v>1072</v>
      </c>
      <c r="D1606">
        <v>63</v>
      </c>
    </row>
    <row r="1607" spans="1:4">
      <c r="B1607" t="s">
        <v>1073</v>
      </c>
      <c r="D1607">
        <v>63</v>
      </c>
    </row>
    <row r="1608" spans="1:4">
      <c r="C1608" t="s">
        <v>11</v>
      </c>
      <c r="D1608">
        <v>63</v>
      </c>
    </row>
    <row r="1609" spans="1:4">
      <c r="A1609" t="s">
        <v>1074</v>
      </c>
      <c r="D1609">
        <v>614</v>
      </c>
    </row>
    <row r="1610" spans="1:4">
      <c r="B1610" t="s">
        <v>1075</v>
      </c>
      <c r="D1610">
        <v>614</v>
      </c>
    </row>
    <row r="1611" spans="1:4">
      <c r="C1611" t="s">
        <v>27</v>
      </c>
      <c r="D1611">
        <v>614</v>
      </c>
    </row>
    <row r="1612" spans="1:4">
      <c r="A1612" t="s">
        <v>1076</v>
      </c>
      <c r="D1612">
        <v>2409</v>
      </c>
    </row>
    <row r="1613" spans="1:4">
      <c r="B1613" t="s">
        <v>1077</v>
      </c>
      <c r="D1613">
        <v>2409</v>
      </c>
    </row>
    <row r="1614" spans="1:4">
      <c r="C1614" t="s">
        <v>8</v>
      </c>
      <c r="D1614">
        <v>2409</v>
      </c>
    </row>
    <row r="1615" spans="1:4">
      <c r="A1615" t="s">
        <v>1078</v>
      </c>
      <c r="D1615">
        <v>672</v>
      </c>
    </row>
    <row r="1616" spans="1:4">
      <c r="B1616" t="s">
        <v>1079</v>
      </c>
      <c r="D1616">
        <v>672</v>
      </c>
    </row>
    <row r="1617" spans="1:4">
      <c r="C1617" t="s">
        <v>11</v>
      </c>
      <c r="D1617">
        <v>672</v>
      </c>
    </row>
    <row r="1618" spans="1:4">
      <c r="A1618" t="s">
        <v>1080</v>
      </c>
      <c r="D1618">
        <v>245</v>
      </c>
    </row>
    <row r="1619" spans="1:4">
      <c r="B1619" t="s">
        <v>1081</v>
      </c>
      <c r="D1619">
        <v>245</v>
      </c>
    </row>
    <row r="1620" spans="1:4">
      <c r="C1620" t="s">
        <v>11</v>
      </c>
      <c r="D1620">
        <v>245</v>
      </c>
    </row>
    <row r="1621" spans="1:4">
      <c r="A1621" t="s">
        <v>1082</v>
      </c>
      <c r="D1621">
        <v>2725</v>
      </c>
    </row>
    <row r="1622" spans="1:4">
      <c r="B1622" t="s">
        <v>1083</v>
      </c>
      <c r="D1622">
        <v>2725</v>
      </c>
    </row>
    <row r="1623" spans="1:4">
      <c r="C1623" t="s">
        <v>8</v>
      </c>
      <c r="D1623">
        <v>2725</v>
      </c>
    </row>
    <row r="1624" spans="1:4">
      <c r="A1624" t="s">
        <v>1084</v>
      </c>
      <c r="D1624">
        <v>2779</v>
      </c>
    </row>
    <row r="1625" spans="1:4">
      <c r="B1625" t="s">
        <v>1085</v>
      </c>
      <c r="D1625">
        <v>2779</v>
      </c>
    </row>
    <row r="1626" spans="1:4">
      <c r="C1626" t="s">
        <v>11</v>
      </c>
      <c r="D1626">
        <v>2779</v>
      </c>
    </row>
    <row r="1627" spans="1:4">
      <c r="A1627" t="s">
        <v>1086</v>
      </c>
      <c r="D1627">
        <v>108</v>
      </c>
    </row>
    <row r="1628" spans="1:4">
      <c r="B1628" t="s">
        <v>1087</v>
      </c>
      <c r="D1628">
        <v>108</v>
      </c>
    </row>
    <row r="1629" spans="1:4">
      <c r="C1629" t="s">
        <v>11</v>
      </c>
      <c r="D1629">
        <v>108</v>
      </c>
    </row>
    <row r="1630" spans="1:4">
      <c r="A1630" t="s">
        <v>1088</v>
      </c>
      <c r="D1630">
        <v>155</v>
      </c>
    </row>
    <row r="1631" spans="1:4">
      <c r="B1631" t="s">
        <v>1089</v>
      </c>
      <c r="D1631">
        <v>155</v>
      </c>
    </row>
    <row r="1632" spans="1:4">
      <c r="C1632" t="s">
        <v>8</v>
      </c>
      <c r="D1632">
        <v>155</v>
      </c>
    </row>
    <row r="1633" spans="1:4">
      <c r="A1633" t="s">
        <v>1090</v>
      </c>
      <c r="D1633">
        <v>41</v>
      </c>
    </row>
    <row r="1634" spans="1:4">
      <c r="B1634" t="s">
        <v>1091</v>
      </c>
      <c r="D1634">
        <v>41</v>
      </c>
    </row>
    <row r="1635" spans="1:4">
      <c r="C1635" t="s">
        <v>11</v>
      </c>
      <c r="D1635">
        <v>41</v>
      </c>
    </row>
    <row r="1636" spans="1:4">
      <c r="A1636" t="s">
        <v>1092</v>
      </c>
      <c r="D1636">
        <v>454</v>
      </c>
    </row>
    <row r="1637" spans="1:4">
      <c r="B1637" t="s">
        <v>1093</v>
      </c>
      <c r="D1637">
        <v>454</v>
      </c>
    </row>
    <row r="1638" spans="1:4">
      <c r="C1638" t="s">
        <v>11</v>
      </c>
      <c r="D1638">
        <v>454</v>
      </c>
    </row>
    <row r="1639" spans="1:4">
      <c r="A1639" t="s">
        <v>1094</v>
      </c>
      <c r="D1639">
        <v>247</v>
      </c>
    </row>
    <row r="1640" spans="1:4">
      <c r="B1640" t="s">
        <v>1095</v>
      </c>
      <c r="D1640">
        <v>247</v>
      </c>
    </row>
    <row r="1641" spans="1:4">
      <c r="C1641" t="s">
        <v>8</v>
      </c>
      <c r="D1641">
        <v>247</v>
      </c>
    </row>
    <row r="1642" spans="1:4">
      <c r="A1642" t="s">
        <v>1096</v>
      </c>
      <c r="D1642">
        <v>216</v>
      </c>
    </row>
    <row r="1643" spans="1:4">
      <c r="B1643" t="s">
        <v>1097</v>
      </c>
      <c r="D1643">
        <v>216</v>
      </c>
    </row>
    <row r="1644" spans="1:4">
      <c r="C1644" t="s">
        <v>8</v>
      </c>
      <c r="D1644">
        <v>216</v>
      </c>
    </row>
    <row r="1645" spans="1:4">
      <c r="A1645" t="s">
        <v>1098</v>
      </c>
      <c r="D1645">
        <v>198</v>
      </c>
    </row>
    <row r="1646" spans="1:4">
      <c r="B1646" t="s">
        <v>1099</v>
      </c>
      <c r="D1646">
        <v>198</v>
      </c>
    </row>
    <row r="1647" spans="1:4">
      <c r="C1647" t="s">
        <v>8</v>
      </c>
      <c r="D1647">
        <v>198</v>
      </c>
    </row>
    <row r="1648" spans="1:4">
      <c r="A1648" t="s">
        <v>1100</v>
      </c>
      <c r="D1648">
        <v>747</v>
      </c>
    </row>
    <row r="1649" spans="1:4">
      <c r="B1649" t="s">
        <v>1101</v>
      </c>
      <c r="D1649">
        <v>747</v>
      </c>
    </row>
    <row r="1650" spans="1:4">
      <c r="C1650" t="s">
        <v>11</v>
      </c>
      <c r="D1650">
        <v>747</v>
      </c>
    </row>
    <row r="1651" spans="1:4">
      <c r="A1651" t="s">
        <v>1102</v>
      </c>
      <c r="D1651">
        <v>103</v>
      </c>
    </row>
    <row r="1652" spans="1:4">
      <c r="B1652" t="s">
        <v>1103</v>
      </c>
      <c r="D1652">
        <v>103</v>
      </c>
    </row>
    <row r="1653" spans="1:4">
      <c r="C1653" t="s">
        <v>8</v>
      </c>
      <c r="D1653">
        <v>103</v>
      </c>
    </row>
    <row r="1654" spans="1:4">
      <c r="A1654" t="s">
        <v>1104</v>
      </c>
      <c r="D1654">
        <v>157</v>
      </c>
    </row>
    <row r="1655" spans="1:4">
      <c r="B1655" t="s">
        <v>1105</v>
      </c>
      <c r="D1655">
        <v>157</v>
      </c>
    </row>
    <row r="1656" spans="1:4">
      <c r="C1656" t="s">
        <v>11</v>
      </c>
      <c r="D1656">
        <v>157</v>
      </c>
    </row>
    <row r="1657" spans="1:4">
      <c r="A1657" t="s">
        <v>1106</v>
      </c>
      <c r="D1657">
        <v>1796</v>
      </c>
    </row>
    <row r="1658" spans="1:4">
      <c r="B1658" t="s">
        <v>1107</v>
      </c>
      <c r="D1658">
        <v>1796</v>
      </c>
    </row>
    <row r="1659" spans="1:4">
      <c r="C1659" t="s">
        <v>11</v>
      </c>
      <c r="D1659">
        <v>1796</v>
      </c>
    </row>
    <row r="1660" spans="1:4">
      <c r="A1660" t="s">
        <v>1108</v>
      </c>
      <c r="D1660">
        <v>820</v>
      </c>
    </row>
    <row r="1661" spans="1:4">
      <c r="B1661" t="s">
        <v>1109</v>
      </c>
      <c r="D1661">
        <v>820</v>
      </c>
    </row>
    <row r="1662" spans="1:4">
      <c r="C1662" t="s">
        <v>8</v>
      </c>
      <c r="D1662">
        <v>820</v>
      </c>
    </row>
    <row r="1663" spans="1:4">
      <c r="A1663" t="s">
        <v>1110</v>
      </c>
      <c r="D1663">
        <v>1538</v>
      </c>
    </row>
    <row r="1664" spans="1:4">
      <c r="B1664" t="s">
        <v>1111</v>
      </c>
      <c r="D1664">
        <v>1538</v>
      </c>
    </row>
    <row r="1665" spans="1:4">
      <c r="C1665" t="s">
        <v>11</v>
      </c>
      <c r="D1665">
        <v>1538</v>
      </c>
    </row>
    <row r="1666" spans="1:4">
      <c r="A1666" t="s">
        <v>1112</v>
      </c>
      <c r="D1666">
        <v>121</v>
      </c>
    </row>
    <row r="1667" spans="1:4">
      <c r="B1667" t="s">
        <v>1113</v>
      </c>
      <c r="D1667">
        <v>121</v>
      </c>
    </row>
    <row r="1668" spans="1:4">
      <c r="C1668" t="s">
        <v>8</v>
      </c>
      <c r="D1668">
        <v>121</v>
      </c>
    </row>
    <row r="1669" spans="1:4">
      <c r="A1669" t="s">
        <v>1114</v>
      </c>
      <c r="D1669">
        <v>24</v>
      </c>
    </row>
    <row r="1670" spans="1:4">
      <c r="B1670" t="s">
        <v>1115</v>
      </c>
      <c r="D1670">
        <v>24</v>
      </c>
    </row>
    <row r="1671" spans="1:4">
      <c r="C1671" t="s">
        <v>11</v>
      </c>
      <c r="D1671">
        <v>24</v>
      </c>
    </row>
    <row r="1672" spans="1:4">
      <c r="A1672" t="s">
        <v>1116</v>
      </c>
      <c r="D1672">
        <v>1113</v>
      </c>
    </row>
    <row r="1673" spans="1:4">
      <c r="B1673" t="s">
        <v>1117</v>
      </c>
      <c r="D1673">
        <v>1113</v>
      </c>
    </row>
    <row r="1674" spans="1:4">
      <c r="C1674" t="s">
        <v>8</v>
      </c>
      <c r="D1674">
        <v>1113</v>
      </c>
    </row>
    <row r="1675" spans="1:4">
      <c r="A1675" t="s">
        <v>1118</v>
      </c>
      <c r="D1675">
        <v>2105</v>
      </c>
    </row>
    <row r="1676" spans="1:4">
      <c r="B1676" t="s">
        <v>1119</v>
      </c>
      <c r="D1676">
        <v>2105</v>
      </c>
    </row>
    <row r="1677" spans="1:4">
      <c r="C1677" t="s">
        <v>8</v>
      </c>
      <c r="D1677">
        <v>2105</v>
      </c>
    </row>
    <row r="1678" spans="1:4">
      <c r="A1678" t="s">
        <v>1120</v>
      </c>
      <c r="D1678">
        <v>82</v>
      </c>
    </row>
    <row r="1679" spans="1:4">
      <c r="B1679" t="s">
        <v>1121</v>
      </c>
      <c r="D1679">
        <v>82</v>
      </c>
    </row>
    <row r="1680" spans="1:4">
      <c r="C1680" t="s">
        <v>27</v>
      </c>
      <c r="D1680">
        <v>82</v>
      </c>
    </row>
    <row r="1681" spans="1:4">
      <c r="A1681" t="s">
        <v>1122</v>
      </c>
      <c r="D1681">
        <v>1111</v>
      </c>
    </row>
    <row r="1682" spans="1:4">
      <c r="B1682" t="s">
        <v>1123</v>
      </c>
      <c r="D1682">
        <v>1111</v>
      </c>
    </row>
    <row r="1683" spans="1:4">
      <c r="C1683" t="s">
        <v>98</v>
      </c>
      <c r="D1683">
        <v>1111</v>
      </c>
    </row>
    <row r="1684" spans="1:4">
      <c r="A1684" t="s">
        <v>1124</v>
      </c>
      <c r="D1684">
        <v>1425</v>
      </c>
    </row>
    <row r="1685" spans="1:4">
      <c r="B1685" t="s">
        <v>1125</v>
      </c>
      <c r="D1685">
        <v>1425</v>
      </c>
    </row>
    <row r="1686" spans="1:4">
      <c r="C1686" t="s">
        <v>8</v>
      </c>
      <c r="D1686">
        <v>1425</v>
      </c>
    </row>
    <row r="1687" spans="1:4">
      <c r="A1687" t="s">
        <v>1126</v>
      </c>
      <c r="D1687">
        <v>149</v>
      </c>
    </row>
    <row r="1688" spans="1:4">
      <c r="B1688" t="s">
        <v>1127</v>
      </c>
      <c r="D1688">
        <v>149</v>
      </c>
    </row>
    <row r="1689" spans="1:4">
      <c r="C1689" t="s">
        <v>8</v>
      </c>
      <c r="D1689">
        <v>149</v>
      </c>
    </row>
    <row r="1690" spans="1:4">
      <c r="A1690" t="s">
        <v>1128</v>
      </c>
      <c r="D1690">
        <v>92</v>
      </c>
    </row>
    <row r="1691" spans="1:4">
      <c r="B1691" t="s">
        <v>1129</v>
      </c>
      <c r="D1691">
        <v>92</v>
      </c>
    </row>
    <row r="1692" spans="1:4">
      <c r="C1692" t="s">
        <v>11</v>
      </c>
      <c r="D1692">
        <v>92</v>
      </c>
    </row>
    <row r="1693" spans="1:4">
      <c r="A1693" t="s">
        <v>1130</v>
      </c>
      <c r="D1693">
        <v>191</v>
      </c>
    </row>
    <row r="1694" spans="1:4">
      <c r="B1694" t="s">
        <v>1131</v>
      </c>
      <c r="D1694">
        <v>191</v>
      </c>
    </row>
    <row r="1695" spans="1:4">
      <c r="C1695" t="s">
        <v>11</v>
      </c>
      <c r="D1695">
        <v>191</v>
      </c>
    </row>
    <row r="1696" spans="1:4">
      <c r="A1696" t="s">
        <v>1132</v>
      </c>
      <c r="D1696">
        <v>2353</v>
      </c>
    </row>
    <row r="1697" spans="1:4">
      <c r="B1697" t="s">
        <v>1133</v>
      </c>
      <c r="D1697">
        <v>2353</v>
      </c>
    </row>
    <row r="1698" spans="1:4">
      <c r="C1698" t="s">
        <v>8</v>
      </c>
      <c r="D1698">
        <v>2353</v>
      </c>
    </row>
    <row r="1699" spans="1:4">
      <c r="A1699" t="s">
        <v>1134</v>
      </c>
      <c r="D1699">
        <v>379</v>
      </c>
    </row>
    <row r="1700" spans="1:4">
      <c r="B1700" t="s">
        <v>1135</v>
      </c>
      <c r="D1700">
        <v>379</v>
      </c>
    </row>
    <row r="1701" spans="1:4">
      <c r="C1701" t="s">
        <v>27</v>
      </c>
      <c r="D1701">
        <v>379</v>
      </c>
    </row>
    <row r="1702" spans="1:4">
      <c r="A1702" t="s">
        <v>1136</v>
      </c>
      <c r="D1702">
        <v>155</v>
      </c>
    </row>
    <row r="1703" spans="1:4">
      <c r="B1703" t="s">
        <v>1137</v>
      </c>
      <c r="D1703">
        <v>155</v>
      </c>
    </row>
    <row r="1704" spans="1:4">
      <c r="C1704" t="s">
        <v>8</v>
      </c>
      <c r="D1704">
        <v>155</v>
      </c>
    </row>
    <row r="1705" spans="1:4">
      <c r="A1705" t="s">
        <v>1138</v>
      </c>
      <c r="D1705">
        <v>87</v>
      </c>
    </row>
    <row r="1706" spans="1:4">
      <c r="B1706" t="s">
        <v>1139</v>
      </c>
      <c r="D1706">
        <v>87</v>
      </c>
    </row>
    <row r="1707" spans="1:4">
      <c r="C1707" t="s">
        <v>8</v>
      </c>
      <c r="D1707">
        <v>87</v>
      </c>
    </row>
    <row r="1708" spans="1:4">
      <c r="A1708" t="s">
        <v>1140</v>
      </c>
      <c r="D1708">
        <v>1198</v>
      </c>
    </row>
    <row r="1709" spans="1:4">
      <c r="B1709" t="s">
        <v>1141</v>
      </c>
      <c r="D1709">
        <v>1198</v>
      </c>
    </row>
    <row r="1710" spans="1:4">
      <c r="C1710" t="s">
        <v>11</v>
      </c>
      <c r="D1710">
        <v>1198</v>
      </c>
    </row>
    <row r="1711" spans="1:4">
      <c r="A1711" t="s">
        <v>1142</v>
      </c>
      <c r="D1711">
        <v>110</v>
      </c>
    </row>
    <row r="1712" spans="1:4">
      <c r="B1712" t="s">
        <v>1143</v>
      </c>
      <c r="D1712">
        <v>110</v>
      </c>
    </row>
    <row r="1713" spans="1:4">
      <c r="C1713" t="s">
        <v>8</v>
      </c>
      <c r="D1713">
        <v>110</v>
      </c>
    </row>
    <row r="1714" spans="1:4">
      <c r="A1714" t="s">
        <v>1144</v>
      </c>
      <c r="D1714">
        <v>194</v>
      </c>
    </row>
    <row r="1715" spans="1:4">
      <c r="B1715" t="s">
        <v>1145</v>
      </c>
      <c r="D1715">
        <v>194</v>
      </c>
    </row>
    <row r="1716" spans="1:4">
      <c r="C1716" t="s">
        <v>8</v>
      </c>
      <c r="D1716">
        <v>194</v>
      </c>
    </row>
    <row r="1717" spans="1:4">
      <c r="A1717" t="s">
        <v>1146</v>
      </c>
      <c r="D1717">
        <v>223</v>
      </c>
    </row>
    <row r="1718" spans="1:4">
      <c r="B1718" t="s">
        <v>1147</v>
      </c>
      <c r="D1718">
        <v>223</v>
      </c>
    </row>
    <row r="1719" spans="1:4">
      <c r="C1719" t="s">
        <v>8</v>
      </c>
      <c r="D1719">
        <v>223</v>
      </c>
    </row>
    <row r="1720" spans="1:4">
      <c r="A1720" t="s">
        <v>1148</v>
      </c>
      <c r="D1720">
        <v>151</v>
      </c>
    </row>
    <row r="1721" spans="1:4">
      <c r="B1721" t="s">
        <v>1149</v>
      </c>
      <c r="D1721">
        <v>151</v>
      </c>
    </row>
    <row r="1722" spans="1:4">
      <c r="C1722" t="s">
        <v>11</v>
      </c>
      <c r="D1722">
        <v>151</v>
      </c>
    </row>
    <row r="1723" spans="1:4">
      <c r="A1723" t="s">
        <v>1150</v>
      </c>
      <c r="D1723">
        <v>3131</v>
      </c>
    </row>
    <row r="1724" spans="1:4">
      <c r="B1724" t="s">
        <v>1151</v>
      </c>
      <c r="D1724">
        <v>3131</v>
      </c>
    </row>
    <row r="1725" spans="1:4">
      <c r="C1725" t="s">
        <v>8</v>
      </c>
      <c r="D1725">
        <v>3131</v>
      </c>
    </row>
    <row r="1726" spans="1:4">
      <c r="A1726" t="s">
        <v>1152</v>
      </c>
      <c r="D1726">
        <v>64</v>
      </c>
    </row>
    <row r="1727" spans="1:4">
      <c r="B1727" t="s">
        <v>1153</v>
      </c>
      <c r="D1727">
        <v>64</v>
      </c>
    </row>
    <row r="1728" spans="1:4">
      <c r="C1728" t="s">
        <v>27</v>
      </c>
      <c r="D1728">
        <v>64</v>
      </c>
    </row>
    <row r="1729" spans="1:4">
      <c r="A1729" t="s">
        <v>1154</v>
      </c>
      <c r="D1729">
        <v>2468</v>
      </c>
    </row>
    <row r="1730" spans="1:4">
      <c r="B1730" t="s">
        <v>1155</v>
      </c>
      <c r="D1730">
        <v>2468</v>
      </c>
    </row>
    <row r="1731" spans="1:4">
      <c r="C1731" t="s">
        <v>11</v>
      </c>
      <c r="D1731">
        <v>2468</v>
      </c>
    </row>
    <row r="1732" spans="1:4">
      <c r="A1732" t="s">
        <v>1156</v>
      </c>
      <c r="D1732">
        <v>1703</v>
      </c>
    </row>
    <row r="1733" spans="1:4">
      <c r="B1733" t="s">
        <v>1157</v>
      </c>
      <c r="D1733">
        <v>1703</v>
      </c>
    </row>
    <row r="1734" spans="1:4">
      <c r="C1734" t="s">
        <v>8</v>
      </c>
      <c r="D1734">
        <v>1703</v>
      </c>
    </row>
    <row r="1735" spans="1:4">
      <c r="A1735" t="s">
        <v>1158</v>
      </c>
      <c r="D1735">
        <v>225</v>
      </c>
    </row>
    <row r="1736" spans="1:4">
      <c r="B1736" t="s">
        <v>1159</v>
      </c>
      <c r="D1736">
        <v>225</v>
      </c>
    </row>
    <row r="1737" spans="1:4">
      <c r="C1737" t="s">
        <v>8</v>
      </c>
      <c r="D1737">
        <v>225</v>
      </c>
    </row>
    <row r="1738" spans="1:4">
      <c r="A1738" t="s">
        <v>1160</v>
      </c>
      <c r="D1738">
        <v>101</v>
      </c>
    </row>
    <row r="1739" spans="1:4">
      <c r="B1739" t="s">
        <v>1161</v>
      </c>
      <c r="D1739">
        <v>101</v>
      </c>
    </row>
    <row r="1740" spans="1:4">
      <c r="C1740" t="s">
        <v>8</v>
      </c>
      <c r="D1740">
        <v>101</v>
      </c>
    </row>
    <row r="1741" spans="1:4">
      <c r="A1741" t="s">
        <v>1162</v>
      </c>
      <c r="D1741">
        <v>82</v>
      </c>
    </row>
    <row r="1742" spans="1:4">
      <c r="B1742" t="s">
        <v>1163</v>
      </c>
      <c r="D1742">
        <v>82</v>
      </c>
    </row>
    <row r="1743" spans="1:4">
      <c r="C1743" t="s">
        <v>8</v>
      </c>
      <c r="D1743">
        <v>82</v>
      </c>
    </row>
    <row r="1744" spans="1:4">
      <c r="A1744" t="s">
        <v>1164</v>
      </c>
      <c r="D1744">
        <v>1965</v>
      </c>
    </row>
    <row r="1745" spans="1:4">
      <c r="B1745" t="s">
        <v>1165</v>
      </c>
      <c r="D1745">
        <v>1965</v>
      </c>
    </row>
    <row r="1746" spans="1:4">
      <c r="C1746" t="s">
        <v>8</v>
      </c>
      <c r="D1746">
        <v>1965</v>
      </c>
    </row>
    <row r="1747" spans="1:4">
      <c r="A1747" t="s">
        <v>1166</v>
      </c>
      <c r="D1747">
        <v>166</v>
      </c>
    </row>
    <row r="1748" spans="1:4">
      <c r="B1748" t="s">
        <v>1167</v>
      </c>
      <c r="D1748">
        <v>166</v>
      </c>
    </row>
    <row r="1749" spans="1:4">
      <c r="C1749" t="s">
        <v>8</v>
      </c>
      <c r="D1749">
        <v>166</v>
      </c>
    </row>
    <row r="1750" spans="1:4">
      <c r="A1750" t="s">
        <v>1168</v>
      </c>
      <c r="D1750">
        <v>330</v>
      </c>
    </row>
    <row r="1751" spans="1:4">
      <c r="B1751" t="s">
        <v>1169</v>
      </c>
      <c r="D1751">
        <v>330</v>
      </c>
    </row>
    <row r="1752" spans="1:4">
      <c r="C1752" t="s">
        <v>8</v>
      </c>
      <c r="D1752">
        <v>330</v>
      </c>
    </row>
    <row r="1753" spans="1:4">
      <c r="A1753" t="s">
        <v>1170</v>
      </c>
      <c r="D1753">
        <v>248</v>
      </c>
    </row>
    <row r="1754" spans="1:4">
      <c r="B1754" t="s">
        <v>1171</v>
      </c>
      <c r="D1754">
        <v>248</v>
      </c>
    </row>
    <row r="1755" spans="1:4">
      <c r="C1755" t="s">
        <v>11</v>
      </c>
      <c r="D1755">
        <v>248</v>
      </c>
    </row>
    <row r="1756" spans="1:4">
      <c r="A1756" t="s">
        <v>1172</v>
      </c>
      <c r="D1756">
        <v>122</v>
      </c>
    </row>
    <row r="1757" spans="1:4">
      <c r="B1757" t="s">
        <v>1173</v>
      </c>
      <c r="D1757">
        <v>122</v>
      </c>
    </row>
    <row r="1758" spans="1:4">
      <c r="C1758" t="s">
        <v>8</v>
      </c>
      <c r="D1758">
        <v>122</v>
      </c>
    </row>
    <row r="1759" spans="1:4">
      <c r="A1759" t="s">
        <v>1174</v>
      </c>
      <c r="D1759">
        <v>168</v>
      </c>
    </row>
    <row r="1760" spans="1:4">
      <c r="B1760" t="s">
        <v>1175</v>
      </c>
      <c r="D1760">
        <v>168</v>
      </c>
    </row>
    <row r="1761" spans="1:4">
      <c r="C1761" t="s">
        <v>8</v>
      </c>
      <c r="D1761">
        <v>168</v>
      </c>
    </row>
    <row r="1762" spans="1:4">
      <c r="A1762" t="s">
        <v>1176</v>
      </c>
      <c r="D1762">
        <v>934</v>
      </c>
    </row>
    <row r="1763" spans="1:4">
      <c r="B1763" t="s">
        <v>1177</v>
      </c>
      <c r="D1763">
        <v>934</v>
      </c>
    </row>
    <row r="1764" spans="1:4">
      <c r="C1764" t="s">
        <v>11</v>
      </c>
      <c r="D1764">
        <v>934</v>
      </c>
    </row>
    <row r="1765" spans="1:4">
      <c r="A1765" t="s">
        <v>1178</v>
      </c>
      <c r="D1765">
        <v>144</v>
      </c>
    </row>
    <row r="1766" spans="1:4">
      <c r="B1766" t="s">
        <v>1179</v>
      </c>
      <c r="D1766">
        <v>144</v>
      </c>
    </row>
    <row r="1767" spans="1:4">
      <c r="C1767" t="s">
        <v>8</v>
      </c>
      <c r="D1767">
        <v>144</v>
      </c>
    </row>
    <row r="1768" spans="1:4">
      <c r="A1768" t="s">
        <v>1180</v>
      </c>
      <c r="D1768">
        <v>79</v>
      </c>
    </row>
    <row r="1769" spans="1:4">
      <c r="B1769" t="s">
        <v>1181</v>
      </c>
      <c r="D1769">
        <v>79</v>
      </c>
    </row>
    <row r="1770" spans="1:4">
      <c r="C1770" t="s">
        <v>11</v>
      </c>
      <c r="D1770">
        <v>79</v>
      </c>
    </row>
    <row r="1771" spans="1:4">
      <c r="A1771" t="s">
        <v>1182</v>
      </c>
      <c r="D1771">
        <v>54</v>
      </c>
    </row>
    <row r="1772" spans="1:4">
      <c r="B1772" t="s">
        <v>1183</v>
      </c>
      <c r="D1772">
        <v>54</v>
      </c>
    </row>
    <row r="1773" spans="1:4">
      <c r="C1773" t="s">
        <v>11</v>
      </c>
      <c r="D1773">
        <v>54</v>
      </c>
    </row>
    <row r="1774" spans="1:4">
      <c r="A1774" t="s">
        <v>1184</v>
      </c>
      <c r="D1774">
        <v>846</v>
      </c>
    </row>
    <row r="1775" spans="1:4">
      <c r="B1775" t="s">
        <v>1185</v>
      </c>
      <c r="D1775">
        <v>846</v>
      </c>
    </row>
    <row r="1776" spans="1:4">
      <c r="C1776" t="s">
        <v>11</v>
      </c>
      <c r="D1776">
        <v>846</v>
      </c>
    </row>
    <row r="1777" spans="1:4">
      <c r="A1777" t="s">
        <v>1186</v>
      </c>
      <c r="D1777">
        <v>64</v>
      </c>
    </row>
    <row r="1778" spans="1:4">
      <c r="B1778" t="s">
        <v>1187</v>
      </c>
      <c r="D1778">
        <v>64</v>
      </c>
    </row>
    <row r="1779" spans="1:4">
      <c r="C1779" t="s">
        <v>11</v>
      </c>
      <c r="D1779">
        <v>64</v>
      </c>
    </row>
    <row r="1780" spans="1:4">
      <c r="A1780" t="s">
        <v>1188</v>
      </c>
      <c r="D1780">
        <v>1345</v>
      </c>
    </row>
    <row r="1781" spans="1:4">
      <c r="B1781" t="s">
        <v>1189</v>
      </c>
      <c r="D1781">
        <v>1345</v>
      </c>
    </row>
    <row r="1782" spans="1:4">
      <c r="C1782" t="s">
        <v>8</v>
      </c>
      <c r="D1782">
        <v>1345</v>
      </c>
    </row>
    <row r="1783" spans="1:4">
      <c r="A1783" t="s">
        <v>1190</v>
      </c>
      <c r="D1783">
        <v>246</v>
      </c>
    </row>
    <row r="1784" spans="1:4">
      <c r="B1784" t="s">
        <v>1191</v>
      </c>
      <c r="D1784">
        <v>246</v>
      </c>
    </row>
    <row r="1785" spans="1:4">
      <c r="C1785" t="s">
        <v>8</v>
      </c>
      <c r="D1785">
        <v>246</v>
      </c>
    </row>
    <row r="1786" spans="1:4">
      <c r="A1786" t="s">
        <v>1192</v>
      </c>
      <c r="D1786">
        <v>15</v>
      </c>
    </row>
    <row r="1787" spans="1:4">
      <c r="B1787" t="s">
        <v>1193</v>
      </c>
      <c r="D1787">
        <v>15</v>
      </c>
    </row>
    <row r="1788" spans="1:4">
      <c r="C1788" t="s">
        <v>11</v>
      </c>
      <c r="D1788">
        <v>15</v>
      </c>
    </row>
    <row r="1789" spans="1:4">
      <c r="A1789" t="s">
        <v>1194</v>
      </c>
      <c r="D1789">
        <v>55</v>
      </c>
    </row>
    <row r="1790" spans="1:4">
      <c r="B1790" t="s">
        <v>1195</v>
      </c>
      <c r="D1790">
        <v>55</v>
      </c>
    </row>
    <row r="1791" spans="1:4">
      <c r="C1791" t="s">
        <v>27</v>
      </c>
      <c r="D1791">
        <v>55</v>
      </c>
    </row>
    <row r="1792" spans="1:4">
      <c r="A1792" t="s">
        <v>1196</v>
      </c>
      <c r="D1792">
        <v>4289</v>
      </c>
    </row>
    <row r="1793" spans="1:4">
      <c r="B1793" t="s">
        <v>1197</v>
      </c>
      <c r="D1793">
        <v>4289</v>
      </c>
    </row>
    <row r="1794" spans="1:4">
      <c r="C1794" t="s">
        <v>8</v>
      </c>
      <c r="D1794">
        <v>4289</v>
      </c>
    </row>
    <row r="1795" spans="1:4">
      <c r="A1795" t="s">
        <v>1198</v>
      </c>
      <c r="D1795">
        <v>31</v>
      </c>
    </row>
    <row r="1796" spans="1:4">
      <c r="B1796" t="s">
        <v>1199</v>
      </c>
      <c r="D1796">
        <v>31</v>
      </c>
    </row>
    <row r="1797" spans="1:4">
      <c r="C1797" t="s">
        <v>11</v>
      </c>
      <c r="D1797">
        <v>31</v>
      </c>
    </row>
    <row r="1798" spans="1:4">
      <c r="A1798" t="s">
        <v>1200</v>
      </c>
      <c r="D1798">
        <v>1</v>
      </c>
    </row>
    <row r="1799" spans="1:4">
      <c r="B1799" t="s">
        <v>1201</v>
      </c>
      <c r="D1799">
        <v>1</v>
      </c>
    </row>
    <row r="1800" spans="1:4">
      <c r="C1800" t="s">
        <v>27</v>
      </c>
      <c r="D1800">
        <v>1</v>
      </c>
    </row>
    <row r="1801" spans="1:4">
      <c r="A1801" t="s">
        <v>1202</v>
      </c>
      <c r="D1801">
        <v>132</v>
      </c>
    </row>
    <row r="1802" spans="1:4">
      <c r="B1802" t="s">
        <v>1203</v>
      </c>
      <c r="D1802">
        <v>132</v>
      </c>
    </row>
    <row r="1803" spans="1:4">
      <c r="C1803" t="s">
        <v>8</v>
      </c>
      <c r="D1803">
        <v>132</v>
      </c>
    </row>
    <row r="1804" spans="1:4">
      <c r="A1804" t="s">
        <v>1204</v>
      </c>
      <c r="D1804">
        <v>1784</v>
      </c>
    </row>
    <row r="1805" spans="1:4">
      <c r="B1805" t="s">
        <v>1205</v>
      </c>
      <c r="D1805">
        <v>1784</v>
      </c>
    </row>
    <row r="1806" spans="1:4">
      <c r="C1806" t="s">
        <v>11</v>
      </c>
      <c r="D1806">
        <v>1784</v>
      </c>
    </row>
    <row r="1807" spans="1:4">
      <c r="A1807" t="s">
        <v>1206</v>
      </c>
      <c r="D1807">
        <v>452</v>
      </c>
    </row>
    <row r="1808" spans="1:4">
      <c r="B1808" t="s">
        <v>1207</v>
      </c>
      <c r="D1808">
        <v>452</v>
      </c>
    </row>
    <row r="1809" spans="1:4">
      <c r="C1809" t="s">
        <v>8</v>
      </c>
      <c r="D1809">
        <v>452</v>
      </c>
    </row>
    <row r="1810" spans="1:4">
      <c r="A1810" t="s">
        <v>1208</v>
      </c>
      <c r="D1810">
        <v>38</v>
      </c>
    </row>
    <row r="1811" spans="1:4">
      <c r="B1811" t="s">
        <v>1209</v>
      </c>
      <c r="D1811">
        <v>38</v>
      </c>
    </row>
    <row r="1812" spans="1:4">
      <c r="C1812" t="s">
        <v>11</v>
      </c>
      <c r="D1812">
        <v>38</v>
      </c>
    </row>
    <row r="1813" spans="1:4">
      <c r="A1813" t="s">
        <v>1210</v>
      </c>
      <c r="D1813">
        <v>199</v>
      </c>
    </row>
    <row r="1814" spans="1:4">
      <c r="B1814" t="s">
        <v>1211</v>
      </c>
      <c r="D1814">
        <v>199</v>
      </c>
    </row>
    <row r="1815" spans="1:4">
      <c r="C1815" t="s">
        <v>8</v>
      </c>
      <c r="D1815">
        <v>199</v>
      </c>
    </row>
    <row r="1816" spans="1:4">
      <c r="A1816" t="s">
        <v>1212</v>
      </c>
      <c r="D1816">
        <v>174</v>
      </c>
    </row>
    <row r="1817" spans="1:4">
      <c r="B1817" t="s">
        <v>1213</v>
      </c>
      <c r="D1817">
        <v>174</v>
      </c>
    </row>
    <row r="1818" spans="1:4">
      <c r="C1818" t="s">
        <v>8</v>
      </c>
      <c r="D1818">
        <v>174</v>
      </c>
    </row>
    <row r="1819" spans="1:4">
      <c r="A1819" t="s">
        <v>1214</v>
      </c>
      <c r="D1819">
        <v>80</v>
      </c>
    </row>
    <row r="1820" spans="1:4">
      <c r="B1820" t="s">
        <v>1215</v>
      </c>
      <c r="D1820">
        <v>80</v>
      </c>
    </row>
    <row r="1821" spans="1:4">
      <c r="C1821" t="s">
        <v>8</v>
      </c>
      <c r="D1821">
        <v>80</v>
      </c>
    </row>
    <row r="1822" spans="1:4">
      <c r="A1822" t="s">
        <v>1216</v>
      </c>
      <c r="D1822">
        <v>67</v>
      </c>
    </row>
    <row r="1823" spans="1:4">
      <c r="B1823" t="s">
        <v>1217</v>
      </c>
      <c r="D1823">
        <v>67</v>
      </c>
    </row>
    <row r="1824" spans="1:4">
      <c r="C1824" t="s">
        <v>11</v>
      </c>
      <c r="D1824">
        <v>67</v>
      </c>
    </row>
    <row r="1825" spans="1:4">
      <c r="A1825" t="s">
        <v>1218</v>
      </c>
      <c r="D1825">
        <v>70</v>
      </c>
    </row>
    <row r="1826" spans="1:4">
      <c r="B1826" t="s">
        <v>1219</v>
      </c>
      <c r="D1826">
        <v>70</v>
      </c>
    </row>
    <row r="1827" spans="1:4">
      <c r="C1827" t="s">
        <v>11</v>
      </c>
      <c r="D1827">
        <v>70</v>
      </c>
    </row>
    <row r="1828" spans="1:4">
      <c r="A1828" t="s">
        <v>1220</v>
      </c>
      <c r="D1828">
        <v>1052</v>
      </c>
    </row>
    <row r="1829" spans="1:4">
      <c r="B1829" t="s">
        <v>1221</v>
      </c>
      <c r="D1829">
        <v>1052</v>
      </c>
    </row>
    <row r="1830" spans="1:4">
      <c r="C1830" t="s">
        <v>8</v>
      </c>
      <c r="D1830">
        <v>1052</v>
      </c>
    </row>
    <row r="1831" spans="1:4">
      <c r="A1831" t="s">
        <v>1222</v>
      </c>
      <c r="D1831">
        <v>10</v>
      </c>
    </row>
    <row r="1832" spans="1:4">
      <c r="B1832" t="s">
        <v>1223</v>
      </c>
      <c r="D1832">
        <v>10</v>
      </c>
    </row>
    <row r="1833" spans="1:4">
      <c r="C1833" t="s">
        <v>11</v>
      </c>
      <c r="D1833">
        <v>10</v>
      </c>
    </row>
    <row r="1834" spans="1:4">
      <c r="A1834" t="s">
        <v>1224</v>
      </c>
      <c r="D1834">
        <v>1120</v>
      </c>
    </row>
    <row r="1835" spans="1:4">
      <c r="B1835" t="s">
        <v>1225</v>
      </c>
      <c r="D1835">
        <v>1120</v>
      </c>
    </row>
    <row r="1836" spans="1:4">
      <c r="C1836" t="s">
        <v>11</v>
      </c>
      <c r="D1836">
        <v>1120</v>
      </c>
    </row>
    <row r="1837" spans="1:4">
      <c r="A1837" t="s">
        <v>1226</v>
      </c>
      <c r="D1837">
        <v>131</v>
      </c>
    </row>
    <row r="1838" spans="1:4">
      <c r="B1838" t="s">
        <v>1227</v>
      </c>
      <c r="D1838">
        <v>131</v>
      </c>
    </row>
    <row r="1839" spans="1:4">
      <c r="C1839" t="s">
        <v>11</v>
      </c>
      <c r="D1839">
        <v>131</v>
      </c>
    </row>
    <row r="1840" spans="1:4">
      <c r="A1840" t="s">
        <v>1228</v>
      </c>
      <c r="D1840">
        <v>111</v>
      </c>
    </row>
    <row r="1841" spans="1:4">
      <c r="B1841" t="s">
        <v>1229</v>
      </c>
      <c r="D1841">
        <v>111</v>
      </c>
    </row>
    <row r="1842" spans="1:4">
      <c r="C1842" t="s">
        <v>11</v>
      </c>
      <c r="D1842">
        <v>111</v>
      </c>
    </row>
    <row r="1843" spans="1:4">
      <c r="A1843" t="s">
        <v>1230</v>
      </c>
      <c r="D1843">
        <v>77</v>
      </c>
    </row>
    <row r="1844" spans="1:4">
      <c r="B1844" t="s">
        <v>1231</v>
      </c>
      <c r="D1844">
        <v>77</v>
      </c>
    </row>
    <row r="1845" spans="1:4">
      <c r="C1845" t="s">
        <v>11</v>
      </c>
      <c r="D1845">
        <v>77</v>
      </c>
    </row>
    <row r="1846" spans="1:4">
      <c r="A1846" t="s">
        <v>1232</v>
      </c>
      <c r="D1846">
        <v>123</v>
      </c>
    </row>
    <row r="1847" spans="1:4">
      <c r="B1847" t="s">
        <v>1233</v>
      </c>
      <c r="D1847">
        <v>123</v>
      </c>
    </row>
    <row r="1848" spans="1:4">
      <c r="C1848" t="s">
        <v>8</v>
      </c>
      <c r="D1848">
        <v>123</v>
      </c>
    </row>
    <row r="1849" spans="1:4">
      <c r="A1849" t="s">
        <v>1234</v>
      </c>
      <c r="D1849">
        <v>923</v>
      </c>
    </row>
    <row r="1850" spans="1:4">
      <c r="B1850" t="s">
        <v>1235</v>
      </c>
      <c r="D1850">
        <v>923</v>
      </c>
    </row>
    <row r="1851" spans="1:4">
      <c r="C1851" t="s">
        <v>11</v>
      </c>
      <c r="D1851">
        <v>923</v>
      </c>
    </row>
    <row r="1852" spans="1:4">
      <c r="A1852" t="s">
        <v>1236</v>
      </c>
      <c r="D1852">
        <v>16</v>
      </c>
    </row>
    <row r="1853" spans="1:4">
      <c r="B1853" t="s">
        <v>1237</v>
      </c>
      <c r="D1853">
        <v>16</v>
      </c>
    </row>
    <row r="1854" spans="1:4">
      <c r="C1854" t="s">
        <v>11</v>
      </c>
      <c r="D1854">
        <v>16</v>
      </c>
    </row>
    <row r="1855" spans="1:4">
      <c r="A1855" t="s">
        <v>1238</v>
      </c>
      <c r="D1855">
        <v>2955</v>
      </c>
    </row>
    <row r="1856" spans="1:4">
      <c r="B1856" t="s">
        <v>1239</v>
      </c>
      <c r="D1856">
        <v>2955</v>
      </c>
    </row>
    <row r="1857" spans="1:4">
      <c r="C1857" t="s">
        <v>11</v>
      </c>
      <c r="D1857">
        <v>2955</v>
      </c>
    </row>
    <row r="1858" spans="1:4">
      <c r="A1858" t="s">
        <v>1240</v>
      </c>
      <c r="D1858">
        <v>103</v>
      </c>
    </row>
    <row r="1859" spans="1:4">
      <c r="B1859" t="s">
        <v>1241</v>
      </c>
      <c r="D1859">
        <v>103</v>
      </c>
    </row>
    <row r="1860" spans="1:4">
      <c r="C1860" t="s">
        <v>8</v>
      </c>
      <c r="D1860">
        <v>103</v>
      </c>
    </row>
    <row r="1861" spans="1:4">
      <c r="A1861" t="s">
        <v>1242</v>
      </c>
      <c r="D1861">
        <v>69</v>
      </c>
    </row>
    <row r="1862" spans="1:4">
      <c r="B1862" t="s">
        <v>1243</v>
      </c>
      <c r="D1862">
        <v>69</v>
      </c>
    </row>
    <row r="1863" spans="1:4">
      <c r="C1863" t="s">
        <v>8</v>
      </c>
      <c r="D1863">
        <v>69</v>
      </c>
    </row>
    <row r="1864" spans="1:4">
      <c r="A1864" t="s">
        <v>1244</v>
      </c>
      <c r="D1864">
        <v>211</v>
      </c>
    </row>
    <row r="1865" spans="1:4">
      <c r="B1865" t="s">
        <v>1245</v>
      </c>
      <c r="D1865">
        <v>211</v>
      </c>
    </row>
    <row r="1866" spans="1:4">
      <c r="C1866" t="s">
        <v>8</v>
      </c>
      <c r="D1866">
        <v>211</v>
      </c>
    </row>
    <row r="1867" spans="1:4">
      <c r="A1867" t="s">
        <v>1246</v>
      </c>
      <c r="D1867">
        <v>26</v>
      </c>
    </row>
    <row r="1868" spans="1:4">
      <c r="B1868" t="s">
        <v>1247</v>
      </c>
      <c r="D1868">
        <v>26</v>
      </c>
    </row>
    <row r="1869" spans="1:4">
      <c r="C1869" t="s">
        <v>11</v>
      </c>
      <c r="D1869">
        <v>26</v>
      </c>
    </row>
    <row r="1870" spans="1:4">
      <c r="A1870" t="s">
        <v>1248</v>
      </c>
      <c r="D1870">
        <v>34</v>
      </c>
    </row>
    <row r="1871" spans="1:4">
      <c r="B1871" t="s">
        <v>1249</v>
      </c>
      <c r="D1871">
        <v>34</v>
      </c>
    </row>
    <row r="1872" spans="1:4">
      <c r="C1872" t="s">
        <v>8</v>
      </c>
      <c r="D1872">
        <v>34</v>
      </c>
    </row>
    <row r="1873" spans="1:4">
      <c r="A1873" t="s">
        <v>1250</v>
      </c>
      <c r="D1873">
        <v>2176</v>
      </c>
    </row>
    <row r="1874" spans="1:4">
      <c r="B1874" t="s">
        <v>1251</v>
      </c>
      <c r="D1874">
        <v>2176</v>
      </c>
    </row>
    <row r="1875" spans="1:4">
      <c r="C1875" t="s">
        <v>11</v>
      </c>
      <c r="D1875">
        <v>2176</v>
      </c>
    </row>
    <row r="1876" spans="1:4">
      <c r="A1876" t="s">
        <v>1252</v>
      </c>
      <c r="D1876">
        <v>1072</v>
      </c>
    </row>
    <row r="1877" spans="1:4">
      <c r="B1877" t="s">
        <v>1253</v>
      </c>
      <c r="D1877">
        <v>1072</v>
      </c>
    </row>
    <row r="1878" spans="1:4">
      <c r="C1878" t="s">
        <v>11</v>
      </c>
      <c r="D1878">
        <v>1072</v>
      </c>
    </row>
    <row r="1879" spans="1:4">
      <c r="A1879" t="s">
        <v>1254</v>
      </c>
      <c r="D1879">
        <v>207</v>
      </c>
    </row>
    <row r="1880" spans="1:4">
      <c r="B1880" t="s">
        <v>1255</v>
      </c>
      <c r="D1880">
        <v>207</v>
      </c>
    </row>
    <row r="1881" spans="1:4">
      <c r="C1881" t="s">
        <v>8</v>
      </c>
      <c r="D1881">
        <v>207</v>
      </c>
    </row>
    <row r="1882" spans="1:4">
      <c r="A1882" t="s">
        <v>1256</v>
      </c>
      <c r="D1882">
        <v>2321</v>
      </c>
    </row>
    <row r="1883" spans="1:4">
      <c r="B1883" t="s">
        <v>1257</v>
      </c>
      <c r="D1883">
        <v>1613</v>
      </c>
    </row>
    <row r="1884" spans="1:4">
      <c r="C1884" t="s">
        <v>8</v>
      </c>
      <c r="D1884">
        <v>1613</v>
      </c>
    </row>
    <row r="1885" spans="1:4">
      <c r="B1885" t="s">
        <v>1258</v>
      </c>
      <c r="D1885">
        <v>708</v>
      </c>
    </row>
    <row r="1886" spans="1:4">
      <c r="C1886" t="s">
        <v>98</v>
      </c>
      <c r="D1886">
        <v>708</v>
      </c>
    </row>
    <row r="1887" spans="1:4">
      <c r="A1887" t="s">
        <v>1259</v>
      </c>
      <c r="D1887">
        <v>42</v>
      </c>
    </row>
    <row r="1888" spans="1:4">
      <c r="B1888" t="s">
        <v>1260</v>
      </c>
      <c r="D1888">
        <v>42</v>
      </c>
    </row>
    <row r="1889" spans="1:4">
      <c r="C1889" t="s">
        <v>8</v>
      </c>
      <c r="D1889">
        <v>42</v>
      </c>
    </row>
    <row r="1890" spans="1:4">
      <c r="A1890" t="s">
        <v>1261</v>
      </c>
      <c r="D1890">
        <v>184</v>
      </c>
    </row>
    <row r="1891" spans="1:4">
      <c r="B1891" t="s">
        <v>1262</v>
      </c>
      <c r="D1891">
        <v>184</v>
      </c>
    </row>
    <row r="1892" spans="1:4">
      <c r="C1892" t="s">
        <v>27</v>
      </c>
      <c r="D1892">
        <v>184</v>
      </c>
    </row>
    <row r="1893" spans="1:4">
      <c r="A1893" t="s">
        <v>1263</v>
      </c>
      <c r="D1893">
        <v>158</v>
      </c>
    </row>
    <row r="1894" spans="1:4">
      <c r="B1894" t="s">
        <v>1264</v>
      </c>
      <c r="D1894">
        <v>158</v>
      </c>
    </row>
    <row r="1895" spans="1:4">
      <c r="C1895" t="s">
        <v>8</v>
      </c>
      <c r="D1895">
        <v>158</v>
      </c>
    </row>
    <row r="1896" spans="1:4">
      <c r="A1896" t="s">
        <v>1265</v>
      </c>
      <c r="D1896">
        <v>2107</v>
      </c>
    </row>
    <row r="1897" spans="1:4">
      <c r="B1897" t="s">
        <v>1266</v>
      </c>
      <c r="D1897">
        <v>2107</v>
      </c>
    </row>
    <row r="1898" spans="1:4">
      <c r="C1898" t="s">
        <v>8</v>
      </c>
      <c r="D1898">
        <v>2107</v>
      </c>
    </row>
    <row r="1899" spans="1:4">
      <c r="A1899" t="s">
        <v>1267</v>
      </c>
      <c r="D1899">
        <v>159</v>
      </c>
    </row>
    <row r="1900" spans="1:4">
      <c r="B1900" t="s">
        <v>1268</v>
      </c>
      <c r="D1900">
        <v>159</v>
      </c>
    </row>
    <row r="1901" spans="1:4">
      <c r="C1901" t="s">
        <v>8</v>
      </c>
      <c r="D1901">
        <v>159</v>
      </c>
    </row>
    <row r="1902" spans="1:4">
      <c r="A1902" t="s">
        <v>1269</v>
      </c>
      <c r="D1902">
        <v>106</v>
      </c>
    </row>
    <row r="1903" spans="1:4">
      <c r="B1903" t="s">
        <v>1270</v>
      </c>
      <c r="D1903">
        <v>106</v>
      </c>
    </row>
    <row r="1904" spans="1:4">
      <c r="C1904" t="s">
        <v>8</v>
      </c>
      <c r="D1904">
        <v>106</v>
      </c>
    </row>
    <row r="1905" spans="1:4">
      <c r="A1905" t="s">
        <v>1271</v>
      </c>
      <c r="D1905">
        <v>137</v>
      </c>
    </row>
    <row r="1906" spans="1:4">
      <c r="B1906" t="s">
        <v>1272</v>
      </c>
      <c r="D1906">
        <v>137</v>
      </c>
    </row>
    <row r="1907" spans="1:4">
      <c r="C1907" t="s">
        <v>8</v>
      </c>
      <c r="D1907">
        <v>137</v>
      </c>
    </row>
    <row r="1908" spans="1:4">
      <c r="A1908" t="s">
        <v>1273</v>
      </c>
      <c r="D1908">
        <v>53</v>
      </c>
    </row>
    <row r="1909" spans="1:4">
      <c r="B1909" t="s">
        <v>1274</v>
      </c>
      <c r="D1909">
        <v>53</v>
      </c>
    </row>
    <row r="1910" spans="1:4">
      <c r="C1910" t="s">
        <v>8</v>
      </c>
      <c r="D1910">
        <v>53</v>
      </c>
    </row>
    <row r="1911" spans="1:4">
      <c r="A1911" t="s">
        <v>1275</v>
      </c>
      <c r="D1911">
        <v>18</v>
      </c>
    </row>
    <row r="1912" spans="1:4">
      <c r="B1912" t="s">
        <v>1276</v>
      </c>
      <c r="D1912">
        <v>18</v>
      </c>
    </row>
    <row r="1913" spans="1:4">
      <c r="C1913" t="s">
        <v>11</v>
      </c>
      <c r="D1913">
        <v>18</v>
      </c>
    </row>
    <row r="1914" spans="1:4">
      <c r="A1914" t="s">
        <v>1277</v>
      </c>
      <c r="D1914">
        <v>107</v>
      </c>
    </row>
    <row r="1915" spans="1:4">
      <c r="B1915" t="s">
        <v>1278</v>
      </c>
      <c r="D1915">
        <v>107</v>
      </c>
    </row>
    <row r="1916" spans="1:4">
      <c r="C1916" t="s">
        <v>8</v>
      </c>
      <c r="D1916">
        <v>107</v>
      </c>
    </row>
    <row r="1917" spans="1:4">
      <c r="A1917" t="s">
        <v>1279</v>
      </c>
      <c r="D1917">
        <v>64</v>
      </c>
    </row>
    <row r="1918" spans="1:4">
      <c r="B1918" t="s">
        <v>1280</v>
      </c>
      <c r="D1918">
        <v>64</v>
      </c>
    </row>
    <row r="1919" spans="1:4">
      <c r="C1919" t="s">
        <v>11</v>
      </c>
      <c r="D1919">
        <v>64</v>
      </c>
    </row>
    <row r="1920" spans="1:4">
      <c r="A1920" t="s">
        <v>1281</v>
      </c>
      <c r="D1920">
        <v>157</v>
      </c>
    </row>
    <row r="1921" spans="1:4">
      <c r="B1921" t="s">
        <v>1282</v>
      </c>
      <c r="D1921">
        <v>157</v>
      </c>
    </row>
    <row r="1922" spans="1:4">
      <c r="C1922" t="s">
        <v>8</v>
      </c>
      <c r="D1922">
        <v>157</v>
      </c>
    </row>
    <row r="1923" spans="1:4">
      <c r="A1923" t="s">
        <v>1283</v>
      </c>
      <c r="D1923">
        <v>3059</v>
      </c>
    </row>
    <row r="1924" spans="1:4">
      <c r="B1924" t="s">
        <v>1284</v>
      </c>
      <c r="D1924">
        <v>3059</v>
      </c>
    </row>
    <row r="1925" spans="1:4">
      <c r="C1925" t="s">
        <v>8</v>
      </c>
      <c r="D1925">
        <v>3059</v>
      </c>
    </row>
    <row r="1926" spans="1:4">
      <c r="A1926" t="s">
        <v>1285</v>
      </c>
      <c r="D1926">
        <v>17</v>
      </c>
    </row>
    <row r="1927" spans="1:4">
      <c r="B1927" t="s">
        <v>1286</v>
      </c>
      <c r="D1927">
        <v>17</v>
      </c>
    </row>
    <row r="1928" spans="1:4">
      <c r="C1928" t="s">
        <v>11</v>
      </c>
      <c r="D1928">
        <v>17</v>
      </c>
    </row>
    <row r="1929" spans="1:4">
      <c r="A1929" t="s">
        <v>1287</v>
      </c>
      <c r="D1929">
        <v>123</v>
      </c>
    </row>
    <row r="1930" spans="1:4">
      <c r="B1930" t="s">
        <v>1288</v>
      </c>
      <c r="D1930">
        <v>123</v>
      </c>
    </row>
    <row r="1931" spans="1:4">
      <c r="C1931" t="s">
        <v>8</v>
      </c>
      <c r="D1931">
        <v>123</v>
      </c>
    </row>
    <row r="1932" spans="1:4">
      <c r="A1932" t="s">
        <v>1289</v>
      </c>
      <c r="D1932">
        <v>470</v>
      </c>
    </row>
    <row r="1933" spans="1:4">
      <c r="B1933" t="s">
        <v>1290</v>
      </c>
      <c r="D1933">
        <v>470</v>
      </c>
    </row>
    <row r="1934" spans="1:4">
      <c r="C1934" t="s">
        <v>8</v>
      </c>
      <c r="D1934">
        <v>470</v>
      </c>
    </row>
    <row r="1935" spans="1:4">
      <c r="A1935" t="s">
        <v>1291</v>
      </c>
      <c r="D1935">
        <v>6286</v>
      </c>
    </row>
    <row r="1936" spans="1:4">
      <c r="B1936" t="s">
        <v>1292</v>
      </c>
      <c r="D1936">
        <v>6286</v>
      </c>
    </row>
    <row r="1937" spans="1:4">
      <c r="C1937" t="s">
        <v>8</v>
      </c>
      <c r="D1937">
        <v>6286</v>
      </c>
    </row>
    <row r="1938" spans="1:4">
      <c r="A1938" t="s">
        <v>1293</v>
      </c>
      <c r="D1938">
        <v>679</v>
      </c>
    </row>
    <row r="1939" spans="1:4">
      <c r="B1939" t="s">
        <v>1294</v>
      </c>
      <c r="D1939">
        <v>679</v>
      </c>
    </row>
    <row r="1940" spans="1:4">
      <c r="C1940" t="s">
        <v>11</v>
      </c>
      <c r="D1940">
        <v>679</v>
      </c>
    </row>
    <row r="1941" spans="1:4">
      <c r="A1941" t="s">
        <v>1295</v>
      </c>
      <c r="D1941">
        <v>168</v>
      </c>
    </row>
    <row r="1942" spans="1:4">
      <c r="B1942" t="s">
        <v>1296</v>
      </c>
      <c r="D1942">
        <v>168</v>
      </c>
    </row>
    <row r="1943" spans="1:4">
      <c r="C1943" t="s">
        <v>11</v>
      </c>
      <c r="D1943">
        <v>168</v>
      </c>
    </row>
    <row r="1944" spans="1:4">
      <c r="A1944" t="s">
        <v>1297</v>
      </c>
      <c r="D1944">
        <v>290</v>
      </c>
    </row>
    <row r="1945" spans="1:4">
      <c r="B1945" t="s">
        <v>1298</v>
      </c>
      <c r="D1945">
        <v>290</v>
      </c>
    </row>
    <row r="1946" spans="1:4">
      <c r="C1946" t="s">
        <v>8</v>
      </c>
      <c r="D1946">
        <v>290</v>
      </c>
    </row>
    <row r="1947" spans="1:4">
      <c r="A1947" t="s">
        <v>1299</v>
      </c>
      <c r="D1947">
        <v>886</v>
      </c>
    </row>
    <row r="1948" spans="1:4">
      <c r="B1948" t="s">
        <v>1300</v>
      </c>
      <c r="D1948">
        <v>886</v>
      </c>
    </row>
    <row r="1949" spans="1:4">
      <c r="C1949" t="s">
        <v>11</v>
      </c>
      <c r="D1949">
        <v>886</v>
      </c>
    </row>
    <row r="1950" spans="1:4">
      <c r="A1950" t="s">
        <v>1301</v>
      </c>
      <c r="D1950">
        <v>1467</v>
      </c>
    </row>
    <row r="1951" spans="1:4">
      <c r="B1951" t="s">
        <v>1302</v>
      </c>
      <c r="D1951">
        <v>1467</v>
      </c>
    </row>
    <row r="1952" spans="1:4">
      <c r="C1952" t="s">
        <v>11</v>
      </c>
      <c r="D1952">
        <v>1467</v>
      </c>
    </row>
    <row r="1953" spans="1:4">
      <c r="A1953" t="s">
        <v>1303</v>
      </c>
      <c r="D1953">
        <v>278</v>
      </c>
    </row>
    <row r="1954" spans="1:4">
      <c r="B1954" t="s">
        <v>1304</v>
      </c>
      <c r="D1954">
        <v>278</v>
      </c>
    </row>
    <row r="1955" spans="1:4">
      <c r="C1955" t="s">
        <v>98</v>
      </c>
      <c r="D1955">
        <v>278</v>
      </c>
    </row>
    <row r="1956" spans="1:4">
      <c r="A1956" t="s">
        <v>1305</v>
      </c>
      <c r="D1956">
        <v>144</v>
      </c>
    </row>
    <row r="1957" spans="1:4">
      <c r="B1957" t="s">
        <v>1306</v>
      </c>
      <c r="D1957">
        <v>144</v>
      </c>
    </row>
    <row r="1958" spans="1:4">
      <c r="C1958" t="s">
        <v>8</v>
      </c>
      <c r="D1958">
        <v>144</v>
      </c>
    </row>
    <row r="1959" spans="1:4">
      <c r="A1959" t="s">
        <v>1307</v>
      </c>
      <c r="D1959">
        <v>14</v>
      </c>
    </row>
    <row r="1960" spans="1:4">
      <c r="B1960" t="s">
        <v>1308</v>
      </c>
      <c r="D1960">
        <v>14</v>
      </c>
    </row>
    <row r="1961" spans="1:4">
      <c r="C1961" t="s">
        <v>98</v>
      </c>
      <c r="D1961">
        <v>14</v>
      </c>
    </row>
    <row r="1962" spans="1:4">
      <c r="A1962" t="s">
        <v>1309</v>
      </c>
      <c r="D1962">
        <v>272</v>
      </c>
    </row>
    <row r="1963" spans="1:4">
      <c r="B1963" t="s">
        <v>1310</v>
      </c>
      <c r="D1963">
        <v>272</v>
      </c>
    </row>
    <row r="1964" spans="1:4">
      <c r="C1964" t="s">
        <v>8</v>
      </c>
      <c r="D1964">
        <v>272</v>
      </c>
    </row>
    <row r="1965" spans="1:4">
      <c r="A1965" t="s">
        <v>1311</v>
      </c>
      <c r="D1965">
        <v>33</v>
      </c>
    </row>
    <row r="1966" spans="1:4">
      <c r="B1966" t="s">
        <v>1312</v>
      </c>
      <c r="D1966">
        <v>33</v>
      </c>
    </row>
    <row r="1967" spans="1:4">
      <c r="C1967" t="s">
        <v>11</v>
      </c>
      <c r="D1967">
        <v>33</v>
      </c>
    </row>
    <row r="1968" spans="1:4">
      <c r="A1968" t="s">
        <v>1313</v>
      </c>
      <c r="D1968">
        <v>87</v>
      </c>
    </row>
    <row r="1969" spans="1:4">
      <c r="B1969" t="s">
        <v>1314</v>
      </c>
      <c r="D1969">
        <v>87</v>
      </c>
    </row>
    <row r="1970" spans="1:4">
      <c r="C1970" t="s">
        <v>27</v>
      </c>
      <c r="D1970">
        <v>87</v>
      </c>
    </row>
    <row r="1971" spans="1:4">
      <c r="A1971" t="s">
        <v>1315</v>
      </c>
      <c r="D1971">
        <v>1621</v>
      </c>
    </row>
    <row r="1972" spans="1:4">
      <c r="B1972" t="s">
        <v>1316</v>
      </c>
      <c r="D1972">
        <v>1621</v>
      </c>
    </row>
    <row r="1973" spans="1:4">
      <c r="C1973" t="s">
        <v>8</v>
      </c>
      <c r="D1973">
        <v>1621</v>
      </c>
    </row>
    <row r="1974" spans="1:4">
      <c r="A1974" t="s">
        <v>1317</v>
      </c>
      <c r="D1974">
        <v>195</v>
      </c>
    </row>
    <row r="1975" spans="1:4">
      <c r="B1975" t="s">
        <v>1318</v>
      </c>
      <c r="D1975">
        <v>195</v>
      </c>
    </row>
    <row r="1976" spans="1:4">
      <c r="C1976" t="s">
        <v>8</v>
      </c>
      <c r="D1976">
        <v>195</v>
      </c>
    </row>
    <row r="1977" spans="1:4">
      <c r="A1977" t="s">
        <v>1319</v>
      </c>
      <c r="D1977">
        <v>155</v>
      </c>
    </row>
    <row r="1978" spans="1:4">
      <c r="B1978" t="s">
        <v>1320</v>
      </c>
      <c r="D1978">
        <v>155</v>
      </c>
    </row>
    <row r="1979" spans="1:4">
      <c r="C1979" t="s">
        <v>8</v>
      </c>
      <c r="D1979">
        <v>155</v>
      </c>
    </row>
    <row r="1980" spans="1:4">
      <c r="A1980" t="s">
        <v>1321</v>
      </c>
      <c r="D1980">
        <v>2038</v>
      </c>
    </row>
    <row r="1981" spans="1:4">
      <c r="B1981" t="s">
        <v>1322</v>
      </c>
      <c r="D1981">
        <v>2038</v>
      </c>
    </row>
    <row r="1982" spans="1:4">
      <c r="C1982" t="s">
        <v>8</v>
      </c>
      <c r="D1982">
        <v>2038</v>
      </c>
    </row>
    <row r="1983" spans="1:4">
      <c r="A1983" t="s">
        <v>1323</v>
      </c>
      <c r="D1983">
        <v>3175</v>
      </c>
    </row>
    <row r="1984" spans="1:4">
      <c r="B1984" t="s">
        <v>1324</v>
      </c>
      <c r="D1984">
        <v>59</v>
      </c>
    </row>
    <row r="1985" spans="1:4">
      <c r="C1985" t="s">
        <v>8</v>
      </c>
      <c r="D1985">
        <v>59</v>
      </c>
    </row>
    <row r="1986" spans="1:4">
      <c r="B1986" t="s">
        <v>1325</v>
      </c>
      <c r="D1986">
        <v>3116</v>
      </c>
    </row>
    <row r="1987" spans="1:4">
      <c r="C1987" t="s">
        <v>8</v>
      </c>
      <c r="D1987">
        <v>3116</v>
      </c>
    </row>
    <row r="1988" spans="1:4">
      <c r="A1988" t="s">
        <v>1326</v>
      </c>
      <c r="D1988">
        <v>233</v>
      </c>
    </row>
    <row r="1989" spans="1:4">
      <c r="B1989" t="s">
        <v>1327</v>
      </c>
      <c r="D1989">
        <v>233</v>
      </c>
    </row>
    <row r="1990" spans="1:4">
      <c r="C1990" t="s">
        <v>8</v>
      </c>
      <c r="D1990">
        <v>233</v>
      </c>
    </row>
    <row r="1991" spans="1:4">
      <c r="A1991" t="s">
        <v>1328</v>
      </c>
      <c r="D1991">
        <v>41</v>
      </c>
    </row>
    <row r="1992" spans="1:4">
      <c r="B1992" t="s">
        <v>1329</v>
      </c>
      <c r="D1992">
        <v>41</v>
      </c>
    </row>
    <row r="1993" spans="1:4">
      <c r="C1993" t="s">
        <v>8</v>
      </c>
      <c r="D1993">
        <v>41</v>
      </c>
    </row>
    <row r="1994" spans="1:4">
      <c r="A1994" t="s">
        <v>1330</v>
      </c>
      <c r="D1994">
        <v>27</v>
      </c>
    </row>
    <row r="1995" spans="1:4">
      <c r="B1995" t="s">
        <v>1331</v>
      </c>
      <c r="D1995">
        <v>27</v>
      </c>
    </row>
    <row r="1996" spans="1:4">
      <c r="C1996" t="s">
        <v>11</v>
      </c>
      <c r="D1996">
        <v>27</v>
      </c>
    </row>
    <row r="1997" spans="1:4">
      <c r="A1997" t="s">
        <v>1332</v>
      </c>
      <c r="D1997">
        <v>3205</v>
      </c>
    </row>
    <row r="1998" spans="1:4">
      <c r="B1998" t="s">
        <v>1333</v>
      </c>
      <c r="D1998">
        <v>3205</v>
      </c>
    </row>
    <row r="1999" spans="1:4">
      <c r="C1999" t="s">
        <v>8</v>
      </c>
      <c r="D1999">
        <v>3205</v>
      </c>
    </row>
    <row r="2000" spans="1:4">
      <c r="A2000" t="s">
        <v>1334</v>
      </c>
      <c r="D2000">
        <v>674</v>
      </c>
    </row>
    <row r="2001" spans="1:4">
      <c r="B2001" t="s">
        <v>1335</v>
      </c>
      <c r="D2001">
        <v>674</v>
      </c>
    </row>
    <row r="2002" spans="1:4">
      <c r="C2002" t="s">
        <v>11</v>
      </c>
      <c r="D2002">
        <v>674</v>
      </c>
    </row>
    <row r="2003" spans="1:4">
      <c r="A2003" t="s">
        <v>1336</v>
      </c>
      <c r="D2003">
        <v>2183</v>
      </c>
    </row>
    <row r="2004" spans="1:4">
      <c r="B2004" t="s">
        <v>1337</v>
      </c>
      <c r="D2004">
        <v>1989</v>
      </c>
    </row>
    <row r="2005" spans="1:4">
      <c r="C2005" t="s">
        <v>8</v>
      </c>
      <c r="D2005">
        <v>1989</v>
      </c>
    </row>
    <row r="2006" spans="1:4">
      <c r="B2006" t="s">
        <v>1338</v>
      </c>
      <c r="D2006">
        <v>194</v>
      </c>
    </row>
    <row r="2007" spans="1:4">
      <c r="C2007" t="s">
        <v>8</v>
      </c>
      <c r="D2007">
        <v>194</v>
      </c>
    </row>
    <row r="2008" spans="1:4">
      <c r="A2008" t="s">
        <v>1339</v>
      </c>
      <c r="D2008">
        <v>131</v>
      </c>
    </row>
    <row r="2009" spans="1:4">
      <c r="B2009" t="s">
        <v>1340</v>
      </c>
      <c r="D2009">
        <v>131</v>
      </c>
    </row>
    <row r="2010" spans="1:4">
      <c r="C2010" t="s">
        <v>8</v>
      </c>
      <c r="D2010">
        <v>131</v>
      </c>
    </row>
    <row r="2011" spans="1:4">
      <c r="A2011" t="s">
        <v>1341</v>
      </c>
      <c r="D2011">
        <v>191</v>
      </c>
    </row>
    <row r="2012" spans="1:4">
      <c r="B2012" t="s">
        <v>1342</v>
      </c>
      <c r="D2012">
        <v>191</v>
      </c>
    </row>
    <row r="2013" spans="1:4">
      <c r="C2013" t="s">
        <v>8</v>
      </c>
      <c r="D2013">
        <v>191</v>
      </c>
    </row>
    <row r="2014" spans="1:4">
      <c r="A2014" t="s">
        <v>1343</v>
      </c>
      <c r="D2014">
        <v>170</v>
      </c>
    </row>
    <row r="2015" spans="1:4">
      <c r="B2015" t="s">
        <v>1344</v>
      </c>
      <c r="D2015">
        <v>170</v>
      </c>
    </row>
    <row r="2016" spans="1:4">
      <c r="C2016" t="s">
        <v>8</v>
      </c>
      <c r="D2016">
        <v>170</v>
      </c>
    </row>
    <row r="2017" spans="1:4">
      <c r="A2017" t="s">
        <v>1345</v>
      </c>
      <c r="D2017">
        <v>2928</v>
      </c>
    </row>
    <row r="2018" spans="1:4">
      <c r="B2018" t="s">
        <v>1346</v>
      </c>
      <c r="D2018">
        <v>2928</v>
      </c>
    </row>
    <row r="2019" spans="1:4">
      <c r="C2019" t="s">
        <v>11</v>
      </c>
      <c r="D2019">
        <v>2928</v>
      </c>
    </row>
    <row r="2020" spans="1:4">
      <c r="A2020" t="s">
        <v>1347</v>
      </c>
      <c r="D2020">
        <v>1559</v>
      </c>
    </row>
    <row r="2021" spans="1:4">
      <c r="B2021" t="s">
        <v>1348</v>
      </c>
      <c r="D2021">
        <v>1559</v>
      </c>
    </row>
    <row r="2022" spans="1:4">
      <c r="C2022" t="s">
        <v>8</v>
      </c>
      <c r="D2022">
        <v>1559</v>
      </c>
    </row>
    <row r="2023" spans="1:4">
      <c r="A2023" t="s">
        <v>1349</v>
      </c>
      <c r="D2023">
        <v>142</v>
      </c>
    </row>
    <row r="2024" spans="1:4">
      <c r="B2024" t="s">
        <v>1350</v>
      </c>
      <c r="D2024">
        <v>142</v>
      </c>
    </row>
    <row r="2025" spans="1:4">
      <c r="C2025" t="s">
        <v>8</v>
      </c>
      <c r="D2025">
        <v>142</v>
      </c>
    </row>
    <row r="2026" spans="1:4">
      <c r="A2026" t="s">
        <v>1351</v>
      </c>
      <c r="D2026">
        <v>127</v>
      </c>
    </row>
    <row r="2027" spans="1:4">
      <c r="B2027" t="s">
        <v>1352</v>
      </c>
      <c r="D2027">
        <v>127</v>
      </c>
    </row>
    <row r="2028" spans="1:4">
      <c r="C2028" t="s">
        <v>8</v>
      </c>
      <c r="D2028">
        <v>127</v>
      </c>
    </row>
    <row r="2029" spans="1:4">
      <c r="A2029" t="s">
        <v>1353</v>
      </c>
      <c r="D2029">
        <v>114</v>
      </c>
    </row>
    <row r="2030" spans="1:4">
      <c r="B2030" t="s">
        <v>1354</v>
      </c>
      <c r="D2030">
        <v>114</v>
      </c>
    </row>
    <row r="2031" spans="1:4">
      <c r="C2031" t="s">
        <v>8</v>
      </c>
      <c r="D2031">
        <v>114</v>
      </c>
    </row>
    <row r="2032" spans="1:4">
      <c r="A2032" t="s">
        <v>1355</v>
      </c>
      <c r="D2032">
        <v>128</v>
      </c>
    </row>
    <row r="2033" spans="1:4">
      <c r="B2033" t="s">
        <v>1356</v>
      </c>
      <c r="D2033">
        <v>128</v>
      </c>
    </row>
    <row r="2034" spans="1:4">
      <c r="C2034" t="s">
        <v>11</v>
      </c>
      <c r="D2034">
        <v>128</v>
      </c>
    </row>
    <row r="2035" spans="1:4">
      <c r="A2035" t="s">
        <v>1357</v>
      </c>
      <c r="D2035">
        <v>157</v>
      </c>
    </row>
    <row r="2036" spans="1:4">
      <c r="B2036" t="s">
        <v>1358</v>
      </c>
      <c r="D2036">
        <v>157</v>
      </c>
    </row>
    <row r="2037" spans="1:4">
      <c r="C2037" t="s">
        <v>8</v>
      </c>
      <c r="D2037">
        <v>157</v>
      </c>
    </row>
    <row r="2038" spans="1:4">
      <c r="A2038" t="s">
        <v>1359</v>
      </c>
      <c r="D2038">
        <v>2468</v>
      </c>
    </row>
    <row r="2039" spans="1:4">
      <c r="B2039" t="s">
        <v>1360</v>
      </c>
      <c r="D2039">
        <v>2468</v>
      </c>
    </row>
    <row r="2040" spans="1:4">
      <c r="C2040" t="s">
        <v>8</v>
      </c>
      <c r="D2040">
        <v>2468</v>
      </c>
    </row>
    <row r="2041" spans="1:4">
      <c r="A2041" t="s">
        <v>1361</v>
      </c>
      <c r="D2041">
        <v>42</v>
      </c>
    </row>
    <row r="2042" spans="1:4">
      <c r="B2042" t="s">
        <v>1362</v>
      </c>
      <c r="D2042">
        <v>42</v>
      </c>
    </row>
    <row r="2043" spans="1:4">
      <c r="C2043" t="s">
        <v>11</v>
      </c>
      <c r="D2043">
        <v>42</v>
      </c>
    </row>
    <row r="2044" spans="1:4">
      <c r="A2044" t="s">
        <v>1363</v>
      </c>
      <c r="D2044">
        <v>1784</v>
      </c>
    </row>
    <row r="2045" spans="1:4">
      <c r="B2045" t="s">
        <v>1364</v>
      </c>
      <c r="D2045">
        <v>1784</v>
      </c>
    </row>
    <row r="2046" spans="1:4">
      <c r="C2046" t="s">
        <v>8</v>
      </c>
      <c r="D2046">
        <v>1784</v>
      </c>
    </row>
    <row r="2047" spans="1:4">
      <c r="A2047" t="s">
        <v>1365</v>
      </c>
      <c r="D2047">
        <v>180</v>
      </c>
    </row>
    <row r="2048" spans="1:4">
      <c r="B2048" t="s">
        <v>1366</v>
      </c>
      <c r="D2048">
        <v>180</v>
      </c>
    </row>
    <row r="2049" spans="1:4">
      <c r="C2049" t="s">
        <v>8</v>
      </c>
      <c r="D2049">
        <v>180</v>
      </c>
    </row>
    <row r="2050" spans="1:4">
      <c r="A2050" t="s">
        <v>1367</v>
      </c>
      <c r="D2050">
        <v>33</v>
      </c>
    </row>
    <row r="2051" spans="1:4">
      <c r="B2051" t="s">
        <v>1368</v>
      </c>
      <c r="D2051">
        <v>33</v>
      </c>
    </row>
    <row r="2052" spans="1:4">
      <c r="C2052" t="s">
        <v>11</v>
      </c>
      <c r="D2052">
        <v>33</v>
      </c>
    </row>
    <row r="2053" spans="1:4">
      <c r="A2053" t="s">
        <v>1369</v>
      </c>
      <c r="D2053">
        <v>792</v>
      </c>
    </row>
    <row r="2054" spans="1:4">
      <c r="B2054" t="s">
        <v>1370</v>
      </c>
      <c r="D2054">
        <v>792</v>
      </c>
    </row>
    <row r="2055" spans="1:4">
      <c r="C2055" t="s">
        <v>11</v>
      </c>
      <c r="D2055">
        <v>792</v>
      </c>
    </row>
    <row r="2056" spans="1:4">
      <c r="A2056" t="s">
        <v>1371</v>
      </c>
      <c r="D2056">
        <v>909</v>
      </c>
    </row>
    <row r="2057" spans="1:4">
      <c r="B2057" t="s">
        <v>1372</v>
      </c>
      <c r="D2057">
        <v>909</v>
      </c>
    </row>
    <row r="2058" spans="1:4">
      <c r="C2058" t="s">
        <v>8</v>
      </c>
      <c r="D2058">
        <v>909</v>
      </c>
    </row>
    <row r="2059" spans="1:4">
      <c r="A2059" t="s">
        <v>1373</v>
      </c>
      <c r="D2059">
        <v>1</v>
      </c>
    </row>
    <row r="2060" spans="1:4">
      <c r="B2060" t="s">
        <v>1374</v>
      </c>
      <c r="D2060">
        <v>1</v>
      </c>
    </row>
    <row r="2061" spans="1:4">
      <c r="C2061" t="s">
        <v>11</v>
      </c>
      <c r="D2061">
        <v>1</v>
      </c>
    </row>
    <row r="2062" spans="1:4">
      <c r="A2062" t="s">
        <v>1375</v>
      </c>
      <c r="D2062">
        <v>180</v>
      </c>
    </row>
    <row r="2063" spans="1:4">
      <c r="B2063" t="s">
        <v>1376</v>
      </c>
      <c r="D2063">
        <v>180</v>
      </c>
    </row>
    <row r="2064" spans="1:4">
      <c r="C2064" t="s">
        <v>8</v>
      </c>
      <c r="D2064">
        <v>180</v>
      </c>
    </row>
    <row r="2065" spans="1:4">
      <c r="A2065" t="s">
        <v>1377</v>
      </c>
      <c r="D2065">
        <v>605</v>
      </c>
    </row>
    <row r="2066" spans="1:4">
      <c r="B2066" t="s">
        <v>1378</v>
      </c>
      <c r="D2066">
        <v>605</v>
      </c>
    </row>
    <row r="2067" spans="1:4">
      <c r="C2067" t="s">
        <v>11</v>
      </c>
      <c r="D2067">
        <v>605</v>
      </c>
    </row>
    <row r="2068" spans="1:4">
      <c r="A2068" t="s">
        <v>1379</v>
      </c>
      <c r="D2068">
        <v>397</v>
      </c>
    </row>
    <row r="2069" spans="1:4">
      <c r="B2069" t="s">
        <v>1380</v>
      </c>
      <c r="D2069">
        <v>397</v>
      </c>
    </row>
    <row r="2070" spans="1:4">
      <c r="C2070" t="s">
        <v>8</v>
      </c>
      <c r="D2070">
        <v>397</v>
      </c>
    </row>
    <row r="2071" spans="1:4">
      <c r="A2071" t="s">
        <v>1381</v>
      </c>
      <c r="D2071">
        <v>136</v>
      </c>
    </row>
    <row r="2072" spans="1:4">
      <c r="B2072" t="s">
        <v>1382</v>
      </c>
      <c r="D2072">
        <v>136</v>
      </c>
    </row>
    <row r="2073" spans="1:4">
      <c r="C2073" t="s">
        <v>8</v>
      </c>
      <c r="D2073">
        <v>136</v>
      </c>
    </row>
    <row r="2074" spans="1:4">
      <c r="A2074" t="s">
        <v>1383</v>
      </c>
      <c r="D2074">
        <v>181</v>
      </c>
    </row>
    <row r="2075" spans="1:4">
      <c r="B2075" t="s">
        <v>1384</v>
      </c>
      <c r="D2075">
        <v>181</v>
      </c>
    </row>
    <row r="2076" spans="1:4">
      <c r="C2076" t="s">
        <v>8</v>
      </c>
      <c r="D2076">
        <v>181</v>
      </c>
    </row>
    <row r="2077" spans="1:4">
      <c r="A2077" t="s">
        <v>1385</v>
      </c>
      <c r="D2077">
        <v>10</v>
      </c>
    </row>
    <row r="2078" spans="1:4">
      <c r="B2078" t="s">
        <v>1386</v>
      </c>
      <c r="D2078">
        <v>10</v>
      </c>
    </row>
    <row r="2079" spans="1:4">
      <c r="C2079" t="s">
        <v>11</v>
      </c>
      <c r="D2079">
        <v>10</v>
      </c>
    </row>
    <row r="2080" spans="1:4">
      <c r="A2080" t="s">
        <v>1387</v>
      </c>
      <c r="D2080">
        <v>319</v>
      </c>
    </row>
    <row r="2081" spans="1:4">
      <c r="B2081" t="s">
        <v>1388</v>
      </c>
      <c r="D2081">
        <v>78</v>
      </c>
    </row>
    <row r="2082" spans="1:4">
      <c r="C2082" t="s">
        <v>8</v>
      </c>
      <c r="D2082">
        <v>78</v>
      </c>
    </row>
    <row r="2083" spans="1:4">
      <c r="B2083" t="s">
        <v>1389</v>
      </c>
      <c r="D2083">
        <v>241</v>
      </c>
    </row>
    <row r="2084" spans="1:4">
      <c r="C2084" t="s">
        <v>8</v>
      </c>
      <c r="D2084">
        <v>241</v>
      </c>
    </row>
    <row r="2085" spans="1:4">
      <c r="A2085" t="s">
        <v>1390</v>
      </c>
      <c r="D2085">
        <v>141</v>
      </c>
    </row>
    <row r="2086" spans="1:4">
      <c r="B2086" t="s">
        <v>1391</v>
      </c>
      <c r="D2086">
        <v>141</v>
      </c>
    </row>
    <row r="2087" spans="1:4">
      <c r="C2087" t="s">
        <v>11</v>
      </c>
      <c r="D2087">
        <v>141</v>
      </c>
    </row>
    <row r="2088" spans="1:4">
      <c r="A2088" t="s">
        <v>1392</v>
      </c>
      <c r="D2088">
        <v>150</v>
      </c>
    </row>
    <row r="2089" spans="1:4">
      <c r="B2089" t="s">
        <v>1393</v>
      </c>
      <c r="D2089">
        <v>150</v>
      </c>
    </row>
    <row r="2090" spans="1:4">
      <c r="C2090" t="s">
        <v>8</v>
      </c>
      <c r="D2090">
        <v>150</v>
      </c>
    </row>
    <row r="2091" spans="1:4">
      <c r="A2091" t="s">
        <v>1394</v>
      </c>
      <c r="D2091">
        <v>186</v>
      </c>
    </row>
    <row r="2092" spans="1:4">
      <c r="B2092" t="s">
        <v>1395</v>
      </c>
      <c r="D2092">
        <v>186</v>
      </c>
    </row>
    <row r="2093" spans="1:4">
      <c r="C2093" t="s">
        <v>8</v>
      </c>
      <c r="D2093">
        <v>186</v>
      </c>
    </row>
    <row r="2094" spans="1:4">
      <c r="A2094" t="s">
        <v>1396</v>
      </c>
      <c r="D2094">
        <v>1</v>
      </c>
    </row>
    <row r="2095" spans="1:4">
      <c r="B2095" t="s">
        <v>1397</v>
      </c>
      <c r="D2095">
        <v>1</v>
      </c>
    </row>
    <row r="2096" spans="1:4">
      <c r="C2096" t="s">
        <v>11</v>
      </c>
      <c r="D2096">
        <v>1</v>
      </c>
    </row>
    <row r="2097" spans="1:4">
      <c r="A2097" t="s">
        <v>1398</v>
      </c>
      <c r="D2097">
        <v>129</v>
      </c>
    </row>
    <row r="2098" spans="1:4">
      <c r="B2098" t="s">
        <v>1399</v>
      </c>
      <c r="D2098">
        <v>129</v>
      </c>
    </row>
    <row r="2099" spans="1:4">
      <c r="C2099" t="s">
        <v>8</v>
      </c>
      <c r="D2099">
        <v>129</v>
      </c>
    </row>
    <row r="2100" spans="1:4">
      <c r="A2100" t="s">
        <v>1400</v>
      </c>
      <c r="D2100">
        <v>83</v>
      </c>
    </row>
    <row r="2101" spans="1:4">
      <c r="B2101" t="s">
        <v>1401</v>
      </c>
      <c r="D2101">
        <v>83</v>
      </c>
    </row>
    <row r="2102" spans="1:4">
      <c r="C2102" t="s">
        <v>8</v>
      </c>
      <c r="D2102">
        <v>83</v>
      </c>
    </row>
    <row r="2103" spans="1:4">
      <c r="A2103" t="s">
        <v>1402</v>
      </c>
      <c r="D2103">
        <v>49</v>
      </c>
    </row>
    <row r="2104" spans="1:4">
      <c r="B2104" t="s">
        <v>1403</v>
      </c>
      <c r="D2104">
        <v>49</v>
      </c>
    </row>
    <row r="2105" spans="1:4">
      <c r="C2105" t="s">
        <v>11</v>
      </c>
      <c r="D2105">
        <v>49</v>
      </c>
    </row>
    <row r="2106" spans="1:4">
      <c r="A2106" t="s">
        <v>1404</v>
      </c>
      <c r="D2106">
        <v>44</v>
      </c>
    </row>
    <row r="2107" spans="1:4">
      <c r="B2107" t="s">
        <v>1405</v>
      </c>
      <c r="D2107">
        <v>44</v>
      </c>
    </row>
    <row r="2108" spans="1:4">
      <c r="C2108" t="s">
        <v>11</v>
      </c>
      <c r="D2108">
        <v>44</v>
      </c>
    </row>
    <row r="2109" spans="1:4">
      <c r="A2109" t="s">
        <v>1406</v>
      </c>
      <c r="D2109">
        <v>237</v>
      </c>
    </row>
    <row r="2110" spans="1:4">
      <c r="B2110" t="s">
        <v>1407</v>
      </c>
      <c r="D2110">
        <v>237</v>
      </c>
    </row>
    <row r="2111" spans="1:4">
      <c r="C2111" t="s">
        <v>8</v>
      </c>
      <c r="D2111">
        <v>237</v>
      </c>
    </row>
    <row r="2112" spans="1:4">
      <c r="A2112" t="s">
        <v>1408</v>
      </c>
      <c r="D2112">
        <v>1396</v>
      </c>
    </row>
    <row r="2113" spans="1:4">
      <c r="B2113" t="s">
        <v>1409</v>
      </c>
      <c r="D2113">
        <v>1396</v>
      </c>
    </row>
    <row r="2114" spans="1:4">
      <c r="C2114" t="s">
        <v>8</v>
      </c>
      <c r="D2114">
        <v>1396</v>
      </c>
    </row>
    <row r="2115" spans="1:4">
      <c r="A2115" t="s">
        <v>1410</v>
      </c>
      <c r="D2115">
        <v>62</v>
      </c>
    </row>
    <row r="2116" spans="1:4">
      <c r="B2116" t="s">
        <v>1411</v>
      </c>
      <c r="D2116">
        <v>62</v>
      </c>
    </row>
    <row r="2117" spans="1:4">
      <c r="C2117" t="s">
        <v>8</v>
      </c>
      <c r="D2117">
        <v>62</v>
      </c>
    </row>
    <row r="2118" spans="1:4">
      <c r="A2118" t="s">
        <v>1412</v>
      </c>
      <c r="D2118">
        <v>1225</v>
      </c>
    </row>
    <row r="2119" spans="1:4">
      <c r="B2119" t="s">
        <v>1413</v>
      </c>
      <c r="D2119">
        <v>1225</v>
      </c>
    </row>
    <row r="2120" spans="1:4">
      <c r="C2120" t="s">
        <v>11</v>
      </c>
      <c r="D2120">
        <v>1225</v>
      </c>
    </row>
    <row r="2121" spans="1:4">
      <c r="A2121" t="s">
        <v>1414</v>
      </c>
      <c r="D2121">
        <v>98</v>
      </c>
    </row>
    <row r="2122" spans="1:4">
      <c r="B2122" t="s">
        <v>1415</v>
      </c>
      <c r="D2122">
        <v>98</v>
      </c>
    </row>
    <row r="2123" spans="1:4">
      <c r="C2123" t="s">
        <v>8</v>
      </c>
      <c r="D2123">
        <v>98</v>
      </c>
    </row>
    <row r="2124" spans="1:4">
      <c r="A2124" t="s">
        <v>1416</v>
      </c>
      <c r="D2124">
        <v>44</v>
      </c>
    </row>
    <row r="2125" spans="1:4">
      <c r="B2125" t="s">
        <v>1417</v>
      </c>
      <c r="D2125">
        <v>44</v>
      </c>
    </row>
    <row r="2126" spans="1:4">
      <c r="C2126" t="s">
        <v>11</v>
      </c>
      <c r="D2126">
        <v>44</v>
      </c>
    </row>
    <row r="2127" spans="1:4">
      <c r="A2127" t="s">
        <v>1418</v>
      </c>
      <c r="D2127">
        <v>297</v>
      </c>
    </row>
    <row r="2128" spans="1:4">
      <c r="B2128" t="s">
        <v>1419</v>
      </c>
      <c r="D2128">
        <v>297</v>
      </c>
    </row>
    <row r="2129" spans="1:4">
      <c r="C2129" t="s">
        <v>8</v>
      </c>
      <c r="D2129">
        <v>297</v>
      </c>
    </row>
    <row r="2130" spans="1:4">
      <c r="A2130" t="s">
        <v>1420</v>
      </c>
      <c r="D2130">
        <v>554</v>
      </c>
    </row>
    <row r="2131" spans="1:4">
      <c r="B2131" t="s">
        <v>1421</v>
      </c>
      <c r="D2131">
        <v>554</v>
      </c>
    </row>
    <row r="2132" spans="1:4">
      <c r="C2132" t="s">
        <v>11</v>
      </c>
      <c r="D2132">
        <v>554</v>
      </c>
    </row>
    <row r="2133" spans="1:4">
      <c r="A2133" t="s">
        <v>1422</v>
      </c>
      <c r="D2133">
        <v>50</v>
      </c>
    </row>
    <row r="2134" spans="1:4">
      <c r="B2134" t="s">
        <v>1423</v>
      </c>
      <c r="D2134">
        <v>50</v>
      </c>
    </row>
    <row r="2135" spans="1:4">
      <c r="C2135" t="s">
        <v>8</v>
      </c>
      <c r="D2135">
        <v>50</v>
      </c>
    </row>
    <row r="2136" spans="1:4">
      <c r="A2136" t="s">
        <v>1424</v>
      </c>
      <c r="D2136">
        <v>132</v>
      </c>
    </row>
    <row r="2137" spans="1:4">
      <c r="B2137" t="s">
        <v>1425</v>
      </c>
      <c r="D2137">
        <v>132</v>
      </c>
    </row>
    <row r="2138" spans="1:4">
      <c r="C2138" t="s">
        <v>8</v>
      </c>
      <c r="D2138">
        <v>132</v>
      </c>
    </row>
    <row r="2139" spans="1:4">
      <c r="A2139" t="s">
        <v>1426</v>
      </c>
      <c r="D2139">
        <v>648</v>
      </c>
    </row>
    <row r="2140" spans="1:4">
      <c r="B2140" t="s">
        <v>1427</v>
      </c>
      <c r="D2140">
        <v>648</v>
      </c>
    </row>
    <row r="2141" spans="1:4">
      <c r="C2141" t="s">
        <v>11</v>
      </c>
      <c r="D2141">
        <v>648</v>
      </c>
    </row>
    <row r="2142" spans="1:4">
      <c r="A2142" t="s">
        <v>1428</v>
      </c>
      <c r="D2142">
        <v>106</v>
      </c>
    </row>
    <row r="2143" spans="1:4">
      <c r="B2143" t="s">
        <v>1429</v>
      </c>
      <c r="D2143">
        <v>106</v>
      </c>
    </row>
    <row r="2144" spans="1:4">
      <c r="C2144" t="s">
        <v>8</v>
      </c>
      <c r="D2144">
        <v>106</v>
      </c>
    </row>
    <row r="2145" spans="1:4">
      <c r="A2145" t="s">
        <v>1430</v>
      </c>
      <c r="D2145">
        <v>257</v>
      </c>
    </row>
    <row r="2146" spans="1:4">
      <c r="B2146" t="s">
        <v>1431</v>
      </c>
      <c r="D2146">
        <v>257</v>
      </c>
    </row>
    <row r="2147" spans="1:4">
      <c r="C2147" t="s">
        <v>11</v>
      </c>
      <c r="D2147">
        <v>257</v>
      </c>
    </row>
    <row r="2148" spans="1:4">
      <c r="A2148" t="s">
        <v>1432</v>
      </c>
      <c r="D2148">
        <v>1866</v>
      </c>
    </row>
    <row r="2149" spans="1:4">
      <c r="B2149" t="s">
        <v>1433</v>
      </c>
      <c r="D2149">
        <v>1866</v>
      </c>
    </row>
    <row r="2150" spans="1:4">
      <c r="C2150" t="s">
        <v>8</v>
      </c>
      <c r="D2150">
        <v>1866</v>
      </c>
    </row>
    <row r="2151" spans="1:4">
      <c r="A2151" t="s">
        <v>1434</v>
      </c>
      <c r="D2151">
        <v>131</v>
      </c>
    </row>
    <row r="2152" spans="1:4">
      <c r="B2152" t="s">
        <v>1435</v>
      </c>
      <c r="D2152">
        <v>131</v>
      </c>
    </row>
    <row r="2153" spans="1:4">
      <c r="C2153" t="s">
        <v>8</v>
      </c>
      <c r="D2153">
        <v>131</v>
      </c>
    </row>
    <row r="2154" spans="1:4">
      <c r="A2154" t="s">
        <v>1436</v>
      </c>
      <c r="D2154">
        <v>554</v>
      </c>
    </row>
    <row r="2155" spans="1:4">
      <c r="B2155" t="s">
        <v>1437</v>
      </c>
      <c r="D2155">
        <v>554</v>
      </c>
    </row>
    <row r="2156" spans="1:4">
      <c r="C2156" t="s">
        <v>8</v>
      </c>
      <c r="D2156">
        <v>554</v>
      </c>
    </row>
    <row r="2157" spans="1:4">
      <c r="A2157" t="s">
        <v>1438</v>
      </c>
      <c r="D2157">
        <v>523</v>
      </c>
    </row>
    <row r="2158" spans="1:4">
      <c r="B2158" t="s">
        <v>1439</v>
      </c>
      <c r="D2158">
        <v>523</v>
      </c>
    </row>
    <row r="2159" spans="1:4">
      <c r="C2159" t="s">
        <v>11</v>
      </c>
      <c r="D2159">
        <v>523</v>
      </c>
    </row>
    <row r="2160" spans="1:4">
      <c r="A2160" t="s">
        <v>1440</v>
      </c>
      <c r="D2160">
        <v>1</v>
      </c>
    </row>
    <row r="2161" spans="1:4">
      <c r="B2161" t="s">
        <v>1441</v>
      </c>
      <c r="D2161">
        <v>1</v>
      </c>
    </row>
    <row r="2162" spans="1:4">
      <c r="C2162" t="s">
        <v>11</v>
      </c>
      <c r="D2162">
        <v>1</v>
      </c>
    </row>
    <row r="2163" spans="1:4">
      <c r="A2163" t="s">
        <v>1442</v>
      </c>
      <c r="D2163">
        <v>55</v>
      </c>
    </row>
    <row r="2164" spans="1:4">
      <c r="B2164" t="s">
        <v>1443</v>
      </c>
      <c r="D2164">
        <v>55</v>
      </c>
    </row>
    <row r="2165" spans="1:4">
      <c r="C2165" t="s">
        <v>11</v>
      </c>
      <c r="D2165">
        <v>55</v>
      </c>
    </row>
    <row r="2166" spans="1:4">
      <c r="A2166" t="s">
        <v>1444</v>
      </c>
      <c r="D2166">
        <v>218</v>
      </c>
    </row>
    <row r="2167" spans="1:4">
      <c r="B2167" t="s">
        <v>1445</v>
      </c>
      <c r="D2167">
        <v>218</v>
      </c>
    </row>
    <row r="2168" spans="1:4">
      <c r="C2168" t="s">
        <v>8</v>
      </c>
      <c r="D2168">
        <v>218</v>
      </c>
    </row>
    <row r="2169" spans="1:4">
      <c r="A2169" t="s">
        <v>1446</v>
      </c>
      <c r="D2169">
        <v>3657</v>
      </c>
    </row>
    <row r="2170" spans="1:4">
      <c r="B2170" t="s">
        <v>1447</v>
      </c>
      <c r="D2170">
        <v>3657</v>
      </c>
    </row>
    <row r="2171" spans="1:4">
      <c r="C2171" t="s">
        <v>8</v>
      </c>
      <c r="D2171">
        <v>3657</v>
      </c>
    </row>
    <row r="2172" spans="1:4">
      <c r="A2172" t="s">
        <v>1448</v>
      </c>
      <c r="D2172">
        <v>3016</v>
      </c>
    </row>
    <row r="2173" spans="1:4">
      <c r="B2173" t="s">
        <v>1449</v>
      </c>
      <c r="D2173">
        <v>3016</v>
      </c>
    </row>
    <row r="2174" spans="1:4">
      <c r="C2174" t="s">
        <v>8</v>
      </c>
      <c r="D2174">
        <v>3016</v>
      </c>
    </row>
    <row r="2175" spans="1:4">
      <c r="A2175" t="s">
        <v>1450</v>
      </c>
      <c r="D2175">
        <v>4016</v>
      </c>
    </row>
    <row r="2176" spans="1:4">
      <c r="B2176" t="s">
        <v>1451</v>
      </c>
      <c r="D2176">
        <v>1101</v>
      </c>
    </row>
    <row r="2177" spans="1:4">
      <c r="C2177" t="s">
        <v>8</v>
      </c>
      <c r="D2177">
        <v>1101</v>
      </c>
    </row>
    <row r="2178" spans="1:4">
      <c r="B2178" t="s">
        <v>1452</v>
      </c>
      <c r="D2178">
        <v>2915</v>
      </c>
    </row>
    <row r="2179" spans="1:4">
      <c r="C2179" t="s">
        <v>11</v>
      </c>
      <c r="D2179">
        <v>2915</v>
      </c>
    </row>
    <row r="2180" spans="1:4">
      <c r="A2180" t="s">
        <v>1453</v>
      </c>
      <c r="D2180">
        <v>67</v>
      </c>
    </row>
    <row r="2181" spans="1:4">
      <c r="B2181" t="s">
        <v>1454</v>
      </c>
      <c r="D2181">
        <v>67</v>
      </c>
    </row>
    <row r="2182" spans="1:4">
      <c r="C2182" t="s">
        <v>8</v>
      </c>
      <c r="D2182">
        <v>67</v>
      </c>
    </row>
    <row r="2183" spans="1:4">
      <c r="A2183" t="s">
        <v>1455</v>
      </c>
      <c r="D2183">
        <v>1073</v>
      </c>
    </row>
    <row r="2184" spans="1:4">
      <c r="B2184" t="s">
        <v>1456</v>
      </c>
      <c r="D2184">
        <v>1073</v>
      </c>
    </row>
    <row r="2185" spans="1:4">
      <c r="C2185" t="s">
        <v>8</v>
      </c>
      <c r="D2185">
        <v>1073</v>
      </c>
    </row>
    <row r="2186" spans="1:4">
      <c r="A2186" t="s">
        <v>1457</v>
      </c>
      <c r="D2186">
        <v>2138</v>
      </c>
    </row>
    <row r="2187" spans="1:4">
      <c r="B2187" t="s">
        <v>1458</v>
      </c>
      <c r="D2187">
        <v>2138</v>
      </c>
    </row>
    <row r="2188" spans="1:4">
      <c r="C2188" t="s">
        <v>27</v>
      </c>
      <c r="D2188">
        <v>2138</v>
      </c>
    </row>
    <row r="2189" spans="1:4">
      <c r="A2189" t="s">
        <v>1459</v>
      </c>
      <c r="D2189">
        <v>2528</v>
      </c>
    </row>
    <row r="2190" spans="1:4">
      <c r="B2190" t="s">
        <v>1460</v>
      </c>
      <c r="D2190">
        <v>2528</v>
      </c>
    </row>
    <row r="2191" spans="1:4">
      <c r="C2191" t="s">
        <v>8</v>
      </c>
      <c r="D2191">
        <v>2528</v>
      </c>
    </row>
    <row r="2192" spans="1:4">
      <c r="A2192" t="s">
        <v>1461</v>
      </c>
      <c r="D2192">
        <v>87</v>
      </c>
    </row>
    <row r="2193" spans="1:4">
      <c r="B2193" t="s">
        <v>1462</v>
      </c>
      <c r="D2193">
        <v>87</v>
      </c>
    </row>
    <row r="2194" spans="1:4">
      <c r="C2194" t="s">
        <v>8</v>
      </c>
      <c r="D2194">
        <v>87</v>
      </c>
    </row>
    <row r="2195" spans="1:4">
      <c r="A2195" t="s">
        <v>1463</v>
      </c>
      <c r="D2195">
        <v>1274</v>
      </c>
    </row>
    <row r="2196" spans="1:4">
      <c r="B2196" t="s">
        <v>1464</v>
      </c>
      <c r="D2196">
        <v>1274</v>
      </c>
    </row>
    <row r="2197" spans="1:4">
      <c r="C2197" t="s">
        <v>11</v>
      </c>
      <c r="D2197">
        <v>1274</v>
      </c>
    </row>
    <row r="2198" spans="1:4">
      <c r="A2198" t="s">
        <v>1465</v>
      </c>
      <c r="D2198">
        <v>142</v>
      </c>
    </row>
    <row r="2199" spans="1:4">
      <c r="B2199" t="s">
        <v>1466</v>
      </c>
      <c r="D2199">
        <v>142</v>
      </c>
    </row>
    <row r="2200" spans="1:4">
      <c r="C2200" t="s">
        <v>8</v>
      </c>
      <c r="D2200">
        <v>142</v>
      </c>
    </row>
    <row r="2201" spans="1:4">
      <c r="A2201" t="s">
        <v>1467</v>
      </c>
      <c r="D2201">
        <v>181</v>
      </c>
    </row>
    <row r="2202" spans="1:4">
      <c r="B2202" t="s">
        <v>1468</v>
      </c>
      <c r="D2202">
        <v>181</v>
      </c>
    </row>
    <row r="2203" spans="1:4">
      <c r="C2203" t="s">
        <v>8</v>
      </c>
      <c r="D2203">
        <v>181</v>
      </c>
    </row>
    <row r="2204" spans="1:4">
      <c r="A2204" t="s">
        <v>1469</v>
      </c>
      <c r="D2204">
        <v>16</v>
      </c>
    </row>
    <row r="2205" spans="1:4">
      <c r="B2205" t="s">
        <v>1470</v>
      </c>
      <c r="D2205">
        <v>16</v>
      </c>
    </row>
    <row r="2206" spans="1:4">
      <c r="C2206" t="s">
        <v>11</v>
      </c>
      <c r="D2206">
        <v>16</v>
      </c>
    </row>
    <row r="2207" spans="1:4">
      <c r="A2207" t="s">
        <v>1471</v>
      </c>
      <c r="D2207">
        <v>200</v>
      </c>
    </row>
    <row r="2208" spans="1:4">
      <c r="B2208" t="s">
        <v>1472</v>
      </c>
      <c r="D2208">
        <v>200</v>
      </c>
    </row>
    <row r="2209" spans="1:4">
      <c r="C2209" t="s">
        <v>11</v>
      </c>
      <c r="D2209">
        <v>200</v>
      </c>
    </row>
    <row r="2210" spans="1:4">
      <c r="A2210" t="s">
        <v>1473</v>
      </c>
      <c r="D2210">
        <v>1059</v>
      </c>
    </row>
    <row r="2211" spans="1:4">
      <c r="B2211" t="s">
        <v>1474</v>
      </c>
      <c r="D2211">
        <v>1059</v>
      </c>
    </row>
    <row r="2212" spans="1:4">
      <c r="C2212" t="s">
        <v>11</v>
      </c>
      <c r="D2212">
        <v>1059</v>
      </c>
    </row>
    <row r="2213" spans="1:4">
      <c r="A2213" t="s">
        <v>1475</v>
      </c>
      <c r="D2213">
        <v>94</v>
      </c>
    </row>
    <row r="2214" spans="1:4">
      <c r="B2214" t="s">
        <v>1476</v>
      </c>
      <c r="D2214">
        <v>94</v>
      </c>
    </row>
    <row r="2215" spans="1:4">
      <c r="C2215" t="s">
        <v>27</v>
      </c>
      <c r="D2215">
        <v>94</v>
      </c>
    </row>
    <row r="2216" spans="1:4">
      <c r="A2216" t="s">
        <v>1477</v>
      </c>
      <c r="D2216">
        <v>215</v>
      </c>
    </row>
    <row r="2217" spans="1:4">
      <c r="B2217" t="s">
        <v>1478</v>
      </c>
      <c r="D2217">
        <v>215</v>
      </c>
    </row>
    <row r="2218" spans="1:4">
      <c r="C2218" t="s">
        <v>27</v>
      </c>
      <c r="D2218">
        <v>215</v>
      </c>
    </row>
    <row r="2219" spans="1:4">
      <c r="A2219" t="s">
        <v>1479</v>
      </c>
      <c r="D2219">
        <v>114</v>
      </c>
    </row>
    <row r="2220" spans="1:4">
      <c r="B2220" t="s">
        <v>1480</v>
      </c>
      <c r="D2220">
        <v>114</v>
      </c>
    </row>
    <row r="2221" spans="1:4">
      <c r="C2221" t="s">
        <v>11</v>
      </c>
      <c r="D2221">
        <v>114</v>
      </c>
    </row>
    <row r="2222" spans="1:4">
      <c r="A2222" t="s">
        <v>1481</v>
      </c>
      <c r="D2222">
        <v>134</v>
      </c>
    </row>
    <row r="2223" spans="1:4">
      <c r="B2223" t="s">
        <v>1482</v>
      </c>
      <c r="D2223">
        <v>134</v>
      </c>
    </row>
    <row r="2224" spans="1:4">
      <c r="C2224" t="s">
        <v>8</v>
      </c>
      <c r="D2224">
        <v>134</v>
      </c>
    </row>
    <row r="2225" spans="1:4">
      <c r="A2225" t="s">
        <v>1483</v>
      </c>
      <c r="D2225">
        <v>32</v>
      </c>
    </row>
    <row r="2226" spans="1:4">
      <c r="B2226" t="s">
        <v>1484</v>
      </c>
      <c r="D2226">
        <v>32</v>
      </c>
    </row>
    <row r="2227" spans="1:4">
      <c r="C2227" t="s">
        <v>11</v>
      </c>
      <c r="D2227">
        <v>32</v>
      </c>
    </row>
    <row r="2228" spans="1:4">
      <c r="A2228" t="s">
        <v>1485</v>
      </c>
      <c r="D2228">
        <v>86</v>
      </c>
    </row>
    <row r="2229" spans="1:4">
      <c r="B2229" t="s">
        <v>1486</v>
      </c>
      <c r="D2229">
        <v>86</v>
      </c>
    </row>
    <row r="2230" spans="1:4">
      <c r="C2230" t="s">
        <v>11</v>
      </c>
      <c r="D2230">
        <v>86</v>
      </c>
    </row>
    <row r="2231" spans="1:4">
      <c r="A2231" t="s">
        <v>1487</v>
      </c>
      <c r="D2231">
        <v>1335</v>
      </c>
    </row>
    <row r="2232" spans="1:4">
      <c r="B2232" t="s">
        <v>1488</v>
      </c>
      <c r="D2232">
        <v>1335</v>
      </c>
    </row>
    <row r="2233" spans="1:4">
      <c r="C2233" t="s">
        <v>11</v>
      </c>
      <c r="D2233">
        <v>1335</v>
      </c>
    </row>
    <row r="2234" spans="1:4">
      <c r="A2234" t="s">
        <v>1489</v>
      </c>
      <c r="D2234">
        <v>60</v>
      </c>
    </row>
    <row r="2235" spans="1:4">
      <c r="B2235" t="s">
        <v>1490</v>
      </c>
      <c r="D2235">
        <v>60</v>
      </c>
    </row>
    <row r="2236" spans="1:4">
      <c r="C2236" t="s">
        <v>11</v>
      </c>
      <c r="D2236">
        <v>60</v>
      </c>
    </row>
    <row r="2237" spans="1:4">
      <c r="A2237" t="s">
        <v>1491</v>
      </c>
      <c r="D2237">
        <v>2253</v>
      </c>
    </row>
    <row r="2238" spans="1:4">
      <c r="B2238" t="s">
        <v>1492</v>
      </c>
      <c r="D2238">
        <v>2253</v>
      </c>
    </row>
    <row r="2239" spans="1:4">
      <c r="C2239" t="s">
        <v>11</v>
      </c>
      <c r="D2239">
        <v>2253</v>
      </c>
    </row>
    <row r="2240" spans="1:4">
      <c r="A2240" t="s">
        <v>1493</v>
      </c>
      <c r="D2240">
        <v>94</v>
      </c>
    </row>
    <row r="2241" spans="1:4">
      <c r="B2241" t="s">
        <v>1494</v>
      </c>
      <c r="D2241">
        <v>94</v>
      </c>
    </row>
    <row r="2242" spans="1:4">
      <c r="C2242" t="s">
        <v>8</v>
      </c>
      <c r="D2242">
        <v>94</v>
      </c>
    </row>
    <row r="2243" spans="1:4">
      <c r="A2243" t="s">
        <v>1495</v>
      </c>
      <c r="D2243">
        <v>1697</v>
      </c>
    </row>
    <row r="2244" spans="1:4">
      <c r="B2244" t="s">
        <v>1496</v>
      </c>
      <c r="D2244">
        <v>1697</v>
      </c>
    </row>
    <row r="2245" spans="1:4">
      <c r="C2245" t="s">
        <v>8</v>
      </c>
      <c r="D2245">
        <v>1697</v>
      </c>
    </row>
    <row r="2246" spans="1:4">
      <c r="A2246" t="s">
        <v>1497</v>
      </c>
      <c r="D2246">
        <v>6080</v>
      </c>
    </row>
    <row r="2247" spans="1:4">
      <c r="B2247" t="s">
        <v>1498</v>
      </c>
      <c r="D2247">
        <v>6080</v>
      </c>
    </row>
    <row r="2248" spans="1:4">
      <c r="C2248" t="s">
        <v>11</v>
      </c>
      <c r="D2248">
        <v>6080</v>
      </c>
    </row>
    <row r="2249" spans="1:4">
      <c r="A2249" t="s">
        <v>1499</v>
      </c>
      <c r="D2249">
        <v>117</v>
      </c>
    </row>
    <row r="2250" spans="1:4">
      <c r="B2250" t="s">
        <v>1500</v>
      </c>
      <c r="D2250">
        <v>117</v>
      </c>
    </row>
    <row r="2251" spans="1:4">
      <c r="C2251" t="s">
        <v>8</v>
      </c>
      <c r="D2251">
        <v>117</v>
      </c>
    </row>
    <row r="2252" spans="1:4">
      <c r="A2252" t="s">
        <v>1501</v>
      </c>
      <c r="D2252">
        <v>190</v>
      </c>
    </row>
    <row r="2253" spans="1:4">
      <c r="B2253" t="s">
        <v>1502</v>
      </c>
      <c r="D2253">
        <v>190</v>
      </c>
    </row>
    <row r="2254" spans="1:4">
      <c r="C2254" t="s">
        <v>8</v>
      </c>
      <c r="D2254">
        <v>190</v>
      </c>
    </row>
    <row r="2255" spans="1:4">
      <c r="A2255" t="s">
        <v>1503</v>
      </c>
      <c r="D2255">
        <v>32</v>
      </c>
    </row>
    <row r="2256" spans="1:4">
      <c r="B2256" t="s">
        <v>1504</v>
      </c>
      <c r="D2256">
        <v>32</v>
      </c>
    </row>
    <row r="2257" spans="1:4">
      <c r="C2257" t="s">
        <v>27</v>
      </c>
      <c r="D2257">
        <v>32</v>
      </c>
    </row>
    <row r="2258" spans="1:4">
      <c r="A2258" t="s">
        <v>1505</v>
      </c>
      <c r="D2258">
        <v>133</v>
      </c>
    </row>
    <row r="2259" spans="1:4">
      <c r="B2259" t="s">
        <v>1506</v>
      </c>
      <c r="D2259">
        <v>133</v>
      </c>
    </row>
    <row r="2260" spans="1:4">
      <c r="C2260" t="s">
        <v>8</v>
      </c>
      <c r="D2260">
        <v>133</v>
      </c>
    </row>
    <row r="2261" spans="1:4">
      <c r="A2261" t="s">
        <v>1507</v>
      </c>
      <c r="D2261">
        <v>130</v>
      </c>
    </row>
    <row r="2262" spans="1:4">
      <c r="B2262" t="s">
        <v>1508</v>
      </c>
      <c r="D2262">
        <v>130</v>
      </c>
    </row>
    <row r="2263" spans="1:4">
      <c r="C2263" t="s">
        <v>8</v>
      </c>
      <c r="D2263">
        <v>130</v>
      </c>
    </row>
    <row r="2264" spans="1:4">
      <c r="A2264" t="s">
        <v>1509</v>
      </c>
      <c r="D2264">
        <v>235</v>
      </c>
    </row>
    <row r="2265" spans="1:4">
      <c r="B2265" t="s">
        <v>1510</v>
      </c>
      <c r="D2265">
        <v>235</v>
      </c>
    </row>
    <row r="2266" spans="1:4">
      <c r="C2266" t="s">
        <v>8</v>
      </c>
      <c r="D2266">
        <v>235</v>
      </c>
    </row>
    <row r="2267" spans="1:4">
      <c r="A2267" t="s">
        <v>1511</v>
      </c>
      <c r="D2267">
        <v>120</v>
      </c>
    </row>
    <row r="2268" spans="1:4">
      <c r="B2268" t="s">
        <v>1512</v>
      </c>
      <c r="D2268">
        <v>120</v>
      </c>
    </row>
    <row r="2269" spans="1:4">
      <c r="C2269" t="s">
        <v>11</v>
      </c>
      <c r="D2269">
        <v>120</v>
      </c>
    </row>
    <row r="2270" spans="1:4">
      <c r="A2270" t="s">
        <v>1513</v>
      </c>
      <c r="D2270">
        <v>40</v>
      </c>
    </row>
    <row r="2271" spans="1:4">
      <c r="B2271" t="s">
        <v>1514</v>
      </c>
      <c r="D2271">
        <v>40</v>
      </c>
    </row>
    <row r="2272" spans="1:4">
      <c r="C2272" t="s">
        <v>11</v>
      </c>
      <c r="D2272">
        <v>40</v>
      </c>
    </row>
    <row r="2273" spans="1:4">
      <c r="A2273" t="s">
        <v>1515</v>
      </c>
      <c r="D2273">
        <v>7</v>
      </c>
    </row>
    <row r="2274" spans="1:4">
      <c r="B2274" t="s">
        <v>1516</v>
      </c>
      <c r="D2274">
        <v>7</v>
      </c>
    </row>
    <row r="2275" spans="1:4">
      <c r="C2275" t="s">
        <v>11</v>
      </c>
      <c r="D2275">
        <v>7</v>
      </c>
    </row>
    <row r="2276" spans="1:4">
      <c r="A2276" t="s">
        <v>1517</v>
      </c>
      <c r="D2276">
        <v>1089</v>
      </c>
    </row>
    <row r="2277" spans="1:4">
      <c r="B2277" t="s">
        <v>1518</v>
      </c>
      <c r="D2277">
        <v>1089</v>
      </c>
    </row>
    <row r="2278" spans="1:4">
      <c r="C2278" t="s">
        <v>98</v>
      </c>
      <c r="D2278">
        <v>1089</v>
      </c>
    </row>
    <row r="2279" spans="1:4">
      <c r="A2279" t="s">
        <v>1519</v>
      </c>
      <c r="D2279">
        <v>214</v>
      </c>
    </row>
    <row r="2280" spans="1:4">
      <c r="B2280" t="s">
        <v>1520</v>
      </c>
      <c r="D2280">
        <v>214</v>
      </c>
    </row>
    <row r="2281" spans="1:4">
      <c r="C2281" t="s">
        <v>8</v>
      </c>
      <c r="D2281">
        <v>214</v>
      </c>
    </row>
    <row r="2282" spans="1:4">
      <c r="A2282" t="s">
        <v>1521</v>
      </c>
      <c r="D2282">
        <v>14</v>
      </c>
    </row>
    <row r="2283" spans="1:4">
      <c r="B2283" t="s">
        <v>1522</v>
      </c>
      <c r="D2283">
        <v>14</v>
      </c>
    </row>
    <row r="2284" spans="1:4">
      <c r="C2284" t="s">
        <v>11</v>
      </c>
      <c r="D2284">
        <v>14</v>
      </c>
    </row>
    <row r="2285" spans="1:4">
      <c r="A2285" t="s">
        <v>1523</v>
      </c>
      <c r="D2285">
        <v>659</v>
      </c>
    </row>
    <row r="2286" spans="1:4">
      <c r="B2286" t="s">
        <v>1524</v>
      </c>
      <c r="D2286">
        <v>659</v>
      </c>
    </row>
    <row r="2287" spans="1:4">
      <c r="C2287" t="s">
        <v>8</v>
      </c>
      <c r="D2287">
        <v>659</v>
      </c>
    </row>
    <row r="2288" spans="1:4">
      <c r="A2288" t="s">
        <v>1525</v>
      </c>
      <c r="D2288">
        <v>187</v>
      </c>
    </row>
    <row r="2289" spans="1:4">
      <c r="B2289" t="s">
        <v>1526</v>
      </c>
      <c r="D2289">
        <v>187</v>
      </c>
    </row>
    <row r="2290" spans="1:4">
      <c r="C2290" t="s">
        <v>8</v>
      </c>
      <c r="D2290">
        <v>187</v>
      </c>
    </row>
    <row r="2291" spans="1:4">
      <c r="A2291" t="s">
        <v>1527</v>
      </c>
      <c r="D2291">
        <v>27</v>
      </c>
    </row>
    <row r="2292" spans="1:4">
      <c r="B2292" t="s">
        <v>1528</v>
      </c>
      <c r="D2292">
        <v>27</v>
      </c>
    </row>
    <row r="2293" spans="1:4">
      <c r="C2293" t="s">
        <v>8</v>
      </c>
      <c r="D2293">
        <v>27</v>
      </c>
    </row>
    <row r="2294" spans="1:4">
      <c r="A2294" t="s">
        <v>1529</v>
      </c>
      <c r="D2294">
        <v>1218</v>
      </c>
    </row>
    <row r="2295" spans="1:4">
      <c r="B2295" t="s">
        <v>1530</v>
      </c>
      <c r="D2295">
        <v>1218</v>
      </c>
    </row>
    <row r="2296" spans="1:4">
      <c r="C2296" t="s">
        <v>27</v>
      </c>
      <c r="D2296">
        <v>1218</v>
      </c>
    </row>
    <row r="2297" spans="1:4">
      <c r="A2297" t="s">
        <v>1531</v>
      </c>
      <c r="D2297">
        <v>528</v>
      </c>
    </row>
    <row r="2298" spans="1:4">
      <c r="B2298" t="s">
        <v>1532</v>
      </c>
      <c r="D2298">
        <v>528</v>
      </c>
    </row>
    <row r="2299" spans="1:4">
      <c r="C2299" t="s">
        <v>27</v>
      </c>
      <c r="D2299">
        <v>528</v>
      </c>
    </row>
    <row r="2300" spans="1:4">
      <c r="A2300" t="s">
        <v>1533</v>
      </c>
      <c r="D2300">
        <v>71</v>
      </c>
    </row>
    <row r="2301" spans="1:4">
      <c r="B2301" t="s">
        <v>1534</v>
      </c>
      <c r="D2301">
        <v>71</v>
      </c>
    </row>
    <row r="2302" spans="1:4">
      <c r="C2302" t="s">
        <v>11</v>
      </c>
      <c r="D2302">
        <v>71</v>
      </c>
    </row>
    <row r="2303" spans="1:4">
      <c r="A2303" t="s">
        <v>1535</v>
      </c>
      <c r="D2303">
        <v>133</v>
      </c>
    </row>
    <row r="2304" spans="1:4">
      <c r="B2304" t="s">
        <v>1536</v>
      </c>
      <c r="D2304">
        <v>133</v>
      </c>
    </row>
    <row r="2305" spans="1:4">
      <c r="C2305" t="s">
        <v>8</v>
      </c>
      <c r="D2305">
        <v>133</v>
      </c>
    </row>
    <row r="2306" spans="1:4">
      <c r="A2306" t="s">
        <v>1537</v>
      </c>
      <c r="D2306">
        <v>179</v>
      </c>
    </row>
    <row r="2307" spans="1:4">
      <c r="B2307" t="s">
        <v>1538</v>
      </c>
      <c r="D2307">
        <v>179</v>
      </c>
    </row>
    <row r="2308" spans="1:4">
      <c r="C2308" t="s">
        <v>8</v>
      </c>
      <c r="D2308">
        <v>179</v>
      </c>
    </row>
    <row r="2309" spans="1:4">
      <c r="A2309" t="s">
        <v>1539</v>
      </c>
      <c r="D2309">
        <v>1825</v>
      </c>
    </row>
    <row r="2310" spans="1:4">
      <c r="B2310" t="s">
        <v>1540</v>
      </c>
      <c r="D2310">
        <v>1825</v>
      </c>
    </row>
    <row r="2311" spans="1:4">
      <c r="C2311" t="s">
        <v>11</v>
      </c>
      <c r="D2311">
        <v>1825</v>
      </c>
    </row>
    <row r="2312" spans="1:4">
      <c r="A2312" t="s">
        <v>1541</v>
      </c>
      <c r="D2312">
        <v>1691</v>
      </c>
    </row>
    <row r="2313" spans="1:4">
      <c r="B2313" t="s">
        <v>1542</v>
      </c>
      <c r="D2313">
        <v>1691</v>
      </c>
    </row>
    <row r="2314" spans="1:4">
      <c r="C2314" t="s">
        <v>11</v>
      </c>
      <c r="D2314">
        <v>1691</v>
      </c>
    </row>
    <row r="2315" spans="1:4">
      <c r="A2315" t="s">
        <v>1543</v>
      </c>
      <c r="D2315">
        <v>12</v>
      </c>
    </row>
    <row r="2316" spans="1:4">
      <c r="B2316" t="s">
        <v>1544</v>
      </c>
      <c r="D2316">
        <v>12</v>
      </c>
    </row>
    <row r="2317" spans="1:4">
      <c r="C2317" t="s">
        <v>11</v>
      </c>
      <c r="D2317">
        <v>12</v>
      </c>
    </row>
    <row r="2318" spans="1:4">
      <c r="A2318" t="s">
        <v>1545</v>
      </c>
      <c r="D2318">
        <v>126</v>
      </c>
    </row>
    <row r="2319" spans="1:4">
      <c r="B2319" t="s">
        <v>1546</v>
      </c>
      <c r="D2319">
        <v>126</v>
      </c>
    </row>
    <row r="2320" spans="1:4">
      <c r="C2320" t="s">
        <v>8</v>
      </c>
      <c r="D2320">
        <v>126</v>
      </c>
    </row>
    <row r="2321" spans="1:4">
      <c r="A2321" t="s">
        <v>1547</v>
      </c>
      <c r="D2321">
        <v>80</v>
      </c>
    </row>
    <row r="2322" spans="1:4">
      <c r="B2322" t="s">
        <v>1548</v>
      </c>
      <c r="D2322">
        <v>80</v>
      </c>
    </row>
    <row r="2323" spans="1:4">
      <c r="C2323" t="s">
        <v>11</v>
      </c>
      <c r="D2323">
        <v>80</v>
      </c>
    </row>
    <row r="2324" spans="1:4">
      <c r="A2324" t="s">
        <v>1549</v>
      </c>
      <c r="D2324">
        <v>2320</v>
      </c>
    </row>
    <row r="2325" spans="1:4">
      <c r="B2325" t="s">
        <v>1550</v>
      </c>
      <c r="D2325">
        <v>2320</v>
      </c>
    </row>
    <row r="2326" spans="1:4">
      <c r="C2326" t="s">
        <v>8</v>
      </c>
      <c r="D2326">
        <v>2320</v>
      </c>
    </row>
    <row r="2327" spans="1:4">
      <c r="A2327" t="s">
        <v>1551</v>
      </c>
      <c r="D2327">
        <v>122</v>
      </c>
    </row>
    <row r="2328" spans="1:4">
      <c r="B2328" t="s">
        <v>1552</v>
      </c>
      <c r="D2328">
        <v>122</v>
      </c>
    </row>
    <row r="2329" spans="1:4">
      <c r="C2329" t="s">
        <v>8</v>
      </c>
      <c r="D2329">
        <v>122</v>
      </c>
    </row>
    <row r="2330" spans="1:4">
      <c r="A2330" t="s">
        <v>1553</v>
      </c>
      <c r="D2330">
        <v>498</v>
      </c>
    </row>
    <row r="2331" spans="1:4">
      <c r="B2331" t="s">
        <v>1554</v>
      </c>
      <c r="D2331">
        <v>498</v>
      </c>
    </row>
    <row r="2332" spans="1:4">
      <c r="C2332" t="s">
        <v>8</v>
      </c>
      <c r="D2332">
        <v>498</v>
      </c>
    </row>
    <row r="2333" spans="1:4">
      <c r="A2333" t="s">
        <v>1555</v>
      </c>
      <c r="D2333">
        <v>48</v>
      </c>
    </row>
    <row r="2334" spans="1:4">
      <c r="B2334" t="s">
        <v>1556</v>
      </c>
      <c r="D2334">
        <v>48</v>
      </c>
    </row>
    <row r="2335" spans="1:4">
      <c r="C2335" t="s">
        <v>8</v>
      </c>
      <c r="D2335">
        <v>48</v>
      </c>
    </row>
    <row r="2336" spans="1:4">
      <c r="A2336" t="s">
        <v>1557</v>
      </c>
      <c r="D2336">
        <v>26</v>
      </c>
    </row>
    <row r="2337" spans="1:4">
      <c r="B2337" t="s">
        <v>1558</v>
      </c>
      <c r="D2337">
        <v>26</v>
      </c>
    </row>
    <row r="2338" spans="1:4">
      <c r="C2338" t="s">
        <v>8</v>
      </c>
      <c r="D2338">
        <v>26</v>
      </c>
    </row>
    <row r="2339" spans="1:4">
      <c r="A2339" t="s">
        <v>1559</v>
      </c>
      <c r="D2339">
        <v>142</v>
      </c>
    </row>
    <row r="2340" spans="1:4">
      <c r="B2340" t="s">
        <v>1560</v>
      </c>
      <c r="D2340">
        <v>142</v>
      </c>
    </row>
    <row r="2341" spans="1:4">
      <c r="C2341" t="s">
        <v>8</v>
      </c>
      <c r="D2341">
        <v>142</v>
      </c>
    </row>
    <row r="2342" spans="1:4">
      <c r="A2342" t="s">
        <v>1561</v>
      </c>
      <c r="D2342">
        <v>73</v>
      </c>
    </row>
    <row r="2343" spans="1:4">
      <c r="B2343" t="s">
        <v>1562</v>
      </c>
      <c r="D2343">
        <v>73</v>
      </c>
    </row>
    <row r="2344" spans="1:4">
      <c r="C2344" t="s">
        <v>11</v>
      </c>
      <c r="D2344">
        <v>73</v>
      </c>
    </row>
    <row r="2345" spans="1:4">
      <c r="A2345" t="s">
        <v>1563</v>
      </c>
      <c r="D2345">
        <v>1181</v>
      </c>
    </row>
    <row r="2346" spans="1:4">
      <c r="B2346" t="s">
        <v>1564</v>
      </c>
      <c r="D2346">
        <v>1181</v>
      </c>
    </row>
    <row r="2347" spans="1:4">
      <c r="C2347" t="s">
        <v>11</v>
      </c>
      <c r="D2347">
        <v>1181</v>
      </c>
    </row>
    <row r="2348" spans="1:4">
      <c r="A2348" t="s">
        <v>1565</v>
      </c>
      <c r="D2348">
        <v>1890</v>
      </c>
    </row>
    <row r="2349" spans="1:4">
      <c r="B2349" t="s">
        <v>1566</v>
      </c>
      <c r="D2349">
        <v>1890</v>
      </c>
    </row>
    <row r="2350" spans="1:4">
      <c r="C2350" t="s">
        <v>27</v>
      </c>
      <c r="D2350">
        <v>1890</v>
      </c>
    </row>
    <row r="2351" spans="1:4">
      <c r="A2351" t="s">
        <v>1567</v>
      </c>
      <c r="D2351">
        <v>83</v>
      </c>
    </row>
    <row r="2352" spans="1:4">
      <c r="B2352" t="s">
        <v>1568</v>
      </c>
      <c r="D2352">
        <v>83</v>
      </c>
    </row>
    <row r="2353" spans="1:4">
      <c r="C2353" t="s">
        <v>11</v>
      </c>
      <c r="D2353">
        <v>83</v>
      </c>
    </row>
    <row r="2354" spans="1:4">
      <c r="A2354" t="s">
        <v>1569</v>
      </c>
      <c r="D2354">
        <v>6212</v>
      </c>
    </row>
    <row r="2355" spans="1:4">
      <c r="B2355" t="s">
        <v>1570</v>
      </c>
      <c r="D2355">
        <v>6212</v>
      </c>
    </row>
    <row r="2356" spans="1:4">
      <c r="C2356" t="s">
        <v>8</v>
      </c>
      <c r="D2356">
        <v>6212</v>
      </c>
    </row>
    <row r="2357" spans="1:4">
      <c r="A2357" t="s">
        <v>1571</v>
      </c>
      <c r="D2357">
        <v>226</v>
      </c>
    </row>
    <row r="2358" spans="1:4">
      <c r="B2358" t="s">
        <v>1572</v>
      </c>
      <c r="D2358">
        <v>226</v>
      </c>
    </row>
    <row r="2359" spans="1:4">
      <c r="C2359" t="s">
        <v>8</v>
      </c>
      <c r="D2359">
        <v>226</v>
      </c>
    </row>
    <row r="2360" spans="1:4">
      <c r="A2360" t="s">
        <v>1573</v>
      </c>
      <c r="D2360">
        <v>226</v>
      </c>
    </row>
    <row r="2361" spans="1:4">
      <c r="B2361" t="s">
        <v>1574</v>
      </c>
      <c r="D2361">
        <v>226</v>
      </c>
    </row>
    <row r="2362" spans="1:4">
      <c r="C2362" t="s">
        <v>11</v>
      </c>
      <c r="D2362">
        <v>226</v>
      </c>
    </row>
    <row r="2363" spans="1:4">
      <c r="A2363" t="s">
        <v>1575</v>
      </c>
      <c r="D2363">
        <v>2673</v>
      </c>
    </row>
    <row r="2364" spans="1:4">
      <c r="B2364" t="s">
        <v>1576</v>
      </c>
      <c r="D2364">
        <v>2673</v>
      </c>
    </row>
    <row r="2365" spans="1:4">
      <c r="C2365" t="s">
        <v>8</v>
      </c>
      <c r="D2365">
        <v>2673</v>
      </c>
    </row>
    <row r="2366" spans="1:4">
      <c r="A2366" t="s">
        <v>1577</v>
      </c>
      <c r="D2366">
        <v>1681</v>
      </c>
    </row>
    <row r="2367" spans="1:4">
      <c r="B2367" t="s">
        <v>1578</v>
      </c>
      <c r="D2367">
        <v>1681</v>
      </c>
    </row>
    <row r="2368" spans="1:4">
      <c r="C2368" t="s">
        <v>8</v>
      </c>
      <c r="D2368">
        <v>1681</v>
      </c>
    </row>
    <row r="2369" spans="1:4">
      <c r="A2369" t="s">
        <v>1579</v>
      </c>
      <c r="D2369">
        <v>148</v>
      </c>
    </row>
    <row r="2370" spans="1:4">
      <c r="B2370" t="s">
        <v>1580</v>
      </c>
      <c r="D2370">
        <v>148</v>
      </c>
    </row>
    <row r="2371" spans="1:4">
      <c r="C2371" t="s">
        <v>8</v>
      </c>
      <c r="D2371">
        <v>148</v>
      </c>
    </row>
    <row r="2372" spans="1:4">
      <c r="A2372" t="s">
        <v>1581</v>
      </c>
      <c r="D2372">
        <v>148</v>
      </c>
    </row>
    <row r="2373" spans="1:4">
      <c r="B2373" t="s">
        <v>1582</v>
      </c>
      <c r="D2373">
        <v>148</v>
      </c>
    </row>
    <row r="2374" spans="1:4">
      <c r="C2374" t="s">
        <v>8</v>
      </c>
      <c r="D2374">
        <v>148</v>
      </c>
    </row>
    <row r="2375" spans="1:4">
      <c r="A2375" t="s">
        <v>1583</v>
      </c>
      <c r="D2375">
        <v>1</v>
      </c>
    </row>
    <row r="2376" spans="1:4">
      <c r="B2376" t="s">
        <v>1584</v>
      </c>
      <c r="D2376">
        <v>1</v>
      </c>
    </row>
    <row r="2377" spans="1:4">
      <c r="C2377" t="s">
        <v>11</v>
      </c>
      <c r="D2377">
        <v>1</v>
      </c>
    </row>
    <row r="2378" spans="1:4">
      <c r="A2378" t="s">
        <v>1585</v>
      </c>
      <c r="D2378">
        <v>140</v>
      </c>
    </row>
    <row r="2379" spans="1:4">
      <c r="B2379" t="s">
        <v>1586</v>
      </c>
      <c r="D2379">
        <v>140</v>
      </c>
    </row>
    <row r="2380" spans="1:4">
      <c r="C2380" t="s">
        <v>8</v>
      </c>
      <c r="D2380">
        <v>140</v>
      </c>
    </row>
    <row r="2381" spans="1:4">
      <c r="A2381" t="s">
        <v>1587</v>
      </c>
      <c r="D2381">
        <v>139</v>
      </c>
    </row>
    <row r="2382" spans="1:4">
      <c r="B2382" t="s">
        <v>1588</v>
      </c>
      <c r="D2382">
        <v>139</v>
      </c>
    </row>
    <row r="2383" spans="1:4">
      <c r="C2383" t="s">
        <v>8</v>
      </c>
      <c r="D2383">
        <v>139</v>
      </c>
    </row>
    <row r="2384" spans="1:4">
      <c r="A2384" t="s">
        <v>1589</v>
      </c>
      <c r="D2384">
        <v>46</v>
      </c>
    </row>
    <row r="2385" spans="1:4">
      <c r="B2385" t="s">
        <v>1590</v>
      </c>
      <c r="D2385">
        <v>46</v>
      </c>
    </row>
    <row r="2386" spans="1:4">
      <c r="C2386" t="s">
        <v>11</v>
      </c>
      <c r="D2386">
        <v>46</v>
      </c>
    </row>
    <row r="2387" spans="1:4">
      <c r="A2387" t="s">
        <v>1591</v>
      </c>
      <c r="D2387">
        <v>186</v>
      </c>
    </row>
    <row r="2388" spans="1:4">
      <c r="B2388" t="s">
        <v>1592</v>
      </c>
      <c r="D2388">
        <v>186</v>
      </c>
    </row>
    <row r="2389" spans="1:4">
      <c r="C2389" t="s">
        <v>8</v>
      </c>
      <c r="D2389">
        <v>186</v>
      </c>
    </row>
    <row r="2390" spans="1:4">
      <c r="A2390" t="s">
        <v>1593</v>
      </c>
      <c r="D2390">
        <v>29</v>
      </c>
    </row>
    <row r="2391" spans="1:4">
      <c r="B2391" t="s">
        <v>1594</v>
      </c>
      <c r="D2391">
        <v>29</v>
      </c>
    </row>
    <row r="2392" spans="1:4">
      <c r="C2392" t="s">
        <v>27</v>
      </c>
      <c r="D2392">
        <v>29</v>
      </c>
    </row>
    <row r="2393" spans="1:4">
      <c r="A2393" t="s">
        <v>1595</v>
      </c>
      <c r="D2393">
        <v>558</v>
      </c>
    </row>
    <row r="2394" spans="1:4">
      <c r="B2394" t="s">
        <v>1596</v>
      </c>
      <c r="D2394">
        <v>558</v>
      </c>
    </row>
    <row r="2395" spans="1:4">
      <c r="C2395" t="s">
        <v>11</v>
      </c>
      <c r="D2395">
        <v>558</v>
      </c>
    </row>
    <row r="2396" spans="1:4">
      <c r="A2396" t="s">
        <v>1597</v>
      </c>
      <c r="D2396">
        <v>193</v>
      </c>
    </row>
    <row r="2397" spans="1:4">
      <c r="B2397" t="s">
        <v>1598</v>
      </c>
      <c r="D2397">
        <v>193</v>
      </c>
    </row>
    <row r="2398" spans="1:4">
      <c r="C2398" t="s">
        <v>8</v>
      </c>
      <c r="D2398">
        <v>193</v>
      </c>
    </row>
    <row r="2399" spans="1:4">
      <c r="A2399" t="s">
        <v>1599</v>
      </c>
      <c r="D2399">
        <v>83</v>
      </c>
    </row>
    <row r="2400" spans="1:4">
      <c r="B2400" t="s">
        <v>1600</v>
      </c>
      <c r="D2400">
        <v>83</v>
      </c>
    </row>
    <row r="2401" spans="1:4">
      <c r="C2401" t="s">
        <v>11</v>
      </c>
      <c r="D2401">
        <v>83</v>
      </c>
    </row>
    <row r="2402" spans="1:4">
      <c r="A2402" t="s">
        <v>1601</v>
      </c>
      <c r="D2402">
        <v>101</v>
      </c>
    </row>
    <row r="2403" spans="1:4">
      <c r="B2403" t="s">
        <v>1602</v>
      </c>
      <c r="D2403">
        <v>101</v>
      </c>
    </row>
    <row r="2404" spans="1:4">
      <c r="C2404" t="s">
        <v>11</v>
      </c>
      <c r="D2404">
        <v>101</v>
      </c>
    </row>
    <row r="2405" spans="1:4">
      <c r="A2405" t="s">
        <v>1603</v>
      </c>
      <c r="D2405">
        <v>5966</v>
      </c>
    </row>
    <row r="2406" spans="1:4">
      <c r="B2406" t="s">
        <v>1604</v>
      </c>
      <c r="D2406">
        <v>5966</v>
      </c>
    </row>
    <row r="2407" spans="1:4">
      <c r="C2407" t="s">
        <v>8</v>
      </c>
      <c r="D2407">
        <v>5966</v>
      </c>
    </row>
    <row r="2408" spans="1:4">
      <c r="A2408" t="s">
        <v>1605</v>
      </c>
      <c r="D2408">
        <v>121</v>
      </c>
    </row>
    <row r="2409" spans="1:4">
      <c r="B2409" t="s">
        <v>1606</v>
      </c>
      <c r="D2409">
        <v>121</v>
      </c>
    </row>
    <row r="2410" spans="1:4">
      <c r="C2410" t="s">
        <v>8</v>
      </c>
      <c r="D2410">
        <v>121</v>
      </c>
    </row>
    <row r="2411" spans="1:4">
      <c r="A2411" t="s">
        <v>1607</v>
      </c>
      <c r="D2411">
        <v>646</v>
      </c>
    </row>
    <row r="2412" spans="1:4">
      <c r="B2412" t="s">
        <v>1608</v>
      </c>
      <c r="D2412">
        <v>122</v>
      </c>
    </row>
    <row r="2413" spans="1:4">
      <c r="C2413" t="s">
        <v>8</v>
      </c>
      <c r="D2413">
        <v>122</v>
      </c>
    </row>
    <row r="2414" spans="1:4">
      <c r="B2414" t="s">
        <v>1609</v>
      </c>
      <c r="D2414">
        <v>524</v>
      </c>
    </row>
    <row r="2415" spans="1:4">
      <c r="C2415" t="s">
        <v>8</v>
      </c>
      <c r="D2415">
        <v>524</v>
      </c>
    </row>
    <row r="2416" spans="1:4">
      <c r="A2416" t="s">
        <v>1610</v>
      </c>
      <c r="D2416">
        <v>752</v>
      </c>
    </row>
    <row r="2417" spans="1:4">
      <c r="B2417" t="s">
        <v>1611</v>
      </c>
      <c r="D2417">
        <v>752</v>
      </c>
    </row>
    <row r="2418" spans="1:4">
      <c r="C2418" t="s">
        <v>11</v>
      </c>
      <c r="D2418">
        <v>752</v>
      </c>
    </row>
    <row r="2419" spans="1:4">
      <c r="A2419" t="s">
        <v>1612</v>
      </c>
      <c r="D2419">
        <v>579</v>
      </c>
    </row>
    <row r="2420" spans="1:4">
      <c r="B2420" t="s">
        <v>1613</v>
      </c>
      <c r="D2420">
        <v>579</v>
      </c>
    </row>
    <row r="2421" spans="1:4">
      <c r="C2421" t="s">
        <v>11</v>
      </c>
      <c r="D2421">
        <v>579</v>
      </c>
    </row>
    <row r="2422" spans="1:4">
      <c r="A2422" t="s">
        <v>1614</v>
      </c>
      <c r="D2422">
        <v>1910</v>
      </c>
    </row>
    <row r="2423" spans="1:4">
      <c r="B2423" t="s">
        <v>1615</v>
      </c>
      <c r="D2423">
        <v>1910</v>
      </c>
    </row>
    <row r="2424" spans="1:4">
      <c r="C2424" t="s">
        <v>11</v>
      </c>
      <c r="D2424">
        <v>1910</v>
      </c>
    </row>
    <row r="2425" spans="1:4">
      <c r="A2425" t="s">
        <v>1616</v>
      </c>
      <c r="D2425">
        <v>337</v>
      </c>
    </row>
    <row r="2426" spans="1:4">
      <c r="B2426" t="s">
        <v>1617</v>
      </c>
      <c r="D2426">
        <v>337</v>
      </c>
    </row>
    <row r="2427" spans="1:4">
      <c r="C2427" t="s">
        <v>8</v>
      </c>
      <c r="D2427">
        <v>337</v>
      </c>
    </row>
    <row r="2428" spans="1:4">
      <c r="A2428" t="s">
        <v>1618</v>
      </c>
      <c r="D2428">
        <v>26</v>
      </c>
    </row>
    <row r="2429" spans="1:4">
      <c r="B2429" t="s">
        <v>1619</v>
      </c>
      <c r="D2429">
        <v>26</v>
      </c>
    </row>
    <row r="2430" spans="1:4">
      <c r="C2430" t="s">
        <v>27</v>
      </c>
      <c r="D2430">
        <v>26</v>
      </c>
    </row>
    <row r="2431" spans="1:4">
      <c r="A2431" t="s">
        <v>1620</v>
      </c>
      <c r="D2431">
        <v>2693</v>
      </c>
    </row>
    <row r="2432" spans="1:4">
      <c r="B2432" t="s">
        <v>1621</v>
      </c>
      <c r="D2432">
        <v>2693</v>
      </c>
    </row>
    <row r="2433" spans="1:4">
      <c r="C2433" t="s">
        <v>8</v>
      </c>
      <c r="D2433">
        <v>2693</v>
      </c>
    </row>
    <row r="2434" spans="1:4">
      <c r="A2434" t="s">
        <v>1622</v>
      </c>
      <c r="D2434">
        <v>1917</v>
      </c>
    </row>
    <row r="2435" spans="1:4">
      <c r="B2435" t="s">
        <v>1623</v>
      </c>
      <c r="D2435">
        <v>1917</v>
      </c>
    </row>
    <row r="2436" spans="1:4">
      <c r="C2436" t="s">
        <v>8</v>
      </c>
      <c r="D2436">
        <v>1917</v>
      </c>
    </row>
    <row r="2437" spans="1:4">
      <c r="A2437" t="s">
        <v>1624</v>
      </c>
      <c r="D2437">
        <v>207</v>
      </c>
    </row>
    <row r="2438" spans="1:4">
      <c r="B2438" t="s">
        <v>1625</v>
      </c>
      <c r="D2438">
        <v>207</v>
      </c>
    </row>
    <row r="2439" spans="1:4">
      <c r="C2439" t="s">
        <v>8</v>
      </c>
      <c r="D2439">
        <v>207</v>
      </c>
    </row>
    <row r="2440" spans="1:4">
      <c r="A2440" t="s">
        <v>1626</v>
      </c>
      <c r="D2440">
        <v>154</v>
      </c>
    </row>
    <row r="2441" spans="1:4">
      <c r="B2441" t="s">
        <v>1627</v>
      </c>
      <c r="D2441">
        <v>154</v>
      </c>
    </row>
    <row r="2442" spans="1:4">
      <c r="C2442" t="s">
        <v>8</v>
      </c>
      <c r="D2442">
        <v>154</v>
      </c>
    </row>
    <row r="2443" spans="1:4">
      <c r="A2443" t="s">
        <v>1628</v>
      </c>
      <c r="D2443">
        <v>38</v>
      </c>
    </row>
    <row r="2444" spans="1:4">
      <c r="B2444" t="s">
        <v>1629</v>
      </c>
      <c r="D2444">
        <v>38</v>
      </c>
    </row>
    <row r="2445" spans="1:4">
      <c r="C2445" t="s">
        <v>11</v>
      </c>
      <c r="D2445">
        <v>38</v>
      </c>
    </row>
    <row r="2446" spans="1:4">
      <c r="A2446" t="s">
        <v>1630</v>
      </c>
      <c r="D2446">
        <v>160</v>
      </c>
    </row>
    <row r="2447" spans="1:4">
      <c r="B2447" t="s">
        <v>1631</v>
      </c>
      <c r="D2447">
        <v>160</v>
      </c>
    </row>
    <row r="2448" spans="1:4">
      <c r="C2448" t="s">
        <v>27</v>
      </c>
      <c r="D2448">
        <v>160</v>
      </c>
    </row>
    <row r="2449" spans="1:4">
      <c r="A2449" t="s">
        <v>1632</v>
      </c>
      <c r="D2449">
        <v>546</v>
      </c>
    </row>
    <row r="2450" spans="1:4">
      <c r="B2450" t="s">
        <v>1633</v>
      </c>
      <c r="D2450">
        <v>546</v>
      </c>
    </row>
    <row r="2451" spans="1:4">
      <c r="C2451" t="s">
        <v>8</v>
      </c>
      <c r="D2451">
        <v>546</v>
      </c>
    </row>
    <row r="2452" spans="1:4">
      <c r="A2452" t="s">
        <v>1634</v>
      </c>
      <c r="D2452">
        <v>209</v>
      </c>
    </row>
    <row r="2453" spans="1:4">
      <c r="B2453" t="s">
        <v>1635</v>
      </c>
      <c r="D2453">
        <v>209</v>
      </c>
    </row>
    <row r="2454" spans="1:4">
      <c r="C2454" t="s">
        <v>8</v>
      </c>
      <c r="D2454">
        <v>209</v>
      </c>
    </row>
    <row r="2455" spans="1:4">
      <c r="A2455" t="s">
        <v>1636</v>
      </c>
      <c r="D2455">
        <v>210</v>
      </c>
    </row>
    <row r="2456" spans="1:4">
      <c r="B2456" t="s">
        <v>1637</v>
      </c>
      <c r="D2456">
        <v>210</v>
      </c>
    </row>
    <row r="2457" spans="1:4">
      <c r="C2457" t="s">
        <v>11</v>
      </c>
      <c r="D2457">
        <v>210</v>
      </c>
    </row>
    <row r="2458" spans="1:4">
      <c r="A2458" t="s">
        <v>1638</v>
      </c>
      <c r="D2458">
        <v>62</v>
      </c>
    </row>
    <row r="2459" spans="1:4">
      <c r="B2459" t="s">
        <v>1639</v>
      </c>
      <c r="D2459">
        <v>62</v>
      </c>
    </row>
    <row r="2460" spans="1:4">
      <c r="C2460" t="s">
        <v>11</v>
      </c>
      <c r="D2460">
        <v>62</v>
      </c>
    </row>
    <row r="2461" spans="1:4">
      <c r="A2461" t="s">
        <v>1640</v>
      </c>
      <c r="D2461">
        <v>362</v>
      </c>
    </row>
    <row r="2462" spans="1:4">
      <c r="B2462" t="s">
        <v>1641</v>
      </c>
      <c r="D2462">
        <v>362</v>
      </c>
    </row>
    <row r="2463" spans="1:4">
      <c r="C2463" t="s">
        <v>11</v>
      </c>
      <c r="D2463">
        <v>362</v>
      </c>
    </row>
    <row r="2464" spans="1:4">
      <c r="A2464" t="s">
        <v>1642</v>
      </c>
      <c r="D2464">
        <v>67</v>
      </c>
    </row>
    <row r="2465" spans="1:4">
      <c r="B2465" t="s">
        <v>1643</v>
      </c>
      <c r="D2465">
        <v>67</v>
      </c>
    </row>
    <row r="2466" spans="1:4">
      <c r="C2466" t="s">
        <v>11</v>
      </c>
      <c r="D2466">
        <v>67</v>
      </c>
    </row>
    <row r="2467" spans="1:4">
      <c r="A2467" t="s">
        <v>1644</v>
      </c>
      <c r="D2467">
        <v>13</v>
      </c>
    </row>
    <row r="2468" spans="1:4">
      <c r="B2468" t="s">
        <v>1645</v>
      </c>
      <c r="D2468">
        <v>13</v>
      </c>
    </row>
    <row r="2469" spans="1:4">
      <c r="C2469" t="s">
        <v>11</v>
      </c>
      <c r="D2469">
        <v>13</v>
      </c>
    </row>
    <row r="2470" spans="1:4">
      <c r="A2470" t="s">
        <v>1646</v>
      </c>
      <c r="D2470">
        <v>82</v>
      </c>
    </row>
    <row r="2471" spans="1:4">
      <c r="B2471" t="s">
        <v>1647</v>
      </c>
      <c r="D2471">
        <v>82</v>
      </c>
    </row>
    <row r="2472" spans="1:4">
      <c r="C2472" t="s">
        <v>11</v>
      </c>
      <c r="D2472">
        <v>82</v>
      </c>
    </row>
    <row r="2473" spans="1:4">
      <c r="A2473" t="s">
        <v>1648</v>
      </c>
      <c r="D2473">
        <v>15</v>
      </c>
    </row>
    <row r="2474" spans="1:4">
      <c r="B2474" t="s">
        <v>1649</v>
      </c>
      <c r="D2474">
        <v>15</v>
      </c>
    </row>
    <row r="2475" spans="1:4">
      <c r="C2475" t="s">
        <v>11</v>
      </c>
      <c r="D2475">
        <v>15</v>
      </c>
    </row>
    <row r="2476" spans="1:4">
      <c r="A2476" t="s">
        <v>1650</v>
      </c>
      <c r="D2476">
        <v>299</v>
      </c>
    </row>
    <row r="2477" spans="1:4">
      <c r="B2477" t="s">
        <v>1651</v>
      </c>
      <c r="D2477">
        <v>299</v>
      </c>
    </row>
    <row r="2478" spans="1:4">
      <c r="C2478" t="s">
        <v>8</v>
      </c>
      <c r="D2478">
        <v>299</v>
      </c>
    </row>
    <row r="2479" spans="1:4">
      <c r="A2479" t="s">
        <v>1652</v>
      </c>
      <c r="D2479">
        <v>64</v>
      </c>
    </row>
    <row r="2480" spans="1:4">
      <c r="B2480" t="s">
        <v>1653</v>
      </c>
      <c r="D2480">
        <v>64</v>
      </c>
    </row>
    <row r="2481" spans="1:4">
      <c r="C2481" t="s">
        <v>11</v>
      </c>
      <c r="D2481">
        <v>64</v>
      </c>
    </row>
    <row r="2482" spans="1:4">
      <c r="A2482" t="s">
        <v>1654</v>
      </c>
      <c r="D2482">
        <v>147</v>
      </c>
    </row>
    <row r="2483" spans="1:4">
      <c r="B2483" t="s">
        <v>1655</v>
      </c>
      <c r="D2483">
        <v>147</v>
      </c>
    </row>
    <row r="2484" spans="1:4">
      <c r="C2484" t="s">
        <v>8</v>
      </c>
      <c r="D2484">
        <v>147</v>
      </c>
    </row>
    <row r="2485" spans="1:4">
      <c r="A2485" t="s">
        <v>1656</v>
      </c>
      <c r="D2485">
        <v>2346</v>
      </c>
    </row>
    <row r="2486" spans="1:4">
      <c r="B2486" t="s">
        <v>1657</v>
      </c>
      <c r="D2486">
        <v>2346</v>
      </c>
    </row>
    <row r="2487" spans="1:4">
      <c r="C2487" t="s">
        <v>8</v>
      </c>
      <c r="D2487">
        <v>2346</v>
      </c>
    </row>
    <row r="2488" spans="1:4">
      <c r="A2488" t="s">
        <v>1658</v>
      </c>
      <c r="D2488">
        <v>157</v>
      </c>
    </row>
    <row r="2489" spans="1:4">
      <c r="B2489" t="s">
        <v>1659</v>
      </c>
      <c r="D2489">
        <v>157</v>
      </c>
    </row>
    <row r="2490" spans="1:4">
      <c r="C2490" t="s">
        <v>8</v>
      </c>
      <c r="D2490">
        <v>157</v>
      </c>
    </row>
    <row r="2491" spans="1:4">
      <c r="A2491" t="s">
        <v>1660</v>
      </c>
      <c r="D2491">
        <v>838</v>
      </c>
    </row>
    <row r="2492" spans="1:4">
      <c r="B2492" t="s">
        <v>1661</v>
      </c>
      <c r="D2492">
        <v>838</v>
      </c>
    </row>
    <row r="2493" spans="1:4">
      <c r="C2493" t="s">
        <v>11</v>
      </c>
      <c r="D2493">
        <v>838</v>
      </c>
    </row>
    <row r="2494" spans="1:4">
      <c r="A2494" t="s">
        <v>1662</v>
      </c>
      <c r="D2494">
        <v>2261</v>
      </c>
    </row>
    <row r="2495" spans="1:4">
      <c r="B2495" t="s">
        <v>1663</v>
      </c>
      <c r="D2495">
        <v>2261</v>
      </c>
    </row>
    <row r="2496" spans="1:4">
      <c r="C2496" t="s">
        <v>8</v>
      </c>
      <c r="D2496">
        <v>2261</v>
      </c>
    </row>
    <row r="2497" spans="1:4">
      <c r="A2497" t="s">
        <v>1664</v>
      </c>
      <c r="D2497">
        <v>249</v>
      </c>
    </row>
    <row r="2498" spans="1:4">
      <c r="B2498" t="s">
        <v>1665</v>
      </c>
      <c r="D2498">
        <v>249</v>
      </c>
    </row>
    <row r="2499" spans="1:4">
      <c r="C2499" t="s">
        <v>8</v>
      </c>
      <c r="D2499">
        <v>249</v>
      </c>
    </row>
    <row r="2500" spans="1:4">
      <c r="A2500" t="s">
        <v>1666</v>
      </c>
      <c r="D2500">
        <v>1713</v>
      </c>
    </row>
    <row r="2501" spans="1:4">
      <c r="B2501" t="s">
        <v>1667</v>
      </c>
      <c r="D2501">
        <v>1713</v>
      </c>
    </row>
    <row r="2502" spans="1:4">
      <c r="C2502" t="s">
        <v>8</v>
      </c>
      <c r="D2502">
        <v>1713</v>
      </c>
    </row>
    <row r="2503" spans="1:4">
      <c r="A2503" t="s">
        <v>1668</v>
      </c>
      <c r="D2503">
        <v>1480</v>
      </c>
    </row>
    <row r="2504" spans="1:4">
      <c r="B2504" t="s">
        <v>1669</v>
      </c>
      <c r="D2504">
        <v>1480</v>
      </c>
    </row>
    <row r="2505" spans="1:4">
      <c r="C2505" t="s">
        <v>27</v>
      </c>
      <c r="D2505">
        <v>1480</v>
      </c>
    </row>
    <row r="2506" spans="1:4">
      <c r="A2506" t="s">
        <v>1670</v>
      </c>
      <c r="D2506">
        <v>147</v>
      </c>
    </row>
    <row r="2507" spans="1:4">
      <c r="B2507" t="s">
        <v>1671</v>
      </c>
      <c r="D2507">
        <v>147</v>
      </c>
    </row>
    <row r="2508" spans="1:4">
      <c r="C2508" t="s">
        <v>11</v>
      </c>
      <c r="D2508">
        <v>147</v>
      </c>
    </row>
    <row r="2509" spans="1:4">
      <c r="A2509" t="s">
        <v>1672</v>
      </c>
      <c r="D2509">
        <v>6</v>
      </c>
    </row>
    <row r="2510" spans="1:4">
      <c r="B2510" t="s">
        <v>1673</v>
      </c>
      <c r="D2510">
        <v>6</v>
      </c>
    </row>
    <row r="2511" spans="1:4">
      <c r="C2511" t="s">
        <v>11</v>
      </c>
      <c r="D2511">
        <v>6</v>
      </c>
    </row>
    <row r="2512" spans="1:4">
      <c r="A2512" t="s">
        <v>1674</v>
      </c>
      <c r="D2512">
        <v>94</v>
      </c>
    </row>
    <row r="2513" spans="1:4">
      <c r="B2513" t="s">
        <v>1675</v>
      </c>
      <c r="D2513">
        <v>94</v>
      </c>
    </row>
    <row r="2514" spans="1:4">
      <c r="C2514" t="s">
        <v>8</v>
      </c>
      <c r="D2514">
        <v>94</v>
      </c>
    </row>
    <row r="2515" spans="1:4">
      <c r="A2515" t="s">
        <v>1676</v>
      </c>
      <c r="D2515">
        <v>37</v>
      </c>
    </row>
    <row r="2516" spans="1:4">
      <c r="B2516" t="s">
        <v>1677</v>
      </c>
      <c r="D2516">
        <v>37</v>
      </c>
    </row>
    <row r="2517" spans="1:4">
      <c r="C2517" t="s">
        <v>27</v>
      </c>
      <c r="D2517">
        <v>37</v>
      </c>
    </row>
    <row r="2518" spans="1:4">
      <c r="A2518" t="s">
        <v>1678</v>
      </c>
      <c r="D2518">
        <v>38</v>
      </c>
    </row>
    <row r="2519" spans="1:4">
      <c r="B2519" t="s">
        <v>1679</v>
      </c>
      <c r="D2519">
        <v>38</v>
      </c>
    </row>
    <row r="2520" spans="1:4">
      <c r="C2520" t="s">
        <v>11</v>
      </c>
      <c r="D2520">
        <v>38</v>
      </c>
    </row>
    <row r="2521" spans="1:4">
      <c r="A2521" t="s">
        <v>1680</v>
      </c>
      <c r="D2521">
        <v>150</v>
      </c>
    </row>
    <row r="2522" spans="1:4">
      <c r="B2522" t="s">
        <v>1681</v>
      </c>
      <c r="D2522">
        <v>150</v>
      </c>
    </row>
    <row r="2523" spans="1:4">
      <c r="C2523" t="s">
        <v>8</v>
      </c>
      <c r="D2523">
        <v>150</v>
      </c>
    </row>
    <row r="2524" spans="1:4">
      <c r="A2524" t="s">
        <v>1682</v>
      </c>
      <c r="D2524">
        <v>2100</v>
      </c>
    </row>
    <row r="2525" spans="1:4">
      <c r="B2525" t="s">
        <v>1683</v>
      </c>
      <c r="D2525">
        <v>2100</v>
      </c>
    </row>
    <row r="2526" spans="1:4">
      <c r="C2526" t="s">
        <v>8</v>
      </c>
      <c r="D2526">
        <v>2100</v>
      </c>
    </row>
    <row r="2527" spans="1:4">
      <c r="A2527" t="s">
        <v>1684</v>
      </c>
      <c r="D2527">
        <v>10</v>
      </c>
    </row>
    <row r="2528" spans="1:4">
      <c r="B2528" t="s">
        <v>1685</v>
      </c>
      <c r="D2528">
        <v>10</v>
      </c>
    </row>
    <row r="2529" spans="1:4">
      <c r="C2529" t="s">
        <v>11</v>
      </c>
      <c r="D2529">
        <v>10</v>
      </c>
    </row>
    <row r="2530" spans="1:4">
      <c r="A2530" t="s">
        <v>1686</v>
      </c>
      <c r="D2530">
        <v>827</v>
      </c>
    </row>
    <row r="2531" spans="1:4">
      <c r="B2531" t="s">
        <v>1687</v>
      </c>
      <c r="D2531">
        <v>113</v>
      </c>
    </row>
    <row r="2532" spans="1:4">
      <c r="C2532" t="s">
        <v>8</v>
      </c>
      <c r="D2532">
        <v>113</v>
      </c>
    </row>
    <row r="2533" spans="1:4">
      <c r="B2533" t="s">
        <v>1688</v>
      </c>
      <c r="D2533">
        <v>714</v>
      </c>
    </row>
    <row r="2534" spans="1:4">
      <c r="C2534" t="s">
        <v>11</v>
      </c>
      <c r="D2534">
        <v>714</v>
      </c>
    </row>
    <row r="2535" spans="1:4">
      <c r="A2535" t="s">
        <v>1689</v>
      </c>
      <c r="D2535">
        <v>1439</v>
      </c>
    </row>
    <row r="2536" spans="1:4">
      <c r="B2536" t="s">
        <v>1690</v>
      </c>
      <c r="D2536">
        <v>1439</v>
      </c>
    </row>
    <row r="2537" spans="1:4">
      <c r="C2537" t="s">
        <v>11</v>
      </c>
      <c r="D2537">
        <v>1439</v>
      </c>
    </row>
    <row r="2538" spans="1:4">
      <c r="A2538" t="s">
        <v>1691</v>
      </c>
      <c r="D2538">
        <v>536</v>
      </c>
    </row>
    <row r="2539" spans="1:4">
      <c r="B2539" t="s">
        <v>1692</v>
      </c>
      <c r="D2539">
        <v>536</v>
      </c>
    </row>
    <row r="2540" spans="1:4">
      <c r="C2540" t="s">
        <v>8</v>
      </c>
      <c r="D2540">
        <v>536</v>
      </c>
    </row>
    <row r="2541" spans="1:4">
      <c r="A2541" t="s">
        <v>1693</v>
      </c>
      <c r="D2541">
        <v>782</v>
      </c>
    </row>
    <row r="2542" spans="1:4">
      <c r="B2542" t="s">
        <v>1694</v>
      </c>
      <c r="D2542">
        <v>782</v>
      </c>
    </row>
    <row r="2543" spans="1:4">
      <c r="C2543" t="s">
        <v>11</v>
      </c>
      <c r="D2543">
        <v>782</v>
      </c>
    </row>
    <row r="2544" spans="1:4">
      <c r="A2544" t="s">
        <v>1695</v>
      </c>
      <c r="D2544">
        <v>1886</v>
      </c>
    </row>
    <row r="2545" spans="1:4">
      <c r="B2545" t="s">
        <v>1696</v>
      </c>
      <c r="D2545">
        <v>1886</v>
      </c>
    </row>
    <row r="2546" spans="1:4">
      <c r="C2546" t="s">
        <v>11</v>
      </c>
      <c r="D2546">
        <v>1886</v>
      </c>
    </row>
    <row r="2547" spans="1:4">
      <c r="A2547" t="s">
        <v>1697</v>
      </c>
      <c r="D2547">
        <v>165</v>
      </c>
    </row>
    <row r="2548" spans="1:4">
      <c r="B2548" t="s">
        <v>1698</v>
      </c>
      <c r="D2548">
        <v>165</v>
      </c>
    </row>
    <row r="2549" spans="1:4">
      <c r="C2549" t="s">
        <v>8</v>
      </c>
      <c r="D2549">
        <v>165</v>
      </c>
    </row>
    <row r="2550" spans="1:4">
      <c r="A2550" t="s">
        <v>1699</v>
      </c>
      <c r="D2550">
        <v>92</v>
      </c>
    </row>
    <row r="2551" spans="1:4">
      <c r="B2551" t="s">
        <v>1700</v>
      </c>
      <c r="D2551">
        <v>92</v>
      </c>
    </row>
    <row r="2552" spans="1:4">
      <c r="C2552" t="s">
        <v>8</v>
      </c>
      <c r="D2552">
        <v>92</v>
      </c>
    </row>
    <row r="2553" spans="1:4">
      <c r="A2553" t="s">
        <v>1701</v>
      </c>
      <c r="D2553">
        <v>30</v>
      </c>
    </row>
    <row r="2554" spans="1:4">
      <c r="B2554" t="s">
        <v>1702</v>
      </c>
      <c r="D2554">
        <v>30</v>
      </c>
    </row>
    <row r="2555" spans="1:4">
      <c r="C2555" t="s">
        <v>11</v>
      </c>
      <c r="D2555">
        <v>30</v>
      </c>
    </row>
    <row r="2556" spans="1:4">
      <c r="A2556" t="s">
        <v>1703</v>
      </c>
      <c r="D2556">
        <v>67</v>
      </c>
    </row>
    <row r="2557" spans="1:4">
      <c r="B2557" t="s">
        <v>1704</v>
      </c>
      <c r="D2557">
        <v>67</v>
      </c>
    </row>
    <row r="2558" spans="1:4">
      <c r="C2558" t="s">
        <v>11</v>
      </c>
      <c r="D2558">
        <v>67</v>
      </c>
    </row>
    <row r="2559" spans="1:4">
      <c r="A2559" t="s">
        <v>1705</v>
      </c>
      <c r="D2559">
        <v>86</v>
      </c>
    </row>
    <row r="2560" spans="1:4">
      <c r="B2560" t="s">
        <v>1706</v>
      </c>
      <c r="D2560">
        <v>86</v>
      </c>
    </row>
    <row r="2561" spans="1:4">
      <c r="C2561" t="s">
        <v>11</v>
      </c>
      <c r="D2561">
        <v>86</v>
      </c>
    </row>
    <row r="2562" spans="1:4">
      <c r="A2562" t="s">
        <v>1707</v>
      </c>
      <c r="D2562">
        <v>127</v>
      </c>
    </row>
    <row r="2563" spans="1:4">
      <c r="B2563" t="s">
        <v>1708</v>
      </c>
      <c r="D2563">
        <v>127</v>
      </c>
    </row>
    <row r="2564" spans="1:4">
      <c r="C2564" t="s">
        <v>8</v>
      </c>
      <c r="D2564">
        <v>127</v>
      </c>
    </row>
    <row r="2565" spans="1:4">
      <c r="A2565" t="s">
        <v>1709</v>
      </c>
      <c r="D2565">
        <v>128</v>
      </c>
    </row>
    <row r="2566" spans="1:4">
      <c r="B2566" t="s">
        <v>1710</v>
      </c>
      <c r="D2566">
        <v>128</v>
      </c>
    </row>
    <row r="2567" spans="1:4">
      <c r="C2567" t="s">
        <v>8</v>
      </c>
      <c r="D2567">
        <v>128</v>
      </c>
    </row>
    <row r="2568" spans="1:4">
      <c r="A2568" t="s">
        <v>1711</v>
      </c>
      <c r="D2568">
        <v>157</v>
      </c>
    </row>
    <row r="2569" spans="1:4">
      <c r="B2569" t="s">
        <v>1712</v>
      </c>
      <c r="D2569">
        <v>157</v>
      </c>
    </row>
    <row r="2570" spans="1:4">
      <c r="C2570" t="s">
        <v>8</v>
      </c>
      <c r="D2570">
        <v>157</v>
      </c>
    </row>
    <row r="2571" spans="1:4">
      <c r="A2571" t="s">
        <v>1713</v>
      </c>
      <c r="D2571">
        <v>976</v>
      </c>
    </row>
    <row r="2572" spans="1:4">
      <c r="B2572" t="s">
        <v>1714</v>
      </c>
      <c r="D2572">
        <v>976</v>
      </c>
    </row>
    <row r="2573" spans="1:4">
      <c r="C2573" t="s">
        <v>27</v>
      </c>
      <c r="D2573">
        <v>976</v>
      </c>
    </row>
    <row r="2574" spans="1:4">
      <c r="A2574" t="s">
        <v>1715</v>
      </c>
      <c r="D2574">
        <v>76</v>
      </c>
    </row>
    <row r="2575" spans="1:4">
      <c r="B2575" t="s">
        <v>1716</v>
      </c>
      <c r="D2575">
        <v>76</v>
      </c>
    </row>
    <row r="2576" spans="1:4">
      <c r="C2576" t="s">
        <v>8</v>
      </c>
      <c r="D2576">
        <v>76</v>
      </c>
    </row>
    <row r="2577" spans="1:4">
      <c r="A2577" t="s">
        <v>1717</v>
      </c>
      <c r="D2577">
        <v>84</v>
      </c>
    </row>
    <row r="2578" spans="1:4">
      <c r="B2578" t="s">
        <v>1718</v>
      </c>
      <c r="D2578">
        <v>84</v>
      </c>
    </row>
    <row r="2579" spans="1:4">
      <c r="C2579" t="s">
        <v>8</v>
      </c>
      <c r="D2579">
        <v>84</v>
      </c>
    </row>
    <row r="2580" spans="1:4">
      <c r="A2580" t="s">
        <v>1719</v>
      </c>
      <c r="D2580">
        <v>3607</v>
      </c>
    </row>
    <row r="2581" spans="1:4">
      <c r="B2581" t="s">
        <v>1720</v>
      </c>
      <c r="D2581">
        <v>220</v>
      </c>
    </row>
    <row r="2582" spans="1:4">
      <c r="C2582" t="s">
        <v>8</v>
      </c>
      <c r="D2582">
        <v>220</v>
      </c>
    </row>
    <row r="2583" spans="1:4">
      <c r="B2583" t="s">
        <v>1721</v>
      </c>
      <c r="D2583">
        <v>3387</v>
      </c>
    </row>
    <row r="2584" spans="1:4">
      <c r="C2584" t="s">
        <v>11</v>
      </c>
      <c r="D2584">
        <v>3387</v>
      </c>
    </row>
    <row r="2585" spans="1:4">
      <c r="A2585" t="s">
        <v>1722</v>
      </c>
      <c r="D2585">
        <v>331</v>
      </c>
    </row>
    <row r="2586" spans="1:4">
      <c r="B2586" t="s">
        <v>1723</v>
      </c>
      <c r="D2586">
        <v>331</v>
      </c>
    </row>
    <row r="2587" spans="1:4">
      <c r="C2587" t="s">
        <v>11</v>
      </c>
      <c r="D2587">
        <v>331</v>
      </c>
    </row>
    <row r="2588" spans="1:4">
      <c r="A2588" t="s">
        <v>1724</v>
      </c>
      <c r="D2588">
        <v>1658</v>
      </c>
    </row>
    <row r="2589" spans="1:4">
      <c r="B2589" t="s">
        <v>1725</v>
      </c>
      <c r="D2589">
        <v>1658</v>
      </c>
    </row>
    <row r="2590" spans="1:4">
      <c r="C2590" t="s">
        <v>27</v>
      </c>
      <c r="D2590">
        <v>1658</v>
      </c>
    </row>
    <row r="2591" spans="1:4">
      <c r="A2591" t="s">
        <v>1726</v>
      </c>
      <c r="D2591">
        <v>374</v>
      </c>
    </row>
    <row r="2592" spans="1:4">
      <c r="B2592" t="s">
        <v>1727</v>
      </c>
      <c r="D2592">
        <v>374</v>
      </c>
    </row>
    <row r="2593" spans="1:4">
      <c r="C2593" t="s">
        <v>11</v>
      </c>
      <c r="D2593">
        <v>374</v>
      </c>
    </row>
    <row r="2594" spans="1:4">
      <c r="A2594" t="s">
        <v>1728</v>
      </c>
      <c r="D2594">
        <v>2893</v>
      </c>
    </row>
    <row r="2595" spans="1:4">
      <c r="B2595" t="s">
        <v>1729</v>
      </c>
      <c r="D2595">
        <v>2893</v>
      </c>
    </row>
    <row r="2596" spans="1:4">
      <c r="C2596" t="s">
        <v>8</v>
      </c>
      <c r="D2596">
        <v>2893</v>
      </c>
    </row>
    <row r="2597" spans="1:4">
      <c r="A2597" t="s">
        <v>1730</v>
      </c>
      <c r="D2597">
        <v>2201</v>
      </c>
    </row>
    <row r="2598" spans="1:4">
      <c r="B2598" t="s">
        <v>1731</v>
      </c>
      <c r="D2598">
        <v>2201</v>
      </c>
    </row>
    <row r="2599" spans="1:4">
      <c r="C2599" t="s">
        <v>11</v>
      </c>
      <c r="D2599">
        <v>2201</v>
      </c>
    </row>
    <row r="2600" spans="1:4">
      <c r="A2600" t="s">
        <v>1732</v>
      </c>
      <c r="D2600">
        <v>2080</v>
      </c>
    </row>
    <row r="2601" spans="1:4">
      <c r="B2601" t="s">
        <v>1733</v>
      </c>
      <c r="D2601">
        <v>2080</v>
      </c>
    </row>
    <row r="2602" spans="1:4">
      <c r="C2602" t="s">
        <v>8</v>
      </c>
      <c r="D2602">
        <v>2080</v>
      </c>
    </row>
    <row r="2603" spans="1:4">
      <c r="A2603" t="s">
        <v>1734</v>
      </c>
      <c r="D2603">
        <v>282</v>
      </c>
    </row>
    <row r="2604" spans="1:4">
      <c r="B2604" t="s">
        <v>1735</v>
      </c>
      <c r="D2604">
        <v>282</v>
      </c>
    </row>
    <row r="2605" spans="1:4">
      <c r="C2605" t="s">
        <v>8</v>
      </c>
      <c r="D2605">
        <v>282</v>
      </c>
    </row>
    <row r="2606" spans="1:4">
      <c r="A2606" t="s">
        <v>1736</v>
      </c>
      <c r="D2606">
        <v>56</v>
      </c>
    </row>
    <row r="2607" spans="1:4">
      <c r="B2607" t="s">
        <v>1737</v>
      </c>
      <c r="D2607">
        <v>56</v>
      </c>
    </row>
    <row r="2608" spans="1:4">
      <c r="C2608" t="s">
        <v>27</v>
      </c>
      <c r="D2608">
        <v>56</v>
      </c>
    </row>
    <row r="2609" spans="1:4">
      <c r="A2609" t="s">
        <v>1738</v>
      </c>
      <c r="D2609">
        <v>32</v>
      </c>
    </row>
    <row r="2610" spans="1:4">
      <c r="B2610" t="s">
        <v>1739</v>
      </c>
      <c r="D2610">
        <v>32</v>
      </c>
    </row>
    <row r="2611" spans="1:4">
      <c r="C2611" t="s">
        <v>8</v>
      </c>
      <c r="D2611">
        <v>32</v>
      </c>
    </row>
    <row r="2612" spans="1:4">
      <c r="A2612" t="s">
        <v>1740</v>
      </c>
      <c r="D2612">
        <v>77</v>
      </c>
    </row>
    <row r="2613" spans="1:4">
      <c r="B2613" t="s">
        <v>1741</v>
      </c>
      <c r="D2613">
        <v>77</v>
      </c>
    </row>
    <row r="2614" spans="1:4">
      <c r="C2614" t="s">
        <v>11</v>
      </c>
      <c r="D2614">
        <v>77</v>
      </c>
    </row>
    <row r="2615" spans="1:4">
      <c r="A2615" t="s">
        <v>1742</v>
      </c>
      <c r="D2615">
        <v>118</v>
      </c>
    </row>
    <row r="2616" spans="1:4">
      <c r="B2616" t="s">
        <v>1743</v>
      </c>
      <c r="D2616">
        <v>118</v>
      </c>
    </row>
    <row r="2617" spans="1:4">
      <c r="C2617" t="s">
        <v>11</v>
      </c>
      <c r="D2617">
        <v>118</v>
      </c>
    </row>
    <row r="2618" spans="1:4">
      <c r="A2618" t="s">
        <v>1744</v>
      </c>
      <c r="D2618">
        <v>3036</v>
      </c>
    </row>
    <row r="2619" spans="1:4">
      <c r="B2619" t="s">
        <v>1745</v>
      </c>
      <c r="D2619">
        <v>3036</v>
      </c>
    </row>
    <row r="2620" spans="1:4">
      <c r="C2620" t="s">
        <v>8</v>
      </c>
      <c r="D2620">
        <v>3036</v>
      </c>
    </row>
    <row r="2621" spans="1:4">
      <c r="A2621" t="s">
        <v>1746</v>
      </c>
      <c r="D2621">
        <v>1625</v>
      </c>
    </row>
    <row r="2622" spans="1:4">
      <c r="B2622" t="s">
        <v>1747</v>
      </c>
      <c r="D2622">
        <v>1625</v>
      </c>
    </row>
    <row r="2623" spans="1:4">
      <c r="C2623" t="s">
        <v>11</v>
      </c>
      <c r="D2623">
        <v>1625</v>
      </c>
    </row>
    <row r="2624" spans="1:4">
      <c r="A2624" t="s">
        <v>1748</v>
      </c>
      <c r="D2624">
        <v>1385</v>
      </c>
    </row>
    <row r="2625" spans="1:4">
      <c r="B2625" t="s">
        <v>1749</v>
      </c>
      <c r="D2625">
        <v>1385</v>
      </c>
    </row>
    <row r="2626" spans="1:4">
      <c r="C2626" t="s">
        <v>8</v>
      </c>
      <c r="D2626">
        <v>1385</v>
      </c>
    </row>
    <row r="2627" spans="1:4">
      <c r="A2627" t="s">
        <v>1750</v>
      </c>
      <c r="D2627">
        <v>1170</v>
      </c>
    </row>
    <row r="2628" spans="1:4">
      <c r="B2628" t="s">
        <v>1751</v>
      </c>
      <c r="D2628">
        <v>1170</v>
      </c>
    </row>
    <row r="2629" spans="1:4">
      <c r="C2629" t="s">
        <v>8</v>
      </c>
      <c r="D2629">
        <v>1170</v>
      </c>
    </row>
    <row r="2630" spans="1:4">
      <c r="A2630" t="s">
        <v>1752</v>
      </c>
      <c r="D2630">
        <v>2188</v>
      </c>
    </row>
    <row r="2631" spans="1:4">
      <c r="B2631" t="s">
        <v>1753</v>
      </c>
      <c r="D2631">
        <v>2188</v>
      </c>
    </row>
    <row r="2632" spans="1:4">
      <c r="C2632" t="s">
        <v>8</v>
      </c>
      <c r="D2632">
        <v>2188</v>
      </c>
    </row>
    <row r="2633" spans="1:4">
      <c r="A2633" t="s">
        <v>1754</v>
      </c>
      <c r="D2633">
        <v>85</v>
      </c>
    </row>
    <row r="2634" spans="1:4">
      <c r="B2634" t="s">
        <v>1755</v>
      </c>
      <c r="D2634">
        <v>85</v>
      </c>
    </row>
    <row r="2635" spans="1:4">
      <c r="C2635" t="s">
        <v>8</v>
      </c>
      <c r="D2635">
        <v>85</v>
      </c>
    </row>
    <row r="2636" spans="1:4">
      <c r="A2636" t="s">
        <v>1756</v>
      </c>
      <c r="D2636">
        <v>132</v>
      </c>
    </row>
    <row r="2637" spans="1:4">
      <c r="B2637" t="s">
        <v>1757</v>
      </c>
      <c r="D2637">
        <v>132</v>
      </c>
    </row>
    <row r="2638" spans="1:4">
      <c r="C2638" t="s">
        <v>11</v>
      </c>
      <c r="D2638">
        <v>132</v>
      </c>
    </row>
    <row r="2639" spans="1:4">
      <c r="A2639" t="s">
        <v>1758</v>
      </c>
      <c r="D2639">
        <v>1267</v>
      </c>
    </row>
    <row r="2640" spans="1:4">
      <c r="B2640" t="s">
        <v>1759</v>
      </c>
      <c r="D2640">
        <v>1267</v>
      </c>
    </row>
    <row r="2641" spans="1:4">
      <c r="C2641" t="s">
        <v>8</v>
      </c>
      <c r="D2641">
        <v>1267</v>
      </c>
    </row>
    <row r="2642" spans="1:4">
      <c r="A2642" t="s">
        <v>1760</v>
      </c>
      <c r="D2642">
        <v>1</v>
      </c>
    </row>
    <row r="2643" spans="1:4">
      <c r="B2643" t="s">
        <v>1761</v>
      </c>
      <c r="D2643">
        <v>1</v>
      </c>
    </row>
    <row r="2644" spans="1:4">
      <c r="C2644" t="s">
        <v>11</v>
      </c>
      <c r="D2644">
        <v>1</v>
      </c>
    </row>
    <row r="2645" spans="1:4">
      <c r="A2645" t="s">
        <v>1762</v>
      </c>
      <c r="D2645">
        <v>189</v>
      </c>
    </row>
    <row r="2646" spans="1:4">
      <c r="B2646" t="s">
        <v>1763</v>
      </c>
      <c r="D2646">
        <v>189</v>
      </c>
    </row>
    <row r="2647" spans="1:4">
      <c r="C2647" t="s">
        <v>8</v>
      </c>
      <c r="D2647">
        <v>189</v>
      </c>
    </row>
    <row r="2648" spans="1:4">
      <c r="A2648" t="s">
        <v>1764</v>
      </c>
      <c r="D2648">
        <v>86</v>
      </c>
    </row>
    <row r="2649" spans="1:4">
      <c r="B2649" t="s">
        <v>1765</v>
      </c>
      <c r="D2649">
        <v>86</v>
      </c>
    </row>
    <row r="2650" spans="1:4">
      <c r="C2650" t="s">
        <v>8</v>
      </c>
      <c r="D2650">
        <v>86</v>
      </c>
    </row>
    <row r="2651" spans="1:4">
      <c r="A2651" t="s">
        <v>1766</v>
      </c>
      <c r="D2651">
        <v>19</v>
      </c>
    </row>
    <row r="2652" spans="1:4">
      <c r="B2652" t="s">
        <v>1767</v>
      </c>
      <c r="D2652">
        <v>19</v>
      </c>
    </row>
    <row r="2653" spans="1:4">
      <c r="C2653" t="s">
        <v>11</v>
      </c>
      <c r="D2653">
        <v>19</v>
      </c>
    </row>
    <row r="2654" spans="1:4">
      <c r="A2654" t="s">
        <v>1768</v>
      </c>
      <c r="D2654">
        <v>58</v>
      </c>
    </row>
    <row r="2655" spans="1:4">
      <c r="B2655" t="s">
        <v>1769</v>
      </c>
      <c r="D2655">
        <v>58</v>
      </c>
    </row>
    <row r="2656" spans="1:4">
      <c r="C2656" t="s">
        <v>11</v>
      </c>
      <c r="D2656">
        <v>58</v>
      </c>
    </row>
    <row r="2657" spans="1:4">
      <c r="A2657" t="s">
        <v>1770</v>
      </c>
      <c r="D2657">
        <v>575</v>
      </c>
    </row>
    <row r="2658" spans="1:4">
      <c r="B2658" t="s">
        <v>1771</v>
      </c>
      <c r="D2658">
        <v>575</v>
      </c>
    </row>
    <row r="2659" spans="1:4">
      <c r="C2659" t="s">
        <v>11</v>
      </c>
      <c r="D2659">
        <v>575</v>
      </c>
    </row>
    <row r="2660" spans="1:4">
      <c r="A2660" t="s">
        <v>1772</v>
      </c>
      <c r="D2660">
        <v>183</v>
      </c>
    </row>
    <row r="2661" spans="1:4">
      <c r="B2661" t="s">
        <v>1773</v>
      </c>
      <c r="D2661">
        <v>183</v>
      </c>
    </row>
    <row r="2662" spans="1:4">
      <c r="C2662" t="s">
        <v>8</v>
      </c>
      <c r="D2662">
        <v>183</v>
      </c>
    </row>
    <row r="2663" spans="1:4">
      <c r="A2663" t="s">
        <v>1774</v>
      </c>
      <c r="D2663">
        <v>184</v>
      </c>
    </row>
    <row r="2664" spans="1:4">
      <c r="B2664" t="s">
        <v>1775</v>
      </c>
      <c r="D2664">
        <v>184</v>
      </c>
    </row>
    <row r="2665" spans="1:4">
      <c r="C2665" t="s">
        <v>8</v>
      </c>
      <c r="D2665">
        <v>184</v>
      </c>
    </row>
    <row r="2666" spans="1:4">
      <c r="A2666" t="s">
        <v>1776</v>
      </c>
      <c r="D2666">
        <v>89</v>
      </c>
    </row>
    <row r="2667" spans="1:4">
      <c r="B2667" t="s">
        <v>1777</v>
      </c>
      <c r="D2667">
        <v>89</v>
      </c>
    </row>
    <row r="2668" spans="1:4">
      <c r="C2668" t="s">
        <v>8</v>
      </c>
      <c r="D2668">
        <v>89</v>
      </c>
    </row>
    <row r="2669" spans="1:4">
      <c r="A2669" t="s">
        <v>1778</v>
      </c>
      <c r="D2669">
        <v>0</v>
      </c>
    </row>
    <row r="2670" spans="1:4">
      <c r="B2670" t="s">
        <v>1779</v>
      </c>
      <c r="D2670">
        <v>0</v>
      </c>
    </row>
    <row r="2671" spans="1:4">
      <c r="C2671" t="s">
        <v>11</v>
      </c>
      <c r="D2671">
        <v>0</v>
      </c>
    </row>
    <row r="2672" spans="1:4">
      <c r="A2672" t="s">
        <v>1780</v>
      </c>
      <c r="D2672">
        <v>279</v>
      </c>
    </row>
    <row r="2673" spans="1:4">
      <c r="B2673" t="s">
        <v>1781</v>
      </c>
      <c r="D2673">
        <v>279</v>
      </c>
    </row>
    <row r="2674" spans="1:4">
      <c r="C2674" t="s">
        <v>8</v>
      </c>
      <c r="D2674">
        <v>279</v>
      </c>
    </row>
    <row r="2675" spans="1:4">
      <c r="A2675" t="s">
        <v>1782</v>
      </c>
      <c r="D2675">
        <v>160</v>
      </c>
    </row>
    <row r="2676" spans="1:4">
      <c r="B2676" t="s">
        <v>1783</v>
      </c>
      <c r="D2676">
        <v>160</v>
      </c>
    </row>
    <row r="2677" spans="1:4">
      <c r="C2677" t="s">
        <v>8</v>
      </c>
      <c r="D2677">
        <v>160</v>
      </c>
    </row>
    <row r="2678" spans="1:4">
      <c r="A2678" t="s">
        <v>1784</v>
      </c>
      <c r="D2678">
        <v>38</v>
      </c>
    </row>
    <row r="2679" spans="1:4">
      <c r="B2679" t="s">
        <v>1785</v>
      </c>
      <c r="D2679">
        <v>38</v>
      </c>
    </row>
    <row r="2680" spans="1:4">
      <c r="C2680" t="s">
        <v>27</v>
      </c>
      <c r="D2680">
        <v>38</v>
      </c>
    </row>
    <row r="2681" spans="1:4">
      <c r="A2681" t="s">
        <v>1786</v>
      </c>
      <c r="D2681">
        <v>300</v>
      </c>
    </row>
    <row r="2682" spans="1:4">
      <c r="B2682" t="s">
        <v>1787</v>
      </c>
      <c r="D2682">
        <v>300</v>
      </c>
    </row>
    <row r="2683" spans="1:4">
      <c r="C2683" t="s">
        <v>8</v>
      </c>
      <c r="D2683">
        <v>300</v>
      </c>
    </row>
    <row r="2684" spans="1:4">
      <c r="A2684" t="s">
        <v>1788</v>
      </c>
      <c r="D2684">
        <v>859</v>
      </c>
    </row>
    <row r="2685" spans="1:4">
      <c r="B2685" t="s">
        <v>1789</v>
      </c>
      <c r="D2685">
        <v>859</v>
      </c>
    </row>
    <row r="2686" spans="1:4">
      <c r="C2686" t="s">
        <v>11</v>
      </c>
      <c r="D2686">
        <v>859</v>
      </c>
    </row>
    <row r="2687" spans="1:4">
      <c r="A2687" t="s">
        <v>1790</v>
      </c>
      <c r="D2687">
        <v>143</v>
      </c>
    </row>
    <row r="2688" spans="1:4">
      <c r="B2688" t="s">
        <v>1791</v>
      </c>
      <c r="D2688">
        <v>143</v>
      </c>
    </row>
    <row r="2689" spans="1:4">
      <c r="C2689" t="s">
        <v>11</v>
      </c>
      <c r="D2689">
        <v>143</v>
      </c>
    </row>
    <row r="2690" spans="1:4">
      <c r="A2690" t="s">
        <v>1792</v>
      </c>
      <c r="D2690">
        <v>723</v>
      </c>
    </row>
    <row r="2691" spans="1:4">
      <c r="B2691" t="s">
        <v>1793</v>
      </c>
      <c r="D2691">
        <v>723</v>
      </c>
    </row>
    <row r="2692" spans="1:4">
      <c r="C2692" t="s">
        <v>27</v>
      </c>
      <c r="D2692">
        <v>723</v>
      </c>
    </row>
    <row r="2693" spans="1:4">
      <c r="A2693" t="s">
        <v>1794</v>
      </c>
      <c r="D2693">
        <v>31</v>
      </c>
    </row>
    <row r="2694" spans="1:4">
      <c r="B2694" t="s">
        <v>1795</v>
      </c>
      <c r="D2694">
        <v>31</v>
      </c>
    </row>
    <row r="2695" spans="1:4">
      <c r="C2695" t="s">
        <v>11</v>
      </c>
      <c r="D2695">
        <v>31</v>
      </c>
    </row>
    <row r="2696" spans="1:4">
      <c r="A2696" t="s">
        <v>1796</v>
      </c>
      <c r="D2696">
        <v>92</v>
      </c>
    </row>
    <row r="2697" spans="1:4">
      <c r="B2697" t="s">
        <v>1797</v>
      </c>
      <c r="D2697">
        <v>92</v>
      </c>
    </row>
    <row r="2698" spans="1:4">
      <c r="C2698" t="s">
        <v>8</v>
      </c>
      <c r="D2698">
        <v>92</v>
      </c>
    </row>
    <row r="2699" spans="1:4">
      <c r="A2699" t="s">
        <v>1798</v>
      </c>
      <c r="D2699">
        <v>1887</v>
      </c>
    </row>
    <row r="2700" spans="1:4">
      <c r="B2700" t="s">
        <v>1799</v>
      </c>
      <c r="D2700">
        <v>1887</v>
      </c>
    </row>
    <row r="2701" spans="1:4">
      <c r="C2701" t="s">
        <v>8</v>
      </c>
      <c r="D2701">
        <v>1887</v>
      </c>
    </row>
    <row r="2702" spans="1:4">
      <c r="A2702" t="s">
        <v>1800</v>
      </c>
      <c r="D2702">
        <v>1782</v>
      </c>
    </row>
    <row r="2703" spans="1:4">
      <c r="B2703" t="s">
        <v>1801</v>
      </c>
      <c r="D2703">
        <v>1782</v>
      </c>
    </row>
    <row r="2704" spans="1:4">
      <c r="C2704" t="s">
        <v>8</v>
      </c>
      <c r="D2704">
        <v>1782</v>
      </c>
    </row>
    <row r="2705" spans="1:4">
      <c r="A2705" t="s">
        <v>1802</v>
      </c>
      <c r="D2705">
        <v>138</v>
      </c>
    </row>
    <row r="2706" spans="1:4">
      <c r="B2706" t="s">
        <v>1803</v>
      </c>
      <c r="D2706">
        <v>138</v>
      </c>
    </row>
    <row r="2707" spans="1:4">
      <c r="C2707" t="s">
        <v>8</v>
      </c>
      <c r="D2707">
        <v>138</v>
      </c>
    </row>
    <row r="2708" spans="1:4">
      <c r="A2708" t="s">
        <v>1804</v>
      </c>
      <c r="D2708">
        <v>16</v>
      </c>
    </row>
    <row r="2709" spans="1:4">
      <c r="B2709" t="s">
        <v>1805</v>
      </c>
      <c r="D2709">
        <v>16</v>
      </c>
    </row>
    <row r="2710" spans="1:4">
      <c r="C2710" t="s">
        <v>11</v>
      </c>
      <c r="D2710">
        <v>16</v>
      </c>
    </row>
    <row r="2711" spans="1:4">
      <c r="A2711" t="s">
        <v>1806</v>
      </c>
      <c r="D2711">
        <v>3727</v>
      </c>
    </row>
    <row r="2712" spans="1:4">
      <c r="B2712" t="s">
        <v>1807</v>
      </c>
      <c r="D2712">
        <v>3727</v>
      </c>
    </row>
    <row r="2713" spans="1:4">
      <c r="C2713" t="s">
        <v>8</v>
      </c>
      <c r="D2713">
        <v>3727</v>
      </c>
    </row>
    <row r="2714" spans="1:4">
      <c r="A2714" t="s">
        <v>1808</v>
      </c>
      <c r="D2714">
        <v>36</v>
      </c>
    </row>
    <row r="2715" spans="1:4">
      <c r="B2715" t="s">
        <v>1809</v>
      </c>
      <c r="D2715">
        <v>36</v>
      </c>
    </row>
    <row r="2716" spans="1:4">
      <c r="C2716" t="s">
        <v>11</v>
      </c>
      <c r="D2716">
        <v>36</v>
      </c>
    </row>
    <row r="2717" spans="1:4">
      <c r="A2717" t="s">
        <v>1810</v>
      </c>
      <c r="D2717">
        <v>199</v>
      </c>
    </row>
    <row r="2718" spans="1:4">
      <c r="B2718" t="s">
        <v>1811</v>
      </c>
      <c r="D2718">
        <v>199</v>
      </c>
    </row>
    <row r="2719" spans="1:4">
      <c r="C2719" t="s">
        <v>8</v>
      </c>
      <c r="D2719">
        <v>199</v>
      </c>
    </row>
    <row r="2720" spans="1:4">
      <c r="A2720" t="s">
        <v>1812</v>
      </c>
      <c r="D2720">
        <v>35</v>
      </c>
    </row>
    <row r="2721" spans="1:4">
      <c r="B2721" t="s">
        <v>1813</v>
      </c>
      <c r="D2721">
        <v>35</v>
      </c>
    </row>
    <row r="2722" spans="1:4">
      <c r="C2722" t="s">
        <v>11</v>
      </c>
      <c r="D2722">
        <v>35</v>
      </c>
    </row>
    <row r="2723" spans="1:4">
      <c r="A2723" t="s">
        <v>1814</v>
      </c>
      <c r="D2723">
        <v>98</v>
      </c>
    </row>
    <row r="2724" spans="1:4">
      <c r="B2724" t="s">
        <v>1815</v>
      </c>
      <c r="D2724">
        <v>98</v>
      </c>
    </row>
    <row r="2725" spans="1:4">
      <c r="C2725" t="s">
        <v>8</v>
      </c>
      <c r="D2725">
        <v>98</v>
      </c>
    </row>
    <row r="2726" spans="1:4">
      <c r="A2726" t="s">
        <v>1816</v>
      </c>
      <c r="D2726">
        <v>43</v>
      </c>
    </row>
    <row r="2727" spans="1:4">
      <c r="B2727" t="s">
        <v>1817</v>
      </c>
      <c r="D2727">
        <v>43</v>
      </c>
    </row>
    <row r="2728" spans="1:4">
      <c r="C2728" t="s">
        <v>8</v>
      </c>
      <c r="D2728">
        <v>43</v>
      </c>
    </row>
    <row r="2729" spans="1:4">
      <c r="A2729" t="s">
        <v>1818</v>
      </c>
      <c r="D2729">
        <v>1</v>
      </c>
    </row>
    <row r="2730" spans="1:4">
      <c r="B2730" t="s">
        <v>1819</v>
      </c>
      <c r="D2730">
        <v>1</v>
      </c>
    </row>
    <row r="2731" spans="1:4">
      <c r="C2731" t="s">
        <v>11</v>
      </c>
      <c r="D2731">
        <v>1</v>
      </c>
    </row>
    <row r="2732" spans="1:4">
      <c r="A2732" t="s">
        <v>1820</v>
      </c>
      <c r="D2732">
        <v>190</v>
      </c>
    </row>
    <row r="2733" spans="1:4">
      <c r="B2733" t="s">
        <v>1821</v>
      </c>
      <c r="D2733">
        <v>190</v>
      </c>
    </row>
    <row r="2734" spans="1:4">
      <c r="C2734" t="s">
        <v>8</v>
      </c>
      <c r="D2734">
        <v>190</v>
      </c>
    </row>
    <row r="2735" spans="1:4">
      <c r="A2735" t="s">
        <v>1822</v>
      </c>
      <c r="D2735">
        <v>263</v>
      </c>
    </row>
    <row r="2736" spans="1:4">
      <c r="B2736" t="s">
        <v>1823</v>
      </c>
      <c r="D2736">
        <v>263</v>
      </c>
    </row>
    <row r="2737" spans="1:4">
      <c r="C2737" t="s">
        <v>11</v>
      </c>
      <c r="D2737">
        <v>263</v>
      </c>
    </row>
    <row r="2738" spans="1:4">
      <c r="A2738" t="s">
        <v>1824</v>
      </c>
      <c r="D2738">
        <v>222</v>
      </c>
    </row>
    <row r="2739" spans="1:4">
      <c r="B2739" t="s">
        <v>1825</v>
      </c>
      <c r="D2739">
        <v>222</v>
      </c>
    </row>
    <row r="2740" spans="1:4">
      <c r="C2740" t="s">
        <v>8</v>
      </c>
      <c r="D2740">
        <v>222</v>
      </c>
    </row>
    <row r="2741" spans="1:4">
      <c r="A2741" t="s">
        <v>1826</v>
      </c>
      <c r="D2741">
        <v>3868</v>
      </c>
    </row>
    <row r="2742" spans="1:4">
      <c r="B2742" t="s">
        <v>1827</v>
      </c>
      <c r="D2742">
        <v>3868</v>
      </c>
    </row>
    <row r="2743" spans="1:4">
      <c r="C2743" t="s">
        <v>11</v>
      </c>
      <c r="D2743">
        <v>3868</v>
      </c>
    </row>
    <row r="2744" spans="1:4">
      <c r="A2744" t="s">
        <v>1828</v>
      </c>
      <c r="D2744">
        <v>192</v>
      </c>
    </row>
    <row r="2745" spans="1:4">
      <c r="B2745" t="s">
        <v>1829</v>
      </c>
      <c r="D2745">
        <v>192</v>
      </c>
    </row>
    <row r="2746" spans="1:4">
      <c r="C2746" t="s">
        <v>8</v>
      </c>
      <c r="D2746">
        <v>192</v>
      </c>
    </row>
    <row r="2747" spans="1:4">
      <c r="A2747" t="s">
        <v>1830</v>
      </c>
      <c r="D2747">
        <v>110</v>
      </c>
    </row>
    <row r="2748" spans="1:4">
      <c r="B2748" t="s">
        <v>1831</v>
      </c>
      <c r="D2748">
        <v>110</v>
      </c>
    </row>
    <row r="2749" spans="1:4">
      <c r="C2749" t="s">
        <v>8</v>
      </c>
      <c r="D2749">
        <v>110</v>
      </c>
    </row>
    <row r="2750" spans="1:4">
      <c r="A2750" t="s">
        <v>1832</v>
      </c>
      <c r="D2750">
        <v>535</v>
      </c>
    </row>
    <row r="2751" spans="1:4">
      <c r="B2751" t="s">
        <v>1833</v>
      </c>
      <c r="D2751">
        <v>535</v>
      </c>
    </row>
    <row r="2752" spans="1:4">
      <c r="C2752" t="s">
        <v>11</v>
      </c>
      <c r="D2752">
        <v>535</v>
      </c>
    </row>
    <row r="2753" spans="1:4">
      <c r="A2753" t="s">
        <v>1834</v>
      </c>
      <c r="D2753">
        <v>4233</v>
      </c>
    </row>
    <row r="2754" spans="1:4">
      <c r="B2754" t="s">
        <v>1835</v>
      </c>
      <c r="D2754">
        <v>4233</v>
      </c>
    </row>
    <row r="2755" spans="1:4">
      <c r="C2755" t="s">
        <v>8</v>
      </c>
      <c r="D2755">
        <v>4233</v>
      </c>
    </row>
    <row r="2756" spans="1:4">
      <c r="A2756" t="s">
        <v>1836</v>
      </c>
      <c r="D2756">
        <v>116</v>
      </c>
    </row>
    <row r="2757" spans="1:4">
      <c r="B2757" t="s">
        <v>1837</v>
      </c>
      <c r="D2757">
        <v>116</v>
      </c>
    </row>
    <row r="2758" spans="1:4">
      <c r="C2758" t="s">
        <v>8</v>
      </c>
      <c r="D2758">
        <v>116</v>
      </c>
    </row>
    <row r="2759" spans="1:4">
      <c r="A2759" t="s">
        <v>1838</v>
      </c>
      <c r="D2759">
        <v>5203</v>
      </c>
    </row>
    <row r="2760" spans="1:4">
      <c r="B2760" t="s">
        <v>1839</v>
      </c>
      <c r="D2760">
        <v>5203</v>
      </c>
    </row>
    <row r="2761" spans="1:4">
      <c r="C2761" t="s">
        <v>8</v>
      </c>
      <c r="D2761">
        <v>5203</v>
      </c>
    </row>
    <row r="2762" spans="1:4">
      <c r="A2762" t="s">
        <v>1840</v>
      </c>
      <c r="D2762">
        <v>808</v>
      </c>
    </row>
    <row r="2763" spans="1:4">
      <c r="B2763" t="s">
        <v>1841</v>
      </c>
      <c r="D2763">
        <v>808</v>
      </c>
    </row>
    <row r="2764" spans="1:4">
      <c r="C2764" t="s">
        <v>98</v>
      </c>
      <c r="D2764">
        <v>808</v>
      </c>
    </row>
    <row r="2765" spans="1:4">
      <c r="A2765" t="s">
        <v>1842</v>
      </c>
      <c r="D2765">
        <v>1137</v>
      </c>
    </row>
    <row r="2766" spans="1:4">
      <c r="B2766" t="s">
        <v>1843</v>
      </c>
      <c r="D2766">
        <v>1137</v>
      </c>
    </row>
    <row r="2767" spans="1:4">
      <c r="C2767" t="s">
        <v>8</v>
      </c>
      <c r="D2767">
        <v>1137</v>
      </c>
    </row>
    <row r="2768" spans="1:4">
      <c r="A2768" t="s">
        <v>1844</v>
      </c>
      <c r="D2768">
        <v>194</v>
      </c>
    </row>
    <row r="2769" spans="1:4">
      <c r="B2769" t="s">
        <v>1845</v>
      </c>
      <c r="D2769">
        <v>194</v>
      </c>
    </row>
    <row r="2770" spans="1:4">
      <c r="C2770" t="s">
        <v>8</v>
      </c>
      <c r="D2770">
        <v>194</v>
      </c>
    </row>
    <row r="2771" spans="1:4">
      <c r="A2771" t="s">
        <v>1846</v>
      </c>
      <c r="D2771">
        <v>138</v>
      </c>
    </row>
    <row r="2772" spans="1:4">
      <c r="B2772" t="s">
        <v>1847</v>
      </c>
      <c r="D2772">
        <v>138</v>
      </c>
    </row>
    <row r="2773" spans="1:4">
      <c r="C2773" t="s">
        <v>8</v>
      </c>
      <c r="D2773">
        <v>138</v>
      </c>
    </row>
    <row r="2774" spans="1:4">
      <c r="A2774" t="s">
        <v>1848</v>
      </c>
      <c r="D2774">
        <v>183</v>
      </c>
    </row>
    <row r="2775" spans="1:4">
      <c r="B2775" t="s">
        <v>1849</v>
      </c>
      <c r="D2775">
        <v>183</v>
      </c>
    </row>
    <row r="2776" spans="1:4">
      <c r="C2776" t="s">
        <v>8</v>
      </c>
      <c r="D2776">
        <v>183</v>
      </c>
    </row>
    <row r="2777" spans="1:4">
      <c r="A2777" t="s">
        <v>1850</v>
      </c>
      <c r="D2777">
        <v>111</v>
      </c>
    </row>
    <row r="2778" spans="1:4">
      <c r="B2778" t="s">
        <v>1851</v>
      </c>
      <c r="D2778">
        <v>111</v>
      </c>
    </row>
    <row r="2779" spans="1:4">
      <c r="C2779" t="s">
        <v>8</v>
      </c>
      <c r="D2779">
        <v>111</v>
      </c>
    </row>
    <row r="2780" spans="1:4">
      <c r="A2780" t="s">
        <v>1852</v>
      </c>
      <c r="D2780">
        <v>94</v>
      </c>
    </row>
    <row r="2781" spans="1:4">
      <c r="B2781" t="s">
        <v>1853</v>
      </c>
      <c r="D2781">
        <v>94</v>
      </c>
    </row>
    <row r="2782" spans="1:4">
      <c r="C2782" t="s">
        <v>11</v>
      </c>
      <c r="D2782">
        <v>94</v>
      </c>
    </row>
    <row r="2783" spans="1:4">
      <c r="A2783" t="s">
        <v>1854</v>
      </c>
      <c r="D2783">
        <v>80</v>
      </c>
    </row>
    <row r="2784" spans="1:4">
      <c r="B2784" t="s">
        <v>1855</v>
      </c>
      <c r="D2784">
        <v>80</v>
      </c>
    </row>
    <row r="2785" spans="1:4">
      <c r="C2785" t="s">
        <v>8</v>
      </c>
      <c r="D2785">
        <v>80</v>
      </c>
    </row>
    <row r="2786" spans="1:4">
      <c r="A2786" t="s">
        <v>1856</v>
      </c>
      <c r="D2786">
        <v>831</v>
      </c>
    </row>
    <row r="2787" spans="1:4">
      <c r="B2787" t="s">
        <v>1857</v>
      </c>
      <c r="D2787">
        <v>831</v>
      </c>
    </row>
    <row r="2788" spans="1:4">
      <c r="C2788" t="s">
        <v>11</v>
      </c>
      <c r="D2788">
        <v>831</v>
      </c>
    </row>
    <row r="2789" spans="1:4">
      <c r="A2789" t="s">
        <v>1858</v>
      </c>
      <c r="D2789">
        <v>37</v>
      </c>
    </row>
    <row r="2790" spans="1:4">
      <c r="B2790" t="s">
        <v>1859</v>
      </c>
      <c r="D2790">
        <v>37</v>
      </c>
    </row>
    <row r="2791" spans="1:4">
      <c r="C2791" t="s">
        <v>11</v>
      </c>
      <c r="D2791">
        <v>37</v>
      </c>
    </row>
    <row r="2792" spans="1:4">
      <c r="A2792" t="s">
        <v>1860</v>
      </c>
      <c r="D2792">
        <v>1368</v>
      </c>
    </row>
    <row r="2793" spans="1:4">
      <c r="B2793" t="s">
        <v>1861</v>
      </c>
      <c r="D2793">
        <v>1368</v>
      </c>
    </row>
    <row r="2794" spans="1:4">
      <c r="C2794" t="s">
        <v>11</v>
      </c>
      <c r="D2794">
        <v>1368</v>
      </c>
    </row>
    <row r="2795" spans="1:4">
      <c r="A2795" t="s">
        <v>1862</v>
      </c>
      <c r="D2795">
        <v>110</v>
      </c>
    </row>
    <row r="2796" spans="1:4">
      <c r="B2796" t="s">
        <v>1863</v>
      </c>
      <c r="D2796">
        <v>110</v>
      </c>
    </row>
    <row r="2797" spans="1:4">
      <c r="C2797" t="s">
        <v>8</v>
      </c>
      <c r="D2797">
        <v>110</v>
      </c>
    </row>
    <row r="2798" spans="1:4">
      <c r="A2798" t="s">
        <v>1864</v>
      </c>
      <c r="D2798">
        <v>222</v>
      </c>
    </row>
    <row r="2799" spans="1:4">
      <c r="B2799" t="s">
        <v>1865</v>
      </c>
      <c r="D2799">
        <v>222</v>
      </c>
    </row>
    <row r="2800" spans="1:4">
      <c r="C2800" t="s">
        <v>8</v>
      </c>
      <c r="D2800">
        <v>222</v>
      </c>
    </row>
    <row r="2801" spans="1:4">
      <c r="A2801" t="s">
        <v>1866</v>
      </c>
      <c r="D2801">
        <v>122</v>
      </c>
    </row>
    <row r="2802" spans="1:4">
      <c r="B2802" t="s">
        <v>1867</v>
      </c>
      <c r="D2802">
        <v>122</v>
      </c>
    </row>
    <row r="2803" spans="1:4">
      <c r="C2803" t="s">
        <v>8</v>
      </c>
      <c r="D2803">
        <v>122</v>
      </c>
    </row>
    <row r="2804" spans="1:4">
      <c r="A2804" t="s">
        <v>1868</v>
      </c>
      <c r="D2804">
        <v>206</v>
      </c>
    </row>
    <row r="2805" spans="1:4">
      <c r="B2805" t="s">
        <v>1869</v>
      </c>
      <c r="D2805">
        <v>206</v>
      </c>
    </row>
    <row r="2806" spans="1:4">
      <c r="C2806" t="s">
        <v>8</v>
      </c>
      <c r="D2806">
        <v>206</v>
      </c>
    </row>
    <row r="2807" spans="1:4">
      <c r="A2807" t="s">
        <v>1870</v>
      </c>
      <c r="D2807">
        <v>2819</v>
      </c>
    </row>
    <row r="2808" spans="1:4">
      <c r="B2808" t="s">
        <v>1871</v>
      </c>
      <c r="D2808">
        <v>1561</v>
      </c>
    </row>
    <row r="2809" spans="1:4">
      <c r="C2809" t="s">
        <v>8</v>
      </c>
      <c r="D2809">
        <v>1561</v>
      </c>
    </row>
    <row r="2810" spans="1:4">
      <c r="B2810" t="s">
        <v>1872</v>
      </c>
      <c r="D2810">
        <v>1258</v>
      </c>
    </row>
    <row r="2811" spans="1:4">
      <c r="C2811" t="s">
        <v>11</v>
      </c>
      <c r="D2811">
        <v>1258</v>
      </c>
    </row>
    <row r="2812" spans="1:4">
      <c r="A2812" t="s">
        <v>1873</v>
      </c>
      <c r="D2812">
        <v>107</v>
      </c>
    </row>
    <row r="2813" spans="1:4">
      <c r="B2813" t="s">
        <v>1874</v>
      </c>
      <c r="D2813">
        <v>107</v>
      </c>
    </row>
    <row r="2814" spans="1:4">
      <c r="C2814" t="s">
        <v>8</v>
      </c>
      <c r="D2814">
        <v>107</v>
      </c>
    </row>
    <row r="2815" spans="1:4">
      <c r="A2815" t="s">
        <v>1875</v>
      </c>
      <c r="D2815">
        <v>41</v>
      </c>
    </row>
    <row r="2816" spans="1:4">
      <c r="B2816" t="s">
        <v>1876</v>
      </c>
      <c r="D2816">
        <v>41</v>
      </c>
    </row>
    <row r="2817" spans="1:4">
      <c r="C2817" t="s">
        <v>11</v>
      </c>
      <c r="D2817">
        <v>41</v>
      </c>
    </row>
    <row r="2818" spans="1:4">
      <c r="A2818" t="s">
        <v>1877</v>
      </c>
      <c r="D2818">
        <v>432</v>
      </c>
    </row>
    <row r="2819" spans="1:4">
      <c r="B2819" t="s">
        <v>1878</v>
      </c>
      <c r="D2819">
        <v>432</v>
      </c>
    </row>
    <row r="2820" spans="1:4">
      <c r="C2820" t="s">
        <v>8</v>
      </c>
      <c r="D2820">
        <v>432</v>
      </c>
    </row>
    <row r="2821" spans="1:4">
      <c r="A2821" t="s">
        <v>1879</v>
      </c>
      <c r="D2821">
        <v>96</v>
      </c>
    </row>
    <row r="2822" spans="1:4">
      <c r="B2822" t="s">
        <v>1880</v>
      </c>
      <c r="D2822">
        <v>96</v>
      </c>
    </row>
    <row r="2823" spans="1:4">
      <c r="C2823" t="s">
        <v>8</v>
      </c>
      <c r="D2823">
        <v>96</v>
      </c>
    </row>
    <row r="2824" spans="1:4">
      <c r="A2824" t="s">
        <v>1881</v>
      </c>
      <c r="D2824">
        <v>170</v>
      </c>
    </row>
    <row r="2825" spans="1:4">
      <c r="B2825" t="s">
        <v>1882</v>
      </c>
      <c r="D2825">
        <v>170</v>
      </c>
    </row>
    <row r="2826" spans="1:4">
      <c r="C2826" t="s">
        <v>8</v>
      </c>
      <c r="D2826">
        <v>170</v>
      </c>
    </row>
    <row r="2827" spans="1:4">
      <c r="A2827" t="s">
        <v>1883</v>
      </c>
      <c r="D2827">
        <v>5681</v>
      </c>
    </row>
    <row r="2828" spans="1:4">
      <c r="B2828" t="s">
        <v>1884</v>
      </c>
      <c r="D2828">
        <v>5681</v>
      </c>
    </row>
    <row r="2829" spans="1:4">
      <c r="C2829" t="s">
        <v>11</v>
      </c>
      <c r="D2829">
        <v>5681</v>
      </c>
    </row>
    <row r="2830" spans="1:4">
      <c r="A2830" t="s">
        <v>1885</v>
      </c>
      <c r="D2830">
        <v>1113</v>
      </c>
    </row>
    <row r="2831" spans="1:4">
      <c r="B2831" t="s">
        <v>1886</v>
      </c>
      <c r="D2831">
        <v>1113</v>
      </c>
    </row>
    <row r="2832" spans="1:4">
      <c r="C2832" t="s">
        <v>27</v>
      </c>
      <c r="D2832">
        <v>1113</v>
      </c>
    </row>
    <row r="2833" spans="1:4">
      <c r="A2833" t="s">
        <v>1887</v>
      </c>
      <c r="D2833">
        <v>80</v>
      </c>
    </row>
    <row r="2834" spans="1:4">
      <c r="B2834" t="s">
        <v>1888</v>
      </c>
      <c r="D2834">
        <v>80</v>
      </c>
    </row>
    <row r="2835" spans="1:4">
      <c r="C2835" t="s">
        <v>8</v>
      </c>
      <c r="D2835">
        <v>80</v>
      </c>
    </row>
    <row r="2836" spans="1:4">
      <c r="A2836" t="s">
        <v>1889</v>
      </c>
      <c r="D2836">
        <v>66</v>
      </c>
    </row>
    <row r="2837" spans="1:4">
      <c r="B2837" t="s">
        <v>1890</v>
      </c>
      <c r="D2837">
        <v>66</v>
      </c>
    </row>
    <row r="2838" spans="1:4">
      <c r="C2838" t="s">
        <v>98</v>
      </c>
      <c r="D2838">
        <v>66</v>
      </c>
    </row>
    <row r="2839" spans="1:4">
      <c r="A2839" t="s">
        <v>1891</v>
      </c>
      <c r="D2839">
        <v>2427</v>
      </c>
    </row>
    <row r="2840" spans="1:4">
      <c r="B2840" t="s">
        <v>1892</v>
      </c>
      <c r="D2840">
        <v>161</v>
      </c>
    </row>
    <row r="2841" spans="1:4">
      <c r="C2841" t="s">
        <v>8</v>
      </c>
      <c r="D2841">
        <v>161</v>
      </c>
    </row>
    <row r="2842" spans="1:4">
      <c r="B2842" t="s">
        <v>1893</v>
      </c>
      <c r="D2842">
        <v>158</v>
      </c>
    </row>
    <row r="2843" spans="1:4">
      <c r="C2843" t="s">
        <v>8</v>
      </c>
      <c r="D2843">
        <v>158</v>
      </c>
    </row>
    <row r="2844" spans="1:4">
      <c r="B2844" t="s">
        <v>1894</v>
      </c>
      <c r="D2844">
        <v>2108</v>
      </c>
    </row>
    <row r="2845" spans="1:4">
      <c r="C2845" t="s">
        <v>11</v>
      </c>
      <c r="D2845">
        <v>2108</v>
      </c>
    </row>
    <row r="2846" spans="1:4">
      <c r="A2846" t="s">
        <v>1895</v>
      </c>
      <c r="D2846">
        <v>92</v>
      </c>
    </row>
    <row r="2847" spans="1:4">
      <c r="B2847" t="s">
        <v>1896</v>
      </c>
      <c r="D2847">
        <v>92</v>
      </c>
    </row>
    <row r="2848" spans="1:4">
      <c r="C2848" t="s">
        <v>8</v>
      </c>
      <c r="D2848">
        <v>92</v>
      </c>
    </row>
    <row r="2849" spans="1:4">
      <c r="A2849" t="s">
        <v>1897</v>
      </c>
      <c r="D2849">
        <v>1354</v>
      </c>
    </row>
    <row r="2850" spans="1:4">
      <c r="B2850" t="s">
        <v>1898</v>
      </c>
      <c r="D2850">
        <v>1354</v>
      </c>
    </row>
    <row r="2851" spans="1:4">
      <c r="C2851" t="s">
        <v>8</v>
      </c>
      <c r="D2851">
        <v>1354</v>
      </c>
    </row>
    <row r="2852" spans="1:4">
      <c r="A2852" t="s">
        <v>1899</v>
      </c>
      <c r="D2852">
        <v>67</v>
      </c>
    </row>
    <row r="2853" spans="1:4">
      <c r="B2853" t="s">
        <v>1900</v>
      </c>
      <c r="D2853">
        <v>67</v>
      </c>
    </row>
    <row r="2854" spans="1:4">
      <c r="C2854" t="s">
        <v>27</v>
      </c>
      <c r="D2854">
        <v>67</v>
      </c>
    </row>
    <row r="2855" spans="1:4">
      <c r="A2855" t="s">
        <v>1901</v>
      </c>
      <c r="D2855">
        <v>67</v>
      </c>
    </row>
    <row r="2856" spans="1:4">
      <c r="B2856" t="s">
        <v>1902</v>
      </c>
      <c r="D2856">
        <v>67</v>
      </c>
    </row>
    <row r="2857" spans="1:4">
      <c r="C2857" t="s">
        <v>11</v>
      </c>
      <c r="D2857">
        <v>67</v>
      </c>
    </row>
    <row r="2858" spans="1:4">
      <c r="A2858" t="s">
        <v>1903</v>
      </c>
      <c r="D2858">
        <v>1015</v>
      </c>
    </row>
    <row r="2859" spans="1:4">
      <c r="B2859" t="s">
        <v>1904</v>
      </c>
      <c r="D2859">
        <v>1015</v>
      </c>
    </row>
    <row r="2860" spans="1:4">
      <c r="C2860" t="s">
        <v>8</v>
      </c>
      <c r="D2860">
        <v>1015</v>
      </c>
    </row>
    <row r="2861" spans="1:4">
      <c r="A2861" t="s">
        <v>1905</v>
      </c>
      <c r="D2861">
        <v>1</v>
      </c>
    </row>
    <row r="2862" spans="1:4">
      <c r="B2862" t="s">
        <v>1906</v>
      </c>
      <c r="D2862">
        <v>1</v>
      </c>
    </row>
    <row r="2863" spans="1:4">
      <c r="C2863" t="s">
        <v>11</v>
      </c>
      <c r="D2863">
        <v>1</v>
      </c>
    </row>
    <row r="2864" spans="1:4">
      <c r="A2864" t="s">
        <v>1907</v>
      </c>
      <c r="D2864">
        <v>101</v>
      </c>
    </row>
    <row r="2865" spans="1:4">
      <c r="B2865" t="s">
        <v>1908</v>
      </c>
      <c r="D2865">
        <v>101</v>
      </c>
    </row>
    <row r="2866" spans="1:4">
      <c r="C2866" t="s">
        <v>8</v>
      </c>
      <c r="D2866">
        <v>101</v>
      </c>
    </row>
    <row r="2867" spans="1:4">
      <c r="A2867" t="s">
        <v>1909</v>
      </c>
      <c r="D2867">
        <v>165</v>
      </c>
    </row>
    <row r="2868" spans="1:4">
      <c r="B2868" t="s">
        <v>1910</v>
      </c>
      <c r="D2868">
        <v>165</v>
      </c>
    </row>
    <row r="2869" spans="1:4">
      <c r="C2869" t="s">
        <v>8</v>
      </c>
      <c r="D2869">
        <v>165</v>
      </c>
    </row>
    <row r="2870" spans="1:4">
      <c r="A2870" t="s">
        <v>1911</v>
      </c>
      <c r="D2870">
        <v>234</v>
      </c>
    </row>
    <row r="2871" spans="1:4">
      <c r="B2871" t="s">
        <v>1912</v>
      </c>
      <c r="D2871">
        <v>234</v>
      </c>
    </row>
    <row r="2872" spans="1:4">
      <c r="C2872" t="s">
        <v>8</v>
      </c>
      <c r="D2872">
        <v>234</v>
      </c>
    </row>
    <row r="2873" spans="1:4">
      <c r="A2873" t="s">
        <v>1913</v>
      </c>
      <c r="D2873">
        <v>65</v>
      </c>
    </row>
    <row r="2874" spans="1:4">
      <c r="B2874" t="s">
        <v>1914</v>
      </c>
      <c r="D2874">
        <v>65</v>
      </c>
    </row>
    <row r="2875" spans="1:4">
      <c r="C2875" t="s">
        <v>11</v>
      </c>
      <c r="D2875">
        <v>65</v>
      </c>
    </row>
    <row r="2876" spans="1:4">
      <c r="A2876" t="s">
        <v>1915</v>
      </c>
      <c r="D2876">
        <v>156</v>
      </c>
    </row>
    <row r="2877" spans="1:4">
      <c r="B2877" t="s">
        <v>1916</v>
      </c>
      <c r="D2877">
        <v>156</v>
      </c>
    </row>
    <row r="2878" spans="1:4">
      <c r="C2878" t="s">
        <v>11</v>
      </c>
      <c r="D2878">
        <v>156</v>
      </c>
    </row>
    <row r="2879" spans="1:4">
      <c r="A2879" t="s">
        <v>1917</v>
      </c>
      <c r="D2879">
        <v>239</v>
      </c>
    </row>
    <row r="2880" spans="1:4">
      <c r="B2880" t="s">
        <v>1918</v>
      </c>
      <c r="D2880">
        <v>239</v>
      </c>
    </row>
    <row r="2881" spans="1:4">
      <c r="C2881" t="s">
        <v>8</v>
      </c>
      <c r="D2881">
        <v>239</v>
      </c>
    </row>
    <row r="2882" spans="1:4">
      <c r="A2882" t="s">
        <v>1919</v>
      </c>
      <c r="D2882">
        <v>211</v>
      </c>
    </row>
    <row r="2883" spans="1:4">
      <c r="B2883" t="s">
        <v>1920</v>
      </c>
      <c r="D2883">
        <v>211</v>
      </c>
    </row>
    <row r="2884" spans="1:4">
      <c r="C2884" t="s">
        <v>98</v>
      </c>
      <c r="D2884">
        <v>211</v>
      </c>
    </row>
    <row r="2885" spans="1:4">
      <c r="A2885" t="s">
        <v>1921</v>
      </c>
      <c r="D2885">
        <v>35</v>
      </c>
    </row>
    <row r="2886" spans="1:4">
      <c r="B2886" t="s">
        <v>1922</v>
      </c>
      <c r="D2886">
        <v>35</v>
      </c>
    </row>
    <row r="2887" spans="1:4">
      <c r="C2887" t="s">
        <v>11</v>
      </c>
      <c r="D2887">
        <v>35</v>
      </c>
    </row>
    <row r="2888" spans="1:4">
      <c r="A2888" t="s">
        <v>1923</v>
      </c>
      <c r="D2888">
        <v>480</v>
      </c>
    </row>
    <row r="2889" spans="1:4">
      <c r="B2889" t="s">
        <v>1924</v>
      </c>
      <c r="D2889">
        <v>480</v>
      </c>
    </row>
    <row r="2890" spans="1:4">
      <c r="C2890" t="s">
        <v>8</v>
      </c>
      <c r="D2890">
        <v>480</v>
      </c>
    </row>
    <row r="2891" spans="1:4">
      <c r="A2891" t="s">
        <v>1925</v>
      </c>
      <c r="D2891">
        <v>369</v>
      </c>
    </row>
    <row r="2892" spans="1:4">
      <c r="B2892" t="s">
        <v>128</v>
      </c>
      <c r="D2892">
        <v>369</v>
      </c>
    </row>
    <row r="2893" spans="1:4">
      <c r="C2893" t="s">
        <v>8</v>
      </c>
      <c r="D2893">
        <v>369</v>
      </c>
    </row>
    <row r="2894" spans="1:4">
      <c r="A2894" t="s">
        <v>1926</v>
      </c>
      <c r="D2894">
        <v>1605</v>
      </c>
    </row>
    <row r="2895" spans="1:4">
      <c r="B2895" t="s">
        <v>1927</v>
      </c>
      <c r="D2895">
        <v>1605</v>
      </c>
    </row>
    <row r="2896" spans="1:4">
      <c r="C2896" t="s">
        <v>8</v>
      </c>
      <c r="D2896">
        <v>1605</v>
      </c>
    </row>
    <row r="2897" spans="1:4">
      <c r="A2897" t="s">
        <v>1928</v>
      </c>
      <c r="D2897">
        <v>908</v>
      </c>
    </row>
    <row r="2898" spans="1:4">
      <c r="B2898" t="s">
        <v>1929</v>
      </c>
      <c r="D2898">
        <v>908</v>
      </c>
    </row>
    <row r="2899" spans="1:4">
      <c r="C2899" t="s">
        <v>11</v>
      </c>
      <c r="D2899">
        <v>908</v>
      </c>
    </row>
    <row r="2900" spans="1:4">
      <c r="A2900" t="s">
        <v>1930</v>
      </c>
      <c r="D2900">
        <v>65</v>
      </c>
    </row>
    <row r="2901" spans="1:4">
      <c r="B2901" t="s">
        <v>1931</v>
      </c>
      <c r="D2901">
        <v>65</v>
      </c>
    </row>
    <row r="2902" spans="1:4">
      <c r="C2902" t="s">
        <v>8</v>
      </c>
      <c r="D2902">
        <v>65</v>
      </c>
    </row>
    <row r="2903" spans="1:4">
      <c r="A2903" t="s">
        <v>1932</v>
      </c>
      <c r="D2903">
        <v>1</v>
      </c>
    </row>
    <row r="2904" spans="1:4">
      <c r="B2904" t="s">
        <v>1933</v>
      </c>
      <c r="D2904">
        <v>1</v>
      </c>
    </row>
    <row r="2905" spans="1:4">
      <c r="C2905" t="s">
        <v>11</v>
      </c>
      <c r="D2905">
        <v>1</v>
      </c>
    </row>
    <row r="2906" spans="1:4">
      <c r="A2906" t="s">
        <v>1934</v>
      </c>
      <c r="D2906">
        <v>40</v>
      </c>
    </row>
    <row r="2907" spans="1:4">
      <c r="B2907" t="s">
        <v>1935</v>
      </c>
      <c r="D2907">
        <v>40</v>
      </c>
    </row>
    <row r="2908" spans="1:4">
      <c r="C2908" t="s">
        <v>8</v>
      </c>
      <c r="D2908">
        <v>40</v>
      </c>
    </row>
    <row r="2909" spans="1:4">
      <c r="A2909" t="s">
        <v>1936</v>
      </c>
      <c r="D2909">
        <v>2120</v>
      </c>
    </row>
    <row r="2910" spans="1:4">
      <c r="B2910" t="s">
        <v>1937</v>
      </c>
      <c r="D2910">
        <v>2120</v>
      </c>
    </row>
    <row r="2911" spans="1:4">
      <c r="C2911" t="s">
        <v>8</v>
      </c>
      <c r="D2911">
        <v>2120</v>
      </c>
    </row>
    <row r="2912" spans="1:4">
      <c r="A2912" t="s">
        <v>1938</v>
      </c>
      <c r="D2912">
        <v>295</v>
      </c>
    </row>
    <row r="2913" spans="1:4">
      <c r="B2913" t="s">
        <v>1939</v>
      </c>
      <c r="D2913">
        <v>295</v>
      </c>
    </row>
    <row r="2914" spans="1:4">
      <c r="C2914" t="s">
        <v>8</v>
      </c>
      <c r="D2914">
        <v>295</v>
      </c>
    </row>
    <row r="2915" spans="1:4">
      <c r="A2915" t="s">
        <v>1940</v>
      </c>
      <c r="D2915">
        <v>830</v>
      </c>
    </row>
    <row r="2916" spans="1:4">
      <c r="B2916" t="s">
        <v>1941</v>
      </c>
      <c r="D2916">
        <v>830</v>
      </c>
    </row>
    <row r="2917" spans="1:4">
      <c r="C2917" t="s">
        <v>11</v>
      </c>
      <c r="D2917">
        <v>830</v>
      </c>
    </row>
    <row r="2918" spans="1:4">
      <c r="A2918" t="s">
        <v>1942</v>
      </c>
      <c r="D2918">
        <v>126</v>
      </c>
    </row>
    <row r="2919" spans="1:4">
      <c r="B2919" t="s">
        <v>1943</v>
      </c>
      <c r="D2919">
        <v>126</v>
      </c>
    </row>
    <row r="2920" spans="1:4">
      <c r="C2920" t="s">
        <v>8</v>
      </c>
      <c r="D2920">
        <v>126</v>
      </c>
    </row>
    <row r="2921" spans="1:4">
      <c r="A2921" t="s">
        <v>1944</v>
      </c>
      <c r="D2921">
        <v>39</v>
      </c>
    </row>
    <row r="2922" spans="1:4">
      <c r="B2922" t="s">
        <v>1945</v>
      </c>
      <c r="D2922">
        <v>39</v>
      </c>
    </row>
    <row r="2923" spans="1:4">
      <c r="C2923" t="s">
        <v>11</v>
      </c>
      <c r="D2923">
        <v>39</v>
      </c>
    </row>
    <row r="2924" spans="1:4">
      <c r="A2924" t="s">
        <v>1946</v>
      </c>
      <c r="D2924">
        <v>48</v>
      </c>
    </row>
    <row r="2925" spans="1:4">
      <c r="B2925" t="s">
        <v>1947</v>
      </c>
      <c r="D2925">
        <v>48</v>
      </c>
    </row>
    <row r="2926" spans="1:4">
      <c r="C2926" t="s">
        <v>11</v>
      </c>
      <c r="D2926">
        <v>48</v>
      </c>
    </row>
    <row r="2927" spans="1:4">
      <c r="A2927" t="s">
        <v>1948</v>
      </c>
      <c r="D2927">
        <v>203</v>
      </c>
    </row>
    <row r="2928" spans="1:4">
      <c r="B2928" t="s">
        <v>1949</v>
      </c>
      <c r="D2928">
        <v>203</v>
      </c>
    </row>
    <row r="2929" spans="1:4">
      <c r="C2929" t="s">
        <v>8</v>
      </c>
      <c r="D2929">
        <v>203</v>
      </c>
    </row>
    <row r="2930" spans="1:4">
      <c r="A2930" t="s">
        <v>1950</v>
      </c>
      <c r="D2930">
        <v>131</v>
      </c>
    </row>
    <row r="2931" spans="1:4">
      <c r="B2931" t="s">
        <v>1951</v>
      </c>
      <c r="D2931">
        <v>131</v>
      </c>
    </row>
    <row r="2932" spans="1:4">
      <c r="C2932" t="s">
        <v>8</v>
      </c>
      <c r="D2932">
        <v>131</v>
      </c>
    </row>
    <row r="2933" spans="1:4">
      <c r="A2933" t="s">
        <v>1952</v>
      </c>
      <c r="D2933">
        <v>128</v>
      </c>
    </row>
    <row r="2934" spans="1:4">
      <c r="B2934" t="s">
        <v>1953</v>
      </c>
      <c r="D2934">
        <v>128</v>
      </c>
    </row>
    <row r="2935" spans="1:4">
      <c r="C2935" t="s">
        <v>8</v>
      </c>
      <c r="D2935">
        <v>128</v>
      </c>
    </row>
    <row r="2936" spans="1:4">
      <c r="A2936" t="s">
        <v>1954</v>
      </c>
      <c r="D2936">
        <v>131</v>
      </c>
    </row>
    <row r="2937" spans="1:4">
      <c r="B2937" t="s">
        <v>1955</v>
      </c>
      <c r="D2937">
        <v>131</v>
      </c>
    </row>
    <row r="2938" spans="1:4">
      <c r="C2938" t="s">
        <v>8</v>
      </c>
      <c r="D2938">
        <v>131</v>
      </c>
    </row>
    <row r="2939" spans="1:4">
      <c r="A2939" t="s">
        <v>1956</v>
      </c>
      <c r="D2939">
        <v>452</v>
      </c>
    </row>
    <row r="2940" spans="1:4">
      <c r="B2940" t="s">
        <v>1957</v>
      </c>
      <c r="D2940">
        <v>452</v>
      </c>
    </row>
    <row r="2941" spans="1:4">
      <c r="C2941" t="s">
        <v>11</v>
      </c>
      <c r="D2941">
        <v>452</v>
      </c>
    </row>
    <row r="2942" spans="1:4">
      <c r="A2942" t="s">
        <v>1958</v>
      </c>
      <c r="D2942">
        <v>1460</v>
      </c>
    </row>
    <row r="2943" spans="1:4">
      <c r="B2943" t="s">
        <v>1959</v>
      </c>
      <c r="D2943">
        <v>1460</v>
      </c>
    </row>
    <row r="2944" spans="1:4">
      <c r="C2944" t="s">
        <v>8</v>
      </c>
      <c r="D2944">
        <v>1460</v>
      </c>
    </row>
    <row r="2945" spans="1:4">
      <c r="A2945" t="s">
        <v>1960</v>
      </c>
      <c r="D2945">
        <v>602</v>
      </c>
    </row>
    <row r="2946" spans="1:4">
      <c r="B2946" t="s">
        <v>1961</v>
      </c>
      <c r="D2946">
        <v>602</v>
      </c>
    </row>
    <row r="2947" spans="1:4">
      <c r="C2947" t="s">
        <v>11</v>
      </c>
      <c r="D2947">
        <v>602</v>
      </c>
    </row>
    <row r="2948" spans="1:4">
      <c r="A2948" t="s">
        <v>1962</v>
      </c>
      <c r="D2948">
        <v>25</v>
      </c>
    </row>
    <row r="2949" spans="1:4">
      <c r="B2949" t="s">
        <v>1963</v>
      </c>
      <c r="D2949">
        <v>25</v>
      </c>
    </row>
    <row r="2950" spans="1:4">
      <c r="C2950" t="s">
        <v>27</v>
      </c>
      <c r="D2950">
        <v>25</v>
      </c>
    </row>
    <row r="2951" spans="1:4">
      <c r="A2951" t="s">
        <v>1964</v>
      </c>
      <c r="D2951">
        <v>2985</v>
      </c>
    </row>
    <row r="2952" spans="1:4">
      <c r="B2952" t="s">
        <v>1965</v>
      </c>
      <c r="D2952">
        <v>2985</v>
      </c>
    </row>
    <row r="2953" spans="1:4">
      <c r="C2953" t="s">
        <v>8</v>
      </c>
      <c r="D2953">
        <v>2985</v>
      </c>
    </row>
    <row r="2954" spans="1:4">
      <c r="A2954" t="s">
        <v>1966</v>
      </c>
      <c r="D2954">
        <v>144</v>
      </c>
    </row>
    <row r="2955" spans="1:4">
      <c r="B2955" t="s">
        <v>1967</v>
      </c>
      <c r="D2955">
        <v>144</v>
      </c>
    </row>
    <row r="2956" spans="1:4">
      <c r="C2956" t="s">
        <v>8</v>
      </c>
      <c r="D2956">
        <v>144</v>
      </c>
    </row>
    <row r="2957" spans="1:4">
      <c r="A2957" t="s">
        <v>1968</v>
      </c>
      <c r="D2957">
        <v>2013</v>
      </c>
    </row>
    <row r="2958" spans="1:4">
      <c r="B2958" t="s">
        <v>1969</v>
      </c>
      <c r="D2958">
        <v>2013</v>
      </c>
    </row>
    <row r="2959" spans="1:4">
      <c r="C2959" t="s">
        <v>8</v>
      </c>
      <c r="D2959">
        <v>2013</v>
      </c>
    </row>
    <row r="2960" spans="1:4">
      <c r="A2960" t="s">
        <v>1970</v>
      </c>
      <c r="D2960">
        <v>3504</v>
      </c>
    </row>
    <row r="2961" spans="1:4">
      <c r="B2961" t="s">
        <v>1971</v>
      </c>
      <c r="D2961">
        <v>2441</v>
      </c>
    </row>
    <row r="2962" spans="1:4">
      <c r="C2962" t="s">
        <v>8</v>
      </c>
      <c r="D2962">
        <v>2441</v>
      </c>
    </row>
    <row r="2963" spans="1:4">
      <c r="B2963" t="s">
        <v>1972</v>
      </c>
      <c r="D2963">
        <v>1063</v>
      </c>
    </row>
    <row r="2964" spans="1:4">
      <c r="C2964" t="s">
        <v>11</v>
      </c>
      <c r="D2964">
        <v>1063</v>
      </c>
    </row>
    <row r="2965" spans="1:4">
      <c r="A2965" t="s">
        <v>1973</v>
      </c>
      <c r="D2965">
        <v>1296</v>
      </c>
    </row>
    <row r="2966" spans="1:4">
      <c r="B2966" t="s">
        <v>1974</v>
      </c>
      <c r="D2966">
        <v>1296</v>
      </c>
    </row>
    <row r="2967" spans="1:4">
      <c r="C2967" t="s">
        <v>11</v>
      </c>
      <c r="D2967">
        <v>1296</v>
      </c>
    </row>
    <row r="2968" spans="1:4">
      <c r="A2968" t="s">
        <v>1975</v>
      </c>
      <c r="D2968">
        <v>17</v>
      </c>
    </row>
    <row r="2969" spans="1:4">
      <c r="B2969" t="s">
        <v>1976</v>
      </c>
      <c r="D2969">
        <v>17</v>
      </c>
    </row>
    <row r="2970" spans="1:4">
      <c r="C2970" t="s">
        <v>11</v>
      </c>
      <c r="D2970">
        <v>17</v>
      </c>
    </row>
    <row r="2971" spans="1:4">
      <c r="A2971" t="s">
        <v>1977</v>
      </c>
      <c r="D2971">
        <v>163</v>
      </c>
    </row>
    <row r="2972" spans="1:4">
      <c r="B2972" t="s">
        <v>1978</v>
      </c>
      <c r="D2972">
        <v>163</v>
      </c>
    </row>
    <row r="2973" spans="1:4">
      <c r="C2973" t="s">
        <v>8</v>
      </c>
      <c r="D2973">
        <v>163</v>
      </c>
    </row>
    <row r="2974" spans="1:4">
      <c r="A2974" t="s">
        <v>1979</v>
      </c>
      <c r="D2974">
        <v>105</v>
      </c>
    </row>
    <row r="2975" spans="1:4">
      <c r="B2975" t="s">
        <v>1980</v>
      </c>
      <c r="D2975">
        <v>105</v>
      </c>
    </row>
    <row r="2976" spans="1:4">
      <c r="C2976" t="s">
        <v>11</v>
      </c>
      <c r="D2976">
        <v>105</v>
      </c>
    </row>
    <row r="2977" spans="1:4">
      <c r="A2977" t="s">
        <v>1981</v>
      </c>
    </row>
    <row r="2978" spans="1:4">
      <c r="B2978" t="s">
        <v>1981</v>
      </c>
    </row>
    <row r="2979" spans="1:4">
      <c r="C2979" t="s">
        <v>1981</v>
      </c>
    </row>
    <row r="2980" spans="1:4">
      <c r="A2980" t="s">
        <v>1982</v>
      </c>
      <c r="D2980">
        <v>727005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G980"/>
  <sheetViews>
    <sheetView topLeftCell="A217" workbookViewId="0">
      <selection activeCell="I352" sqref="I352"/>
    </sheetView>
  </sheetViews>
  <sheetFormatPr defaultColWidth="9" defaultRowHeight="15.75"/>
  <cols>
    <col min="1" max="1" width="30.375" bestFit="1" customWidth="1"/>
    <col min="2" max="6" width="10.5" bestFit="1" customWidth="1"/>
    <col min="7" max="7" width="11" bestFit="1" customWidth="1"/>
    <col min="8" max="11" width="20.125" bestFit="1" customWidth="1"/>
    <col min="12" max="12" width="25.125" bestFit="1" customWidth="1"/>
    <col min="13" max="13" width="16" bestFit="1" customWidth="1"/>
  </cols>
  <sheetData>
    <row r="3" spans="1:7">
      <c r="A3" s="19" t="s">
        <v>3</v>
      </c>
      <c r="B3" s="19" t="s">
        <v>2</v>
      </c>
    </row>
    <row r="4" spans="1:7">
      <c r="A4" s="19" t="s">
        <v>0</v>
      </c>
      <c r="B4" t="s">
        <v>27</v>
      </c>
      <c r="C4" t="s">
        <v>11</v>
      </c>
      <c r="D4" t="s">
        <v>98</v>
      </c>
      <c r="E4" t="s">
        <v>8</v>
      </c>
      <c r="F4" t="s">
        <v>1981</v>
      </c>
      <c r="G4" t="s">
        <v>1982</v>
      </c>
    </row>
    <row r="5" spans="1:7">
      <c r="A5" t="s">
        <v>4</v>
      </c>
      <c r="B5" s="21"/>
      <c r="C5" s="21">
        <v>56</v>
      </c>
      <c r="D5" s="21"/>
      <c r="E5" s="21"/>
      <c r="F5" s="21"/>
      <c r="G5" s="21">
        <v>56</v>
      </c>
    </row>
    <row r="6" spans="1:7">
      <c r="A6" t="s">
        <v>6</v>
      </c>
      <c r="B6" s="21"/>
      <c r="C6" s="21"/>
      <c r="D6" s="21"/>
      <c r="E6" s="21">
        <v>2768</v>
      </c>
      <c r="F6" s="21"/>
      <c r="G6" s="21">
        <v>2768</v>
      </c>
    </row>
    <row r="7" spans="1:7">
      <c r="A7" t="s">
        <v>9</v>
      </c>
      <c r="B7" s="21"/>
      <c r="C7" s="21">
        <v>941</v>
      </c>
      <c r="D7" s="21"/>
      <c r="E7" s="21"/>
      <c r="F7" s="21"/>
      <c r="G7" s="21">
        <v>941</v>
      </c>
    </row>
    <row r="8" spans="1:7">
      <c r="A8" t="s">
        <v>12</v>
      </c>
      <c r="B8" s="21"/>
      <c r="C8" s="21"/>
      <c r="D8" s="21"/>
      <c r="E8" s="21">
        <v>3318</v>
      </c>
      <c r="F8" s="21"/>
      <c r="G8" s="21">
        <v>3318</v>
      </c>
    </row>
    <row r="9" spans="1:7">
      <c r="A9" t="s">
        <v>14</v>
      </c>
      <c r="B9" s="21"/>
      <c r="C9" s="21"/>
      <c r="D9" s="21"/>
      <c r="E9" s="21">
        <v>64</v>
      </c>
      <c r="F9" s="21"/>
      <c r="G9" s="21">
        <v>64</v>
      </c>
    </row>
    <row r="10" spans="1:7">
      <c r="A10" t="s">
        <v>16</v>
      </c>
      <c r="B10" s="21"/>
      <c r="C10" s="21">
        <v>33</v>
      </c>
      <c r="D10" s="21"/>
      <c r="E10" s="21"/>
      <c r="F10" s="21"/>
      <c r="G10" s="21">
        <v>33</v>
      </c>
    </row>
    <row r="11" spans="1:7">
      <c r="A11" t="s">
        <v>18</v>
      </c>
      <c r="B11" s="21"/>
      <c r="C11" s="21">
        <v>107</v>
      </c>
      <c r="D11" s="21"/>
      <c r="E11" s="21"/>
      <c r="F11" s="21"/>
      <c r="G11" s="21">
        <v>107</v>
      </c>
    </row>
    <row r="12" spans="1:7">
      <c r="A12" t="s">
        <v>20</v>
      </c>
      <c r="B12" s="21"/>
      <c r="C12" s="21">
        <v>210</v>
      </c>
      <c r="D12" s="21"/>
      <c r="E12" s="21"/>
      <c r="F12" s="21"/>
      <c r="G12" s="21">
        <v>210</v>
      </c>
    </row>
    <row r="13" spans="1:7">
      <c r="A13" t="s">
        <v>22</v>
      </c>
      <c r="B13" s="21"/>
      <c r="C13" s="21">
        <v>67</v>
      </c>
      <c r="D13" s="21"/>
      <c r="E13" s="21">
        <v>96</v>
      </c>
      <c r="F13" s="21"/>
      <c r="G13" s="21">
        <v>163</v>
      </c>
    </row>
    <row r="14" spans="1:7">
      <c r="A14" t="s">
        <v>25</v>
      </c>
      <c r="B14" s="21">
        <v>532</v>
      </c>
      <c r="C14" s="21"/>
      <c r="D14" s="21"/>
      <c r="E14" s="21"/>
      <c r="F14" s="21"/>
      <c r="G14" s="21">
        <v>532</v>
      </c>
    </row>
    <row r="15" spans="1:7">
      <c r="A15" t="s">
        <v>28</v>
      </c>
      <c r="B15" s="21"/>
      <c r="C15" s="21"/>
      <c r="D15" s="21"/>
      <c r="E15" s="21">
        <v>261</v>
      </c>
      <c r="F15" s="21"/>
      <c r="G15" s="21">
        <v>261</v>
      </c>
    </row>
    <row r="16" spans="1:7">
      <c r="A16" t="s">
        <v>30</v>
      </c>
      <c r="B16" s="21"/>
      <c r="C16" s="21"/>
      <c r="D16" s="21"/>
      <c r="E16" s="21">
        <v>210</v>
      </c>
      <c r="F16" s="21"/>
      <c r="G16" s="21">
        <v>210</v>
      </c>
    </row>
    <row r="17" spans="1:7">
      <c r="A17" t="s">
        <v>32</v>
      </c>
      <c r="B17" s="21"/>
      <c r="C17" s="21"/>
      <c r="D17" s="21"/>
      <c r="E17" s="21">
        <v>2489</v>
      </c>
      <c r="F17" s="21"/>
      <c r="G17" s="21">
        <v>2489</v>
      </c>
    </row>
    <row r="18" spans="1:7">
      <c r="A18" t="s">
        <v>34</v>
      </c>
      <c r="B18" s="21"/>
      <c r="C18" s="21"/>
      <c r="D18" s="21"/>
      <c r="E18" s="21">
        <v>88</v>
      </c>
      <c r="F18" s="21"/>
      <c r="G18" s="21">
        <v>88</v>
      </c>
    </row>
    <row r="19" spans="1:7">
      <c r="A19" t="s">
        <v>36</v>
      </c>
      <c r="B19" s="21"/>
      <c r="C19" s="21"/>
      <c r="D19" s="21"/>
      <c r="E19" s="21">
        <v>135</v>
      </c>
      <c r="F19" s="21"/>
      <c r="G19" s="21">
        <v>135</v>
      </c>
    </row>
    <row r="20" spans="1:7">
      <c r="A20" t="s">
        <v>38</v>
      </c>
      <c r="B20" s="21"/>
      <c r="C20" s="21">
        <v>14</v>
      </c>
      <c r="D20" s="21"/>
      <c r="E20" s="21"/>
      <c r="F20" s="21"/>
      <c r="G20" s="21">
        <v>14</v>
      </c>
    </row>
    <row r="21" spans="1:7">
      <c r="A21" t="s">
        <v>40</v>
      </c>
      <c r="B21" s="21"/>
      <c r="C21" s="21"/>
      <c r="D21" s="21"/>
      <c r="E21" s="21">
        <v>182</v>
      </c>
      <c r="F21" s="21"/>
      <c r="G21" s="21">
        <v>182</v>
      </c>
    </row>
    <row r="22" spans="1:7">
      <c r="A22" t="s">
        <v>42</v>
      </c>
      <c r="B22" s="21"/>
      <c r="C22" s="21"/>
      <c r="D22" s="21"/>
      <c r="E22" s="21">
        <v>1280</v>
      </c>
      <c r="F22" s="21"/>
      <c r="G22" s="21">
        <v>1280</v>
      </c>
    </row>
    <row r="23" spans="1:7">
      <c r="A23" t="s">
        <v>44</v>
      </c>
      <c r="B23" s="21"/>
      <c r="C23" s="21"/>
      <c r="D23" s="21"/>
      <c r="E23" s="21">
        <v>170</v>
      </c>
      <c r="F23" s="21"/>
      <c r="G23" s="21">
        <v>170</v>
      </c>
    </row>
    <row r="24" spans="1:7">
      <c r="A24" t="s">
        <v>46</v>
      </c>
      <c r="B24" s="21"/>
      <c r="C24" s="21"/>
      <c r="D24" s="21"/>
      <c r="E24" s="21">
        <v>211</v>
      </c>
      <c r="F24" s="21"/>
      <c r="G24" s="21">
        <v>211</v>
      </c>
    </row>
    <row r="25" spans="1:7">
      <c r="A25" t="s">
        <v>48</v>
      </c>
      <c r="B25" s="21"/>
      <c r="C25" s="21">
        <v>418</v>
      </c>
      <c r="D25" s="21"/>
      <c r="E25" s="21"/>
      <c r="F25" s="21"/>
      <c r="G25" s="21">
        <v>418</v>
      </c>
    </row>
    <row r="26" spans="1:7">
      <c r="A26" t="s">
        <v>50</v>
      </c>
      <c r="B26" s="21">
        <v>441</v>
      </c>
      <c r="C26" s="21"/>
      <c r="D26" s="21"/>
      <c r="E26" s="21"/>
      <c r="F26" s="21"/>
      <c r="G26" s="21">
        <v>441</v>
      </c>
    </row>
    <row r="27" spans="1:7">
      <c r="A27" t="s">
        <v>52</v>
      </c>
      <c r="B27" s="21"/>
      <c r="C27" s="21">
        <v>1220</v>
      </c>
      <c r="D27" s="21"/>
      <c r="E27" s="21"/>
      <c r="F27" s="21"/>
      <c r="G27" s="21">
        <v>1220</v>
      </c>
    </row>
    <row r="28" spans="1:7">
      <c r="A28" t="s">
        <v>54</v>
      </c>
      <c r="B28" s="21">
        <v>57</v>
      </c>
      <c r="C28" s="21"/>
      <c r="D28" s="21"/>
      <c r="E28" s="21"/>
      <c r="F28" s="21"/>
      <c r="G28" s="21">
        <v>57</v>
      </c>
    </row>
    <row r="29" spans="1:7">
      <c r="A29" t="s">
        <v>56</v>
      </c>
      <c r="B29" s="21"/>
      <c r="C29" s="21">
        <v>102</v>
      </c>
      <c r="D29" s="21"/>
      <c r="E29" s="21"/>
      <c r="F29" s="21"/>
      <c r="G29" s="21">
        <v>102</v>
      </c>
    </row>
    <row r="30" spans="1:7">
      <c r="A30" t="s">
        <v>58</v>
      </c>
      <c r="B30" s="21"/>
      <c r="C30" s="21">
        <v>80</v>
      </c>
      <c r="D30" s="21"/>
      <c r="E30" s="21"/>
      <c r="F30" s="21"/>
      <c r="G30" s="21">
        <v>80</v>
      </c>
    </row>
    <row r="31" spans="1:7">
      <c r="A31" t="s">
        <v>60</v>
      </c>
      <c r="B31" s="21"/>
      <c r="C31" s="21"/>
      <c r="D31" s="21"/>
      <c r="E31" s="21">
        <v>70</v>
      </c>
      <c r="F31" s="21"/>
      <c r="G31" s="21">
        <v>70</v>
      </c>
    </row>
    <row r="32" spans="1:7">
      <c r="A32" t="s">
        <v>62</v>
      </c>
      <c r="B32" s="21"/>
      <c r="C32" s="21"/>
      <c r="D32" s="21"/>
      <c r="E32" s="21">
        <v>6465</v>
      </c>
      <c r="F32" s="21"/>
      <c r="G32" s="21">
        <v>6465</v>
      </c>
    </row>
    <row r="33" spans="1:7">
      <c r="A33" t="s">
        <v>64</v>
      </c>
      <c r="B33" s="21"/>
      <c r="C33" s="21"/>
      <c r="D33" s="21"/>
      <c r="E33" s="21">
        <v>135</v>
      </c>
      <c r="F33" s="21"/>
      <c r="G33" s="21">
        <v>135</v>
      </c>
    </row>
    <row r="34" spans="1:7">
      <c r="A34" t="s">
        <v>66</v>
      </c>
      <c r="B34" s="21"/>
      <c r="C34" s="21">
        <v>35</v>
      </c>
      <c r="D34" s="21"/>
      <c r="E34" s="21"/>
      <c r="F34" s="21"/>
      <c r="G34" s="21">
        <v>35</v>
      </c>
    </row>
    <row r="35" spans="1:7">
      <c r="A35" t="s">
        <v>68</v>
      </c>
      <c r="B35" s="21"/>
      <c r="C35" s="21">
        <v>750</v>
      </c>
      <c r="D35" s="21"/>
      <c r="E35" s="21"/>
      <c r="F35" s="21"/>
      <c r="G35" s="21">
        <v>750</v>
      </c>
    </row>
    <row r="36" spans="1:7">
      <c r="A36" t="s">
        <v>70</v>
      </c>
      <c r="B36" s="21"/>
      <c r="C36" s="21">
        <v>19</v>
      </c>
      <c r="D36" s="21"/>
      <c r="E36" s="21"/>
      <c r="F36" s="21"/>
      <c r="G36" s="21">
        <v>19</v>
      </c>
    </row>
    <row r="37" spans="1:7">
      <c r="A37" t="s">
        <v>72</v>
      </c>
      <c r="B37" s="21"/>
      <c r="C37" s="21"/>
      <c r="D37" s="21"/>
      <c r="E37" s="21">
        <v>92</v>
      </c>
      <c r="F37" s="21"/>
      <c r="G37" s="21">
        <v>92</v>
      </c>
    </row>
    <row r="38" spans="1:7">
      <c r="A38" t="s">
        <v>74</v>
      </c>
      <c r="B38" s="21"/>
      <c r="C38" s="21"/>
      <c r="D38" s="21"/>
      <c r="E38" s="21">
        <v>2237</v>
      </c>
      <c r="F38" s="21"/>
      <c r="G38" s="21">
        <v>2237</v>
      </c>
    </row>
    <row r="39" spans="1:7">
      <c r="A39" t="s">
        <v>76</v>
      </c>
      <c r="B39" s="21"/>
      <c r="C39" s="21"/>
      <c r="D39" s="21"/>
      <c r="E39" s="21">
        <v>189</v>
      </c>
      <c r="F39" s="21"/>
      <c r="G39" s="21">
        <v>189</v>
      </c>
    </row>
    <row r="40" spans="1:7">
      <c r="A40" t="s">
        <v>78</v>
      </c>
      <c r="B40" s="21"/>
      <c r="C40" s="21"/>
      <c r="D40" s="21"/>
      <c r="E40" s="21">
        <v>4799</v>
      </c>
      <c r="F40" s="21"/>
      <c r="G40" s="21">
        <v>4799</v>
      </c>
    </row>
    <row r="41" spans="1:7">
      <c r="A41" t="s">
        <v>80</v>
      </c>
      <c r="B41" s="21"/>
      <c r="C41" s="21">
        <v>5</v>
      </c>
      <c r="D41" s="21"/>
      <c r="E41" s="21"/>
      <c r="F41" s="21"/>
      <c r="G41" s="21">
        <v>5</v>
      </c>
    </row>
    <row r="42" spans="1:7">
      <c r="A42" t="s">
        <v>82</v>
      </c>
      <c r="B42" s="21"/>
      <c r="C42" s="21">
        <v>154</v>
      </c>
      <c r="D42" s="21"/>
      <c r="E42" s="21"/>
      <c r="F42" s="21"/>
      <c r="G42" s="21">
        <v>154</v>
      </c>
    </row>
    <row r="43" spans="1:7">
      <c r="A43" t="s">
        <v>84</v>
      </c>
      <c r="B43" s="21"/>
      <c r="C43" s="21"/>
      <c r="D43" s="21"/>
      <c r="E43" s="21">
        <v>164</v>
      </c>
      <c r="F43" s="21"/>
      <c r="G43" s="21">
        <v>164</v>
      </c>
    </row>
    <row r="44" spans="1:7">
      <c r="A44" t="s">
        <v>86</v>
      </c>
      <c r="B44" s="21"/>
      <c r="C44" s="21">
        <v>0</v>
      </c>
      <c r="D44" s="21"/>
      <c r="E44" s="21"/>
      <c r="F44" s="21"/>
      <c r="G44" s="21">
        <v>0</v>
      </c>
    </row>
    <row r="45" spans="1:7">
      <c r="A45" t="s">
        <v>88</v>
      </c>
      <c r="B45" s="21">
        <v>139</v>
      </c>
      <c r="C45" s="21"/>
      <c r="D45" s="21"/>
      <c r="E45" s="21"/>
      <c r="F45" s="21"/>
      <c r="G45" s="21">
        <v>139</v>
      </c>
    </row>
    <row r="46" spans="1:7">
      <c r="A46" t="s">
        <v>90</v>
      </c>
      <c r="B46" s="21"/>
      <c r="C46" s="21"/>
      <c r="D46" s="21"/>
      <c r="E46" s="21">
        <v>221</v>
      </c>
      <c r="F46" s="21"/>
      <c r="G46" s="21">
        <v>221</v>
      </c>
    </row>
    <row r="47" spans="1:7">
      <c r="A47" t="s">
        <v>92</v>
      </c>
      <c r="B47" s="21"/>
      <c r="C47" s="21"/>
      <c r="D47" s="21"/>
      <c r="E47" s="21">
        <v>2475</v>
      </c>
      <c r="F47" s="21"/>
      <c r="G47" s="21">
        <v>2475</v>
      </c>
    </row>
    <row r="48" spans="1:7">
      <c r="A48" t="s">
        <v>94</v>
      </c>
      <c r="B48" s="21"/>
      <c r="C48" s="21"/>
      <c r="D48" s="21"/>
      <c r="E48" s="21">
        <v>555</v>
      </c>
      <c r="F48" s="21"/>
      <c r="G48" s="21">
        <v>555</v>
      </c>
    </row>
    <row r="49" spans="1:7">
      <c r="A49" t="s">
        <v>96</v>
      </c>
      <c r="B49" s="21"/>
      <c r="C49" s="21"/>
      <c r="D49" s="21">
        <v>45</v>
      </c>
      <c r="E49" s="21"/>
      <c r="F49" s="21"/>
      <c r="G49" s="21">
        <v>45</v>
      </c>
    </row>
    <row r="50" spans="1:7">
      <c r="A50" t="s">
        <v>99</v>
      </c>
      <c r="B50" s="21"/>
      <c r="C50" s="21"/>
      <c r="D50" s="21"/>
      <c r="E50" s="21">
        <v>723</v>
      </c>
      <c r="F50" s="21"/>
      <c r="G50" s="21">
        <v>723</v>
      </c>
    </row>
    <row r="51" spans="1:7">
      <c r="A51" t="s">
        <v>101</v>
      </c>
      <c r="B51" s="21"/>
      <c r="C51" s="21"/>
      <c r="D51" s="21"/>
      <c r="E51" s="21">
        <v>56</v>
      </c>
      <c r="F51" s="21"/>
      <c r="G51" s="21">
        <v>56</v>
      </c>
    </row>
    <row r="52" spans="1:7">
      <c r="A52" t="s">
        <v>103</v>
      </c>
      <c r="B52" s="21"/>
      <c r="C52" s="21">
        <v>3304</v>
      </c>
      <c r="D52" s="21"/>
      <c r="E52" s="21"/>
      <c r="F52" s="21"/>
      <c r="G52" s="21">
        <v>3304</v>
      </c>
    </row>
    <row r="53" spans="1:7">
      <c r="A53" t="s">
        <v>105</v>
      </c>
      <c r="B53" s="21"/>
      <c r="C53" s="21"/>
      <c r="D53" s="21"/>
      <c r="E53" s="21">
        <v>88</v>
      </c>
      <c r="F53" s="21"/>
      <c r="G53" s="21">
        <v>88</v>
      </c>
    </row>
    <row r="54" spans="1:7">
      <c r="A54" t="s">
        <v>107</v>
      </c>
      <c r="B54" s="21"/>
      <c r="C54" s="21"/>
      <c r="D54" s="21"/>
      <c r="E54" s="21">
        <v>186</v>
      </c>
      <c r="F54" s="21"/>
      <c r="G54" s="21">
        <v>186</v>
      </c>
    </row>
    <row r="55" spans="1:7">
      <c r="A55" t="s">
        <v>109</v>
      </c>
      <c r="B55" s="21"/>
      <c r="C55" s="21"/>
      <c r="D55" s="21"/>
      <c r="E55" s="21">
        <v>82</v>
      </c>
      <c r="F55" s="21"/>
      <c r="G55" s="21">
        <v>82</v>
      </c>
    </row>
    <row r="56" spans="1:7">
      <c r="A56" t="s">
        <v>111</v>
      </c>
      <c r="B56" s="21"/>
      <c r="C56" s="21">
        <v>1</v>
      </c>
      <c r="D56" s="21"/>
      <c r="E56" s="21"/>
      <c r="F56" s="21"/>
      <c r="G56" s="21">
        <v>1</v>
      </c>
    </row>
    <row r="57" spans="1:7">
      <c r="A57" t="s">
        <v>113</v>
      </c>
      <c r="B57" s="21"/>
      <c r="C57" s="21">
        <v>183</v>
      </c>
      <c r="D57" s="21"/>
      <c r="E57" s="21"/>
      <c r="F57" s="21"/>
      <c r="G57" s="21">
        <v>183</v>
      </c>
    </row>
    <row r="58" spans="1:7">
      <c r="A58" t="s">
        <v>115</v>
      </c>
      <c r="B58" s="21"/>
      <c r="C58" s="21"/>
      <c r="D58" s="21"/>
      <c r="E58" s="21">
        <v>144</v>
      </c>
      <c r="F58" s="21"/>
      <c r="G58" s="21">
        <v>144</v>
      </c>
    </row>
    <row r="59" spans="1:7">
      <c r="A59" t="s">
        <v>117</v>
      </c>
      <c r="B59" s="21"/>
      <c r="C59" s="21"/>
      <c r="D59" s="21"/>
      <c r="E59" s="21">
        <v>2326</v>
      </c>
      <c r="F59" s="21"/>
      <c r="G59" s="21">
        <v>2326</v>
      </c>
    </row>
    <row r="60" spans="1:7">
      <c r="A60" t="s">
        <v>119</v>
      </c>
      <c r="B60" s="21"/>
      <c r="C60" s="21">
        <v>1</v>
      </c>
      <c r="D60" s="21"/>
      <c r="E60" s="21"/>
      <c r="F60" s="21"/>
      <c r="G60" s="21">
        <v>1</v>
      </c>
    </row>
    <row r="61" spans="1:7">
      <c r="A61" t="s">
        <v>121</v>
      </c>
      <c r="B61" s="21"/>
      <c r="C61" s="21"/>
      <c r="D61" s="21"/>
      <c r="E61" s="21">
        <v>195</v>
      </c>
      <c r="F61" s="21"/>
      <c r="G61" s="21">
        <v>195</v>
      </c>
    </row>
    <row r="62" spans="1:7">
      <c r="A62" t="s">
        <v>123</v>
      </c>
      <c r="B62" s="21"/>
      <c r="C62" s="21"/>
      <c r="D62" s="21"/>
      <c r="E62" s="21">
        <v>107</v>
      </c>
      <c r="F62" s="21"/>
      <c r="G62" s="21">
        <v>107</v>
      </c>
    </row>
    <row r="63" spans="1:7">
      <c r="A63" t="s">
        <v>125</v>
      </c>
      <c r="B63" s="21"/>
      <c r="C63" s="21"/>
      <c r="D63" s="21"/>
      <c r="E63" s="21">
        <v>88</v>
      </c>
      <c r="F63" s="21"/>
      <c r="G63" s="21">
        <v>88</v>
      </c>
    </row>
    <row r="64" spans="1:7">
      <c r="A64" t="s">
        <v>127</v>
      </c>
      <c r="B64" s="21"/>
      <c r="C64" s="21"/>
      <c r="D64" s="21"/>
      <c r="E64" s="21">
        <v>149</v>
      </c>
      <c r="F64" s="21"/>
      <c r="G64" s="21">
        <v>149</v>
      </c>
    </row>
    <row r="65" spans="1:7">
      <c r="A65" t="s">
        <v>129</v>
      </c>
      <c r="B65" s="21"/>
      <c r="C65" s="21">
        <v>830</v>
      </c>
      <c r="D65" s="21"/>
      <c r="E65" s="21"/>
      <c r="F65" s="21"/>
      <c r="G65" s="21">
        <v>830</v>
      </c>
    </row>
    <row r="66" spans="1:7">
      <c r="A66" t="s">
        <v>131</v>
      </c>
      <c r="B66" s="21"/>
      <c r="C66" s="21"/>
      <c r="D66" s="21"/>
      <c r="E66" s="21">
        <v>236</v>
      </c>
      <c r="F66" s="21"/>
      <c r="G66" s="21">
        <v>236</v>
      </c>
    </row>
    <row r="67" spans="1:7">
      <c r="A67" t="s">
        <v>133</v>
      </c>
      <c r="B67" s="21"/>
      <c r="C67" s="21">
        <v>27</v>
      </c>
      <c r="D67" s="21"/>
      <c r="E67" s="21"/>
      <c r="F67" s="21"/>
      <c r="G67" s="21">
        <v>27</v>
      </c>
    </row>
    <row r="68" spans="1:7">
      <c r="A68" t="s">
        <v>135</v>
      </c>
      <c r="B68" s="21"/>
      <c r="C68" s="21"/>
      <c r="D68" s="21">
        <v>3640</v>
      </c>
      <c r="E68" s="21"/>
      <c r="F68" s="21"/>
      <c r="G68" s="21">
        <v>3640</v>
      </c>
    </row>
    <row r="69" spans="1:7">
      <c r="A69" t="s">
        <v>137</v>
      </c>
      <c r="B69" s="21"/>
      <c r="C69" s="21">
        <v>15</v>
      </c>
      <c r="D69" s="21"/>
      <c r="E69" s="21"/>
      <c r="F69" s="21"/>
      <c r="G69" s="21">
        <v>15</v>
      </c>
    </row>
    <row r="70" spans="1:7">
      <c r="A70" t="s">
        <v>139</v>
      </c>
      <c r="B70" s="21"/>
      <c r="C70" s="21"/>
      <c r="D70" s="21"/>
      <c r="E70" s="21">
        <v>131</v>
      </c>
      <c r="F70" s="21"/>
      <c r="G70" s="21">
        <v>131</v>
      </c>
    </row>
    <row r="71" spans="1:7">
      <c r="A71" t="s">
        <v>141</v>
      </c>
      <c r="B71" s="21"/>
      <c r="C71" s="21"/>
      <c r="D71" s="21"/>
      <c r="E71" s="21">
        <v>123</v>
      </c>
      <c r="F71" s="21"/>
      <c r="G71" s="21">
        <v>123</v>
      </c>
    </row>
    <row r="72" spans="1:7">
      <c r="A72" t="s">
        <v>143</v>
      </c>
      <c r="B72" s="21"/>
      <c r="C72" s="21"/>
      <c r="D72" s="21"/>
      <c r="E72" s="21">
        <v>107</v>
      </c>
      <c r="F72" s="21"/>
      <c r="G72" s="21">
        <v>107</v>
      </c>
    </row>
    <row r="73" spans="1:7">
      <c r="A73" t="s">
        <v>145</v>
      </c>
      <c r="B73" s="21"/>
      <c r="C73" s="21">
        <v>130</v>
      </c>
      <c r="D73" s="21"/>
      <c r="E73" s="21"/>
      <c r="F73" s="21"/>
      <c r="G73" s="21">
        <v>130</v>
      </c>
    </row>
    <row r="74" spans="1:7">
      <c r="A74" t="s">
        <v>147</v>
      </c>
      <c r="B74" s="21"/>
      <c r="C74" s="21">
        <v>5</v>
      </c>
      <c r="D74" s="21"/>
      <c r="E74" s="21"/>
      <c r="F74" s="21"/>
      <c r="G74" s="21">
        <v>5</v>
      </c>
    </row>
    <row r="75" spans="1:7">
      <c r="A75" t="s">
        <v>149</v>
      </c>
      <c r="B75" s="21"/>
      <c r="C75" s="21">
        <v>26</v>
      </c>
      <c r="D75" s="21"/>
      <c r="E75" s="21"/>
      <c r="F75" s="21"/>
      <c r="G75" s="21">
        <v>26</v>
      </c>
    </row>
    <row r="76" spans="1:7">
      <c r="A76" t="s">
        <v>151</v>
      </c>
      <c r="B76" s="21"/>
      <c r="C76" s="21"/>
      <c r="D76" s="21"/>
      <c r="E76" s="21">
        <v>5419</v>
      </c>
      <c r="F76" s="21"/>
      <c r="G76" s="21">
        <v>5419</v>
      </c>
    </row>
    <row r="77" spans="1:7">
      <c r="A77" t="s">
        <v>153</v>
      </c>
      <c r="B77" s="21"/>
      <c r="C77" s="21"/>
      <c r="D77" s="21"/>
      <c r="E77" s="21">
        <v>94</v>
      </c>
      <c r="F77" s="21"/>
      <c r="G77" s="21">
        <v>94</v>
      </c>
    </row>
    <row r="78" spans="1:7">
      <c r="A78" t="s">
        <v>155</v>
      </c>
      <c r="B78" s="21"/>
      <c r="C78" s="21"/>
      <c r="D78" s="21"/>
      <c r="E78" s="21">
        <v>97</v>
      </c>
      <c r="F78" s="21"/>
      <c r="G78" s="21">
        <v>97</v>
      </c>
    </row>
    <row r="79" spans="1:7">
      <c r="A79" t="s">
        <v>157</v>
      </c>
      <c r="B79" s="21"/>
      <c r="C79" s="21"/>
      <c r="D79" s="21"/>
      <c r="E79" s="21">
        <v>175</v>
      </c>
      <c r="F79" s="21"/>
      <c r="G79" s="21">
        <v>175</v>
      </c>
    </row>
    <row r="80" spans="1:7">
      <c r="A80" t="s">
        <v>159</v>
      </c>
      <c r="B80" s="21"/>
      <c r="C80" s="21"/>
      <c r="D80" s="21"/>
      <c r="E80" s="21">
        <v>3376</v>
      </c>
      <c r="F80" s="21"/>
      <c r="G80" s="21">
        <v>3376</v>
      </c>
    </row>
    <row r="81" spans="1:7">
      <c r="A81" t="s">
        <v>161</v>
      </c>
      <c r="B81" s="21"/>
      <c r="C81" s="21">
        <v>21</v>
      </c>
      <c r="D81" s="21"/>
      <c r="E81" s="21"/>
      <c r="F81" s="21"/>
      <c r="G81" s="21">
        <v>21</v>
      </c>
    </row>
    <row r="82" spans="1:7">
      <c r="A82" t="s">
        <v>163</v>
      </c>
      <c r="B82" s="21"/>
      <c r="C82" s="21">
        <v>1748</v>
      </c>
      <c r="D82" s="21"/>
      <c r="E82" s="21"/>
      <c r="F82" s="21"/>
      <c r="G82" s="21">
        <v>1748</v>
      </c>
    </row>
    <row r="83" spans="1:7">
      <c r="A83" t="s">
        <v>165</v>
      </c>
      <c r="B83" s="21"/>
      <c r="C83" s="21"/>
      <c r="D83" s="21"/>
      <c r="E83" s="21">
        <v>1297</v>
      </c>
      <c r="F83" s="21"/>
      <c r="G83" s="21">
        <v>1297</v>
      </c>
    </row>
    <row r="84" spans="1:7">
      <c r="A84" t="s">
        <v>167</v>
      </c>
      <c r="B84" s="21"/>
      <c r="C84" s="21">
        <v>1467</v>
      </c>
      <c r="D84" s="21"/>
      <c r="E84" s="21"/>
      <c r="F84" s="21"/>
      <c r="G84" s="21">
        <v>1467</v>
      </c>
    </row>
    <row r="85" spans="1:7">
      <c r="A85" t="s">
        <v>169</v>
      </c>
      <c r="B85" s="21"/>
      <c r="C85" s="21">
        <v>15</v>
      </c>
      <c r="D85" s="21"/>
      <c r="E85" s="21"/>
      <c r="F85" s="21"/>
      <c r="G85" s="21">
        <v>15</v>
      </c>
    </row>
    <row r="86" spans="1:7">
      <c r="A86" t="s">
        <v>171</v>
      </c>
      <c r="B86" s="21"/>
      <c r="C86" s="21">
        <v>31</v>
      </c>
      <c r="D86" s="21"/>
      <c r="E86" s="21"/>
      <c r="F86" s="21"/>
      <c r="G86" s="21">
        <v>31</v>
      </c>
    </row>
    <row r="87" spans="1:7">
      <c r="A87" t="s">
        <v>173</v>
      </c>
      <c r="B87" s="21">
        <v>15</v>
      </c>
      <c r="C87" s="21"/>
      <c r="D87" s="21"/>
      <c r="E87" s="21"/>
      <c r="F87" s="21"/>
      <c r="G87" s="21">
        <v>15</v>
      </c>
    </row>
    <row r="88" spans="1:7">
      <c r="A88" t="s">
        <v>175</v>
      </c>
      <c r="B88" s="21"/>
      <c r="C88" s="21"/>
      <c r="D88" s="21"/>
      <c r="E88" s="21">
        <v>147</v>
      </c>
      <c r="F88" s="21"/>
      <c r="G88" s="21">
        <v>147</v>
      </c>
    </row>
    <row r="89" spans="1:7">
      <c r="A89" t="s">
        <v>177</v>
      </c>
      <c r="B89" s="21"/>
      <c r="C89" s="21"/>
      <c r="D89" s="21"/>
      <c r="E89" s="21">
        <v>393</v>
      </c>
      <c r="F89" s="21"/>
      <c r="G89" s="21">
        <v>393</v>
      </c>
    </row>
    <row r="90" spans="1:7">
      <c r="A90" t="s">
        <v>179</v>
      </c>
      <c r="B90" s="21"/>
      <c r="C90" s="21"/>
      <c r="D90" s="21"/>
      <c r="E90" s="21">
        <v>201</v>
      </c>
      <c r="F90" s="21"/>
      <c r="G90" s="21">
        <v>201</v>
      </c>
    </row>
    <row r="91" spans="1:7">
      <c r="A91" t="s">
        <v>181</v>
      </c>
      <c r="B91" s="21">
        <v>58</v>
      </c>
      <c r="C91" s="21"/>
      <c r="D91" s="21"/>
      <c r="E91" s="21"/>
      <c r="F91" s="21"/>
      <c r="G91" s="21">
        <v>58</v>
      </c>
    </row>
    <row r="92" spans="1:7">
      <c r="A92" t="s">
        <v>183</v>
      </c>
      <c r="B92" s="21"/>
      <c r="C92" s="21"/>
      <c r="D92" s="21"/>
      <c r="E92" s="21">
        <v>160</v>
      </c>
      <c r="F92" s="21"/>
      <c r="G92" s="21">
        <v>160</v>
      </c>
    </row>
    <row r="93" spans="1:7">
      <c r="A93" t="s">
        <v>185</v>
      </c>
      <c r="B93" s="21"/>
      <c r="C93" s="21">
        <v>75</v>
      </c>
      <c r="D93" s="21"/>
      <c r="E93" s="21"/>
      <c r="F93" s="21"/>
      <c r="G93" s="21">
        <v>75</v>
      </c>
    </row>
    <row r="94" spans="1:7">
      <c r="A94" t="s">
        <v>187</v>
      </c>
      <c r="B94" s="21"/>
      <c r="C94" s="21"/>
      <c r="D94" s="21"/>
      <c r="E94" s="21">
        <v>164</v>
      </c>
      <c r="F94" s="21"/>
      <c r="G94" s="21">
        <v>164</v>
      </c>
    </row>
    <row r="95" spans="1:7">
      <c r="A95" t="s">
        <v>189</v>
      </c>
      <c r="B95" s="21"/>
      <c r="C95" s="21">
        <v>76</v>
      </c>
      <c r="D95" s="21"/>
      <c r="E95" s="21"/>
      <c r="F95" s="21"/>
      <c r="G95" s="21">
        <v>76</v>
      </c>
    </row>
    <row r="96" spans="1:7">
      <c r="A96" t="s">
        <v>191</v>
      </c>
      <c r="B96" s="21"/>
      <c r="C96" s="21"/>
      <c r="D96" s="21"/>
      <c r="E96" s="21">
        <v>80</v>
      </c>
      <c r="F96" s="21"/>
      <c r="G96" s="21">
        <v>80</v>
      </c>
    </row>
    <row r="97" spans="1:7">
      <c r="A97" t="s">
        <v>193</v>
      </c>
      <c r="B97" s="21"/>
      <c r="C97" s="21">
        <v>253</v>
      </c>
      <c r="D97" s="21"/>
      <c r="E97" s="21"/>
      <c r="F97" s="21"/>
      <c r="G97" s="21">
        <v>253</v>
      </c>
    </row>
    <row r="98" spans="1:7">
      <c r="A98" t="s">
        <v>195</v>
      </c>
      <c r="B98" s="21"/>
      <c r="C98" s="21">
        <v>21</v>
      </c>
      <c r="D98" s="21"/>
      <c r="E98" s="21">
        <v>1140</v>
      </c>
      <c r="F98" s="21"/>
      <c r="G98" s="21">
        <v>1161</v>
      </c>
    </row>
    <row r="99" spans="1:7">
      <c r="A99" t="s">
        <v>198</v>
      </c>
      <c r="B99" s="21"/>
      <c r="C99" s="21"/>
      <c r="D99" s="21"/>
      <c r="E99" s="21">
        <v>205</v>
      </c>
      <c r="F99" s="21"/>
      <c r="G99" s="21">
        <v>205</v>
      </c>
    </row>
    <row r="100" spans="1:7">
      <c r="A100" t="s">
        <v>200</v>
      </c>
      <c r="B100" s="21"/>
      <c r="C100" s="21"/>
      <c r="D100" s="21"/>
      <c r="E100" s="21">
        <v>1022</v>
      </c>
      <c r="F100" s="21"/>
      <c r="G100" s="21">
        <v>1022</v>
      </c>
    </row>
    <row r="101" spans="1:7">
      <c r="A101" t="s">
        <v>202</v>
      </c>
      <c r="B101" s="21"/>
      <c r="C101" s="21">
        <v>104</v>
      </c>
      <c r="D101" s="21"/>
      <c r="E101" s="21"/>
      <c r="F101" s="21"/>
      <c r="G101" s="21">
        <v>104</v>
      </c>
    </row>
    <row r="102" spans="1:7">
      <c r="A102" t="s">
        <v>204</v>
      </c>
      <c r="B102" s="21"/>
      <c r="C102" s="21">
        <v>1</v>
      </c>
      <c r="D102" s="21"/>
      <c r="E102" s="21"/>
      <c r="F102" s="21"/>
      <c r="G102" s="21">
        <v>1</v>
      </c>
    </row>
    <row r="103" spans="1:7">
      <c r="A103" t="s">
        <v>206</v>
      </c>
      <c r="B103" s="21"/>
      <c r="C103" s="21"/>
      <c r="D103" s="21"/>
      <c r="E103" s="21">
        <v>903</v>
      </c>
      <c r="F103" s="21"/>
      <c r="G103" s="21">
        <v>903</v>
      </c>
    </row>
    <row r="104" spans="1:7">
      <c r="A104" t="s">
        <v>208</v>
      </c>
      <c r="B104" s="21"/>
      <c r="C104" s="21">
        <v>1</v>
      </c>
      <c r="D104" s="21"/>
      <c r="E104" s="21"/>
      <c r="F104" s="21"/>
      <c r="G104" s="21">
        <v>1</v>
      </c>
    </row>
    <row r="105" spans="1:7">
      <c r="A105" t="s">
        <v>210</v>
      </c>
      <c r="B105" s="21"/>
      <c r="C105" s="21"/>
      <c r="D105" s="21"/>
      <c r="E105" s="21">
        <v>48</v>
      </c>
      <c r="F105" s="21"/>
      <c r="G105" s="21">
        <v>48</v>
      </c>
    </row>
    <row r="106" spans="1:7">
      <c r="A106" t="s">
        <v>212</v>
      </c>
      <c r="B106" s="21"/>
      <c r="C106" s="21">
        <v>15</v>
      </c>
      <c r="D106" s="21"/>
      <c r="E106" s="21"/>
      <c r="F106" s="21"/>
      <c r="G106" s="21">
        <v>15</v>
      </c>
    </row>
    <row r="107" spans="1:7">
      <c r="A107" t="s">
        <v>214</v>
      </c>
      <c r="B107" s="21"/>
      <c r="C107" s="21"/>
      <c r="D107" s="21"/>
      <c r="E107" s="21">
        <v>2106</v>
      </c>
      <c r="F107" s="21"/>
      <c r="G107" s="21">
        <v>2106</v>
      </c>
    </row>
    <row r="108" spans="1:7">
      <c r="A108" t="s">
        <v>216</v>
      </c>
      <c r="B108" s="21"/>
      <c r="C108" s="21"/>
      <c r="D108" s="21"/>
      <c r="E108" s="21">
        <v>247</v>
      </c>
      <c r="F108" s="21"/>
      <c r="G108" s="21">
        <v>247</v>
      </c>
    </row>
    <row r="109" spans="1:7">
      <c r="A109" t="s">
        <v>218</v>
      </c>
      <c r="B109" s="21"/>
      <c r="C109" s="21"/>
      <c r="D109" s="21"/>
      <c r="E109" s="21">
        <v>244</v>
      </c>
      <c r="F109" s="21"/>
      <c r="G109" s="21">
        <v>244</v>
      </c>
    </row>
    <row r="110" spans="1:7">
      <c r="A110" t="s">
        <v>220</v>
      </c>
      <c r="B110" s="21"/>
      <c r="C110" s="21">
        <v>526</v>
      </c>
      <c r="D110" s="21"/>
      <c r="E110" s="21"/>
      <c r="F110" s="21"/>
      <c r="G110" s="21">
        <v>526</v>
      </c>
    </row>
    <row r="111" spans="1:7">
      <c r="A111" t="s">
        <v>222</v>
      </c>
      <c r="B111" s="21"/>
      <c r="C111" s="21">
        <v>75</v>
      </c>
      <c r="D111" s="21"/>
      <c r="E111" s="21"/>
      <c r="F111" s="21"/>
      <c r="G111" s="21">
        <v>75</v>
      </c>
    </row>
    <row r="112" spans="1:7">
      <c r="A112" t="s">
        <v>224</v>
      </c>
      <c r="B112" s="21"/>
      <c r="C112" s="21"/>
      <c r="D112" s="21"/>
      <c r="E112" s="21">
        <v>3934</v>
      </c>
      <c r="F112" s="21"/>
      <c r="G112" s="21">
        <v>3934</v>
      </c>
    </row>
    <row r="113" spans="1:7">
      <c r="A113" t="s">
        <v>226</v>
      </c>
      <c r="B113" s="21"/>
      <c r="C113" s="21">
        <v>47</v>
      </c>
      <c r="D113" s="21"/>
      <c r="E113" s="21"/>
      <c r="F113" s="21"/>
      <c r="G113" s="21">
        <v>47</v>
      </c>
    </row>
    <row r="114" spans="1:7">
      <c r="A114" t="s">
        <v>228</v>
      </c>
      <c r="B114" s="21"/>
      <c r="C114" s="21"/>
      <c r="D114" s="21"/>
      <c r="E114" s="21">
        <v>68</v>
      </c>
      <c r="F114" s="21"/>
      <c r="G114" s="21">
        <v>68</v>
      </c>
    </row>
    <row r="115" spans="1:7">
      <c r="A115" t="s">
        <v>230</v>
      </c>
      <c r="B115" s="21"/>
      <c r="C115" s="21"/>
      <c r="D115" s="21"/>
      <c r="E115" s="21">
        <v>238</v>
      </c>
      <c r="F115" s="21"/>
      <c r="G115" s="21">
        <v>238</v>
      </c>
    </row>
    <row r="116" spans="1:7">
      <c r="A116" t="s">
        <v>232</v>
      </c>
      <c r="B116" s="21"/>
      <c r="C116" s="21"/>
      <c r="D116" s="21">
        <v>86</v>
      </c>
      <c r="E116" s="21"/>
      <c r="F116" s="21"/>
      <c r="G116" s="21">
        <v>86</v>
      </c>
    </row>
    <row r="117" spans="1:7">
      <c r="A117" t="s">
        <v>234</v>
      </c>
      <c r="B117" s="21"/>
      <c r="C117" s="21"/>
      <c r="D117" s="21"/>
      <c r="E117" s="21">
        <v>246</v>
      </c>
      <c r="F117" s="21"/>
      <c r="G117" s="21">
        <v>246</v>
      </c>
    </row>
    <row r="118" spans="1:7">
      <c r="A118" t="s">
        <v>236</v>
      </c>
      <c r="B118" s="21"/>
      <c r="C118" s="21">
        <v>112</v>
      </c>
      <c r="D118" s="21"/>
      <c r="E118" s="21"/>
      <c r="F118" s="21"/>
      <c r="G118" s="21">
        <v>112</v>
      </c>
    </row>
    <row r="119" spans="1:7">
      <c r="A119" t="s">
        <v>238</v>
      </c>
      <c r="B119" s="21"/>
      <c r="C119" s="21">
        <v>393</v>
      </c>
      <c r="D119" s="21"/>
      <c r="E119" s="21"/>
      <c r="F119" s="21"/>
      <c r="G119" s="21">
        <v>393</v>
      </c>
    </row>
    <row r="120" spans="1:7">
      <c r="A120" t="s">
        <v>240</v>
      </c>
      <c r="B120" s="21"/>
      <c r="C120" s="21"/>
      <c r="D120" s="21"/>
      <c r="E120" s="21">
        <v>2289</v>
      </c>
      <c r="F120" s="21"/>
      <c r="G120" s="21">
        <v>2289</v>
      </c>
    </row>
    <row r="121" spans="1:7">
      <c r="A121" t="s">
        <v>242</v>
      </c>
      <c r="B121" s="21"/>
      <c r="C121" s="21"/>
      <c r="D121" s="21"/>
      <c r="E121" s="21">
        <v>3308</v>
      </c>
      <c r="F121" s="21"/>
      <c r="G121" s="21">
        <v>3308</v>
      </c>
    </row>
    <row r="122" spans="1:7">
      <c r="A122" t="s">
        <v>244</v>
      </c>
      <c r="B122" s="21"/>
      <c r="C122" s="21"/>
      <c r="D122" s="21"/>
      <c r="E122" s="21">
        <v>143</v>
      </c>
      <c r="F122" s="21"/>
      <c r="G122" s="21">
        <v>143</v>
      </c>
    </row>
    <row r="123" spans="1:7">
      <c r="A123" t="s">
        <v>246</v>
      </c>
      <c r="B123" s="21"/>
      <c r="C123" s="21">
        <v>940</v>
      </c>
      <c r="D123" s="21"/>
      <c r="E123" s="21"/>
      <c r="F123" s="21"/>
      <c r="G123" s="21">
        <v>940</v>
      </c>
    </row>
    <row r="124" spans="1:7">
      <c r="A124" t="s">
        <v>248</v>
      </c>
      <c r="B124" s="21"/>
      <c r="C124" s="21"/>
      <c r="D124" s="21"/>
      <c r="E124" s="21">
        <v>1991</v>
      </c>
      <c r="F124" s="21"/>
      <c r="G124" s="21">
        <v>1991</v>
      </c>
    </row>
    <row r="125" spans="1:7">
      <c r="A125" t="s">
        <v>250</v>
      </c>
      <c r="B125" s="21"/>
      <c r="C125" s="21"/>
      <c r="D125" s="21"/>
      <c r="E125" s="21">
        <v>163</v>
      </c>
      <c r="F125" s="21"/>
      <c r="G125" s="21">
        <v>163</v>
      </c>
    </row>
    <row r="126" spans="1:7">
      <c r="A126" t="s">
        <v>252</v>
      </c>
      <c r="B126" s="21"/>
      <c r="C126" s="21">
        <v>65</v>
      </c>
      <c r="D126" s="21"/>
      <c r="E126" s="21"/>
      <c r="F126" s="21"/>
      <c r="G126" s="21">
        <v>65</v>
      </c>
    </row>
    <row r="127" spans="1:7">
      <c r="A127" t="s">
        <v>254</v>
      </c>
      <c r="B127" s="21"/>
      <c r="C127" s="21"/>
      <c r="D127" s="21"/>
      <c r="E127" s="21">
        <v>114</v>
      </c>
      <c r="F127" s="21"/>
      <c r="G127" s="21">
        <v>114</v>
      </c>
    </row>
    <row r="128" spans="1:7">
      <c r="A128" t="s">
        <v>256</v>
      </c>
      <c r="B128" s="21"/>
      <c r="C128" s="21"/>
      <c r="D128" s="21"/>
      <c r="E128" s="21">
        <v>2220</v>
      </c>
      <c r="F128" s="21"/>
      <c r="G128" s="21">
        <v>2220</v>
      </c>
    </row>
    <row r="129" spans="1:7">
      <c r="A129" t="s">
        <v>258</v>
      </c>
      <c r="B129" s="21"/>
      <c r="C129" s="21"/>
      <c r="D129" s="21"/>
      <c r="E129" s="21">
        <v>2662</v>
      </c>
      <c r="F129" s="21"/>
      <c r="G129" s="21">
        <v>2662</v>
      </c>
    </row>
    <row r="130" spans="1:7">
      <c r="A130" t="s">
        <v>260</v>
      </c>
      <c r="B130" s="21"/>
      <c r="C130" s="21"/>
      <c r="D130" s="21"/>
      <c r="E130" s="21">
        <v>196</v>
      </c>
      <c r="F130" s="21"/>
      <c r="G130" s="21">
        <v>196</v>
      </c>
    </row>
    <row r="131" spans="1:7">
      <c r="A131" t="s">
        <v>262</v>
      </c>
      <c r="B131" s="21"/>
      <c r="C131" s="21"/>
      <c r="D131" s="21"/>
      <c r="E131" s="21">
        <v>41</v>
      </c>
      <c r="F131" s="21"/>
      <c r="G131" s="21">
        <v>41</v>
      </c>
    </row>
    <row r="132" spans="1:7">
      <c r="A132" t="s">
        <v>264</v>
      </c>
      <c r="B132" s="21"/>
      <c r="C132" s="21"/>
      <c r="D132" s="21"/>
      <c r="E132" s="21">
        <v>253</v>
      </c>
      <c r="F132" s="21"/>
      <c r="G132" s="21">
        <v>253</v>
      </c>
    </row>
    <row r="133" spans="1:7">
      <c r="A133" t="s">
        <v>266</v>
      </c>
      <c r="B133" s="21"/>
      <c r="C133" s="21"/>
      <c r="D133" s="21"/>
      <c r="E133" s="21">
        <v>3063</v>
      </c>
      <c r="F133" s="21"/>
      <c r="G133" s="21">
        <v>3063</v>
      </c>
    </row>
    <row r="134" spans="1:7">
      <c r="A134" t="s">
        <v>268</v>
      </c>
      <c r="B134" s="21"/>
      <c r="C134" s="21"/>
      <c r="D134" s="21"/>
      <c r="E134" s="21">
        <v>43</v>
      </c>
      <c r="F134" s="21"/>
      <c r="G134" s="21">
        <v>43</v>
      </c>
    </row>
    <row r="135" spans="1:7">
      <c r="A135" t="s">
        <v>270</v>
      </c>
      <c r="B135" s="21"/>
      <c r="C135" s="21"/>
      <c r="D135" s="21"/>
      <c r="E135" s="21">
        <v>1071</v>
      </c>
      <c r="F135" s="21"/>
      <c r="G135" s="21">
        <v>1071</v>
      </c>
    </row>
    <row r="136" spans="1:7">
      <c r="A136" t="s">
        <v>272</v>
      </c>
      <c r="B136" s="21"/>
      <c r="C136" s="21"/>
      <c r="D136" s="21"/>
      <c r="E136" s="21">
        <v>462</v>
      </c>
      <c r="F136" s="21"/>
      <c r="G136" s="21">
        <v>462</v>
      </c>
    </row>
    <row r="137" spans="1:7">
      <c r="A137" t="s">
        <v>274</v>
      </c>
      <c r="B137" s="21"/>
      <c r="C137" s="21"/>
      <c r="D137" s="21"/>
      <c r="E137" s="21">
        <v>227</v>
      </c>
      <c r="F137" s="21"/>
      <c r="G137" s="21">
        <v>227</v>
      </c>
    </row>
    <row r="138" spans="1:7">
      <c r="A138" t="s">
        <v>276</v>
      </c>
      <c r="B138" s="21"/>
      <c r="C138" s="21">
        <v>648</v>
      </c>
      <c r="D138" s="21"/>
      <c r="E138" s="21"/>
      <c r="F138" s="21"/>
      <c r="G138" s="21">
        <v>648</v>
      </c>
    </row>
    <row r="139" spans="1:7">
      <c r="A139" t="s">
        <v>278</v>
      </c>
      <c r="B139" s="21"/>
      <c r="C139" s="21"/>
      <c r="D139" s="21"/>
      <c r="E139" s="21">
        <v>303</v>
      </c>
      <c r="F139" s="21"/>
      <c r="G139" s="21">
        <v>303</v>
      </c>
    </row>
    <row r="140" spans="1:7">
      <c r="A140" t="s">
        <v>280</v>
      </c>
      <c r="B140" s="21"/>
      <c r="C140" s="21">
        <v>296</v>
      </c>
      <c r="D140" s="21"/>
      <c r="E140" s="21"/>
      <c r="F140" s="21"/>
      <c r="G140" s="21">
        <v>296</v>
      </c>
    </row>
    <row r="141" spans="1:7">
      <c r="A141" t="s">
        <v>282</v>
      </c>
      <c r="B141" s="21"/>
      <c r="C141" s="21">
        <v>92</v>
      </c>
      <c r="D141" s="21"/>
      <c r="E141" s="21"/>
      <c r="F141" s="21"/>
      <c r="G141" s="21">
        <v>92</v>
      </c>
    </row>
    <row r="142" spans="1:7">
      <c r="A142" t="s">
        <v>284</v>
      </c>
      <c r="B142" s="21"/>
      <c r="C142" s="21"/>
      <c r="D142" s="21"/>
      <c r="E142" s="21">
        <v>275</v>
      </c>
      <c r="F142" s="21"/>
      <c r="G142" s="21">
        <v>275</v>
      </c>
    </row>
    <row r="143" spans="1:7">
      <c r="A143" t="s">
        <v>286</v>
      </c>
      <c r="B143" s="21"/>
      <c r="C143" s="21">
        <v>452</v>
      </c>
      <c r="D143" s="21"/>
      <c r="E143" s="21"/>
      <c r="F143" s="21"/>
      <c r="G143" s="21">
        <v>452</v>
      </c>
    </row>
    <row r="144" spans="1:7">
      <c r="A144" t="s">
        <v>288</v>
      </c>
      <c r="B144" s="21"/>
      <c r="C144" s="21"/>
      <c r="D144" s="21"/>
      <c r="E144" s="21">
        <v>95</v>
      </c>
      <c r="F144" s="21"/>
      <c r="G144" s="21">
        <v>95</v>
      </c>
    </row>
    <row r="145" spans="1:7">
      <c r="A145" t="s">
        <v>290</v>
      </c>
      <c r="B145" s="21"/>
      <c r="C145" s="21"/>
      <c r="D145" s="21"/>
      <c r="E145" s="21">
        <v>72</v>
      </c>
      <c r="F145" s="21"/>
      <c r="G145" s="21">
        <v>72</v>
      </c>
    </row>
    <row r="146" spans="1:7">
      <c r="A146" t="s">
        <v>292</v>
      </c>
      <c r="B146" s="21"/>
      <c r="C146" s="21">
        <v>931</v>
      </c>
      <c r="D146" s="21"/>
      <c r="E146" s="21"/>
      <c r="F146" s="21"/>
      <c r="G146" s="21">
        <v>931</v>
      </c>
    </row>
    <row r="147" spans="1:7">
      <c r="A147" t="s">
        <v>294</v>
      </c>
      <c r="B147" s="21"/>
      <c r="C147" s="21"/>
      <c r="D147" s="21"/>
      <c r="E147" s="21">
        <v>288</v>
      </c>
      <c r="F147" s="21"/>
      <c r="G147" s="21">
        <v>288</v>
      </c>
    </row>
    <row r="148" spans="1:7">
      <c r="A148" t="s">
        <v>296</v>
      </c>
      <c r="B148" s="21"/>
      <c r="C148" s="21"/>
      <c r="D148" s="21"/>
      <c r="E148" s="21">
        <v>1470</v>
      </c>
      <c r="F148" s="21"/>
      <c r="G148" s="21">
        <v>1470</v>
      </c>
    </row>
    <row r="149" spans="1:7">
      <c r="A149" t="s">
        <v>298</v>
      </c>
      <c r="B149" s="21"/>
      <c r="C149" s="21"/>
      <c r="D149" s="21"/>
      <c r="E149" s="21">
        <v>102</v>
      </c>
      <c r="F149" s="21"/>
      <c r="G149" s="21">
        <v>102</v>
      </c>
    </row>
    <row r="150" spans="1:7">
      <c r="A150" t="s">
        <v>300</v>
      </c>
      <c r="B150" s="21"/>
      <c r="C150" s="21"/>
      <c r="D150" s="21"/>
      <c r="E150" s="21">
        <v>4358</v>
      </c>
      <c r="F150" s="21"/>
      <c r="G150" s="21">
        <v>4358</v>
      </c>
    </row>
    <row r="151" spans="1:7">
      <c r="A151" t="s">
        <v>302</v>
      </c>
      <c r="B151" s="21"/>
      <c r="C151" s="21"/>
      <c r="D151" s="21"/>
      <c r="E151" s="21">
        <v>409</v>
      </c>
      <c r="F151" s="21"/>
      <c r="G151" s="21">
        <v>409</v>
      </c>
    </row>
    <row r="152" spans="1:7">
      <c r="A152" t="s">
        <v>304</v>
      </c>
      <c r="B152" s="21"/>
      <c r="C152" s="21"/>
      <c r="D152" s="21"/>
      <c r="E152" s="21">
        <v>374</v>
      </c>
      <c r="F152" s="21"/>
      <c r="G152" s="21">
        <v>374</v>
      </c>
    </row>
    <row r="153" spans="1:7">
      <c r="A153" t="s">
        <v>306</v>
      </c>
      <c r="B153" s="21"/>
      <c r="C153" s="21"/>
      <c r="D153" s="21"/>
      <c r="E153" s="21">
        <v>154</v>
      </c>
      <c r="F153" s="21"/>
      <c r="G153" s="21">
        <v>154</v>
      </c>
    </row>
    <row r="154" spans="1:7">
      <c r="A154" t="s">
        <v>308</v>
      </c>
      <c r="B154" s="21"/>
      <c r="C154" s="21"/>
      <c r="D154" s="21"/>
      <c r="E154" s="21">
        <v>113</v>
      </c>
      <c r="F154" s="21"/>
      <c r="G154" s="21">
        <v>113</v>
      </c>
    </row>
    <row r="155" spans="1:7">
      <c r="A155" t="s">
        <v>310</v>
      </c>
      <c r="B155" s="21"/>
      <c r="C155" s="21"/>
      <c r="D155" s="21"/>
      <c r="E155" s="21">
        <v>85</v>
      </c>
      <c r="F155" s="21"/>
      <c r="G155" s="21">
        <v>85</v>
      </c>
    </row>
    <row r="156" spans="1:7">
      <c r="A156" t="s">
        <v>312</v>
      </c>
      <c r="B156" s="21"/>
      <c r="C156" s="21">
        <v>243</v>
      </c>
      <c r="D156" s="21"/>
      <c r="E156" s="21"/>
      <c r="F156" s="21"/>
      <c r="G156" s="21">
        <v>243</v>
      </c>
    </row>
    <row r="157" spans="1:7">
      <c r="A157" t="s">
        <v>314</v>
      </c>
      <c r="B157" s="21">
        <v>90</v>
      </c>
      <c r="C157" s="21"/>
      <c r="D157" s="21"/>
      <c r="E157" s="21"/>
      <c r="F157" s="21"/>
      <c r="G157" s="21">
        <v>90</v>
      </c>
    </row>
    <row r="158" spans="1:7">
      <c r="A158" t="s">
        <v>316</v>
      </c>
      <c r="B158" s="21"/>
      <c r="C158" s="21">
        <v>17</v>
      </c>
      <c r="D158" s="21"/>
      <c r="E158" s="21"/>
      <c r="F158" s="21"/>
      <c r="G158" s="21">
        <v>17</v>
      </c>
    </row>
    <row r="159" spans="1:7">
      <c r="A159" t="s">
        <v>318</v>
      </c>
      <c r="B159" s="21"/>
      <c r="C159" s="21"/>
      <c r="D159" s="21"/>
      <c r="E159" s="21">
        <v>129</v>
      </c>
      <c r="F159" s="21"/>
      <c r="G159" s="21">
        <v>129</v>
      </c>
    </row>
    <row r="160" spans="1:7">
      <c r="A160" t="s">
        <v>320</v>
      </c>
      <c r="B160" s="21"/>
      <c r="C160" s="21"/>
      <c r="D160" s="21"/>
      <c r="E160" s="21">
        <v>1821</v>
      </c>
      <c r="F160" s="21"/>
      <c r="G160" s="21">
        <v>1821</v>
      </c>
    </row>
    <row r="161" spans="1:7">
      <c r="A161" t="s">
        <v>322</v>
      </c>
      <c r="B161" s="21">
        <v>94</v>
      </c>
      <c r="C161" s="21"/>
      <c r="D161" s="21"/>
      <c r="E161" s="21"/>
      <c r="F161" s="21"/>
      <c r="G161" s="21">
        <v>94</v>
      </c>
    </row>
    <row r="162" spans="1:7">
      <c r="A162" t="s">
        <v>324</v>
      </c>
      <c r="B162" s="21"/>
      <c r="C162" s="21">
        <v>52</v>
      </c>
      <c r="D162" s="21"/>
      <c r="E162" s="21"/>
      <c r="F162" s="21"/>
      <c r="G162" s="21">
        <v>52</v>
      </c>
    </row>
    <row r="163" spans="1:7">
      <c r="A163" t="s">
        <v>326</v>
      </c>
      <c r="B163" s="21"/>
      <c r="C163" s="21">
        <v>191</v>
      </c>
      <c r="D163" s="21"/>
      <c r="E163" s="21"/>
      <c r="F163" s="21"/>
      <c r="G163" s="21">
        <v>191</v>
      </c>
    </row>
    <row r="164" spans="1:7">
      <c r="A164" t="s">
        <v>328</v>
      </c>
      <c r="B164" s="21"/>
      <c r="C164" s="21">
        <v>84</v>
      </c>
      <c r="D164" s="21"/>
      <c r="E164" s="21"/>
      <c r="F164" s="21"/>
      <c r="G164" s="21">
        <v>84</v>
      </c>
    </row>
    <row r="165" spans="1:7">
      <c r="A165" t="s">
        <v>330</v>
      </c>
      <c r="B165" s="21"/>
      <c r="C165" s="21"/>
      <c r="D165" s="21"/>
      <c r="E165" s="21">
        <v>1249</v>
      </c>
      <c r="F165" s="21"/>
      <c r="G165" s="21">
        <v>1249</v>
      </c>
    </row>
    <row r="166" spans="1:7">
      <c r="A166" t="s">
        <v>332</v>
      </c>
      <c r="B166" s="21"/>
      <c r="C166" s="21">
        <v>3182</v>
      </c>
      <c r="D166" s="21"/>
      <c r="E166" s="21"/>
      <c r="F166" s="21"/>
      <c r="G166" s="21">
        <v>3182</v>
      </c>
    </row>
    <row r="167" spans="1:7">
      <c r="A167" t="s">
        <v>334</v>
      </c>
      <c r="B167" s="21"/>
      <c r="C167" s="21"/>
      <c r="D167" s="21"/>
      <c r="E167" s="21">
        <v>2857</v>
      </c>
      <c r="F167" s="21"/>
      <c r="G167" s="21">
        <v>2857</v>
      </c>
    </row>
    <row r="168" spans="1:7">
      <c r="A168" t="s">
        <v>336</v>
      </c>
      <c r="B168" s="21"/>
      <c r="C168" s="21">
        <v>1</v>
      </c>
      <c r="D168" s="21"/>
      <c r="E168" s="21"/>
      <c r="F168" s="21"/>
      <c r="G168" s="21">
        <v>1</v>
      </c>
    </row>
    <row r="169" spans="1:7">
      <c r="A169" t="s">
        <v>338</v>
      </c>
      <c r="B169" s="21"/>
      <c r="C169" s="21"/>
      <c r="D169" s="21"/>
      <c r="E169" s="21">
        <v>172</v>
      </c>
      <c r="F169" s="21"/>
      <c r="G169" s="21">
        <v>172</v>
      </c>
    </row>
    <row r="170" spans="1:7">
      <c r="A170" t="s">
        <v>340</v>
      </c>
      <c r="B170" s="21"/>
      <c r="C170" s="21">
        <v>26</v>
      </c>
      <c r="D170" s="21"/>
      <c r="E170" s="21"/>
      <c r="F170" s="21"/>
      <c r="G170" s="21">
        <v>26</v>
      </c>
    </row>
    <row r="171" spans="1:7">
      <c r="A171" t="s">
        <v>342</v>
      </c>
      <c r="B171" s="21"/>
      <c r="C171" s="21"/>
      <c r="D171" s="21"/>
      <c r="E171" s="21">
        <v>890</v>
      </c>
      <c r="F171" s="21"/>
      <c r="G171" s="21">
        <v>890</v>
      </c>
    </row>
    <row r="172" spans="1:7">
      <c r="A172" t="s">
        <v>344</v>
      </c>
      <c r="B172" s="21"/>
      <c r="C172" s="21"/>
      <c r="D172" s="21"/>
      <c r="E172" s="21">
        <v>1467</v>
      </c>
      <c r="F172" s="21"/>
      <c r="G172" s="21">
        <v>1467</v>
      </c>
    </row>
    <row r="173" spans="1:7">
      <c r="A173" t="s">
        <v>346</v>
      </c>
      <c r="B173" s="21"/>
      <c r="C173" s="21"/>
      <c r="D173" s="21"/>
      <c r="E173" s="21">
        <v>460</v>
      </c>
      <c r="F173" s="21"/>
      <c r="G173" s="21">
        <v>460</v>
      </c>
    </row>
    <row r="174" spans="1:7">
      <c r="A174" t="s">
        <v>348</v>
      </c>
      <c r="B174" s="21"/>
      <c r="C174" s="21"/>
      <c r="D174" s="21"/>
      <c r="E174" s="21">
        <v>88</v>
      </c>
      <c r="F174" s="21"/>
      <c r="G174" s="21">
        <v>88</v>
      </c>
    </row>
    <row r="175" spans="1:7">
      <c r="A175" t="s">
        <v>350</v>
      </c>
      <c r="B175" s="21"/>
      <c r="C175" s="21"/>
      <c r="D175" s="21"/>
      <c r="E175" s="21">
        <v>199</v>
      </c>
      <c r="F175" s="21"/>
      <c r="G175" s="21">
        <v>199</v>
      </c>
    </row>
    <row r="176" spans="1:7">
      <c r="A176" t="s">
        <v>352</v>
      </c>
      <c r="B176" s="21"/>
      <c r="C176" s="21">
        <v>24</v>
      </c>
      <c r="D176" s="21"/>
      <c r="E176" s="21"/>
      <c r="F176" s="21"/>
      <c r="G176" s="21">
        <v>24</v>
      </c>
    </row>
    <row r="177" spans="1:7">
      <c r="A177" t="s">
        <v>354</v>
      </c>
      <c r="B177" s="21"/>
      <c r="C177" s="21">
        <v>1</v>
      </c>
      <c r="D177" s="21"/>
      <c r="E177" s="21"/>
      <c r="F177" s="21"/>
      <c r="G177" s="21">
        <v>1</v>
      </c>
    </row>
    <row r="178" spans="1:7">
      <c r="A178" t="s">
        <v>356</v>
      </c>
      <c r="B178" s="21"/>
      <c r="C178" s="21"/>
      <c r="D178" s="21"/>
      <c r="E178" s="21">
        <v>1797</v>
      </c>
      <c r="F178" s="21"/>
      <c r="G178" s="21">
        <v>1797</v>
      </c>
    </row>
    <row r="179" spans="1:7">
      <c r="A179" t="s">
        <v>358</v>
      </c>
      <c r="B179" s="21"/>
      <c r="C179" s="21"/>
      <c r="D179" s="21">
        <v>27</v>
      </c>
      <c r="E179" s="21"/>
      <c r="F179" s="21"/>
      <c r="G179" s="21">
        <v>27</v>
      </c>
    </row>
    <row r="180" spans="1:7">
      <c r="A180" t="s">
        <v>360</v>
      </c>
      <c r="B180" s="21"/>
      <c r="C180" s="21">
        <v>31</v>
      </c>
      <c r="D180" s="21"/>
      <c r="E180" s="21"/>
      <c r="F180" s="21"/>
      <c r="G180" s="21">
        <v>31</v>
      </c>
    </row>
    <row r="181" spans="1:7">
      <c r="A181" t="s">
        <v>362</v>
      </c>
      <c r="B181" s="21"/>
      <c r="C181" s="21"/>
      <c r="D181" s="21"/>
      <c r="E181" s="21">
        <v>48</v>
      </c>
      <c r="F181" s="21"/>
      <c r="G181" s="21">
        <v>48</v>
      </c>
    </row>
    <row r="182" spans="1:7">
      <c r="A182" t="s">
        <v>364</v>
      </c>
      <c r="B182" s="21"/>
      <c r="C182" s="21"/>
      <c r="D182" s="21"/>
      <c r="E182" s="21">
        <v>2506</v>
      </c>
      <c r="F182" s="21"/>
      <c r="G182" s="21">
        <v>2506</v>
      </c>
    </row>
    <row r="183" spans="1:7">
      <c r="A183" t="s">
        <v>366</v>
      </c>
      <c r="B183" s="21"/>
      <c r="C183" s="21"/>
      <c r="D183" s="21"/>
      <c r="E183" s="21">
        <v>115</v>
      </c>
      <c r="F183" s="21"/>
      <c r="G183" s="21">
        <v>115</v>
      </c>
    </row>
    <row r="184" spans="1:7">
      <c r="A184" t="s">
        <v>368</v>
      </c>
      <c r="B184" s="21"/>
      <c r="C184" s="21"/>
      <c r="D184" s="21"/>
      <c r="E184" s="21">
        <v>126</v>
      </c>
      <c r="F184" s="21"/>
      <c r="G184" s="21">
        <v>126</v>
      </c>
    </row>
    <row r="185" spans="1:7">
      <c r="A185" t="s">
        <v>370</v>
      </c>
      <c r="B185" s="21"/>
      <c r="C185" s="21">
        <v>86</v>
      </c>
      <c r="D185" s="21"/>
      <c r="E185" s="21"/>
      <c r="F185" s="21"/>
      <c r="G185" s="21">
        <v>86</v>
      </c>
    </row>
    <row r="186" spans="1:7">
      <c r="A186" t="s">
        <v>372</v>
      </c>
      <c r="B186" s="21"/>
      <c r="C186" s="21">
        <v>133</v>
      </c>
      <c r="D186" s="21"/>
      <c r="E186" s="21"/>
      <c r="F186" s="21"/>
      <c r="G186" s="21">
        <v>133</v>
      </c>
    </row>
    <row r="187" spans="1:7">
      <c r="A187" t="s">
        <v>374</v>
      </c>
      <c r="B187" s="21"/>
      <c r="C187" s="21"/>
      <c r="D187" s="21"/>
      <c r="E187" s="21">
        <v>2414</v>
      </c>
      <c r="F187" s="21"/>
      <c r="G187" s="21">
        <v>2414</v>
      </c>
    </row>
    <row r="188" spans="1:7">
      <c r="A188" t="s">
        <v>376</v>
      </c>
      <c r="B188" s="21"/>
      <c r="C188" s="21"/>
      <c r="D188" s="21"/>
      <c r="E188" s="21">
        <v>1600</v>
      </c>
      <c r="F188" s="21"/>
      <c r="G188" s="21">
        <v>1600</v>
      </c>
    </row>
    <row r="189" spans="1:7">
      <c r="A189" t="s">
        <v>378</v>
      </c>
      <c r="B189" s="21">
        <v>145</v>
      </c>
      <c r="C189" s="21"/>
      <c r="D189" s="21"/>
      <c r="E189" s="21"/>
      <c r="F189" s="21"/>
      <c r="G189" s="21">
        <v>145</v>
      </c>
    </row>
    <row r="190" spans="1:7">
      <c r="A190" t="s">
        <v>380</v>
      </c>
      <c r="B190" s="21">
        <v>219</v>
      </c>
      <c r="C190" s="21"/>
      <c r="D190" s="21"/>
      <c r="E190" s="21"/>
      <c r="F190" s="21"/>
      <c r="G190" s="21">
        <v>219</v>
      </c>
    </row>
    <row r="191" spans="1:7">
      <c r="A191" t="s">
        <v>382</v>
      </c>
      <c r="B191" s="21"/>
      <c r="C191" s="21"/>
      <c r="D191" s="21"/>
      <c r="E191" s="21">
        <v>146</v>
      </c>
      <c r="F191" s="21"/>
      <c r="G191" s="21">
        <v>146</v>
      </c>
    </row>
    <row r="192" spans="1:7">
      <c r="A192" t="s">
        <v>384</v>
      </c>
      <c r="B192" s="21"/>
      <c r="C192" s="21"/>
      <c r="D192" s="21"/>
      <c r="E192" s="21">
        <v>86</v>
      </c>
      <c r="F192" s="21"/>
      <c r="G192" s="21">
        <v>86</v>
      </c>
    </row>
    <row r="193" spans="1:7">
      <c r="A193" t="s">
        <v>386</v>
      </c>
      <c r="B193" s="21"/>
      <c r="C193" s="21"/>
      <c r="D193" s="21"/>
      <c r="E193" s="21">
        <v>2293</v>
      </c>
      <c r="F193" s="21"/>
      <c r="G193" s="21">
        <v>2293</v>
      </c>
    </row>
    <row r="194" spans="1:7">
      <c r="A194" t="s">
        <v>388</v>
      </c>
      <c r="B194" s="21">
        <v>2266</v>
      </c>
      <c r="C194" s="21"/>
      <c r="D194" s="21"/>
      <c r="E194" s="21"/>
      <c r="F194" s="21"/>
      <c r="G194" s="21">
        <v>2266</v>
      </c>
    </row>
    <row r="195" spans="1:7">
      <c r="A195" t="s">
        <v>390</v>
      </c>
      <c r="B195" s="21"/>
      <c r="C195" s="21">
        <v>30</v>
      </c>
      <c r="D195" s="21"/>
      <c r="E195" s="21"/>
      <c r="F195" s="21"/>
      <c r="G195" s="21">
        <v>30</v>
      </c>
    </row>
    <row r="196" spans="1:7">
      <c r="A196" t="s">
        <v>392</v>
      </c>
      <c r="B196" s="21"/>
      <c r="C196" s="21">
        <v>40</v>
      </c>
      <c r="D196" s="21"/>
      <c r="E196" s="21"/>
      <c r="F196" s="21"/>
      <c r="G196" s="21">
        <v>40</v>
      </c>
    </row>
    <row r="197" spans="1:7">
      <c r="A197" t="s">
        <v>394</v>
      </c>
      <c r="B197" s="21"/>
      <c r="C197" s="21">
        <v>136</v>
      </c>
      <c r="D197" s="21"/>
      <c r="E197" s="21"/>
      <c r="F197" s="21"/>
      <c r="G197" s="21">
        <v>136</v>
      </c>
    </row>
    <row r="198" spans="1:7">
      <c r="A198" t="s">
        <v>396</v>
      </c>
      <c r="B198" s="21"/>
      <c r="C198" s="21">
        <v>73</v>
      </c>
      <c r="D198" s="21"/>
      <c r="E198" s="21"/>
      <c r="F198" s="21"/>
      <c r="G198" s="21">
        <v>73</v>
      </c>
    </row>
    <row r="199" spans="1:7">
      <c r="A199" t="s">
        <v>398</v>
      </c>
      <c r="B199" s="21"/>
      <c r="C199" s="21"/>
      <c r="D199" s="21"/>
      <c r="E199" s="21">
        <v>84</v>
      </c>
      <c r="F199" s="21"/>
      <c r="G199" s="21">
        <v>84</v>
      </c>
    </row>
    <row r="200" spans="1:7">
      <c r="A200" t="s">
        <v>400</v>
      </c>
      <c r="B200" s="21"/>
      <c r="C200" s="21">
        <v>5497</v>
      </c>
      <c r="D200" s="21"/>
      <c r="E200" s="21">
        <v>245</v>
      </c>
      <c r="F200" s="21"/>
      <c r="G200" s="21">
        <v>5742</v>
      </c>
    </row>
    <row r="201" spans="1:7">
      <c r="A201" t="s">
        <v>403</v>
      </c>
      <c r="B201" s="21"/>
      <c r="C201" s="21"/>
      <c r="D201" s="21"/>
      <c r="E201" s="21">
        <v>81</v>
      </c>
      <c r="F201" s="21"/>
      <c r="G201" s="21">
        <v>81</v>
      </c>
    </row>
    <row r="202" spans="1:7">
      <c r="A202" t="s">
        <v>405</v>
      </c>
      <c r="B202" s="21"/>
      <c r="C202" s="21">
        <v>803</v>
      </c>
      <c r="D202" s="21"/>
      <c r="E202" s="21">
        <v>463</v>
      </c>
      <c r="F202" s="21"/>
      <c r="G202" s="21">
        <v>1266</v>
      </c>
    </row>
    <row r="203" spans="1:7">
      <c r="A203" t="s">
        <v>409</v>
      </c>
      <c r="B203" s="21"/>
      <c r="C203" s="21">
        <v>21</v>
      </c>
      <c r="D203" s="21"/>
      <c r="E203" s="21"/>
      <c r="F203" s="21"/>
      <c r="G203" s="21">
        <v>21</v>
      </c>
    </row>
    <row r="204" spans="1:7">
      <c r="A204" t="s">
        <v>411</v>
      </c>
      <c r="B204" s="21"/>
      <c r="C204" s="21"/>
      <c r="D204" s="21"/>
      <c r="E204" s="21">
        <v>105</v>
      </c>
      <c r="F204" s="21"/>
      <c r="G204" s="21">
        <v>105</v>
      </c>
    </row>
    <row r="205" spans="1:7">
      <c r="A205" t="s">
        <v>413</v>
      </c>
      <c r="B205" s="21"/>
      <c r="C205" s="21"/>
      <c r="D205" s="21"/>
      <c r="E205" s="21">
        <v>50</v>
      </c>
      <c r="F205" s="21"/>
      <c r="G205" s="21">
        <v>50</v>
      </c>
    </row>
    <row r="206" spans="1:7">
      <c r="A206" t="s">
        <v>415</v>
      </c>
      <c r="B206" s="21"/>
      <c r="C206" s="21">
        <v>37</v>
      </c>
      <c r="D206" s="21"/>
      <c r="E206" s="21"/>
      <c r="F206" s="21"/>
      <c r="G206" s="21">
        <v>37</v>
      </c>
    </row>
    <row r="207" spans="1:7">
      <c r="A207" t="s">
        <v>417</v>
      </c>
      <c r="B207" s="21"/>
      <c r="C207" s="21">
        <v>1221</v>
      </c>
      <c r="D207" s="21"/>
      <c r="E207" s="21"/>
      <c r="F207" s="21"/>
      <c r="G207" s="21">
        <v>1221</v>
      </c>
    </row>
    <row r="208" spans="1:7">
      <c r="A208" t="s">
        <v>419</v>
      </c>
      <c r="B208" s="21"/>
      <c r="C208" s="21"/>
      <c r="D208" s="21"/>
      <c r="E208" s="21">
        <v>217</v>
      </c>
      <c r="F208" s="21"/>
      <c r="G208" s="21">
        <v>217</v>
      </c>
    </row>
    <row r="209" spans="1:7">
      <c r="A209" t="s">
        <v>421</v>
      </c>
      <c r="B209" s="21"/>
      <c r="C209" s="21"/>
      <c r="D209" s="21"/>
      <c r="E209" s="21">
        <v>85</v>
      </c>
      <c r="F209" s="21"/>
      <c r="G209" s="21">
        <v>85</v>
      </c>
    </row>
    <row r="210" spans="1:7">
      <c r="A210" t="s">
        <v>423</v>
      </c>
      <c r="B210" s="21"/>
      <c r="C210" s="21"/>
      <c r="D210" s="21"/>
      <c r="E210" s="21">
        <v>92</v>
      </c>
      <c r="F210" s="21"/>
      <c r="G210" s="21">
        <v>92</v>
      </c>
    </row>
    <row r="211" spans="1:7">
      <c r="A211" t="s">
        <v>425</v>
      </c>
      <c r="B211" s="21"/>
      <c r="C211" s="21"/>
      <c r="D211" s="21"/>
      <c r="E211" s="21">
        <v>203</v>
      </c>
      <c r="F211" s="21"/>
      <c r="G211" s="21">
        <v>203</v>
      </c>
    </row>
    <row r="212" spans="1:7">
      <c r="A212" t="s">
        <v>427</v>
      </c>
      <c r="B212" s="21"/>
      <c r="C212" s="21"/>
      <c r="D212" s="21"/>
      <c r="E212" s="21">
        <v>3777</v>
      </c>
      <c r="F212" s="21"/>
      <c r="G212" s="21">
        <v>3777</v>
      </c>
    </row>
    <row r="213" spans="1:7">
      <c r="A213" t="s">
        <v>429</v>
      </c>
      <c r="B213" s="21"/>
      <c r="C213" s="21"/>
      <c r="D213" s="21"/>
      <c r="E213" s="21">
        <v>254</v>
      </c>
      <c r="F213" s="21"/>
      <c r="G213" s="21">
        <v>254</v>
      </c>
    </row>
    <row r="214" spans="1:7">
      <c r="A214" t="s">
        <v>431</v>
      </c>
      <c r="B214" s="21"/>
      <c r="C214" s="21">
        <v>1596</v>
      </c>
      <c r="D214" s="21"/>
      <c r="E214" s="21"/>
      <c r="F214" s="21"/>
      <c r="G214" s="21">
        <v>1596</v>
      </c>
    </row>
    <row r="215" spans="1:7">
      <c r="A215" t="s">
        <v>433</v>
      </c>
      <c r="B215" s="21"/>
      <c r="C215" s="21"/>
      <c r="D215" s="21"/>
      <c r="E215" s="21">
        <v>2144</v>
      </c>
      <c r="F215" s="21"/>
      <c r="G215" s="21">
        <v>2144</v>
      </c>
    </row>
    <row r="216" spans="1:7">
      <c r="A216" t="s">
        <v>435</v>
      </c>
      <c r="B216" s="21"/>
      <c r="C216" s="21"/>
      <c r="D216" s="21"/>
      <c r="E216" s="21">
        <v>83</v>
      </c>
      <c r="F216" s="21"/>
      <c r="G216" s="21">
        <v>83</v>
      </c>
    </row>
    <row r="217" spans="1:7">
      <c r="A217" t="s">
        <v>437</v>
      </c>
      <c r="B217" s="21"/>
      <c r="C217" s="21">
        <v>2690</v>
      </c>
      <c r="D217" s="21"/>
      <c r="E217" s="21"/>
      <c r="F217" s="21"/>
      <c r="G217" s="21">
        <v>2690</v>
      </c>
    </row>
    <row r="218" spans="1:7">
      <c r="A218" t="s">
        <v>439</v>
      </c>
      <c r="B218" s="21"/>
      <c r="C218" s="21">
        <v>1</v>
      </c>
      <c r="D218" s="21"/>
      <c r="E218" s="21"/>
      <c r="F218" s="21"/>
      <c r="G218" s="21">
        <v>1</v>
      </c>
    </row>
    <row r="219" spans="1:7">
      <c r="A219" t="s">
        <v>441</v>
      </c>
      <c r="B219" s="21"/>
      <c r="C219" s="21">
        <v>23</v>
      </c>
      <c r="D219" s="21"/>
      <c r="E219" s="21"/>
      <c r="F219" s="21"/>
      <c r="G219" s="21">
        <v>23</v>
      </c>
    </row>
    <row r="220" spans="1:7">
      <c r="A220" t="s">
        <v>443</v>
      </c>
      <c r="B220" s="21"/>
      <c r="C220" s="21"/>
      <c r="D220" s="21"/>
      <c r="E220" s="21">
        <v>323</v>
      </c>
      <c r="F220" s="21"/>
      <c r="G220" s="21">
        <v>323</v>
      </c>
    </row>
    <row r="221" spans="1:7">
      <c r="A221" t="s">
        <v>445</v>
      </c>
      <c r="B221" s="21"/>
      <c r="C221" s="21">
        <v>57</v>
      </c>
      <c r="D221" s="21"/>
      <c r="E221" s="21"/>
      <c r="F221" s="21"/>
      <c r="G221" s="21">
        <v>57</v>
      </c>
    </row>
    <row r="222" spans="1:7">
      <c r="A222" t="s">
        <v>447</v>
      </c>
      <c r="B222" s="21">
        <v>60</v>
      </c>
      <c r="C222" s="21"/>
      <c r="D222" s="21"/>
      <c r="E222" s="21"/>
      <c r="F222" s="21"/>
      <c r="G222" s="21">
        <v>60</v>
      </c>
    </row>
    <row r="223" spans="1:7">
      <c r="A223" t="s">
        <v>449</v>
      </c>
      <c r="B223" s="21"/>
      <c r="C223" s="21">
        <v>1028</v>
      </c>
      <c r="D223" s="21"/>
      <c r="E223" s="21"/>
      <c r="F223" s="21"/>
      <c r="G223" s="21">
        <v>1028</v>
      </c>
    </row>
    <row r="224" spans="1:7">
      <c r="A224" t="s">
        <v>451</v>
      </c>
      <c r="B224" s="21"/>
      <c r="C224" s="21"/>
      <c r="D224" s="21"/>
      <c r="E224" s="21">
        <v>164</v>
      </c>
      <c r="F224" s="21"/>
      <c r="G224" s="21">
        <v>164</v>
      </c>
    </row>
    <row r="225" spans="1:7">
      <c r="A225" t="s">
        <v>453</v>
      </c>
      <c r="B225" s="21"/>
      <c r="C225" s="21">
        <v>2062</v>
      </c>
      <c r="D225" s="21"/>
      <c r="E225" s="21"/>
      <c r="F225" s="21"/>
      <c r="G225" s="21">
        <v>2062</v>
      </c>
    </row>
    <row r="226" spans="1:7">
      <c r="A226" t="s">
        <v>455</v>
      </c>
      <c r="B226" s="21"/>
      <c r="C226" s="21"/>
      <c r="D226" s="21"/>
      <c r="E226" s="21">
        <v>186</v>
      </c>
      <c r="F226" s="21"/>
      <c r="G226" s="21">
        <v>186</v>
      </c>
    </row>
    <row r="227" spans="1:7">
      <c r="A227" t="s">
        <v>457</v>
      </c>
      <c r="B227" s="21"/>
      <c r="C227" s="21"/>
      <c r="D227" s="21"/>
      <c r="E227" s="21">
        <v>96</v>
      </c>
      <c r="F227" s="21"/>
      <c r="G227" s="21">
        <v>96</v>
      </c>
    </row>
    <row r="228" spans="1:7">
      <c r="A228" t="s">
        <v>459</v>
      </c>
      <c r="B228" s="21"/>
      <c r="C228" s="21"/>
      <c r="D228" s="21"/>
      <c r="E228" s="21">
        <v>252</v>
      </c>
      <c r="F228" s="21"/>
      <c r="G228" s="21">
        <v>252</v>
      </c>
    </row>
    <row r="229" spans="1:7">
      <c r="A229" t="s">
        <v>461</v>
      </c>
      <c r="B229" s="21"/>
      <c r="C229" s="21"/>
      <c r="D229" s="21"/>
      <c r="E229" s="21">
        <v>3388</v>
      </c>
      <c r="F229" s="21"/>
      <c r="G229" s="21">
        <v>3388</v>
      </c>
    </row>
    <row r="230" spans="1:7">
      <c r="A230" t="s">
        <v>463</v>
      </c>
      <c r="B230" s="21"/>
      <c r="C230" s="21"/>
      <c r="D230" s="21"/>
      <c r="E230" s="21">
        <v>219</v>
      </c>
      <c r="F230" s="21"/>
      <c r="G230" s="21">
        <v>219</v>
      </c>
    </row>
    <row r="231" spans="1:7">
      <c r="A231" t="s">
        <v>465</v>
      </c>
      <c r="B231" s="21"/>
      <c r="C231" s="21">
        <v>662</v>
      </c>
      <c r="D231" s="21"/>
      <c r="E231" s="21"/>
      <c r="F231" s="21"/>
      <c r="G231" s="21">
        <v>662</v>
      </c>
    </row>
    <row r="232" spans="1:7">
      <c r="A232" t="s">
        <v>467</v>
      </c>
      <c r="B232" s="21"/>
      <c r="C232" s="21"/>
      <c r="D232" s="21"/>
      <c r="E232" s="21">
        <v>3272</v>
      </c>
      <c r="F232" s="21"/>
      <c r="G232" s="21">
        <v>3272</v>
      </c>
    </row>
    <row r="233" spans="1:7">
      <c r="A233" t="s">
        <v>469</v>
      </c>
      <c r="B233" s="21"/>
      <c r="C233" s="21"/>
      <c r="D233" s="21"/>
      <c r="E233" s="21">
        <v>329</v>
      </c>
      <c r="F233" s="21"/>
      <c r="G233" s="21">
        <v>329</v>
      </c>
    </row>
    <row r="234" spans="1:7">
      <c r="A234" t="s">
        <v>471</v>
      </c>
      <c r="B234" s="21"/>
      <c r="C234" s="21"/>
      <c r="D234" s="21"/>
      <c r="E234" s="21">
        <v>218</v>
      </c>
      <c r="F234" s="21"/>
      <c r="G234" s="21">
        <v>218</v>
      </c>
    </row>
    <row r="235" spans="1:7">
      <c r="A235" t="s">
        <v>473</v>
      </c>
      <c r="B235" s="21">
        <v>75</v>
      </c>
      <c r="C235" s="21"/>
      <c r="D235" s="21"/>
      <c r="E235" s="21"/>
      <c r="F235" s="21"/>
      <c r="G235" s="21">
        <v>75</v>
      </c>
    </row>
    <row r="236" spans="1:7">
      <c r="A236" t="s">
        <v>475</v>
      </c>
      <c r="B236" s="21"/>
      <c r="C236" s="21"/>
      <c r="D236" s="21"/>
      <c r="E236" s="21">
        <v>1902</v>
      </c>
      <c r="F236" s="21"/>
      <c r="G236" s="21">
        <v>1902</v>
      </c>
    </row>
    <row r="237" spans="1:7">
      <c r="A237" t="s">
        <v>477</v>
      </c>
      <c r="B237" s="21"/>
      <c r="C237" s="21">
        <v>1229</v>
      </c>
      <c r="D237" s="21"/>
      <c r="E237" s="21"/>
      <c r="F237" s="21"/>
      <c r="G237" s="21">
        <v>1229</v>
      </c>
    </row>
    <row r="238" spans="1:7">
      <c r="A238" t="s">
        <v>479</v>
      </c>
      <c r="B238" s="21"/>
      <c r="C238" s="21"/>
      <c r="D238" s="21"/>
      <c r="E238" s="21">
        <v>164</v>
      </c>
      <c r="F238" s="21"/>
      <c r="G238" s="21">
        <v>164</v>
      </c>
    </row>
    <row r="239" spans="1:7">
      <c r="A239" t="s">
        <v>481</v>
      </c>
      <c r="B239" s="21"/>
      <c r="C239" s="21"/>
      <c r="D239" s="21"/>
      <c r="E239" s="21">
        <v>1785</v>
      </c>
      <c r="F239" s="21"/>
      <c r="G239" s="21">
        <v>1785</v>
      </c>
    </row>
    <row r="240" spans="1:7">
      <c r="A240" t="s">
        <v>483</v>
      </c>
      <c r="B240" s="21"/>
      <c r="C240" s="21">
        <v>87</v>
      </c>
      <c r="D240" s="21"/>
      <c r="E240" s="21"/>
      <c r="F240" s="21"/>
      <c r="G240" s="21">
        <v>87</v>
      </c>
    </row>
    <row r="241" spans="1:7">
      <c r="A241" t="s">
        <v>485</v>
      </c>
      <c r="B241" s="21"/>
      <c r="C241" s="21">
        <v>1482</v>
      </c>
      <c r="D241" s="21"/>
      <c r="E241" s="21"/>
      <c r="F241" s="21"/>
      <c r="G241" s="21">
        <v>1482</v>
      </c>
    </row>
    <row r="242" spans="1:7">
      <c r="A242" t="s">
        <v>487</v>
      </c>
      <c r="B242" s="21"/>
      <c r="C242" s="21"/>
      <c r="D242" s="21"/>
      <c r="E242" s="21">
        <v>176</v>
      </c>
      <c r="F242" s="21"/>
      <c r="G242" s="21">
        <v>176</v>
      </c>
    </row>
    <row r="243" spans="1:7">
      <c r="A243" t="s">
        <v>489</v>
      </c>
      <c r="B243" s="21"/>
      <c r="C243" s="21">
        <v>245</v>
      </c>
      <c r="D243" s="21"/>
      <c r="E243" s="21"/>
      <c r="F243" s="21"/>
      <c r="G243" s="21">
        <v>245</v>
      </c>
    </row>
    <row r="244" spans="1:7">
      <c r="A244" t="s">
        <v>491</v>
      </c>
      <c r="B244" s="21"/>
      <c r="C244" s="21">
        <v>4697</v>
      </c>
      <c r="D244" s="21"/>
      <c r="E244" s="21"/>
      <c r="F244" s="21"/>
      <c r="G244" s="21">
        <v>4697</v>
      </c>
    </row>
    <row r="245" spans="1:7">
      <c r="A245" t="s">
        <v>493</v>
      </c>
      <c r="B245" s="21"/>
      <c r="C245" s="21">
        <v>133</v>
      </c>
      <c r="D245" s="21"/>
      <c r="E245" s="21"/>
      <c r="F245" s="21"/>
      <c r="G245" s="21">
        <v>133</v>
      </c>
    </row>
    <row r="246" spans="1:7">
      <c r="A246" t="s">
        <v>495</v>
      </c>
      <c r="B246" s="21"/>
      <c r="C246" s="21"/>
      <c r="D246" s="21"/>
      <c r="E246" s="21">
        <v>768</v>
      </c>
      <c r="F246" s="21"/>
      <c r="G246" s="21">
        <v>768</v>
      </c>
    </row>
    <row r="247" spans="1:7">
      <c r="A247" t="s">
        <v>497</v>
      </c>
      <c r="B247" s="21"/>
      <c r="C247" s="21"/>
      <c r="D247" s="21"/>
      <c r="E247" s="21">
        <v>117</v>
      </c>
      <c r="F247" s="21"/>
      <c r="G247" s="21">
        <v>117</v>
      </c>
    </row>
    <row r="248" spans="1:7">
      <c r="A248" t="s">
        <v>499</v>
      </c>
      <c r="B248" s="21"/>
      <c r="C248" s="21"/>
      <c r="D248" s="21"/>
      <c r="E248" s="21">
        <v>589</v>
      </c>
      <c r="F248" s="21"/>
      <c r="G248" s="21">
        <v>589</v>
      </c>
    </row>
    <row r="249" spans="1:7">
      <c r="A249" t="s">
        <v>501</v>
      </c>
      <c r="B249" s="21"/>
      <c r="C249" s="21">
        <v>656</v>
      </c>
      <c r="D249" s="21"/>
      <c r="E249" s="21"/>
      <c r="F249" s="21"/>
      <c r="G249" s="21">
        <v>656</v>
      </c>
    </row>
    <row r="250" spans="1:7">
      <c r="A250" t="s">
        <v>503</v>
      </c>
      <c r="B250" s="21"/>
      <c r="C250" s="21"/>
      <c r="D250" s="21"/>
      <c r="E250" s="21">
        <v>140</v>
      </c>
      <c r="F250" s="21"/>
      <c r="G250" s="21">
        <v>140</v>
      </c>
    </row>
    <row r="251" spans="1:7">
      <c r="A251" t="s">
        <v>505</v>
      </c>
      <c r="B251" s="21"/>
      <c r="C251" s="21">
        <v>1000</v>
      </c>
      <c r="D251" s="21"/>
      <c r="E251" s="21"/>
      <c r="F251" s="21"/>
      <c r="G251" s="21">
        <v>1000</v>
      </c>
    </row>
    <row r="252" spans="1:7">
      <c r="A252" t="s">
        <v>507</v>
      </c>
      <c r="B252" s="21"/>
      <c r="C252" s="21"/>
      <c r="D252" s="21"/>
      <c r="E252" s="21">
        <v>2443</v>
      </c>
      <c r="F252" s="21"/>
      <c r="G252" s="21">
        <v>2443</v>
      </c>
    </row>
    <row r="253" spans="1:7">
      <c r="A253" t="s">
        <v>509</v>
      </c>
      <c r="B253" s="21"/>
      <c r="C253" s="21">
        <v>355</v>
      </c>
      <c r="D253" s="21"/>
      <c r="E253" s="21"/>
      <c r="F253" s="21"/>
      <c r="G253" s="21">
        <v>355</v>
      </c>
    </row>
    <row r="254" spans="1:7">
      <c r="A254" t="s">
        <v>511</v>
      </c>
      <c r="B254" s="21"/>
      <c r="C254" s="21"/>
      <c r="D254" s="21"/>
      <c r="E254" s="21">
        <v>121</v>
      </c>
      <c r="F254" s="21"/>
      <c r="G254" s="21">
        <v>121</v>
      </c>
    </row>
    <row r="255" spans="1:7">
      <c r="A255" t="s">
        <v>513</v>
      </c>
      <c r="B255" s="21"/>
      <c r="C255" s="21"/>
      <c r="D255" s="21"/>
      <c r="E255" s="21">
        <v>164</v>
      </c>
      <c r="F255" s="21"/>
      <c r="G255" s="21">
        <v>164</v>
      </c>
    </row>
    <row r="256" spans="1:7">
      <c r="A256" t="s">
        <v>515</v>
      </c>
      <c r="B256" s="21"/>
      <c r="C256" s="21">
        <v>424</v>
      </c>
      <c r="D256" s="21"/>
      <c r="E256" s="21"/>
      <c r="F256" s="21"/>
      <c r="G256" s="21">
        <v>424</v>
      </c>
    </row>
    <row r="257" spans="1:7">
      <c r="A257" t="s">
        <v>517</v>
      </c>
      <c r="B257" s="21"/>
      <c r="C257" s="21"/>
      <c r="D257" s="21"/>
      <c r="E257" s="21">
        <v>89</v>
      </c>
      <c r="F257" s="21"/>
      <c r="G257" s="21">
        <v>89</v>
      </c>
    </row>
    <row r="258" spans="1:7">
      <c r="A258" t="s">
        <v>519</v>
      </c>
      <c r="B258" s="21">
        <v>10</v>
      </c>
      <c r="C258" s="21"/>
      <c r="D258" s="21"/>
      <c r="E258" s="21"/>
      <c r="F258" s="21"/>
      <c r="G258" s="21">
        <v>10</v>
      </c>
    </row>
    <row r="259" spans="1:7">
      <c r="A259" t="s">
        <v>521</v>
      </c>
      <c r="B259" s="21"/>
      <c r="C259" s="21"/>
      <c r="D259" s="21">
        <v>61</v>
      </c>
      <c r="E259" s="21"/>
      <c r="F259" s="21"/>
      <c r="G259" s="21">
        <v>61</v>
      </c>
    </row>
    <row r="260" spans="1:7">
      <c r="A260" t="s">
        <v>523</v>
      </c>
      <c r="B260" s="21"/>
      <c r="C260" s="21">
        <v>2025</v>
      </c>
      <c r="D260" s="21"/>
      <c r="E260" s="21"/>
      <c r="F260" s="21"/>
      <c r="G260" s="21">
        <v>2025</v>
      </c>
    </row>
    <row r="261" spans="1:7">
      <c r="A261" t="s">
        <v>525</v>
      </c>
      <c r="B261" s="21"/>
      <c r="C261" s="21"/>
      <c r="D261" s="21"/>
      <c r="E261" s="21">
        <v>198</v>
      </c>
      <c r="F261" s="21"/>
      <c r="G261" s="21">
        <v>198</v>
      </c>
    </row>
    <row r="262" spans="1:7">
      <c r="A262" t="s">
        <v>527</v>
      </c>
      <c r="B262" s="21"/>
      <c r="C262" s="21"/>
      <c r="D262" s="21"/>
      <c r="E262" s="21">
        <v>1442</v>
      </c>
      <c r="F262" s="21"/>
      <c r="G262" s="21">
        <v>1442</v>
      </c>
    </row>
    <row r="263" spans="1:7">
      <c r="A263" t="s">
        <v>529</v>
      </c>
      <c r="B263" s="21"/>
      <c r="C263" s="21">
        <v>225</v>
      </c>
      <c r="D263" s="21"/>
      <c r="E263" s="21"/>
      <c r="F263" s="21"/>
      <c r="G263" s="21">
        <v>225</v>
      </c>
    </row>
    <row r="264" spans="1:7">
      <c r="A264" t="s">
        <v>531</v>
      </c>
      <c r="B264" s="21"/>
      <c r="C264" s="21"/>
      <c r="D264" s="21"/>
      <c r="E264" s="21">
        <v>5880</v>
      </c>
      <c r="F264" s="21"/>
      <c r="G264" s="21">
        <v>5880</v>
      </c>
    </row>
    <row r="265" spans="1:7">
      <c r="A265" t="s">
        <v>533</v>
      </c>
      <c r="B265" s="21"/>
      <c r="C265" s="21"/>
      <c r="D265" s="21"/>
      <c r="E265" s="21">
        <v>7295</v>
      </c>
      <c r="F265" s="21"/>
      <c r="G265" s="21">
        <v>7295</v>
      </c>
    </row>
    <row r="266" spans="1:7">
      <c r="A266" t="s">
        <v>535</v>
      </c>
      <c r="B266" s="21"/>
      <c r="C266" s="21"/>
      <c r="D266" s="21"/>
      <c r="E266" s="21">
        <v>87</v>
      </c>
      <c r="F266" s="21"/>
      <c r="G266" s="21">
        <v>87</v>
      </c>
    </row>
    <row r="267" spans="1:7">
      <c r="A267" t="s">
        <v>537</v>
      </c>
      <c r="B267" s="21"/>
      <c r="C267" s="21">
        <v>679</v>
      </c>
      <c r="D267" s="21"/>
      <c r="E267" s="21"/>
      <c r="F267" s="21"/>
      <c r="G267" s="21">
        <v>679</v>
      </c>
    </row>
    <row r="268" spans="1:7">
      <c r="A268" t="s">
        <v>539</v>
      </c>
      <c r="B268" s="21"/>
      <c r="C268" s="21"/>
      <c r="D268" s="21"/>
      <c r="E268" s="21">
        <v>32</v>
      </c>
      <c r="F268" s="21"/>
      <c r="G268" s="21">
        <v>32</v>
      </c>
    </row>
    <row r="269" spans="1:7">
      <c r="A269" t="s">
        <v>541</v>
      </c>
      <c r="B269" s="21"/>
      <c r="C269" s="21">
        <v>78</v>
      </c>
      <c r="D269" s="21"/>
      <c r="E269" s="21"/>
      <c r="F269" s="21"/>
      <c r="G269" s="21">
        <v>78</v>
      </c>
    </row>
    <row r="270" spans="1:7">
      <c r="A270" t="s">
        <v>543</v>
      </c>
      <c r="B270" s="21"/>
      <c r="C270" s="21">
        <v>75</v>
      </c>
      <c r="D270" s="21"/>
      <c r="E270" s="21"/>
      <c r="F270" s="21"/>
      <c r="G270" s="21">
        <v>75</v>
      </c>
    </row>
    <row r="271" spans="1:7">
      <c r="A271" t="s">
        <v>545</v>
      </c>
      <c r="B271" s="21"/>
      <c r="C271" s="21">
        <v>37</v>
      </c>
      <c r="D271" s="21"/>
      <c r="E271" s="21"/>
      <c r="F271" s="21"/>
      <c r="G271" s="21">
        <v>37</v>
      </c>
    </row>
    <row r="272" spans="1:7">
      <c r="A272" t="s">
        <v>547</v>
      </c>
      <c r="B272" s="21"/>
      <c r="C272" s="21">
        <v>558</v>
      </c>
      <c r="D272" s="21"/>
      <c r="E272" s="21"/>
      <c r="F272" s="21"/>
      <c r="G272" s="21">
        <v>558</v>
      </c>
    </row>
    <row r="273" spans="1:7">
      <c r="A273" t="s">
        <v>549</v>
      </c>
      <c r="B273" s="21"/>
      <c r="C273" s="21">
        <v>9</v>
      </c>
      <c r="D273" s="21"/>
      <c r="E273" s="21"/>
      <c r="F273" s="21"/>
      <c r="G273" s="21">
        <v>9</v>
      </c>
    </row>
    <row r="274" spans="1:7">
      <c r="A274" t="s">
        <v>551</v>
      </c>
      <c r="B274" s="21"/>
      <c r="C274" s="21"/>
      <c r="D274" s="21"/>
      <c r="E274" s="21">
        <v>119</v>
      </c>
      <c r="F274" s="21"/>
      <c r="G274" s="21">
        <v>119</v>
      </c>
    </row>
    <row r="275" spans="1:7">
      <c r="A275" t="s">
        <v>553</v>
      </c>
      <c r="B275" s="21"/>
      <c r="C275" s="21">
        <v>57</v>
      </c>
      <c r="D275" s="21"/>
      <c r="E275" s="21"/>
      <c r="F275" s="21"/>
      <c r="G275" s="21">
        <v>57</v>
      </c>
    </row>
    <row r="276" spans="1:7">
      <c r="A276" t="s">
        <v>555</v>
      </c>
      <c r="B276" s="21">
        <v>595</v>
      </c>
      <c r="C276" s="21">
        <v>15</v>
      </c>
      <c r="D276" s="21"/>
      <c r="E276" s="21"/>
      <c r="F276" s="21"/>
      <c r="G276" s="21">
        <v>610</v>
      </c>
    </row>
    <row r="277" spans="1:7">
      <c r="A277" t="s">
        <v>558</v>
      </c>
      <c r="B277" s="21"/>
      <c r="C277" s="21"/>
      <c r="D277" s="21"/>
      <c r="E277" s="21">
        <v>448</v>
      </c>
      <c r="F277" s="21"/>
      <c r="G277" s="21">
        <v>448</v>
      </c>
    </row>
    <row r="278" spans="1:7">
      <c r="A278" t="s">
        <v>561</v>
      </c>
      <c r="B278" s="21"/>
      <c r="C278" s="21">
        <v>137</v>
      </c>
      <c r="D278" s="21"/>
      <c r="E278" s="21">
        <v>130</v>
      </c>
      <c r="F278" s="21"/>
      <c r="G278" s="21">
        <v>267</v>
      </c>
    </row>
    <row r="279" spans="1:7">
      <c r="A279" t="s">
        <v>564</v>
      </c>
      <c r="B279" s="21"/>
      <c r="C279" s="21"/>
      <c r="D279" s="21"/>
      <c r="E279" s="21">
        <v>238</v>
      </c>
      <c r="F279" s="21"/>
      <c r="G279" s="21">
        <v>238</v>
      </c>
    </row>
    <row r="280" spans="1:7">
      <c r="A280" t="s">
        <v>566</v>
      </c>
      <c r="B280" s="21"/>
      <c r="C280" s="21"/>
      <c r="D280" s="21"/>
      <c r="E280" s="21">
        <v>155</v>
      </c>
      <c r="F280" s="21"/>
      <c r="G280" s="21">
        <v>155</v>
      </c>
    </row>
    <row r="281" spans="1:7">
      <c r="A281" t="s">
        <v>568</v>
      </c>
      <c r="B281" s="21"/>
      <c r="C281" s="21"/>
      <c r="D281" s="21"/>
      <c r="E281" s="21">
        <v>198</v>
      </c>
      <c r="F281" s="21"/>
      <c r="G281" s="21">
        <v>198</v>
      </c>
    </row>
    <row r="282" spans="1:7">
      <c r="A282" t="s">
        <v>570</v>
      </c>
      <c r="B282" s="21"/>
      <c r="C282" s="21">
        <v>1068</v>
      </c>
      <c r="D282" s="21"/>
      <c r="E282" s="21"/>
      <c r="F282" s="21"/>
      <c r="G282" s="21">
        <v>1068</v>
      </c>
    </row>
    <row r="283" spans="1:7">
      <c r="A283" t="s">
        <v>572</v>
      </c>
      <c r="B283" s="21"/>
      <c r="C283" s="21"/>
      <c r="D283" s="21"/>
      <c r="E283" s="21">
        <v>180</v>
      </c>
      <c r="F283" s="21"/>
      <c r="G283" s="21">
        <v>180</v>
      </c>
    </row>
    <row r="284" spans="1:7">
      <c r="A284" t="s">
        <v>574</v>
      </c>
      <c r="B284" s="21"/>
      <c r="C284" s="21">
        <v>64</v>
      </c>
      <c r="D284" s="21"/>
      <c r="E284" s="21"/>
      <c r="F284" s="21"/>
      <c r="G284" s="21">
        <v>64</v>
      </c>
    </row>
    <row r="285" spans="1:7">
      <c r="A285" t="s">
        <v>576</v>
      </c>
      <c r="B285" s="21"/>
      <c r="C285" s="21">
        <v>24</v>
      </c>
      <c r="D285" s="21"/>
      <c r="E285" s="21"/>
      <c r="F285" s="21"/>
      <c r="G285" s="21">
        <v>24</v>
      </c>
    </row>
    <row r="286" spans="1:7">
      <c r="A286" t="s">
        <v>578</v>
      </c>
      <c r="B286" s="21"/>
      <c r="C286" s="21"/>
      <c r="D286" s="21"/>
      <c r="E286" s="21">
        <v>202</v>
      </c>
      <c r="F286" s="21"/>
      <c r="G286" s="21">
        <v>202</v>
      </c>
    </row>
    <row r="287" spans="1:7">
      <c r="A287" t="s">
        <v>580</v>
      </c>
      <c r="B287" s="21"/>
      <c r="C287" s="21"/>
      <c r="D287" s="21"/>
      <c r="E287" s="21">
        <v>202</v>
      </c>
      <c r="F287" s="21"/>
      <c r="G287" s="21">
        <v>202</v>
      </c>
    </row>
    <row r="288" spans="1:7">
      <c r="A288" t="s">
        <v>582</v>
      </c>
      <c r="B288" s="21"/>
      <c r="C288" s="21"/>
      <c r="D288" s="21"/>
      <c r="E288" s="21">
        <v>159</v>
      </c>
      <c r="F288" s="21"/>
      <c r="G288" s="21">
        <v>159</v>
      </c>
    </row>
    <row r="289" spans="1:7">
      <c r="A289" t="s">
        <v>584</v>
      </c>
      <c r="B289" s="21"/>
      <c r="C289" s="21"/>
      <c r="D289" s="21"/>
      <c r="E289" s="21">
        <v>80</v>
      </c>
      <c r="F289" s="21"/>
      <c r="G289" s="21">
        <v>80</v>
      </c>
    </row>
    <row r="290" spans="1:7">
      <c r="A290" t="s">
        <v>586</v>
      </c>
      <c r="B290" s="21"/>
      <c r="C290" s="21">
        <v>328</v>
      </c>
      <c r="D290" s="21"/>
      <c r="E290" s="21"/>
      <c r="F290" s="21"/>
      <c r="G290" s="21">
        <v>328</v>
      </c>
    </row>
    <row r="291" spans="1:7">
      <c r="A291" t="s">
        <v>588</v>
      </c>
      <c r="B291" s="21"/>
      <c r="C291" s="21"/>
      <c r="D291" s="21"/>
      <c r="E291" s="21">
        <v>331</v>
      </c>
      <c r="F291" s="21"/>
      <c r="G291" s="21">
        <v>331</v>
      </c>
    </row>
    <row r="292" spans="1:7">
      <c r="A292" t="s">
        <v>590</v>
      </c>
      <c r="B292" s="21"/>
      <c r="C292" s="21"/>
      <c r="D292" s="21"/>
      <c r="E292" s="21">
        <v>110</v>
      </c>
      <c r="F292" s="21"/>
      <c r="G292" s="21">
        <v>110</v>
      </c>
    </row>
    <row r="293" spans="1:7">
      <c r="A293" t="s">
        <v>592</v>
      </c>
      <c r="B293" s="21"/>
      <c r="C293" s="21">
        <v>1121</v>
      </c>
      <c r="D293" s="21"/>
      <c r="E293" s="21"/>
      <c r="F293" s="21"/>
      <c r="G293" s="21">
        <v>1121</v>
      </c>
    </row>
    <row r="294" spans="1:7">
      <c r="A294" t="s">
        <v>594</v>
      </c>
      <c r="B294" s="21"/>
      <c r="C294" s="21">
        <v>40</v>
      </c>
      <c r="D294" s="21"/>
      <c r="E294" s="21"/>
      <c r="F294" s="21"/>
      <c r="G294" s="21">
        <v>40</v>
      </c>
    </row>
    <row r="295" spans="1:7">
      <c r="A295" t="s">
        <v>596</v>
      </c>
      <c r="B295" s="21"/>
      <c r="C295" s="21">
        <v>594</v>
      </c>
      <c r="D295" s="21"/>
      <c r="E295" s="21"/>
      <c r="F295" s="21"/>
      <c r="G295" s="21">
        <v>594</v>
      </c>
    </row>
    <row r="296" spans="1:7">
      <c r="A296" t="s">
        <v>598</v>
      </c>
      <c r="B296" s="21"/>
      <c r="C296" s="21"/>
      <c r="D296" s="21"/>
      <c r="E296" s="21">
        <v>2436</v>
      </c>
      <c r="F296" s="21"/>
      <c r="G296" s="21">
        <v>2436</v>
      </c>
    </row>
    <row r="297" spans="1:7">
      <c r="A297" t="s">
        <v>600</v>
      </c>
      <c r="B297" s="21"/>
      <c r="C297" s="21"/>
      <c r="D297" s="21"/>
      <c r="E297" s="21">
        <v>411</v>
      </c>
      <c r="F297" s="21"/>
      <c r="G297" s="21">
        <v>411</v>
      </c>
    </row>
    <row r="298" spans="1:7">
      <c r="A298" t="s">
        <v>602</v>
      </c>
      <c r="B298" s="21"/>
      <c r="C298" s="21"/>
      <c r="D298" s="21"/>
      <c r="E298" s="21">
        <v>264</v>
      </c>
      <c r="F298" s="21"/>
      <c r="G298" s="21">
        <v>264</v>
      </c>
    </row>
    <row r="299" spans="1:7">
      <c r="A299" t="s">
        <v>604</v>
      </c>
      <c r="B299" s="21"/>
      <c r="C299" s="21"/>
      <c r="D299" s="21"/>
      <c r="E299" s="21">
        <v>1690</v>
      </c>
      <c r="F299" s="21"/>
      <c r="G299" s="21">
        <v>1690</v>
      </c>
    </row>
    <row r="300" spans="1:7">
      <c r="A300" t="s">
        <v>606</v>
      </c>
      <c r="B300" s="21"/>
      <c r="C300" s="21"/>
      <c r="D300" s="21"/>
      <c r="E300" s="21">
        <v>1684</v>
      </c>
      <c r="F300" s="21"/>
      <c r="G300" s="21">
        <v>1684</v>
      </c>
    </row>
    <row r="301" spans="1:7">
      <c r="A301" t="s">
        <v>608</v>
      </c>
      <c r="B301" s="21"/>
      <c r="C301" s="21"/>
      <c r="D301" s="21"/>
      <c r="E301" s="21">
        <v>80</v>
      </c>
      <c r="F301" s="21"/>
      <c r="G301" s="21">
        <v>80</v>
      </c>
    </row>
    <row r="302" spans="1:7">
      <c r="A302" t="s">
        <v>610</v>
      </c>
      <c r="B302" s="21"/>
      <c r="C302" s="21"/>
      <c r="D302" s="21"/>
      <c r="E302" s="21">
        <v>78</v>
      </c>
      <c r="F302" s="21"/>
      <c r="G302" s="21">
        <v>78</v>
      </c>
    </row>
    <row r="303" spans="1:7">
      <c r="A303" t="s">
        <v>612</v>
      </c>
      <c r="B303" s="21"/>
      <c r="C303" s="21"/>
      <c r="D303" s="21"/>
      <c r="E303" s="21">
        <v>114</v>
      </c>
      <c r="F303" s="21"/>
      <c r="G303" s="21">
        <v>114</v>
      </c>
    </row>
    <row r="304" spans="1:7">
      <c r="A304" t="s">
        <v>614</v>
      </c>
      <c r="B304" s="21"/>
      <c r="C304" s="21"/>
      <c r="D304" s="21"/>
      <c r="E304" s="21">
        <v>5512</v>
      </c>
      <c r="F304" s="21"/>
      <c r="G304" s="21">
        <v>5512</v>
      </c>
    </row>
    <row r="305" spans="1:7">
      <c r="A305" t="s">
        <v>616</v>
      </c>
      <c r="B305" s="21"/>
      <c r="C305" s="21"/>
      <c r="D305" s="21"/>
      <c r="E305" s="21">
        <v>2230</v>
      </c>
      <c r="F305" s="21"/>
      <c r="G305" s="21">
        <v>2230</v>
      </c>
    </row>
    <row r="306" spans="1:7">
      <c r="A306" t="s">
        <v>618</v>
      </c>
      <c r="B306" s="21"/>
      <c r="C306" s="21"/>
      <c r="D306" s="21"/>
      <c r="E306" s="21">
        <v>139</v>
      </c>
      <c r="F306" s="21"/>
      <c r="G306" s="21">
        <v>139</v>
      </c>
    </row>
    <row r="307" spans="1:7">
      <c r="A307" t="s">
        <v>620</v>
      </c>
      <c r="B307" s="21"/>
      <c r="C307" s="21"/>
      <c r="D307" s="21"/>
      <c r="E307" s="21">
        <v>142</v>
      </c>
      <c r="F307" s="21"/>
      <c r="G307" s="21">
        <v>142</v>
      </c>
    </row>
    <row r="308" spans="1:7">
      <c r="A308" t="s">
        <v>622</v>
      </c>
      <c r="B308" s="21"/>
      <c r="C308" s="21"/>
      <c r="D308" s="21"/>
      <c r="E308" s="21">
        <v>220</v>
      </c>
      <c r="F308" s="21"/>
      <c r="G308" s="21">
        <v>220</v>
      </c>
    </row>
    <row r="309" spans="1:7">
      <c r="A309" t="s">
        <v>624</v>
      </c>
      <c r="B309" s="21"/>
      <c r="C309" s="21"/>
      <c r="D309" s="21"/>
      <c r="E309" s="21">
        <v>255</v>
      </c>
      <c r="F309" s="21"/>
      <c r="G309" s="21">
        <v>255</v>
      </c>
    </row>
    <row r="310" spans="1:7">
      <c r="A310" t="s">
        <v>626</v>
      </c>
      <c r="B310" s="21"/>
      <c r="C310" s="21"/>
      <c r="D310" s="21"/>
      <c r="E310" s="21">
        <v>112</v>
      </c>
      <c r="F310" s="21"/>
      <c r="G310" s="21">
        <v>112</v>
      </c>
    </row>
    <row r="311" spans="1:7">
      <c r="A311" t="s">
        <v>628</v>
      </c>
      <c r="B311" s="21"/>
      <c r="C311" s="21"/>
      <c r="D311" s="21"/>
      <c r="E311" s="21">
        <v>169</v>
      </c>
      <c r="F311" s="21"/>
      <c r="G311" s="21">
        <v>169</v>
      </c>
    </row>
    <row r="312" spans="1:7">
      <c r="A312" t="s">
        <v>630</v>
      </c>
      <c r="B312" s="21"/>
      <c r="C312" s="21">
        <v>63</v>
      </c>
      <c r="D312" s="21"/>
      <c r="E312" s="21"/>
      <c r="F312" s="21"/>
      <c r="G312" s="21">
        <v>63</v>
      </c>
    </row>
    <row r="313" spans="1:7">
      <c r="A313" t="s">
        <v>632</v>
      </c>
      <c r="B313" s="21"/>
      <c r="C313" s="21"/>
      <c r="D313" s="21"/>
      <c r="E313" s="21">
        <v>280</v>
      </c>
      <c r="F313" s="21"/>
      <c r="G313" s="21">
        <v>280</v>
      </c>
    </row>
    <row r="314" spans="1:7">
      <c r="A314" t="s">
        <v>634</v>
      </c>
      <c r="B314" s="21"/>
      <c r="C314" s="21"/>
      <c r="D314" s="21"/>
      <c r="E314" s="21">
        <v>381</v>
      </c>
      <c r="F314" s="21"/>
      <c r="G314" s="21">
        <v>381</v>
      </c>
    </row>
    <row r="315" spans="1:7">
      <c r="A315" t="s">
        <v>636</v>
      </c>
      <c r="B315" s="21"/>
      <c r="C315" s="21">
        <v>774</v>
      </c>
      <c r="D315" s="21"/>
      <c r="E315" s="21"/>
      <c r="F315" s="21"/>
      <c r="G315" s="21">
        <v>774</v>
      </c>
    </row>
    <row r="316" spans="1:7">
      <c r="A316" t="s">
        <v>638</v>
      </c>
      <c r="B316" s="21"/>
      <c r="C316" s="21">
        <v>32</v>
      </c>
      <c r="D316" s="21"/>
      <c r="E316" s="21"/>
      <c r="F316" s="21"/>
      <c r="G316" s="21">
        <v>32</v>
      </c>
    </row>
    <row r="317" spans="1:7">
      <c r="A317" t="s">
        <v>640</v>
      </c>
      <c r="B317" s="21"/>
      <c r="C317" s="21"/>
      <c r="D317" s="21"/>
      <c r="E317" s="21">
        <v>137</v>
      </c>
      <c r="F317" s="21"/>
      <c r="G317" s="21">
        <v>137</v>
      </c>
    </row>
    <row r="318" spans="1:7">
      <c r="A318" t="s">
        <v>642</v>
      </c>
      <c r="B318" s="21"/>
      <c r="C318" s="21">
        <v>1257</v>
      </c>
      <c r="D318" s="21"/>
      <c r="E318" s="21"/>
      <c r="F318" s="21"/>
      <c r="G318" s="21">
        <v>1257</v>
      </c>
    </row>
    <row r="319" spans="1:7">
      <c r="A319" t="s">
        <v>644</v>
      </c>
      <c r="B319" s="21"/>
      <c r="C319" s="21">
        <v>513</v>
      </c>
      <c r="D319" s="21"/>
      <c r="E319" s="21"/>
      <c r="F319" s="21"/>
      <c r="G319" s="21">
        <v>513</v>
      </c>
    </row>
    <row r="320" spans="1:7">
      <c r="A320" t="s">
        <v>646</v>
      </c>
      <c r="B320" s="21"/>
      <c r="C320" s="21"/>
      <c r="D320" s="21"/>
      <c r="E320" s="21">
        <v>4006</v>
      </c>
      <c r="F320" s="21"/>
      <c r="G320" s="21">
        <v>4006</v>
      </c>
    </row>
    <row r="321" spans="1:7">
      <c r="A321" t="s">
        <v>648</v>
      </c>
      <c r="B321" s="21">
        <v>610</v>
      </c>
      <c r="C321" s="21"/>
      <c r="D321" s="21"/>
      <c r="E321" s="21"/>
      <c r="F321" s="21"/>
      <c r="G321" s="21">
        <v>610</v>
      </c>
    </row>
    <row r="322" spans="1:7">
      <c r="A322" t="s">
        <v>650</v>
      </c>
      <c r="B322" s="21"/>
      <c r="C322" s="21"/>
      <c r="D322" s="21"/>
      <c r="E322" s="21">
        <v>85</v>
      </c>
      <c r="F322" s="21"/>
      <c r="G322" s="21">
        <v>85</v>
      </c>
    </row>
    <row r="323" spans="1:7">
      <c r="A323" t="s">
        <v>652</v>
      </c>
      <c r="B323" s="21"/>
      <c r="C323" s="21">
        <v>181</v>
      </c>
      <c r="D323" s="21"/>
      <c r="E323" s="21"/>
      <c r="F323" s="21"/>
      <c r="G323" s="21">
        <v>181</v>
      </c>
    </row>
    <row r="324" spans="1:7">
      <c r="A324" t="s">
        <v>654</v>
      </c>
      <c r="B324" s="21"/>
      <c r="C324" s="21">
        <v>1194</v>
      </c>
      <c r="D324" s="21"/>
      <c r="E324" s="21"/>
      <c r="F324" s="21"/>
      <c r="G324" s="21">
        <v>1194</v>
      </c>
    </row>
    <row r="325" spans="1:7">
      <c r="A325" t="s">
        <v>656</v>
      </c>
      <c r="B325" s="21"/>
      <c r="C325" s="21">
        <v>326</v>
      </c>
      <c r="D325" s="21"/>
      <c r="E325" s="21"/>
      <c r="F325" s="21"/>
      <c r="G325" s="21">
        <v>326</v>
      </c>
    </row>
    <row r="326" spans="1:7">
      <c r="A326" t="s">
        <v>658</v>
      </c>
      <c r="B326" s="21"/>
      <c r="C326" s="21"/>
      <c r="D326" s="21"/>
      <c r="E326" s="21">
        <v>54</v>
      </c>
      <c r="F326" s="21"/>
      <c r="G326" s="21">
        <v>54</v>
      </c>
    </row>
    <row r="327" spans="1:7">
      <c r="A327" t="s">
        <v>660</v>
      </c>
      <c r="B327" s="21"/>
      <c r="C327" s="21"/>
      <c r="D327" s="21"/>
      <c r="E327" s="21">
        <v>192</v>
      </c>
      <c r="F327" s="21"/>
      <c r="G327" s="21">
        <v>192</v>
      </c>
    </row>
    <row r="328" spans="1:7">
      <c r="A328" t="s">
        <v>662</v>
      </c>
      <c r="B328" s="21"/>
      <c r="C328" s="21">
        <v>121</v>
      </c>
      <c r="D328" s="21"/>
      <c r="E328" s="21"/>
      <c r="F328" s="21"/>
      <c r="G328" s="21">
        <v>121</v>
      </c>
    </row>
    <row r="329" spans="1:7">
      <c r="A329" t="s">
        <v>664</v>
      </c>
      <c r="B329" s="21"/>
      <c r="C329" s="21"/>
      <c r="D329" s="21"/>
      <c r="E329" s="21">
        <v>180</v>
      </c>
      <c r="F329" s="21"/>
      <c r="G329" s="21">
        <v>180</v>
      </c>
    </row>
    <row r="330" spans="1:7">
      <c r="A330" t="s">
        <v>666</v>
      </c>
      <c r="B330" s="21"/>
      <c r="C330" s="21"/>
      <c r="D330" s="21"/>
      <c r="E330" s="21">
        <v>156</v>
      </c>
      <c r="F330" s="21"/>
      <c r="G330" s="21">
        <v>156</v>
      </c>
    </row>
    <row r="331" spans="1:7">
      <c r="A331" t="s">
        <v>668</v>
      </c>
      <c r="B331" s="21"/>
      <c r="C331" s="21"/>
      <c r="D331" s="21"/>
      <c r="E331" s="21">
        <v>5180</v>
      </c>
      <c r="F331" s="21"/>
      <c r="G331" s="21">
        <v>5180</v>
      </c>
    </row>
    <row r="332" spans="1:7">
      <c r="A332" t="s">
        <v>670</v>
      </c>
      <c r="B332" s="21"/>
      <c r="C332" s="21"/>
      <c r="D332" s="21"/>
      <c r="E332" s="21">
        <v>76</v>
      </c>
      <c r="F332" s="21"/>
      <c r="G332" s="21">
        <v>76</v>
      </c>
    </row>
    <row r="333" spans="1:7">
      <c r="A333" t="s">
        <v>672</v>
      </c>
      <c r="B333" s="21"/>
      <c r="C333" s="21">
        <v>91</v>
      </c>
      <c r="D333" s="21"/>
      <c r="E333" s="21"/>
      <c r="F333" s="21"/>
      <c r="G333" s="21">
        <v>91</v>
      </c>
    </row>
    <row r="334" spans="1:7">
      <c r="A334" t="s">
        <v>674</v>
      </c>
      <c r="B334" s="21"/>
      <c r="C334" s="21"/>
      <c r="D334" s="21"/>
      <c r="E334" s="21">
        <v>126</v>
      </c>
      <c r="F334" s="21"/>
      <c r="G334" s="21">
        <v>126</v>
      </c>
    </row>
    <row r="335" spans="1:7">
      <c r="A335" t="s">
        <v>676</v>
      </c>
      <c r="B335" s="21">
        <v>439</v>
      </c>
      <c r="C335" s="21"/>
      <c r="D335" s="21"/>
      <c r="E335" s="21"/>
      <c r="F335" s="21"/>
      <c r="G335" s="21">
        <v>439</v>
      </c>
    </row>
    <row r="336" spans="1:7">
      <c r="A336" t="s">
        <v>678</v>
      </c>
      <c r="B336" s="21"/>
      <c r="C336" s="21"/>
      <c r="D336" s="21"/>
      <c r="E336" s="21">
        <v>174</v>
      </c>
      <c r="F336" s="21"/>
      <c r="G336" s="21">
        <v>174</v>
      </c>
    </row>
    <row r="337" spans="1:7">
      <c r="A337" t="s">
        <v>680</v>
      </c>
      <c r="B337" s="21"/>
      <c r="C337" s="21"/>
      <c r="D337" s="21"/>
      <c r="E337" s="21">
        <v>375</v>
      </c>
      <c r="F337" s="21"/>
      <c r="G337" s="21">
        <v>375</v>
      </c>
    </row>
    <row r="338" spans="1:7">
      <c r="A338" t="s">
        <v>682</v>
      </c>
      <c r="B338" s="21"/>
      <c r="C338" s="21"/>
      <c r="D338" s="21"/>
      <c r="E338" s="21">
        <v>307</v>
      </c>
      <c r="F338" s="21"/>
      <c r="G338" s="21">
        <v>307</v>
      </c>
    </row>
    <row r="339" spans="1:7">
      <c r="A339" t="s">
        <v>684</v>
      </c>
      <c r="B339" s="21"/>
      <c r="C339" s="21">
        <v>19</v>
      </c>
      <c r="D339" s="21"/>
      <c r="E339" s="21"/>
      <c r="F339" s="21"/>
      <c r="G339" s="21">
        <v>19</v>
      </c>
    </row>
    <row r="340" spans="1:7">
      <c r="A340" t="s">
        <v>686</v>
      </c>
      <c r="B340" s="21"/>
      <c r="C340" s="21"/>
      <c r="D340" s="21"/>
      <c r="E340" s="21">
        <v>266</v>
      </c>
      <c r="F340" s="21"/>
      <c r="G340" s="21">
        <v>266</v>
      </c>
    </row>
    <row r="341" spans="1:7">
      <c r="A341" t="s">
        <v>688</v>
      </c>
      <c r="B341" s="21">
        <v>51</v>
      </c>
      <c r="C341" s="21"/>
      <c r="D341" s="21"/>
      <c r="E341" s="21"/>
      <c r="F341" s="21"/>
      <c r="G341" s="21">
        <v>51</v>
      </c>
    </row>
    <row r="342" spans="1:7">
      <c r="A342" t="s">
        <v>690</v>
      </c>
      <c r="B342" s="21"/>
      <c r="C342" s="21"/>
      <c r="D342" s="21"/>
      <c r="E342" s="21">
        <v>1629</v>
      </c>
      <c r="F342" s="21"/>
      <c r="G342" s="21">
        <v>1629</v>
      </c>
    </row>
    <row r="343" spans="1:7">
      <c r="A343" t="s">
        <v>692</v>
      </c>
      <c r="B343" s="21">
        <v>35</v>
      </c>
      <c r="C343" s="21"/>
      <c r="D343" s="21"/>
      <c r="E343" s="21"/>
      <c r="F343" s="21"/>
      <c r="G343" s="21">
        <v>35</v>
      </c>
    </row>
    <row r="344" spans="1:7">
      <c r="A344" t="s">
        <v>694</v>
      </c>
      <c r="B344" s="21"/>
      <c r="C344" s="21">
        <v>49</v>
      </c>
      <c r="D344" s="21"/>
      <c r="E344" s="21"/>
      <c r="F344" s="21"/>
      <c r="G344" s="21">
        <v>49</v>
      </c>
    </row>
    <row r="345" spans="1:7">
      <c r="A345" t="s">
        <v>696</v>
      </c>
      <c r="B345" s="21">
        <v>75</v>
      </c>
      <c r="C345" s="21"/>
      <c r="D345" s="21"/>
      <c r="E345" s="21"/>
      <c r="F345" s="21"/>
      <c r="G345" s="21">
        <v>75</v>
      </c>
    </row>
    <row r="346" spans="1:7">
      <c r="A346" t="s">
        <v>698</v>
      </c>
      <c r="B346" s="21"/>
      <c r="C346" s="21"/>
      <c r="D346" s="21"/>
      <c r="E346" s="21">
        <v>676</v>
      </c>
      <c r="F346" s="21"/>
      <c r="G346" s="21">
        <v>676</v>
      </c>
    </row>
    <row r="347" spans="1:7">
      <c r="A347" t="s">
        <v>700</v>
      </c>
      <c r="B347" s="21"/>
      <c r="C347" s="21"/>
      <c r="D347" s="21"/>
      <c r="E347" s="21">
        <v>1095</v>
      </c>
      <c r="F347" s="21"/>
      <c r="G347" s="21">
        <v>1095</v>
      </c>
    </row>
    <row r="348" spans="1:7">
      <c r="A348" t="s">
        <v>702</v>
      </c>
      <c r="B348" s="21"/>
      <c r="C348" s="21"/>
      <c r="D348" s="21"/>
      <c r="E348" s="21">
        <v>4498</v>
      </c>
      <c r="F348" s="21"/>
      <c r="G348" s="21">
        <v>4498</v>
      </c>
    </row>
    <row r="349" spans="1:7">
      <c r="A349" t="s">
        <v>704</v>
      </c>
      <c r="B349" s="21"/>
      <c r="C349" s="21"/>
      <c r="D349" s="21"/>
      <c r="E349" s="21">
        <v>191</v>
      </c>
      <c r="F349" s="21"/>
      <c r="G349" s="21">
        <v>191</v>
      </c>
    </row>
    <row r="350" spans="1:7">
      <c r="A350" t="s">
        <v>706</v>
      </c>
      <c r="B350" s="21"/>
      <c r="C350" s="21"/>
      <c r="D350" s="21"/>
      <c r="E350" s="21">
        <v>236</v>
      </c>
      <c r="F350" s="21"/>
      <c r="G350" s="21">
        <v>236</v>
      </c>
    </row>
    <row r="351" spans="1:7">
      <c r="A351" t="s">
        <v>708</v>
      </c>
      <c r="B351" s="21"/>
      <c r="C351" s="21"/>
      <c r="D351" s="21"/>
      <c r="E351" s="21">
        <v>116</v>
      </c>
      <c r="F351" s="21"/>
      <c r="G351" s="21">
        <v>116</v>
      </c>
    </row>
    <row r="352" spans="1:7">
      <c r="A352" t="s">
        <v>710</v>
      </c>
      <c r="B352" s="21"/>
      <c r="C352" s="21"/>
      <c r="D352" s="21"/>
      <c r="E352" s="21">
        <v>5168</v>
      </c>
      <c r="F352" s="21"/>
      <c r="G352" s="21">
        <v>5168</v>
      </c>
    </row>
    <row r="353" spans="1:7">
      <c r="A353" t="s">
        <v>712</v>
      </c>
      <c r="B353" s="21"/>
      <c r="C353" s="21">
        <v>676</v>
      </c>
      <c r="D353" s="21"/>
      <c r="E353" s="21"/>
      <c r="F353" s="21"/>
      <c r="G353" s="21">
        <v>676</v>
      </c>
    </row>
    <row r="354" spans="1:7">
      <c r="A354" t="s">
        <v>714</v>
      </c>
      <c r="B354" s="21"/>
      <c r="C354" s="21"/>
      <c r="D354" s="21"/>
      <c r="E354" s="21">
        <v>1548</v>
      </c>
      <c r="F354" s="21"/>
      <c r="G354" s="21">
        <v>1548</v>
      </c>
    </row>
    <row r="355" spans="1:7">
      <c r="A355" t="s">
        <v>716</v>
      </c>
      <c r="B355" s="21"/>
      <c r="C355" s="21">
        <v>3483</v>
      </c>
      <c r="D355" s="21"/>
      <c r="E355" s="21">
        <v>296</v>
      </c>
      <c r="F355" s="21"/>
      <c r="G355" s="21">
        <v>3779</v>
      </c>
    </row>
    <row r="356" spans="1:7">
      <c r="A356" t="s">
        <v>719</v>
      </c>
      <c r="B356" s="21"/>
      <c r="C356" s="21"/>
      <c r="D356" s="21"/>
      <c r="E356" s="21">
        <v>2443</v>
      </c>
      <c r="F356" s="21"/>
      <c r="G356" s="21">
        <v>2443</v>
      </c>
    </row>
    <row r="357" spans="1:7">
      <c r="A357" t="s">
        <v>721</v>
      </c>
      <c r="B357" s="21"/>
      <c r="C357" s="21">
        <v>955</v>
      </c>
      <c r="D357" s="21"/>
      <c r="E357" s="21"/>
      <c r="F357" s="21"/>
      <c r="G357" s="21">
        <v>955</v>
      </c>
    </row>
    <row r="358" spans="1:7">
      <c r="A358" t="s">
        <v>723</v>
      </c>
      <c r="B358" s="21"/>
      <c r="C358" s="21"/>
      <c r="D358" s="21"/>
      <c r="E358" s="21">
        <v>226</v>
      </c>
      <c r="F358" s="21"/>
      <c r="G358" s="21">
        <v>226</v>
      </c>
    </row>
    <row r="359" spans="1:7">
      <c r="A359" t="s">
        <v>725</v>
      </c>
      <c r="B359" s="21">
        <v>1122</v>
      </c>
      <c r="C359" s="21"/>
      <c r="D359" s="21"/>
      <c r="E359" s="21"/>
      <c r="F359" s="21"/>
      <c r="G359" s="21">
        <v>1122</v>
      </c>
    </row>
    <row r="360" spans="1:7">
      <c r="A360" t="s">
        <v>727</v>
      </c>
      <c r="B360" s="21"/>
      <c r="C360" s="21">
        <v>75</v>
      </c>
      <c r="D360" s="21"/>
      <c r="E360" s="21"/>
      <c r="F360" s="21"/>
      <c r="G360" s="21">
        <v>75</v>
      </c>
    </row>
    <row r="361" spans="1:7">
      <c r="A361" t="s">
        <v>729</v>
      </c>
      <c r="B361" s="21"/>
      <c r="C361" s="21">
        <v>1608</v>
      </c>
      <c r="D361" s="21"/>
      <c r="E361" s="21"/>
      <c r="F361" s="21"/>
      <c r="G361" s="21">
        <v>1608</v>
      </c>
    </row>
    <row r="362" spans="1:7">
      <c r="A362" t="s">
        <v>731</v>
      </c>
      <c r="B362" s="21"/>
      <c r="C362" s="21">
        <v>1790</v>
      </c>
      <c r="D362" s="21"/>
      <c r="E362" s="21"/>
      <c r="F362" s="21"/>
      <c r="G362" s="21">
        <v>1790</v>
      </c>
    </row>
    <row r="363" spans="1:7">
      <c r="A363" t="s">
        <v>733</v>
      </c>
      <c r="B363" s="21"/>
      <c r="C363" s="21">
        <v>252</v>
      </c>
      <c r="D363" s="21"/>
      <c r="E363" s="21"/>
      <c r="F363" s="21"/>
      <c r="G363" s="21">
        <v>252</v>
      </c>
    </row>
    <row r="364" spans="1:7">
      <c r="A364" t="s">
        <v>735</v>
      </c>
      <c r="B364" s="21"/>
      <c r="C364" s="21"/>
      <c r="D364" s="21"/>
      <c r="E364" s="21">
        <v>484</v>
      </c>
      <c r="F364" s="21"/>
      <c r="G364" s="21">
        <v>484</v>
      </c>
    </row>
    <row r="365" spans="1:7">
      <c r="A365" t="s">
        <v>737</v>
      </c>
      <c r="B365" s="21"/>
      <c r="C365" s="21"/>
      <c r="D365" s="21"/>
      <c r="E365" s="21">
        <v>53</v>
      </c>
      <c r="F365" s="21"/>
      <c r="G365" s="21">
        <v>53</v>
      </c>
    </row>
    <row r="366" spans="1:7">
      <c r="A366" t="s">
        <v>739</v>
      </c>
      <c r="B366" s="21"/>
      <c r="C366" s="21"/>
      <c r="D366" s="21"/>
      <c r="E366" s="21">
        <v>2526</v>
      </c>
      <c r="F366" s="21"/>
      <c r="G366" s="21">
        <v>2526</v>
      </c>
    </row>
    <row r="367" spans="1:7">
      <c r="A367" t="s">
        <v>741</v>
      </c>
      <c r="B367" s="21"/>
      <c r="C367" s="21"/>
      <c r="D367" s="21"/>
      <c r="E367" s="21">
        <v>91</v>
      </c>
      <c r="F367" s="21"/>
      <c r="G367" s="21">
        <v>91</v>
      </c>
    </row>
    <row r="368" spans="1:7">
      <c r="A368" t="s">
        <v>743</v>
      </c>
      <c r="B368" s="21"/>
      <c r="C368" s="21"/>
      <c r="D368" s="21"/>
      <c r="E368" s="21">
        <v>71</v>
      </c>
      <c r="F368" s="21"/>
      <c r="G368" s="21">
        <v>71</v>
      </c>
    </row>
    <row r="369" spans="1:7">
      <c r="A369" t="s">
        <v>745</v>
      </c>
      <c r="B369" s="21"/>
      <c r="C369" s="21"/>
      <c r="D369" s="21"/>
      <c r="E369" s="21">
        <v>250</v>
      </c>
      <c r="F369" s="21"/>
      <c r="G369" s="21">
        <v>250</v>
      </c>
    </row>
    <row r="370" spans="1:7">
      <c r="A370" t="s">
        <v>747</v>
      </c>
      <c r="B370" s="21"/>
      <c r="C370" s="21">
        <v>34</v>
      </c>
      <c r="D370" s="21"/>
      <c r="E370" s="21"/>
      <c r="F370" s="21"/>
      <c r="G370" s="21">
        <v>34</v>
      </c>
    </row>
    <row r="371" spans="1:7">
      <c r="A371" t="s">
        <v>749</v>
      </c>
      <c r="B371" s="21"/>
      <c r="C371" s="21"/>
      <c r="D371" s="21"/>
      <c r="E371" s="21">
        <v>100</v>
      </c>
      <c r="F371" s="21"/>
      <c r="G371" s="21">
        <v>100</v>
      </c>
    </row>
    <row r="372" spans="1:7">
      <c r="A372" t="s">
        <v>751</v>
      </c>
      <c r="B372" s="21"/>
      <c r="C372" s="21"/>
      <c r="D372" s="21"/>
      <c r="E372" s="21">
        <v>126</v>
      </c>
      <c r="F372" s="21"/>
      <c r="G372" s="21">
        <v>126</v>
      </c>
    </row>
    <row r="373" spans="1:7">
      <c r="A373" t="s">
        <v>753</v>
      </c>
      <c r="B373" s="21"/>
      <c r="C373" s="21">
        <v>504</v>
      </c>
      <c r="D373" s="21"/>
      <c r="E373" s="21"/>
      <c r="F373" s="21"/>
      <c r="G373" s="21">
        <v>504</v>
      </c>
    </row>
    <row r="374" spans="1:7">
      <c r="A374" t="s">
        <v>755</v>
      </c>
      <c r="B374" s="21"/>
      <c r="C374" s="21">
        <v>1758</v>
      </c>
      <c r="D374" s="21"/>
      <c r="E374" s="21"/>
      <c r="F374" s="21"/>
      <c r="G374" s="21">
        <v>1758</v>
      </c>
    </row>
    <row r="375" spans="1:7">
      <c r="A375" t="s">
        <v>757</v>
      </c>
      <c r="B375" s="21"/>
      <c r="C375" s="21"/>
      <c r="D375" s="21"/>
      <c r="E375" s="21">
        <v>2551</v>
      </c>
      <c r="F375" s="21"/>
      <c r="G375" s="21">
        <v>2551</v>
      </c>
    </row>
    <row r="376" spans="1:7">
      <c r="A376" t="s">
        <v>759</v>
      </c>
      <c r="B376" s="21"/>
      <c r="C376" s="21"/>
      <c r="D376" s="21"/>
      <c r="E376" s="21">
        <v>159</v>
      </c>
      <c r="F376" s="21"/>
      <c r="G376" s="21">
        <v>159</v>
      </c>
    </row>
    <row r="377" spans="1:7">
      <c r="A377" t="s">
        <v>761</v>
      </c>
      <c r="B377" s="21"/>
      <c r="C377" s="21">
        <v>115</v>
      </c>
      <c r="D377" s="21"/>
      <c r="E377" s="21"/>
      <c r="F377" s="21"/>
      <c r="G377" s="21">
        <v>115</v>
      </c>
    </row>
    <row r="378" spans="1:7">
      <c r="A378" t="s">
        <v>763</v>
      </c>
      <c r="B378" s="21"/>
      <c r="C378" s="21">
        <v>113</v>
      </c>
      <c r="D378" s="21"/>
      <c r="E378" s="21"/>
      <c r="F378" s="21"/>
      <c r="G378" s="21">
        <v>113</v>
      </c>
    </row>
    <row r="379" spans="1:7">
      <c r="A379" t="s">
        <v>765</v>
      </c>
      <c r="B379" s="21"/>
      <c r="C379" s="21">
        <v>10</v>
      </c>
      <c r="D379" s="21"/>
      <c r="E379" s="21"/>
      <c r="F379" s="21"/>
      <c r="G379" s="21">
        <v>10</v>
      </c>
    </row>
    <row r="380" spans="1:7">
      <c r="A380" t="s">
        <v>767</v>
      </c>
      <c r="B380" s="21"/>
      <c r="C380" s="21">
        <v>395</v>
      </c>
      <c r="D380" s="21"/>
      <c r="E380" s="21"/>
      <c r="F380" s="21"/>
      <c r="G380" s="21">
        <v>395</v>
      </c>
    </row>
    <row r="381" spans="1:7">
      <c r="A381" t="s">
        <v>769</v>
      </c>
      <c r="B381" s="21"/>
      <c r="C381" s="21"/>
      <c r="D381" s="21"/>
      <c r="E381" s="21">
        <v>1604</v>
      </c>
      <c r="F381" s="21"/>
      <c r="G381" s="21">
        <v>1604</v>
      </c>
    </row>
    <row r="382" spans="1:7">
      <c r="A382" t="s">
        <v>771</v>
      </c>
      <c r="B382" s="21"/>
      <c r="C382" s="21"/>
      <c r="D382" s="21"/>
      <c r="E382" s="21">
        <v>2218</v>
      </c>
      <c r="F382" s="21"/>
      <c r="G382" s="21">
        <v>2218</v>
      </c>
    </row>
    <row r="383" spans="1:7">
      <c r="A383" t="s">
        <v>773</v>
      </c>
      <c r="B383" s="21"/>
      <c r="C383" s="21">
        <v>1</v>
      </c>
      <c r="D383" s="21"/>
      <c r="E383" s="21"/>
      <c r="F383" s="21"/>
      <c r="G383" s="21">
        <v>1</v>
      </c>
    </row>
    <row r="384" spans="1:7">
      <c r="A384" t="s">
        <v>775</v>
      </c>
      <c r="B384" s="21"/>
      <c r="C384" s="21"/>
      <c r="D384" s="21"/>
      <c r="E384" s="21">
        <v>268</v>
      </c>
      <c r="F384" s="21"/>
      <c r="G384" s="21">
        <v>268</v>
      </c>
    </row>
    <row r="385" spans="1:7">
      <c r="A385" t="s">
        <v>777</v>
      </c>
      <c r="B385" s="21"/>
      <c r="C385" s="21"/>
      <c r="D385" s="21"/>
      <c r="E385" s="21">
        <v>1894</v>
      </c>
      <c r="F385" s="21"/>
      <c r="G385" s="21">
        <v>1894</v>
      </c>
    </row>
    <row r="386" spans="1:7">
      <c r="A386" t="s">
        <v>779</v>
      </c>
      <c r="B386" s="21"/>
      <c r="C386" s="21"/>
      <c r="D386" s="21"/>
      <c r="E386" s="21">
        <v>185</v>
      </c>
      <c r="F386" s="21"/>
      <c r="G386" s="21">
        <v>185</v>
      </c>
    </row>
    <row r="387" spans="1:7">
      <c r="A387" t="s">
        <v>781</v>
      </c>
      <c r="B387" s="21"/>
      <c r="C387" s="21"/>
      <c r="D387" s="21"/>
      <c r="E387" s="21">
        <v>2331</v>
      </c>
      <c r="F387" s="21"/>
      <c r="G387" s="21">
        <v>2331</v>
      </c>
    </row>
    <row r="388" spans="1:7">
      <c r="A388" t="s">
        <v>783</v>
      </c>
      <c r="B388" s="21"/>
      <c r="C388" s="21"/>
      <c r="D388" s="21"/>
      <c r="E388" s="21">
        <v>340</v>
      </c>
      <c r="F388" s="21"/>
      <c r="G388" s="21">
        <v>340</v>
      </c>
    </row>
    <row r="389" spans="1:7">
      <c r="A389" t="s">
        <v>785</v>
      </c>
      <c r="B389" s="21"/>
      <c r="C389" s="21"/>
      <c r="D389" s="21"/>
      <c r="E389" s="21">
        <v>1573</v>
      </c>
      <c r="F389" s="21"/>
      <c r="G389" s="21">
        <v>1573</v>
      </c>
    </row>
    <row r="390" spans="1:7">
      <c r="A390" t="s">
        <v>787</v>
      </c>
      <c r="B390" s="21"/>
      <c r="C390" s="21"/>
      <c r="D390" s="21"/>
      <c r="E390" s="21">
        <v>3533</v>
      </c>
      <c r="F390" s="21"/>
      <c r="G390" s="21">
        <v>3533</v>
      </c>
    </row>
    <row r="391" spans="1:7">
      <c r="A391" t="s">
        <v>789</v>
      </c>
      <c r="B391" s="21">
        <v>390</v>
      </c>
      <c r="C391" s="21"/>
      <c r="D391" s="21"/>
      <c r="E391" s="21"/>
      <c r="F391" s="21"/>
      <c r="G391" s="21">
        <v>390</v>
      </c>
    </row>
    <row r="392" spans="1:7">
      <c r="A392" t="s">
        <v>791</v>
      </c>
      <c r="B392" s="21"/>
      <c r="C392" s="21"/>
      <c r="D392" s="21"/>
      <c r="E392" s="21">
        <v>1539</v>
      </c>
      <c r="F392" s="21"/>
      <c r="G392" s="21">
        <v>1539</v>
      </c>
    </row>
    <row r="393" spans="1:7">
      <c r="A393" t="s">
        <v>793</v>
      </c>
      <c r="B393" s="21"/>
      <c r="C393" s="21"/>
      <c r="D393" s="21"/>
      <c r="E393" s="21">
        <v>50</v>
      </c>
      <c r="F393" s="21"/>
      <c r="G393" s="21">
        <v>50</v>
      </c>
    </row>
    <row r="394" spans="1:7">
      <c r="A394" t="s">
        <v>795</v>
      </c>
      <c r="B394" s="21"/>
      <c r="C394" s="21"/>
      <c r="D394" s="21"/>
      <c r="E394" s="21">
        <v>140</v>
      </c>
      <c r="F394" s="21"/>
      <c r="G394" s="21">
        <v>140</v>
      </c>
    </row>
    <row r="395" spans="1:7">
      <c r="A395" t="s">
        <v>797</v>
      </c>
      <c r="B395" s="21"/>
      <c r="C395" s="21">
        <v>2179</v>
      </c>
      <c r="D395" s="21"/>
      <c r="E395" s="21"/>
      <c r="F395" s="21"/>
      <c r="G395" s="21">
        <v>2179</v>
      </c>
    </row>
    <row r="396" spans="1:7">
      <c r="A396" t="s">
        <v>799</v>
      </c>
      <c r="B396" s="21"/>
      <c r="C396" s="21">
        <v>742</v>
      </c>
      <c r="D396" s="21"/>
      <c r="E396" s="21"/>
      <c r="F396" s="21"/>
      <c r="G396" s="21">
        <v>742</v>
      </c>
    </row>
    <row r="397" spans="1:7">
      <c r="A397" t="s">
        <v>801</v>
      </c>
      <c r="B397" s="21"/>
      <c r="C397" s="21">
        <v>16</v>
      </c>
      <c r="D397" s="21"/>
      <c r="E397" s="21"/>
      <c r="F397" s="21"/>
      <c r="G397" s="21">
        <v>16</v>
      </c>
    </row>
    <row r="398" spans="1:7">
      <c r="A398" t="s">
        <v>803</v>
      </c>
      <c r="B398" s="21"/>
      <c r="C398" s="21"/>
      <c r="D398" s="21"/>
      <c r="E398" s="21">
        <v>6406</v>
      </c>
      <c r="F398" s="21"/>
      <c r="G398" s="21">
        <v>6406</v>
      </c>
    </row>
    <row r="399" spans="1:7">
      <c r="A399" t="s">
        <v>805</v>
      </c>
      <c r="B399" s="21"/>
      <c r="C399" s="21">
        <v>13</v>
      </c>
      <c r="D399" s="21"/>
      <c r="E399" s="21"/>
      <c r="F399" s="21"/>
      <c r="G399" s="21">
        <v>13</v>
      </c>
    </row>
    <row r="400" spans="1:7">
      <c r="A400" t="s">
        <v>807</v>
      </c>
      <c r="B400" s="21"/>
      <c r="C400" s="21">
        <v>2072</v>
      </c>
      <c r="D400" s="21"/>
      <c r="E400" s="21"/>
      <c r="F400" s="21"/>
      <c r="G400" s="21">
        <v>2072</v>
      </c>
    </row>
    <row r="401" spans="1:7">
      <c r="A401" t="s">
        <v>809</v>
      </c>
      <c r="B401" s="21"/>
      <c r="C401" s="21"/>
      <c r="D401" s="21"/>
      <c r="E401" s="21">
        <v>3177</v>
      </c>
      <c r="F401" s="21"/>
      <c r="G401" s="21">
        <v>3177</v>
      </c>
    </row>
    <row r="402" spans="1:7">
      <c r="A402" t="s">
        <v>811</v>
      </c>
      <c r="B402" s="21"/>
      <c r="C402" s="21"/>
      <c r="D402" s="21"/>
      <c r="E402" s="21">
        <v>194</v>
      </c>
      <c r="F402" s="21"/>
      <c r="G402" s="21">
        <v>194</v>
      </c>
    </row>
    <row r="403" spans="1:7">
      <c r="A403" t="s">
        <v>813</v>
      </c>
      <c r="B403" s="21"/>
      <c r="C403" s="21"/>
      <c r="D403" s="21"/>
      <c r="E403" s="21">
        <v>366</v>
      </c>
      <c r="F403" s="21"/>
      <c r="G403" s="21">
        <v>366</v>
      </c>
    </row>
    <row r="404" spans="1:7">
      <c r="A404" t="s">
        <v>815</v>
      </c>
      <c r="B404" s="21"/>
      <c r="C404" s="21"/>
      <c r="D404" s="21"/>
      <c r="E404" s="21">
        <v>125</v>
      </c>
      <c r="F404" s="21"/>
      <c r="G404" s="21">
        <v>125</v>
      </c>
    </row>
    <row r="405" spans="1:7">
      <c r="A405" t="s">
        <v>817</v>
      </c>
      <c r="B405" s="21"/>
      <c r="C405" s="21"/>
      <c r="D405" s="21"/>
      <c r="E405" s="21">
        <v>2053</v>
      </c>
      <c r="F405" s="21"/>
      <c r="G405" s="21">
        <v>2053</v>
      </c>
    </row>
    <row r="406" spans="1:7">
      <c r="A406" t="s">
        <v>819</v>
      </c>
      <c r="B406" s="21"/>
      <c r="C406" s="21"/>
      <c r="D406" s="21"/>
      <c r="E406" s="21">
        <v>1071</v>
      </c>
      <c r="F406" s="21"/>
      <c r="G406" s="21">
        <v>1071</v>
      </c>
    </row>
    <row r="407" spans="1:7">
      <c r="A407" t="s">
        <v>821</v>
      </c>
      <c r="B407" s="21"/>
      <c r="C407" s="21">
        <v>4306</v>
      </c>
      <c r="D407" s="21"/>
      <c r="E407" s="21"/>
      <c r="F407" s="21"/>
      <c r="G407" s="21">
        <v>4306</v>
      </c>
    </row>
    <row r="408" spans="1:7">
      <c r="A408" t="s">
        <v>824</v>
      </c>
      <c r="B408" s="21"/>
      <c r="C408" s="21">
        <v>750</v>
      </c>
      <c r="D408" s="21"/>
      <c r="E408" s="21"/>
      <c r="F408" s="21"/>
      <c r="G408" s="21">
        <v>750</v>
      </c>
    </row>
    <row r="409" spans="1:7">
      <c r="A409" t="s">
        <v>826</v>
      </c>
      <c r="B409" s="21">
        <v>898</v>
      </c>
      <c r="C409" s="21"/>
      <c r="D409" s="21"/>
      <c r="E409" s="21"/>
      <c r="F409" s="21"/>
      <c r="G409" s="21">
        <v>898</v>
      </c>
    </row>
    <row r="410" spans="1:7">
      <c r="A410" t="s">
        <v>828</v>
      </c>
      <c r="B410" s="21"/>
      <c r="C410" s="21"/>
      <c r="D410" s="21"/>
      <c r="E410" s="21">
        <v>16</v>
      </c>
      <c r="F410" s="21"/>
      <c r="G410" s="21">
        <v>16</v>
      </c>
    </row>
    <row r="411" spans="1:7">
      <c r="A411" t="s">
        <v>830</v>
      </c>
      <c r="B411" s="21"/>
      <c r="C411" s="21"/>
      <c r="D411" s="21"/>
      <c r="E411" s="21">
        <v>762</v>
      </c>
      <c r="F411" s="21"/>
      <c r="G411" s="21">
        <v>762</v>
      </c>
    </row>
    <row r="412" spans="1:7">
      <c r="A412" t="s">
        <v>832</v>
      </c>
      <c r="B412" s="21"/>
      <c r="C412" s="21"/>
      <c r="D412" s="21"/>
      <c r="E412" s="21">
        <v>102</v>
      </c>
      <c r="F412" s="21"/>
      <c r="G412" s="21">
        <v>102</v>
      </c>
    </row>
    <row r="413" spans="1:7">
      <c r="A413" t="s">
        <v>834</v>
      </c>
      <c r="B413" s="21"/>
      <c r="C413" s="21">
        <v>77</v>
      </c>
      <c r="D413" s="21"/>
      <c r="E413" s="21"/>
      <c r="F413" s="21"/>
      <c r="G413" s="21">
        <v>77</v>
      </c>
    </row>
    <row r="414" spans="1:7">
      <c r="A414" t="s">
        <v>836</v>
      </c>
      <c r="B414" s="21"/>
      <c r="C414" s="21">
        <v>347</v>
      </c>
      <c r="D414" s="21"/>
      <c r="E414" s="21"/>
      <c r="F414" s="21"/>
      <c r="G414" s="21">
        <v>347</v>
      </c>
    </row>
    <row r="415" spans="1:7">
      <c r="A415" t="s">
        <v>838</v>
      </c>
      <c r="B415" s="21"/>
      <c r="C415" s="21"/>
      <c r="D415" s="21"/>
      <c r="E415" s="21">
        <v>244</v>
      </c>
      <c r="F415" s="21"/>
      <c r="G415" s="21">
        <v>244</v>
      </c>
    </row>
    <row r="416" spans="1:7">
      <c r="A416" t="s">
        <v>840</v>
      </c>
      <c r="B416" s="21"/>
      <c r="C416" s="21">
        <v>67</v>
      </c>
      <c r="D416" s="21"/>
      <c r="E416" s="21">
        <v>316</v>
      </c>
      <c r="F416" s="21"/>
      <c r="G416" s="21">
        <v>383</v>
      </c>
    </row>
    <row r="417" spans="1:7">
      <c r="A417" t="s">
        <v>843</v>
      </c>
      <c r="B417" s="21"/>
      <c r="C417" s="21"/>
      <c r="D417" s="21"/>
      <c r="E417" s="21">
        <v>354</v>
      </c>
      <c r="F417" s="21"/>
      <c r="G417" s="21">
        <v>354</v>
      </c>
    </row>
    <row r="418" spans="1:7">
      <c r="A418" t="s">
        <v>846</v>
      </c>
      <c r="B418" s="21"/>
      <c r="C418" s="21"/>
      <c r="D418" s="21"/>
      <c r="E418" s="21">
        <v>138</v>
      </c>
      <c r="F418" s="21"/>
      <c r="G418" s="21">
        <v>138</v>
      </c>
    </row>
    <row r="419" spans="1:7">
      <c r="A419" t="s">
        <v>848</v>
      </c>
      <c r="B419" s="21"/>
      <c r="C419" s="21"/>
      <c r="D419" s="21"/>
      <c r="E419" s="21">
        <v>1815</v>
      </c>
      <c r="F419" s="21"/>
      <c r="G419" s="21">
        <v>1815</v>
      </c>
    </row>
    <row r="420" spans="1:7">
      <c r="A420" t="s">
        <v>850</v>
      </c>
      <c r="B420" s="21"/>
      <c r="C420" s="21">
        <v>180</v>
      </c>
      <c r="D420" s="21"/>
      <c r="E420" s="21"/>
      <c r="F420" s="21"/>
      <c r="G420" s="21">
        <v>180</v>
      </c>
    </row>
    <row r="421" spans="1:7">
      <c r="A421" t="s">
        <v>852</v>
      </c>
      <c r="B421" s="21"/>
      <c r="C421" s="21"/>
      <c r="D421" s="21"/>
      <c r="E421" s="21">
        <v>1606</v>
      </c>
      <c r="F421" s="21"/>
      <c r="G421" s="21">
        <v>1606</v>
      </c>
    </row>
    <row r="422" spans="1:7">
      <c r="A422" t="s">
        <v>854</v>
      </c>
      <c r="B422" s="21"/>
      <c r="C422" s="21"/>
      <c r="D422" s="21"/>
      <c r="E422" s="21">
        <v>1884</v>
      </c>
      <c r="F422" s="21"/>
      <c r="G422" s="21">
        <v>1884</v>
      </c>
    </row>
    <row r="423" spans="1:7">
      <c r="A423" t="s">
        <v>856</v>
      </c>
      <c r="B423" s="21"/>
      <c r="C423" s="21">
        <v>22</v>
      </c>
      <c r="D423" s="21"/>
      <c r="E423" s="21"/>
      <c r="F423" s="21"/>
      <c r="G423" s="21">
        <v>22</v>
      </c>
    </row>
    <row r="424" spans="1:7">
      <c r="A424" t="s">
        <v>858</v>
      </c>
      <c r="B424" s="21"/>
      <c r="C424" s="21">
        <v>1979</v>
      </c>
      <c r="D424" s="21"/>
      <c r="E424" s="21"/>
      <c r="F424" s="21"/>
      <c r="G424" s="21">
        <v>1979</v>
      </c>
    </row>
    <row r="425" spans="1:7">
      <c r="A425" t="s">
        <v>860</v>
      </c>
      <c r="B425" s="21">
        <v>135</v>
      </c>
      <c r="C425" s="21"/>
      <c r="D425" s="21"/>
      <c r="E425" s="21"/>
      <c r="F425" s="21"/>
      <c r="G425" s="21">
        <v>135</v>
      </c>
    </row>
    <row r="426" spans="1:7">
      <c r="A426" t="s">
        <v>862</v>
      </c>
      <c r="B426" s="21"/>
      <c r="C426" s="21"/>
      <c r="D426" s="21"/>
      <c r="E426" s="21">
        <v>943</v>
      </c>
      <c r="F426" s="21"/>
      <c r="G426" s="21">
        <v>943</v>
      </c>
    </row>
    <row r="427" spans="1:7">
      <c r="A427" t="s">
        <v>864</v>
      </c>
      <c r="B427" s="21"/>
      <c r="C427" s="21">
        <v>3410</v>
      </c>
      <c r="D427" s="21"/>
      <c r="E427" s="21"/>
      <c r="F427" s="21"/>
      <c r="G427" s="21">
        <v>3410</v>
      </c>
    </row>
    <row r="428" spans="1:7">
      <c r="A428" t="s">
        <v>866</v>
      </c>
      <c r="B428" s="21"/>
      <c r="C428" s="21"/>
      <c r="D428" s="21"/>
      <c r="E428" s="21">
        <v>5139</v>
      </c>
      <c r="F428" s="21"/>
      <c r="G428" s="21">
        <v>5139</v>
      </c>
    </row>
    <row r="429" spans="1:7">
      <c r="A429" t="s">
        <v>868</v>
      </c>
      <c r="B429" s="21">
        <v>524</v>
      </c>
      <c r="C429" s="21"/>
      <c r="D429" s="21"/>
      <c r="E429" s="21"/>
      <c r="F429" s="21"/>
      <c r="G429" s="21">
        <v>524</v>
      </c>
    </row>
    <row r="430" spans="1:7">
      <c r="A430" t="s">
        <v>870</v>
      </c>
      <c r="B430" s="21"/>
      <c r="C430" s="21"/>
      <c r="D430" s="21"/>
      <c r="E430" s="21">
        <v>147</v>
      </c>
      <c r="F430" s="21"/>
      <c r="G430" s="21">
        <v>147</v>
      </c>
    </row>
    <row r="431" spans="1:7">
      <c r="A431" t="s">
        <v>872</v>
      </c>
      <c r="B431" s="21"/>
      <c r="C431" s="21"/>
      <c r="D431" s="21"/>
      <c r="E431" s="21">
        <v>133</v>
      </c>
      <c r="F431" s="21"/>
      <c r="G431" s="21">
        <v>133</v>
      </c>
    </row>
    <row r="432" spans="1:7">
      <c r="A432" t="s">
        <v>874</v>
      </c>
      <c r="B432" s="21"/>
      <c r="C432" s="21">
        <v>1130</v>
      </c>
      <c r="D432" s="21"/>
      <c r="E432" s="21"/>
      <c r="F432" s="21"/>
      <c r="G432" s="21">
        <v>1130</v>
      </c>
    </row>
    <row r="433" spans="1:7">
      <c r="A433" t="s">
        <v>876</v>
      </c>
      <c r="B433" s="21"/>
      <c r="C433" s="21">
        <v>1</v>
      </c>
      <c r="D433" s="21"/>
      <c r="E433" s="21"/>
      <c r="F433" s="21"/>
      <c r="G433" s="21">
        <v>1</v>
      </c>
    </row>
    <row r="434" spans="1:7">
      <c r="A434" t="s">
        <v>878</v>
      </c>
      <c r="B434" s="21"/>
      <c r="C434" s="21"/>
      <c r="D434" s="21"/>
      <c r="E434" s="21">
        <v>134</v>
      </c>
      <c r="F434" s="21"/>
      <c r="G434" s="21">
        <v>134</v>
      </c>
    </row>
    <row r="435" spans="1:7">
      <c r="A435" t="s">
        <v>880</v>
      </c>
      <c r="B435" s="21"/>
      <c r="C435" s="21"/>
      <c r="D435" s="21"/>
      <c r="E435" s="21">
        <v>156</v>
      </c>
      <c r="F435" s="21"/>
      <c r="G435" s="21">
        <v>156</v>
      </c>
    </row>
    <row r="436" spans="1:7">
      <c r="A436" t="s">
        <v>882</v>
      </c>
      <c r="B436" s="21"/>
      <c r="C436" s="21"/>
      <c r="D436" s="21"/>
      <c r="E436" s="21">
        <v>454</v>
      </c>
      <c r="F436" s="21"/>
      <c r="G436" s="21">
        <v>454</v>
      </c>
    </row>
    <row r="437" spans="1:7">
      <c r="A437" t="s">
        <v>884</v>
      </c>
      <c r="B437" s="21"/>
      <c r="C437" s="21"/>
      <c r="D437" s="21"/>
      <c r="E437" s="21">
        <v>361</v>
      </c>
      <c r="F437" s="21"/>
      <c r="G437" s="21">
        <v>361</v>
      </c>
    </row>
    <row r="438" spans="1:7">
      <c r="A438" t="s">
        <v>886</v>
      </c>
      <c r="B438" s="21"/>
      <c r="C438" s="21">
        <v>162</v>
      </c>
      <c r="D438" s="21"/>
      <c r="E438" s="21"/>
      <c r="F438" s="21"/>
      <c r="G438" s="21">
        <v>162</v>
      </c>
    </row>
    <row r="439" spans="1:7">
      <c r="A439" t="s">
        <v>888</v>
      </c>
      <c r="B439" s="21"/>
      <c r="C439" s="21"/>
      <c r="D439" s="21"/>
      <c r="E439" s="21">
        <v>307</v>
      </c>
      <c r="F439" s="21"/>
      <c r="G439" s="21">
        <v>307</v>
      </c>
    </row>
    <row r="440" spans="1:7">
      <c r="A440" t="s">
        <v>890</v>
      </c>
      <c r="B440" s="21">
        <v>17</v>
      </c>
      <c r="C440" s="21"/>
      <c r="D440" s="21"/>
      <c r="E440" s="21"/>
      <c r="F440" s="21"/>
      <c r="G440" s="21">
        <v>17</v>
      </c>
    </row>
    <row r="441" spans="1:7">
      <c r="A441" t="s">
        <v>892</v>
      </c>
      <c r="B441" s="21"/>
      <c r="C441" s="21">
        <v>7</v>
      </c>
      <c r="D441" s="21"/>
      <c r="E441" s="21"/>
      <c r="F441" s="21"/>
      <c r="G441" s="21">
        <v>7</v>
      </c>
    </row>
    <row r="442" spans="1:7">
      <c r="A442" t="s">
        <v>894</v>
      </c>
      <c r="B442" s="21"/>
      <c r="C442" s="21"/>
      <c r="D442" s="21"/>
      <c r="E442" s="21">
        <v>2283</v>
      </c>
      <c r="F442" s="21"/>
      <c r="G442" s="21">
        <v>2283</v>
      </c>
    </row>
    <row r="443" spans="1:7">
      <c r="A443" t="s">
        <v>896</v>
      </c>
      <c r="B443" s="21"/>
      <c r="C443" s="21"/>
      <c r="D443" s="21"/>
      <c r="E443" s="21">
        <v>261</v>
      </c>
      <c r="F443" s="21"/>
      <c r="G443" s="21">
        <v>261</v>
      </c>
    </row>
    <row r="444" spans="1:7">
      <c r="A444" t="s">
        <v>898</v>
      </c>
      <c r="B444" s="21"/>
      <c r="C444" s="21">
        <v>18</v>
      </c>
      <c r="D444" s="21"/>
      <c r="E444" s="21"/>
      <c r="F444" s="21"/>
      <c r="G444" s="21">
        <v>18</v>
      </c>
    </row>
    <row r="445" spans="1:7">
      <c r="A445" t="s">
        <v>900</v>
      </c>
      <c r="B445" s="21"/>
      <c r="C445" s="21"/>
      <c r="D445" s="21"/>
      <c r="E445" s="21">
        <v>3596</v>
      </c>
      <c r="F445" s="21"/>
      <c r="G445" s="21">
        <v>3596</v>
      </c>
    </row>
    <row r="446" spans="1:7">
      <c r="A446" t="s">
        <v>902</v>
      </c>
      <c r="B446" s="21"/>
      <c r="C446" s="21"/>
      <c r="D446" s="21">
        <v>31</v>
      </c>
      <c r="E446" s="21"/>
      <c r="F446" s="21"/>
      <c r="G446" s="21">
        <v>31</v>
      </c>
    </row>
    <row r="447" spans="1:7">
      <c r="A447" t="s">
        <v>904</v>
      </c>
      <c r="B447" s="21"/>
      <c r="C447" s="21"/>
      <c r="D447" s="21"/>
      <c r="E447" s="21">
        <v>300</v>
      </c>
      <c r="F447" s="21"/>
      <c r="G447" s="21">
        <v>300</v>
      </c>
    </row>
    <row r="448" spans="1:7">
      <c r="A448" t="s">
        <v>906</v>
      </c>
      <c r="B448" s="21"/>
      <c r="C448" s="21"/>
      <c r="D448" s="21"/>
      <c r="E448" s="21">
        <v>157</v>
      </c>
      <c r="F448" s="21"/>
      <c r="G448" s="21">
        <v>157</v>
      </c>
    </row>
    <row r="449" spans="1:7">
      <c r="A449" t="s">
        <v>908</v>
      </c>
      <c r="B449" s="21"/>
      <c r="C449" s="21"/>
      <c r="D449" s="21"/>
      <c r="E449" s="21">
        <v>85</v>
      </c>
      <c r="F449" s="21"/>
      <c r="G449" s="21">
        <v>85</v>
      </c>
    </row>
    <row r="450" spans="1:7">
      <c r="A450" t="s">
        <v>910</v>
      </c>
      <c r="B450" s="21"/>
      <c r="C450" s="21">
        <v>1657</v>
      </c>
      <c r="D450" s="21"/>
      <c r="E450" s="21"/>
      <c r="F450" s="21"/>
      <c r="G450" s="21">
        <v>1657</v>
      </c>
    </row>
    <row r="451" spans="1:7">
      <c r="A451" t="s">
        <v>912</v>
      </c>
      <c r="B451" s="21"/>
      <c r="C451" s="21">
        <v>4428</v>
      </c>
      <c r="D451" s="21"/>
      <c r="E451" s="21"/>
      <c r="F451" s="21"/>
      <c r="G451" s="21">
        <v>4428</v>
      </c>
    </row>
    <row r="452" spans="1:7">
      <c r="A452" t="s">
        <v>914</v>
      </c>
      <c r="B452" s="21"/>
      <c r="C452" s="21">
        <v>45</v>
      </c>
      <c r="D452" s="21"/>
      <c r="E452" s="21"/>
      <c r="F452" s="21"/>
      <c r="G452" s="21">
        <v>45</v>
      </c>
    </row>
    <row r="453" spans="1:7">
      <c r="A453" t="s">
        <v>916</v>
      </c>
      <c r="B453" s="21"/>
      <c r="C453" s="21">
        <v>55</v>
      </c>
      <c r="D453" s="21"/>
      <c r="E453" s="21"/>
      <c r="F453" s="21"/>
      <c r="G453" s="21">
        <v>55</v>
      </c>
    </row>
    <row r="454" spans="1:7">
      <c r="A454" t="s">
        <v>918</v>
      </c>
      <c r="B454" s="21"/>
      <c r="C454" s="21">
        <v>88</v>
      </c>
      <c r="D454" s="21"/>
      <c r="E454" s="21"/>
      <c r="F454" s="21"/>
      <c r="G454" s="21">
        <v>88</v>
      </c>
    </row>
    <row r="455" spans="1:7">
      <c r="A455" t="s">
        <v>920</v>
      </c>
      <c r="B455" s="21"/>
      <c r="C455" s="21">
        <v>156</v>
      </c>
      <c r="D455" s="21"/>
      <c r="E455" s="21"/>
      <c r="F455" s="21"/>
      <c r="G455" s="21">
        <v>156</v>
      </c>
    </row>
    <row r="456" spans="1:7">
      <c r="A456" t="s">
        <v>923</v>
      </c>
      <c r="B456" s="21"/>
      <c r="C456" s="21"/>
      <c r="D456" s="21"/>
      <c r="E456" s="21">
        <v>55</v>
      </c>
      <c r="F456" s="21"/>
      <c r="G456" s="21">
        <v>55</v>
      </c>
    </row>
    <row r="457" spans="1:7">
      <c r="A457" t="s">
        <v>925</v>
      </c>
      <c r="B457" s="21"/>
      <c r="C457" s="21">
        <v>67</v>
      </c>
      <c r="D457" s="21"/>
      <c r="E457" s="21"/>
      <c r="F457" s="21"/>
      <c r="G457" s="21">
        <v>67</v>
      </c>
    </row>
    <row r="458" spans="1:7">
      <c r="A458" t="s">
        <v>927</v>
      </c>
      <c r="B458" s="21">
        <v>296</v>
      </c>
      <c r="C458" s="21"/>
      <c r="D458" s="21"/>
      <c r="E458" s="21"/>
      <c r="F458" s="21"/>
      <c r="G458" s="21">
        <v>296</v>
      </c>
    </row>
    <row r="459" spans="1:7">
      <c r="A459" t="s">
        <v>929</v>
      </c>
      <c r="B459" s="21"/>
      <c r="C459" s="21"/>
      <c r="D459" s="21"/>
      <c r="E459" s="21">
        <v>249</v>
      </c>
      <c r="F459" s="21"/>
      <c r="G459" s="21">
        <v>249</v>
      </c>
    </row>
    <row r="460" spans="1:7">
      <c r="A460" t="s">
        <v>931</v>
      </c>
      <c r="B460" s="21"/>
      <c r="C460" s="21">
        <v>127</v>
      </c>
      <c r="D460" s="21"/>
      <c r="E460" s="21"/>
      <c r="F460" s="21"/>
      <c r="G460" s="21">
        <v>127</v>
      </c>
    </row>
    <row r="461" spans="1:7">
      <c r="A461" t="s">
        <v>933</v>
      </c>
      <c r="B461" s="21"/>
      <c r="C461" s="21"/>
      <c r="D461" s="21"/>
      <c r="E461" s="21">
        <v>1152</v>
      </c>
      <c r="F461" s="21"/>
      <c r="G461" s="21">
        <v>1152</v>
      </c>
    </row>
    <row r="462" spans="1:7">
      <c r="A462" t="s">
        <v>935</v>
      </c>
      <c r="B462" s="21"/>
      <c r="C462" s="21">
        <v>106</v>
      </c>
      <c r="D462" s="21"/>
      <c r="E462" s="21"/>
      <c r="F462" s="21"/>
      <c r="G462" s="21">
        <v>106</v>
      </c>
    </row>
    <row r="463" spans="1:7">
      <c r="A463" t="s">
        <v>937</v>
      </c>
      <c r="B463" s="21"/>
      <c r="C463" s="21"/>
      <c r="D463" s="21"/>
      <c r="E463" s="21">
        <v>2431</v>
      </c>
      <c r="F463" s="21"/>
      <c r="G463" s="21">
        <v>2431</v>
      </c>
    </row>
    <row r="464" spans="1:7">
      <c r="A464" t="s">
        <v>939</v>
      </c>
      <c r="B464" s="21"/>
      <c r="C464" s="21">
        <v>2604</v>
      </c>
      <c r="D464" s="21"/>
      <c r="E464" s="21"/>
      <c r="F464" s="21"/>
      <c r="G464" s="21">
        <v>2604</v>
      </c>
    </row>
    <row r="465" spans="1:7">
      <c r="A465" t="s">
        <v>941</v>
      </c>
      <c r="B465" s="21"/>
      <c r="C465" s="21"/>
      <c r="D465" s="21"/>
      <c r="E465" s="21">
        <v>221</v>
      </c>
      <c r="F465" s="21"/>
      <c r="G465" s="21">
        <v>221</v>
      </c>
    </row>
    <row r="466" spans="1:7">
      <c r="A466" t="s">
        <v>943</v>
      </c>
      <c r="B466" s="21"/>
      <c r="C466" s="21"/>
      <c r="D466" s="21"/>
      <c r="E466" s="21">
        <v>2805</v>
      </c>
      <c r="F466" s="21"/>
      <c r="G466" s="21">
        <v>2805</v>
      </c>
    </row>
    <row r="467" spans="1:7">
      <c r="A467" t="s">
        <v>945</v>
      </c>
      <c r="B467" s="21"/>
      <c r="C467" s="21"/>
      <c r="D467" s="21"/>
      <c r="E467" s="21">
        <v>1572</v>
      </c>
      <c r="F467" s="21"/>
      <c r="G467" s="21">
        <v>1572</v>
      </c>
    </row>
    <row r="468" spans="1:7">
      <c r="A468" t="s">
        <v>947</v>
      </c>
      <c r="B468" s="21"/>
      <c r="C468" s="21">
        <v>105</v>
      </c>
      <c r="D468" s="21"/>
      <c r="E468" s="21"/>
      <c r="F468" s="21"/>
      <c r="G468" s="21">
        <v>105</v>
      </c>
    </row>
    <row r="469" spans="1:7">
      <c r="A469" t="s">
        <v>949</v>
      </c>
      <c r="B469" s="21"/>
      <c r="C469" s="21"/>
      <c r="D469" s="21"/>
      <c r="E469" s="21">
        <v>270</v>
      </c>
      <c r="F469" s="21"/>
      <c r="G469" s="21">
        <v>270</v>
      </c>
    </row>
    <row r="470" spans="1:7">
      <c r="A470" t="s">
        <v>951</v>
      </c>
      <c r="B470" s="21"/>
      <c r="C470" s="21"/>
      <c r="D470" s="21"/>
      <c r="E470" s="21">
        <v>2875</v>
      </c>
      <c r="F470" s="21"/>
      <c r="G470" s="21">
        <v>2875</v>
      </c>
    </row>
    <row r="471" spans="1:7">
      <c r="A471" t="s">
        <v>953</v>
      </c>
      <c r="B471" s="21"/>
      <c r="C471" s="21">
        <v>53</v>
      </c>
      <c r="D471" s="21"/>
      <c r="E471" s="21"/>
      <c r="F471" s="21"/>
      <c r="G471" s="21">
        <v>53</v>
      </c>
    </row>
    <row r="472" spans="1:7">
      <c r="A472" t="s">
        <v>955</v>
      </c>
      <c r="B472" s="21"/>
      <c r="C472" s="21"/>
      <c r="D472" s="21"/>
      <c r="E472" s="21">
        <v>191</v>
      </c>
      <c r="F472" s="21"/>
      <c r="G472" s="21">
        <v>191</v>
      </c>
    </row>
    <row r="473" spans="1:7">
      <c r="A473" t="s">
        <v>957</v>
      </c>
      <c r="B473" s="21"/>
      <c r="C473" s="21"/>
      <c r="D473" s="21"/>
      <c r="E473" s="21">
        <v>132</v>
      </c>
      <c r="F473" s="21"/>
      <c r="G473" s="21">
        <v>132</v>
      </c>
    </row>
    <row r="474" spans="1:7">
      <c r="A474" t="s">
        <v>959</v>
      </c>
      <c r="B474" s="21"/>
      <c r="C474" s="21">
        <v>117</v>
      </c>
      <c r="D474" s="21"/>
      <c r="E474" s="21"/>
      <c r="F474" s="21"/>
      <c r="G474" s="21">
        <v>117</v>
      </c>
    </row>
    <row r="475" spans="1:7">
      <c r="A475" t="s">
        <v>961</v>
      </c>
      <c r="B475" s="21"/>
      <c r="C475" s="21">
        <v>842</v>
      </c>
      <c r="D475" s="21"/>
      <c r="E475" s="21"/>
      <c r="F475" s="21"/>
      <c r="G475" s="21">
        <v>842</v>
      </c>
    </row>
    <row r="476" spans="1:7">
      <c r="A476" t="s">
        <v>963</v>
      </c>
      <c r="B476" s="21"/>
      <c r="C476" s="21">
        <v>25</v>
      </c>
      <c r="D476" s="21"/>
      <c r="E476" s="21"/>
      <c r="F476" s="21"/>
      <c r="G476" s="21">
        <v>25</v>
      </c>
    </row>
    <row r="477" spans="1:7">
      <c r="A477" t="s">
        <v>965</v>
      </c>
      <c r="B477" s="21"/>
      <c r="C477" s="21"/>
      <c r="D477" s="21"/>
      <c r="E477" s="21">
        <v>86</v>
      </c>
      <c r="F477" s="21"/>
      <c r="G477" s="21">
        <v>86</v>
      </c>
    </row>
    <row r="478" spans="1:7">
      <c r="A478" t="s">
        <v>967</v>
      </c>
      <c r="B478" s="21"/>
      <c r="C478" s="21">
        <v>435</v>
      </c>
      <c r="D478" s="21"/>
      <c r="E478" s="21"/>
      <c r="F478" s="21"/>
      <c r="G478" s="21">
        <v>435</v>
      </c>
    </row>
    <row r="479" spans="1:7">
      <c r="A479" t="s">
        <v>969</v>
      </c>
      <c r="B479" s="21"/>
      <c r="C479" s="21"/>
      <c r="D479" s="21"/>
      <c r="E479" s="21">
        <v>65</v>
      </c>
      <c r="F479" s="21"/>
      <c r="G479" s="21">
        <v>65</v>
      </c>
    </row>
    <row r="480" spans="1:7">
      <c r="A480" t="s">
        <v>971</v>
      </c>
      <c r="B480" s="21"/>
      <c r="C480" s="21">
        <v>92</v>
      </c>
      <c r="D480" s="21"/>
      <c r="E480" s="21"/>
      <c r="F480" s="21"/>
      <c r="G480" s="21">
        <v>92</v>
      </c>
    </row>
    <row r="481" spans="1:7">
      <c r="A481" t="s">
        <v>973</v>
      </c>
      <c r="B481" s="21"/>
      <c r="C481" s="21"/>
      <c r="D481" s="21"/>
      <c r="E481" s="21">
        <v>2739</v>
      </c>
      <c r="F481" s="21"/>
      <c r="G481" s="21">
        <v>2739</v>
      </c>
    </row>
    <row r="482" spans="1:7">
      <c r="A482" t="s">
        <v>975</v>
      </c>
      <c r="B482" s="21"/>
      <c r="C482" s="21">
        <v>926</v>
      </c>
      <c r="D482" s="21"/>
      <c r="E482" s="21"/>
      <c r="F482" s="21"/>
      <c r="G482" s="21">
        <v>926</v>
      </c>
    </row>
    <row r="483" spans="1:7">
      <c r="A483" t="s">
        <v>977</v>
      </c>
      <c r="B483" s="21"/>
      <c r="C483" s="21">
        <v>3015</v>
      </c>
      <c r="D483" s="21"/>
      <c r="E483" s="21"/>
      <c r="F483" s="21"/>
      <c r="G483" s="21">
        <v>3015</v>
      </c>
    </row>
    <row r="484" spans="1:7">
      <c r="A484" t="s">
        <v>979</v>
      </c>
      <c r="B484" s="21"/>
      <c r="C484" s="21"/>
      <c r="D484" s="21"/>
      <c r="E484" s="21">
        <v>3594</v>
      </c>
      <c r="F484" s="21"/>
      <c r="G484" s="21">
        <v>3594</v>
      </c>
    </row>
    <row r="485" spans="1:7">
      <c r="A485" t="s">
        <v>981</v>
      </c>
      <c r="B485" s="21"/>
      <c r="C485" s="21"/>
      <c r="D485" s="21"/>
      <c r="E485" s="21">
        <v>165</v>
      </c>
      <c r="F485" s="21"/>
      <c r="G485" s="21">
        <v>165</v>
      </c>
    </row>
    <row r="486" spans="1:7">
      <c r="A486" t="s">
        <v>983</v>
      </c>
      <c r="B486" s="21"/>
      <c r="C486" s="21"/>
      <c r="D486" s="21"/>
      <c r="E486" s="21">
        <v>85</v>
      </c>
      <c r="F486" s="21"/>
      <c r="G486" s="21">
        <v>85</v>
      </c>
    </row>
    <row r="487" spans="1:7">
      <c r="A487" t="s">
        <v>985</v>
      </c>
      <c r="B487" s="21">
        <v>1297</v>
      </c>
      <c r="C487" s="21"/>
      <c r="D487" s="21"/>
      <c r="E487" s="21"/>
      <c r="F487" s="21"/>
      <c r="G487" s="21">
        <v>1297</v>
      </c>
    </row>
    <row r="488" spans="1:7">
      <c r="A488" t="s">
        <v>987</v>
      </c>
      <c r="B488" s="21"/>
      <c r="C488" s="21"/>
      <c r="D488" s="21"/>
      <c r="E488" s="21">
        <v>381</v>
      </c>
      <c r="F488" s="21"/>
      <c r="G488" s="21">
        <v>381</v>
      </c>
    </row>
    <row r="489" spans="1:7">
      <c r="A489" t="s">
        <v>989</v>
      </c>
      <c r="B489" s="21"/>
      <c r="C489" s="21"/>
      <c r="D489" s="21"/>
      <c r="E489" s="21">
        <v>419</v>
      </c>
      <c r="F489" s="21"/>
      <c r="G489" s="21">
        <v>419</v>
      </c>
    </row>
    <row r="490" spans="1:7">
      <c r="A490" t="s">
        <v>991</v>
      </c>
      <c r="B490" s="21"/>
      <c r="C490" s="21">
        <v>25</v>
      </c>
      <c r="D490" s="21"/>
      <c r="E490" s="21"/>
      <c r="F490" s="21"/>
      <c r="G490" s="21">
        <v>25</v>
      </c>
    </row>
    <row r="491" spans="1:7">
      <c r="A491" t="s">
        <v>993</v>
      </c>
      <c r="B491" s="21"/>
      <c r="C491" s="21"/>
      <c r="D491" s="21"/>
      <c r="E491" s="21">
        <v>107</v>
      </c>
      <c r="F491" s="21"/>
      <c r="G491" s="21">
        <v>107</v>
      </c>
    </row>
    <row r="492" spans="1:7">
      <c r="A492" t="s">
        <v>995</v>
      </c>
      <c r="B492" s="21"/>
      <c r="C492" s="21">
        <v>4405</v>
      </c>
      <c r="D492" s="21"/>
      <c r="E492" s="21"/>
      <c r="F492" s="21"/>
      <c r="G492" s="21">
        <v>4405</v>
      </c>
    </row>
    <row r="493" spans="1:7">
      <c r="A493" t="s">
        <v>997</v>
      </c>
      <c r="B493" s="21"/>
      <c r="C493" s="21"/>
      <c r="D493" s="21"/>
      <c r="E493" s="21">
        <v>1518</v>
      </c>
      <c r="F493" s="21"/>
      <c r="G493" s="21">
        <v>1518</v>
      </c>
    </row>
    <row r="494" spans="1:7">
      <c r="A494" t="s">
        <v>999</v>
      </c>
      <c r="B494" s="21"/>
      <c r="C494" s="21">
        <v>243</v>
      </c>
      <c r="D494" s="21"/>
      <c r="E494" s="21"/>
      <c r="F494" s="21"/>
      <c r="G494" s="21">
        <v>243</v>
      </c>
    </row>
    <row r="495" spans="1:7">
      <c r="A495" t="s">
        <v>1001</v>
      </c>
      <c r="B495" s="21"/>
      <c r="C495" s="21"/>
      <c r="D495" s="21"/>
      <c r="E495" s="21">
        <v>173</v>
      </c>
      <c r="F495" s="21"/>
      <c r="G495" s="21">
        <v>173</v>
      </c>
    </row>
    <row r="496" spans="1:7">
      <c r="A496" t="s">
        <v>1003</v>
      </c>
      <c r="B496" s="21"/>
      <c r="C496" s="21"/>
      <c r="D496" s="21"/>
      <c r="E496" s="21">
        <v>1396</v>
      </c>
      <c r="F496" s="21"/>
      <c r="G496" s="21">
        <v>1396</v>
      </c>
    </row>
    <row r="497" spans="1:7">
      <c r="A497" t="s">
        <v>1005</v>
      </c>
      <c r="B497" s="21"/>
      <c r="C497" s="21"/>
      <c r="D497" s="21"/>
      <c r="E497" s="21">
        <v>4065</v>
      </c>
      <c r="F497" s="21"/>
      <c r="G497" s="21">
        <v>4065</v>
      </c>
    </row>
    <row r="498" spans="1:7">
      <c r="A498" t="s">
        <v>1007</v>
      </c>
      <c r="B498" s="21"/>
      <c r="C498" s="21">
        <v>31</v>
      </c>
      <c r="D498" s="21"/>
      <c r="E498" s="21"/>
      <c r="F498" s="21"/>
      <c r="G498" s="21">
        <v>31</v>
      </c>
    </row>
    <row r="499" spans="1:7">
      <c r="A499" t="s">
        <v>1009</v>
      </c>
      <c r="B499" s="21"/>
      <c r="C499" s="21">
        <v>889</v>
      </c>
      <c r="D499" s="21"/>
      <c r="E499" s="21"/>
      <c r="F499" s="21"/>
      <c r="G499" s="21">
        <v>889</v>
      </c>
    </row>
    <row r="500" spans="1:7">
      <c r="A500" t="s">
        <v>1011</v>
      </c>
      <c r="B500" s="21"/>
      <c r="C500" s="21"/>
      <c r="D500" s="21"/>
      <c r="E500" s="21">
        <v>93</v>
      </c>
      <c r="F500" s="21"/>
      <c r="G500" s="21">
        <v>93</v>
      </c>
    </row>
    <row r="501" spans="1:7">
      <c r="A501" t="s">
        <v>1013</v>
      </c>
      <c r="B501" s="21">
        <v>114</v>
      </c>
      <c r="C501" s="21"/>
      <c r="D501" s="21"/>
      <c r="E501" s="21"/>
      <c r="F501" s="21"/>
      <c r="G501" s="21">
        <v>114</v>
      </c>
    </row>
    <row r="502" spans="1:7">
      <c r="A502" t="s">
        <v>1015</v>
      </c>
      <c r="B502" s="21"/>
      <c r="C502" s="21">
        <v>112</v>
      </c>
      <c r="D502" s="21"/>
      <c r="E502" s="21"/>
      <c r="F502" s="21"/>
      <c r="G502" s="21">
        <v>112</v>
      </c>
    </row>
    <row r="503" spans="1:7">
      <c r="A503" t="s">
        <v>1017</v>
      </c>
      <c r="B503" s="21"/>
      <c r="C503" s="21"/>
      <c r="D503" s="21"/>
      <c r="E503" s="21">
        <v>112</v>
      </c>
      <c r="F503" s="21"/>
      <c r="G503" s="21">
        <v>112</v>
      </c>
    </row>
    <row r="504" spans="1:7">
      <c r="A504" t="s">
        <v>1019</v>
      </c>
      <c r="B504" s="21"/>
      <c r="C504" s="21">
        <v>29</v>
      </c>
      <c r="D504" s="21"/>
      <c r="E504" s="21"/>
      <c r="F504" s="21"/>
      <c r="G504" s="21">
        <v>29</v>
      </c>
    </row>
    <row r="505" spans="1:7">
      <c r="A505" t="s">
        <v>1021</v>
      </c>
      <c r="B505" s="21"/>
      <c r="C505" s="21">
        <v>120</v>
      </c>
      <c r="D505" s="21"/>
      <c r="E505" s="21"/>
      <c r="F505" s="21"/>
      <c r="G505" s="21">
        <v>120</v>
      </c>
    </row>
    <row r="506" spans="1:7">
      <c r="A506" t="s">
        <v>1023</v>
      </c>
      <c r="B506" s="21"/>
      <c r="C506" s="21"/>
      <c r="D506" s="21"/>
      <c r="E506" s="21">
        <v>533</v>
      </c>
      <c r="F506" s="21"/>
      <c r="G506" s="21">
        <v>533</v>
      </c>
    </row>
    <row r="507" spans="1:7">
      <c r="A507" t="s">
        <v>1025</v>
      </c>
      <c r="B507" s="21"/>
      <c r="C507" s="21">
        <v>78</v>
      </c>
      <c r="D507" s="21"/>
      <c r="E507" s="21"/>
      <c r="F507" s="21"/>
      <c r="G507" s="21">
        <v>78</v>
      </c>
    </row>
    <row r="508" spans="1:7">
      <c r="A508" t="s">
        <v>1027</v>
      </c>
      <c r="B508" s="21"/>
      <c r="C508" s="21">
        <v>12</v>
      </c>
      <c r="D508" s="21"/>
      <c r="E508" s="21"/>
      <c r="F508" s="21"/>
      <c r="G508" s="21">
        <v>12</v>
      </c>
    </row>
    <row r="509" spans="1:7">
      <c r="A509" t="s">
        <v>1029</v>
      </c>
      <c r="B509" s="21"/>
      <c r="C509" s="21"/>
      <c r="D509" s="21"/>
      <c r="E509" s="21">
        <v>52</v>
      </c>
      <c r="F509" s="21"/>
      <c r="G509" s="21">
        <v>52</v>
      </c>
    </row>
    <row r="510" spans="1:7">
      <c r="A510" t="s">
        <v>1031</v>
      </c>
      <c r="B510" s="21"/>
      <c r="C510" s="21"/>
      <c r="D510" s="21"/>
      <c r="E510" s="21">
        <v>645</v>
      </c>
      <c r="F510" s="21"/>
      <c r="G510" s="21">
        <v>645</v>
      </c>
    </row>
    <row r="511" spans="1:7">
      <c r="A511" t="s">
        <v>1033</v>
      </c>
      <c r="B511" s="21"/>
      <c r="C511" s="21"/>
      <c r="D511" s="21"/>
      <c r="E511" s="21">
        <v>2756</v>
      </c>
      <c r="F511" s="21"/>
      <c r="G511" s="21">
        <v>2756</v>
      </c>
    </row>
    <row r="512" spans="1:7">
      <c r="A512" t="s">
        <v>1035</v>
      </c>
      <c r="B512" s="21"/>
      <c r="C512" s="21">
        <v>94</v>
      </c>
      <c r="D512" s="21"/>
      <c r="E512" s="21"/>
      <c r="F512" s="21"/>
      <c r="G512" s="21">
        <v>94</v>
      </c>
    </row>
    <row r="513" spans="1:7">
      <c r="A513" t="s">
        <v>1037</v>
      </c>
      <c r="B513" s="21"/>
      <c r="C513" s="21"/>
      <c r="D513" s="21"/>
      <c r="E513" s="21">
        <v>2266</v>
      </c>
      <c r="F513" s="21"/>
      <c r="G513" s="21">
        <v>2266</v>
      </c>
    </row>
    <row r="514" spans="1:7">
      <c r="A514" t="s">
        <v>1039</v>
      </c>
      <c r="B514" s="21"/>
      <c r="C514" s="21"/>
      <c r="D514" s="21"/>
      <c r="E514" s="21">
        <v>154</v>
      </c>
      <c r="F514" s="21"/>
      <c r="G514" s="21">
        <v>154</v>
      </c>
    </row>
    <row r="515" spans="1:7">
      <c r="A515" t="s">
        <v>1041</v>
      </c>
      <c r="B515" s="21"/>
      <c r="C515" s="21"/>
      <c r="D515" s="21"/>
      <c r="E515" s="21">
        <v>165</v>
      </c>
      <c r="F515" s="21"/>
      <c r="G515" s="21">
        <v>165</v>
      </c>
    </row>
    <row r="516" spans="1:7">
      <c r="A516" t="s">
        <v>1043</v>
      </c>
      <c r="B516" s="21"/>
      <c r="C516" s="21"/>
      <c r="D516" s="21"/>
      <c r="E516" s="21">
        <v>134</v>
      </c>
      <c r="F516" s="21"/>
      <c r="G516" s="21">
        <v>134</v>
      </c>
    </row>
    <row r="517" spans="1:7">
      <c r="A517" t="s">
        <v>1045</v>
      </c>
      <c r="B517" s="21"/>
      <c r="C517" s="21"/>
      <c r="D517" s="21"/>
      <c r="E517" s="21">
        <v>2043</v>
      </c>
      <c r="F517" s="21"/>
      <c r="G517" s="21">
        <v>2043</v>
      </c>
    </row>
    <row r="518" spans="1:7">
      <c r="A518" t="s">
        <v>1047</v>
      </c>
      <c r="B518" s="21"/>
      <c r="C518" s="21"/>
      <c r="D518" s="21"/>
      <c r="E518" s="21">
        <v>3537</v>
      </c>
      <c r="F518" s="21"/>
      <c r="G518" s="21">
        <v>3537</v>
      </c>
    </row>
    <row r="519" spans="1:7">
      <c r="A519" t="s">
        <v>1049</v>
      </c>
      <c r="B519" s="21"/>
      <c r="C519" s="21"/>
      <c r="D519" s="21"/>
      <c r="E519" s="21">
        <v>980</v>
      </c>
      <c r="F519" s="21"/>
      <c r="G519" s="21">
        <v>980</v>
      </c>
    </row>
    <row r="520" spans="1:7">
      <c r="A520" t="s">
        <v>1051</v>
      </c>
      <c r="B520" s="21"/>
      <c r="C520" s="21">
        <v>441</v>
      </c>
      <c r="D520" s="21"/>
      <c r="E520" s="21"/>
      <c r="F520" s="21"/>
      <c r="G520" s="21">
        <v>441</v>
      </c>
    </row>
    <row r="521" spans="1:7">
      <c r="A521" t="s">
        <v>1053</v>
      </c>
      <c r="B521" s="21"/>
      <c r="C521" s="21"/>
      <c r="D521" s="21"/>
      <c r="E521" s="21">
        <v>1773</v>
      </c>
      <c r="F521" s="21"/>
      <c r="G521" s="21">
        <v>1773</v>
      </c>
    </row>
    <row r="522" spans="1:7">
      <c r="A522" t="s">
        <v>1055</v>
      </c>
      <c r="B522" s="21"/>
      <c r="C522" s="21">
        <v>1684</v>
      </c>
      <c r="D522" s="21"/>
      <c r="E522" s="21"/>
      <c r="F522" s="21"/>
      <c r="G522" s="21">
        <v>1684</v>
      </c>
    </row>
    <row r="523" spans="1:7">
      <c r="A523" t="s">
        <v>1057</v>
      </c>
      <c r="B523" s="21"/>
      <c r="C523" s="21"/>
      <c r="D523" s="21"/>
      <c r="E523" s="21">
        <v>269</v>
      </c>
      <c r="F523" s="21"/>
      <c r="G523" s="21">
        <v>269</v>
      </c>
    </row>
    <row r="524" spans="1:7">
      <c r="A524" t="s">
        <v>1059</v>
      </c>
      <c r="B524" s="21"/>
      <c r="C524" s="21"/>
      <c r="D524" s="21"/>
      <c r="E524" s="21">
        <v>154</v>
      </c>
      <c r="F524" s="21"/>
      <c r="G524" s="21">
        <v>154</v>
      </c>
    </row>
    <row r="525" spans="1:7">
      <c r="A525" t="s">
        <v>1061</v>
      </c>
      <c r="B525" s="21"/>
      <c r="C525" s="21"/>
      <c r="D525" s="21"/>
      <c r="E525" s="21">
        <v>135</v>
      </c>
      <c r="F525" s="21"/>
      <c r="G525" s="21">
        <v>135</v>
      </c>
    </row>
    <row r="526" spans="1:7">
      <c r="A526" t="s">
        <v>1063</v>
      </c>
      <c r="B526" s="21"/>
      <c r="C526" s="21">
        <v>186</v>
      </c>
      <c r="D526" s="21"/>
      <c r="E526" s="21"/>
      <c r="F526" s="21"/>
      <c r="G526" s="21">
        <v>186</v>
      </c>
    </row>
    <row r="527" spans="1:7">
      <c r="A527" t="s">
        <v>1065</v>
      </c>
      <c r="B527" s="21"/>
      <c r="C527" s="21">
        <v>9</v>
      </c>
      <c r="D527" s="21"/>
      <c r="E527" s="21"/>
      <c r="F527" s="21"/>
      <c r="G527" s="21">
        <v>9</v>
      </c>
    </row>
    <row r="528" spans="1:7">
      <c r="A528" t="s">
        <v>1067</v>
      </c>
      <c r="B528" s="21"/>
      <c r="C528" s="21">
        <v>62</v>
      </c>
      <c r="D528" s="21"/>
      <c r="E528" s="21"/>
      <c r="F528" s="21"/>
      <c r="G528" s="21">
        <v>62</v>
      </c>
    </row>
    <row r="529" spans="1:7">
      <c r="A529" t="s">
        <v>1069</v>
      </c>
      <c r="B529" s="21"/>
      <c r="C529" s="21"/>
      <c r="D529" s="21"/>
      <c r="E529" s="21">
        <v>3811</v>
      </c>
      <c r="F529" s="21"/>
      <c r="G529" s="21">
        <v>3811</v>
      </c>
    </row>
    <row r="530" spans="1:7">
      <c r="A530" t="s">
        <v>1072</v>
      </c>
      <c r="B530" s="21"/>
      <c r="C530" s="21">
        <v>63</v>
      </c>
      <c r="D530" s="21"/>
      <c r="E530" s="21"/>
      <c r="F530" s="21"/>
      <c r="G530" s="21">
        <v>63</v>
      </c>
    </row>
    <row r="531" spans="1:7">
      <c r="A531" t="s">
        <v>1074</v>
      </c>
      <c r="B531" s="21">
        <v>614</v>
      </c>
      <c r="C531" s="21"/>
      <c r="D531" s="21"/>
      <c r="E531" s="21"/>
      <c r="F531" s="21"/>
      <c r="G531" s="21">
        <v>614</v>
      </c>
    </row>
    <row r="532" spans="1:7">
      <c r="A532" t="s">
        <v>1076</v>
      </c>
      <c r="B532" s="21"/>
      <c r="C532" s="21"/>
      <c r="D532" s="21"/>
      <c r="E532" s="21">
        <v>2409</v>
      </c>
      <c r="F532" s="21"/>
      <c r="G532" s="21">
        <v>2409</v>
      </c>
    </row>
    <row r="533" spans="1:7">
      <c r="A533" t="s">
        <v>1078</v>
      </c>
      <c r="B533" s="21"/>
      <c r="C533" s="21">
        <v>672</v>
      </c>
      <c r="D533" s="21"/>
      <c r="E533" s="21"/>
      <c r="F533" s="21"/>
      <c r="G533" s="21">
        <v>672</v>
      </c>
    </row>
    <row r="534" spans="1:7">
      <c r="A534" t="s">
        <v>1080</v>
      </c>
      <c r="B534" s="21"/>
      <c r="C534" s="21">
        <v>245</v>
      </c>
      <c r="D534" s="21"/>
      <c r="E534" s="21"/>
      <c r="F534" s="21"/>
      <c r="G534" s="21">
        <v>245</v>
      </c>
    </row>
    <row r="535" spans="1:7">
      <c r="A535" t="s">
        <v>1082</v>
      </c>
      <c r="B535" s="21"/>
      <c r="C535" s="21"/>
      <c r="D535" s="21"/>
      <c r="E535" s="21">
        <v>2725</v>
      </c>
      <c r="F535" s="21"/>
      <c r="G535" s="21">
        <v>2725</v>
      </c>
    </row>
    <row r="536" spans="1:7">
      <c r="A536" t="s">
        <v>1084</v>
      </c>
      <c r="B536" s="21"/>
      <c r="C536" s="21">
        <v>2779</v>
      </c>
      <c r="D536" s="21"/>
      <c r="E536" s="21"/>
      <c r="F536" s="21"/>
      <c r="G536" s="21">
        <v>2779</v>
      </c>
    </row>
    <row r="537" spans="1:7">
      <c r="A537" t="s">
        <v>1086</v>
      </c>
      <c r="B537" s="21"/>
      <c r="C537" s="21">
        <v>108</v>
      </c>
      <c r="D537" s="21"/>
      <c r="E537" s="21"/>
      <c r="F537" s="21"/>
      <c r="G537" s="21">
        <v>108</v>
      </c>
    </row>
    <row r="538" spans="1:7">
      <c r="A538" t="s">
        <v>1088</v>
      </c>
      <c r="B538" s="21"/>
      <c r="C538" s="21"/>
      <c r="D538" s="21"/>
      <c r="E538" s="21">
        <v>155</v>
      </c>
      <c r="F538" s="21"/>
      <c r="G538" s="21">
        <v>155</v>
      </c>
    </row>
    <row r="539" spans="1:7">
      <c r="A539" t="s">
        <v>1090</v>
      </c>
      <c r="B539" s="21"/>
      <c r="C539" s="21">
        <v>41</v>
      </c>
      <c r="D539" s="21"/>
      <c r="E539" s="21"/>
      <c r="F539" s="21"/>
      <c r="G539" s="21">
        <v>41</v>
      </c>
    </row>
    <row r="540" spans="1:7">
      <c r="A540" t="s">
        <v>1092</v>
      </c>
      <c r="B540" s="21"/>
      <c r="C540" s="21">
        <v>454</v>
      </c>
      <c r="D540" s="21"/>
      <c r="E540" s="21"/>
      <c r="F540" s="21"/>
      <c r="G540" s="21">
        <v>454</v>
      </c>
    </row>
    <row r="541" spans="1:7">
      <c r="A541" t="s">
        <v>1094</v>
      </c>
      <c r="B541" s="21"/>
      <c r="C541" s="21"/>
      <c r="D541" s="21"/>
      <c r="E541" s="21">
        <v>247</v>
      </c>
      <c r="F541" s="21"/>
      <c r="G541" s="21">
        <v>247</v>
      </c>
    </row>
    <row r="542" spans="1:7">
      <c r="A542" t="s">
        <v>1096</v>
      </c>
      <c r="B542" s="21"/>
      <c r="C542" s="21"/>
      <c r="D542" s="21"/>
      <c r="E542" s="21">
        <v>216</v>
      </c>
      <c r="F542" s="21"/>
      <c r="G542" s="21">
        <v>216</v>
      </c>
    </row>
    <row r="543" spans="1:7">
      <c r="A543" t="s">
        <v>1098</v>
      </c>
      <c r="B543" s="21"/>
      <c r="C543" s="21"/>
      <c r="D543" s="21"/>
      <c r="E543" s="21">
        <v>198</v>
      </c>
      <c r="F543" s="21"/>
      <c r="G543" s="21">
        <v>198</v>
      </c>
    </row>
    <row r="544" spans="1:7">
      <c r="A544" t="s">
        <v>1100</v>
      </c>
      <c r="B544" s="21"/>
      <c r="C544" s="21">
        <v>747</v>
      </c>
      <c r="D544" s="21"/>
      <c r="E544" s="21"/>
      <c r="F544" s="21"/>
      <c r="G544" s="21">
        <v>747</v>
      </c>
    </row>
    <row r="545" spans="1:7">
      <c r="A545" t="s">
        <v>1102</v>
      </c>
      <c r="B545" s="21"/>
      <c r="C545" s="21"/>
      <c r="D545" s="21"/>
      <c r="E545" s="21">
        <v>103</v>
      </c>
      <c r="F545" s="21"/>
      <c r="G545" s="21">
        <v>103</v>
      </c>
    </row>
    <row r="546" spans="1:7">
      <c r="A546" t="s">
        <v>1104</v>
      </c>
      <c r="B546" s="21"/>
      <c r="C546" s="21">
        <v>157</v>
      </c>
      <c r="D546" s="21"/>
      <c r="E546" s="21"/>
      <c r="F546" s="21"/>
      <c r="G546" s="21">
        <v>157</v>
      </c>
    </row>
    <row r="547" spans="1:7">
      <c r="A547" t="s">
        <v>1106</v>
      </c>
      <c r="B547" s="21"/>
      <c r="C547" s="21">
        <v>1796</v>
      </c>
      <c r="D547" s="21"/>
      <c r="E547" s="21"/>
      <c r="F547" s="21"/>
      <c r="G547" s="21">
        <v>1796</v>
      </c>
    </row>
    <row r="548" spans="1:7">
      <c r="A548" t="s">
        <v>1108</v>
      </c>
      <c r="B548" s="21"/>
      <c r="C548" s="21"/>
      <c r="D548" s="21"/>
      <c r="E548" s="21">
        <v>820</v>
      </c>
      <c r="F548" s="21"/>
      <c r="G548" s="21">
        <v>820</v>
      </c>
    </row>
    <row r="549" spans="1:7">
      <c r="A549" t="s">
        <v>1110</v>
      </c>
      <c r="B549" s="21"/>
      <c r="C549" s="21">
        <v>1538</v>
      </c>
      <c r="D549" s="21"/>
      <c r="E549" s="21"/>
      <c r="F549" s="21"/>
      <c r="G549" s="21">
        <v>1538</v>
      </c>
    </row>
    <row r="550" spans="1:7">
      <c r="A550" t="s">
        <v>1112</v>
      </c>
      <c r="B550" s="21"/>
      <c r="C550" s="21"/>
      <c r="D550" s="21"/>
      <c r="E550" s="21">
        <v>121</v>
      </c>
      <c r="F550" s="21"/>
      <c r="G550" s="21">
        <v>121</v>
      </c>
    </row>
    <row r="551" spans="1:7">
      <c r="A551" t="s">
        <v>1114</v>
      </c>
      <c r="B551" s="21"/>
      <c r="C551" s="21">
        <v>24</v>
      </c>
      <c r="D551" s="21"/>
      <c r="E551" s="21"/>
      <c r="F551" s="21"/>
      <c r="G551" s="21">
        <v>24</v>
      </c>
    </row>
    <row r="552" spans="1:7">
      <c r="A552" t="s">
        <v>1116</v>
      </c>
      <c r="B552" s="21"/>
      <c r="C552" s="21"/>
      <c r="D552" s="21"/>
      <c r="E552" s="21">
        <v>1113</v>
      </c>
      <c r="F552" s="21"/>
      <c r="G552" s="21">
        <v>1113</v>
      </c>
    </row>
    <row r="553" spans="1:7">
      <c r="A553" t="s">
        <v>1118</v>
      </c>
      <c r="B553" s="21"/>
      <c r="C553" s="21"/>
      <c r="D553" s="21"/>
      <c r="E553" s="21">
        <v>2105</v>
      </c>
      <c r="F553" s="21"/>
      <c r="G553" s="21">
        <v>2105</v>
      </c>
    </row>
    <row r="554" spans="1:7">
      <c r="A554" t="s">
        <v>1120</v>
      </c>
      <c r="B554" s="21">
        <v>82</v>
      </c>
      <c r="C554" s="21"/>
      <c r="D554" s="21"/>
      <c r="E554" s="21"/>
      <c r="F554" s="21"/>
      <c r="G554" s="21">
        <v>82</v>
      </c>
    </row>
    <row r="555" spans="1:7">
      <c r="A555" t="s">
        <v>1122</v>
      </c>
      <c r="B555" s="21"/>
      <c r="C555" s="21"/>
      <c r="D555" s="21">
        <v>1111</v>
      </c>
      <c r="E555" s="21"/>
      <c r="F555" s="21"/>
      <c r="G555" s="21">
        <v>1111</v>
      </c>
    </row>
    <row r="556" spans="1:7">
      <c r="A556" t="s">
        <v>1124</v>
      </c>
      <c r="B556" s="21"/>
      <c r="C556" s="21"/>
      <c r="D556" s="21"/>
      <c r="E556" s="21">
        <v>1425</v>
      </c>
      <c r="F556" s="21"/>
      <c r="G556" s="21">
        <v>1425</v>
      </c>
    </row>
    <row r="557" spans="1:7">
      <c r="A557" t="s">
        <v>1126</v>
      </c>
      <c r="B557" s="21"/>
      <c r="C557" s="21"/>
      <c r="D557" s="21"/>
      <c r="E557" s="21">
        <v>149</v>
      </c>
      <c r="F557" s="21"/>
      <c r="G557" s="21">
        <v>149</v>
      </c>
    </row>
    <row r="558" spans="1:7">
      <c r="A558" t="s">
        <v>1128</v>
      </c>
      <c r="B558" s="21"/>
      <c r="C558" s="21">
        <v>92</v>
      </c>
      <c r="D558" s="21"/>
      <c r="E558" s="21"/>
      <c r="F558" s="21"/>
      <c r="G558" s="21">
        <v>92</v>
      </c>
    </row>
    <row r="559" spans="1:7">
      <c r="A559" t="s">
        <v>1130</v>
      </c>
      <c r="B559" s="21"/>
      <c r="C559" s="21">
        <v>191</v>
      </c>
      <c r="D559" s="21"/>
      <c r="E559" s="21"/>
      <c r="F559" s="21"/>
      <c r="G559" s="21">
        <v>191</v>
      </c>
    </row>
    <row r="560" spans="1:7">
      <c r="A560" t="s">
        <v>1132</v>
      </c>
      <c r="B560" s="21"/>
      <c r="C560" s="21"/>
      <c r="D560" s="21"/>
      <c r="E560" s="21">
        <v>2353</v>
      </c>
      <c r="F560" s="21"/>
      <c r="G560" s="21">
        <v>2353</v>
      </c>
    </row>
    <row r="561" spans="1:7">
      <c r="A561" t="s">
        <v>1134</v>
      </c>
      <c r="B561" s="21">
        <v>379</v>
      </c>
      <c r="C561" s="21"/>
      <c r="D561" s="21"/>
      <c r="E561" s="21"/>
      <c r="F561" s="21"/>
      <c r="G561" s="21">
        <v>379</v>
      </c>
    </row>
    <row r="562" spans="1:7">
      <c r="A562" t="s">
        <v>1136</v>
      </c>
      <c r="B562" s="21"/>
      <c r="C562" s="21"/>
      <c r="D562" s="21"/>
      <c r="E562" s="21">
        <v>155</v>
      </c>
      <c r="F562" s="21"/>
      <c r="G562" s="21">
        <v>155</v>
      </c>
    </row>
    <row r="563" spans="1:7">
      <c r="A563" t="s">
        <v>1138</v>
      </c>
      <c r="B563" s="21"/>
      <c r="C563" s="21"/>
      <c r="D563" s="21"/>
      <c r="E563" s="21">
        <v>87</v>
      </c>
      <c r="F563" s="21"/>
      <c r="G563" s="21">
        <v>87</v>
      </c>
    </row>
    <row r="564" spans="1:7">
      <c r="A564" t="s">
        <v>1140</v>
      </c>
      <c r="B564" s="21"/>
      <c r="C564" s="21">
        <v>1198</v>
      </c>
      <c r="D564" s="21"/>
      <c r="E564" s="21"/>
      <c r="F564" s="21"/>
      <c r="G564" s="21">
        <v>1198</v>
      </c>
    </row>
    <row r="565" spans="1:7">
      <c r="A565" t="s">
        <v>1142</v>
      </c>
      <c r="B565" s="21"/>
      <c r="C565" s="21"/>
      <c r="D565" s="21"/>
      <c r="E565" s="21">
        <v>110</v>
      </c>
      <c r="F565" s="21"/>
      <c r="G565" s="21">
        <v>110</v>
      </c>
    </row>
    <row r="566" spans="1:7">
      <c r="A566" t="s">
        <v>1144</v>
      </c>
      <c r="B566" s="21"/>
      <c r="C566" s="21"/>
      <c r="D566" s="21"/>
      <c r="E566" s="21">
        <v>194</v>
      </c>
      <c r="F566" s="21"/>
      <c r="G566" s="21">
        <v>194</v>
      </c>
    </row>
    <row r="567" spans="1:7">
      <c r="A567" t="s">
        <v>1146</v>
      </c>
      <c r="B567" s="21"/>
      <c r="C567" s="21"/>
      <c r="D567" s="21"/>
      <c r="E567" s="21">
        <v>223</v>
      </c>
      <c r="F567" s="21"/>
      <c r="G567" s="21">
        <v>223</v>
      </c>
    </row>
    <row r="568" spans="1:7">
      <c r="A568" t="s">
        <v>1148</v>
      </c>
      <c r="B568" s="21"/>
      <c r="C568" s="21">
        <v>151</v>
      </c>
      <c r="D568" s="21"/>
      <c r="E568" s="21"/>
      <c r="F568" s="21"/>
      <c r="G568" s="21">
        <v>151</v>
      </c>
    </row>
    <row r="569" spans="1:7">
      <c r="A569" t="s">
        <v>1150</v>
      </c>
      <c r="B569" s="21"/>
      <c r="C569" s="21"/>
      <c r="D569" s="21"/>
      <c r="E569" s="21">
        <v>3131</v>
      </c>
      <c r="F569" s="21"/>
      <c r="G569" s="21">
        <v>3131</v>
      </c>
    </row>
    <row r="570" spans="1:7">
      <c r="A570" t="s">
        <v>1152</v>
      </c>
      <c r="B570" s="21">
        <v>64</v>
      </c>
      <c r="C570" s="21"/>
      <c r="D570" s="21"/>
      <c r="E570" s="21"/>
      <c r="F570" s="21"/>
      <c r="G570" s="21">
        <v>64</v>
      </c>
    </row>
    <row r="571" spans="1:7">
      <c r="A571" t="s">
        <v>1154</v>
      </c>
      <c r="B571" s="21"/>
      <c r="C571" s="21">
        <v>2468</v>
      </c>
      <c r="D571" s="21"/>
      <c r="E571" s="21"/>
      <c r="F571" s="21"/>
      <c r="G571" s="21">
        <v>2468</v>
      </c>
    </row>
    <row r="572" spans="1:7">
      <c r="A572" t="s">
        <v>1156</v>
      </c>
      <c r="B572" s="21"/>
      <c r="C572" s="21"/>
      <c r="D572" s="21"/>
      <c r="E572" s="21">
        <v>1703</v>
      </c>
      <c r="F572" s="21"/>
      <c r="G572" s="21">
        <v>1703</v>
      </c>
    </row>
    <row r="573" spans="1:7">
      <c r="A573" t="s">
        <v>1158</v>
      </c>
      <c r="B573" s="21"/>
      <c r="C573" s="21"/>
      <c r="D573" s="21"/>
      <c r="E573" s="21">
        <v>225</v>
      </c>
      <c r="F573" s="21"/>
      <c r="G573" s="21">
        <v>225</v>
      </c>
    </row>
    <row r="574" spans="1:7">
      <c r="A574" t="s">
        <v>1160</v>
      </c>
      <c r="B574" s="21"/>
      <c r="C574" s="21"/>
      <c r="D574" s="21"/>
      <c r="E574" s="21">
        <v>101</v>
      </c>
      <c r="F574" s="21"/>
      <c r="G574" s="21">
        <v>101</v>
      </c>
    </row>
    <row r="575" spans="1:7">
      <c r="A575" t="s">
        <v>1162</v>
      </c>
      <c r="B575" s="21"/>
      <c r="C575" s="21"/>
      <c r="D575" s="21"/>
      <c r="E575" s="21">
        <v>82</v>
      </c>
      <c r="F575" s="21"/>
      <c r="G575" s="21">
        <v>82</v>
      </c>
    </row>
    <row r="576" spans="1:7">
      <c r="A576" t="s">
        <v>1164</v>
      </c>
      <c r="B576" s="21"/>
      <c r="C576" s="21"/>
      <c r="D576" s="21"/>
      <c r="E576" s="21">
        <v>1965</v>
      </c>
      <c r="F576" s="21"/>
      <c r="G576" s="21">
        <v>1965</v>
      </c>
    </row>
    <row r="577" spans="1:7">
      <c r="A577" t="s">
        <v>1166</v>
      </c>
      <c r="B577" s="21"/>
      <c r="C577" s="21"/>
      <c r="D577" s="21"/>
      <c r="E577" s="21">
        <v>166</v>
      </c>
      <c r="F577" s="21"/>
      <c r="G577" s="21">
        <v>166</v>
      </c>
    </row>
    <row r="578" spans="1:7">
      <c r="A578" t="s">
        <v>1168</v>
      </c>
      <c r="B578" s="21"/>
      <c r="C578" s="21"/>
      <c r="D578" s="21"/>
      <c r="E578" s="21">
        <v>330</v>
      </c>
      <c r="F578" s="21"/>
      <c r="G578" s="21">
        <v>330</v>
      </c>
    </row>
    <row r="579" spans="1:7">
      <c r="A579" t="s">
        <v>1170</v>
      </c>
      <c r="B579" s="21"/>
      <c r="C579" s="21">
        <v>248</v>
      </c>
      <c r="D579" s="21"/>
      <c r="E579" s="21"/>
      <c r="F579" s="21"/>
      <c r="G579" s="21">
        <v>248</v>
      </c>
    </row>
    <row r="580" spans="1:7">
      <c r="A580" t="s">
        <v>1172</v>
      </c>
      <c r="B580" s="21"/>
      <c r="C580" s="21"/>
      <c r="D580" s="21"/>
      <c r="E580" s="21">
        <v>122</v>
      </c>
      <c r="F580" s="21"/>
      <c r="G580" s="21">
        <v>122</v>
      </c>
    </row>
    <row r="581" spans="1:7">
      <c r="A581" t="s">
        <v>1174</v>
      </c>
      <c r="B581" s="21"/>
      <c r="C581" s="21"/>
      <c r="D581" s="21"/>
      <c r="E581" s="21">
        <v>168</v>
      </c>
      <c r="F581" s="21"/>
      <c r="G581" s="21">
        <v>168</v>
      </c>
    </row>
    <row r="582" spans="1:7">
      <c r="A582" t="s">
        <v>1176</v>
      </c>
      <c r="B582" s="21"/>
      <c r="C582" s="21">
        <v>934</v>
      </c>
      <c r="D582" s="21"/>
      <c r="E582" s="21"/>
      <c r="F582" s="21"/>
      <c r="G582" s="21">
        <v>934</v>
      </c>
    </row>
    <row r="583" spans="1:7">
      <c r="A583" t="s">
        <v>1178</v>
      </c>
      <c r="B583" s="21"/>
      <c r="C583" s="21"/>
      <c r="D583" s="21"/>
      <c r="E583" s="21">
        <v>144</v>
      </c>
      <c r="F583" s="21"/>
      <c r="G583" s="21">
        <v>144</v>
      </c>
    </row>
    <row r="584" spans="1:7">
      <c r="A584" t="s">
        <v>1180</v>
      </c>
      <c r="B584" s="21"/>
      <c r="C584" s="21">
        <v>79</v>
      </c>
      <c r="D584" s="21"/>
      <c r="E584" s="21"/>
      <c r="F584" s="21"/>
      <c r="G584" s="21">
        <v>79</v>
      </c>
    </row>
    <row r="585" spans="1:7">
      <c r="A585" t="s">
        <v>1182</v>
      </c>
      <c r="B585" s="21"/>
      <c r="C585" s="21">
        <v>54</v>
      </c>
      <c r="D585" s="21"/>
      <c r="E585" s="21"/>
      <c r="F585" s="21"/>
      <c r="G585" s="21">
        <v>54</v>
      </c>
    </row>
    <row r="586" spans="1:7">
      <c r="A586" t="s">
        <v>1184</v>
      </c>
      <c r="B586" s="21"/>
      <c r="C586" s="21">
        <v>846</v>
      </c>
      <c r="D586" s="21"/>
      <c r="E586" s="21"/>
      <c r="F586" s="21"/>
      <c r="G586" s="21">
        <v>846</v>
      </c>
    </row>
    <row r="587" spans="1:7">
      <c r="A587" t="s">
        <v>1186</v>
      </c>
      <c r="B587" s="21"/>
      <c r="C587" s="21">
        <v>64</v>
      </c>
      <c r="D587" s="21"/>
      <c r="E587" s="21"/>
      <c r="F587" s="21"/>
      <c r="G587" s="21">
        <v>64</v>
      </c>
    </row>
    <row r="588" spans="1:7">
      <c r="A588" t="s">
        <v>1188</v>
      </c>
      <c r="B588" s="21"/>
      <c r="C588" s="21"/>
      <c r="D588" s="21"/>
      <c r="E588" s="21">
        <v>1345</v>
      </c>
      <c r="F588" s="21"/>
      <c r="G588" s="21">
        <v>1345</v>
      </c>
    </row>
    <row r="589" spans="1:7">
      <c r="A589" t="s">
        <v>1190</v>
      </c>
      <c r="B589" s="21"/>
      <c r="C589" s="21"/>
      <c r="D589" s="21"/>
      <c r="E589" s="21">
        <v>246</v>
      </c>
      <c r="F589" s="21"/>
      <c r="G589" s="21">
        <v>246</v>
      </c>
    </row>
    <row r="590" spans="1:7">
      <c r="A590" t="s">
        <v>1192</v>
      </c>
      <c r="B590" s="21"/>
      <c r="C590" s="21">
        <v>15</v>
      </c>
      <c r="D590" s="21"/>
      <c r="E590" s="21"/>
      <c r="F590" s="21"/>
      <c r="G590" s="21">
        <v>15</v>
      </c>
    </row>
    <row r="591" spans="1:7">
      <c r="A591" t="s">
        <v>1194</v>
      </c>
      <c r="B591" s="21">
        <v>55</v>
      </c>
      <c r="C591" s="21"/>
      <c r="D591" s="21"/>
      <c r="E591" s="21"/>
      <c r="F591" s="21"/>
      <c r="G591" s="21">
        <v>55</v>
      </c>
    </row>
    <row r="592" spans="1:7">
      <c r="A592" t="s">
        <v>1196</v>
      </c>
      <c r="B592" s="21"/>
      <c r="C592" s="21"/>
      <c r="D592" s="21"/>
      <c r="E592" s="21">
        <v>4289</v>
      </c>
      <c r="F592" s="21"/>
      <c r="G592" s="21">
        <v>4289</v>
      </c>
    </row>
    <row r="593" spans="1:7">
      <c r="A593" t="s">
        <v>1198</v>
      </c>
      <c r="B593" s="21"/>
      <c r="C593" s="21">
        <v>31</v>
      </c>
      <c r="D593" s="21"/>
      <c r="E593" s="21"/>
      <c r="F593" s="21"/>
      <c r="G593" s="21">
        <v>31</v>
      </c>
    </row>
    <row r="594" spans="1:7">
      <c r="A594" t="s">
        <v>1200</v>
      </c>
      <c r="B594" s="21">
        <v>1</v>
      </c>
      <c r="C594" s="21"/>
      <c r="D594" s="21"/>
      <c r="E594" s="21"/>
      <c r="F594" s="21"/>
      <c r="G594" s="21">
        <v>1</v>
      </c>
    </row>
    <row r="595" spans="1:7">
      <c r="A595" t="s">
        <v>1202</v>
      </c>
      <c r="B595" s="21"/>
      <c r="C595" s="21"/>
      <c r="D595" s="21"/>
      <c r="E595" s="21">
        <v>132</v>
      </c>
      <c r="F595" s="21"/>
      <c r="G595" s="21">
        <v>132</v>
      </c>
    </row>
    <row r="596" spans="1:7">
      <c r="A596" t="s">
        <v>1204</v>
      </c>
      <c r="B596" s="21"/>
      <c r="C596" s="21">
        <v>1784</v>
      </c>
      <c r="D596" s="21"/>
      <c r="E596" s="21"/>
      <c r="F596" s="21"/>
      <c r="G596" s="21">
        <v>1784</v>
      </c>
    </row>
    <row r="597" spans="1:7">
      <c r="A597" t="s">
        <v>1206</v>
      </c>
      <c r="B597" s="21"/>
      <c r="C597" s="21"/>
      <c r="D597" s="21"/>
      <c r="E597" s="21">
        <v>452</v>
      </c>
      <c r="F597" s="21"/>
      <c r="G597" s="21">
        <v>452</v>
      </c>
    </row>
    <row r="598" spans="1:7">
      <c r="A598" t="s">
        <v>1208</v>
      </c>
      <c r="B598" s="21"/>
      <c r="C598" s="21">
        <v>38</v>
      </c>
      <c r="D598" s="21"/>
      <c r="E598" s="21"/>
      <c r="F598" s="21"/>
      <c r="G598" s="21">
        <v>38</v>
      </c>
    </row>
    <row r="599" spans="1:7">
      <c r="A599" t="s">
        <v>1210</v>
      </c>
      <c r="B599" s="21"/>
      <c r="C599" s="21"/>
      <c r="D599" s="21"/>
      <c r="E599" s="21">
        <v>199</v>
      </c>
      <c r="F599" s="21"/>
      <c r="G599" s="21">
        <v>199</v>
      </c>
    </row>
    <row r="600" spans="1:7">
      <c r="A600" t="s">
        <v>1212</v>
      </c>
      <c r="B600" s="21"/>
      <c r="C600" s="21"/>
      <c r="D600" s="21"/>
      <c r="E600" s="21">
        <v>174</v>
      </c>
      <c r="F600" s="21"/>
      <c r="G600" s="21">
        <v>174</v>
      </c>
    </row>
    <row r="601" spans="1:7">
      <c r="A601" t="s">
        <v>1214</v>
      </c>
      <c r="B601" s="21"/>
      <c r="C601" s="21"/>
      <c r="D601" s="21"/>
      <c r="E601" s="21">
        <v>80</v>
      </c>
      <c r="F601" s="21"/>
      <c r="G601" s="21">
        <v>80</v>
      </c>
    </row>
    <row r="602" spans="1:7">
      <c r="A602" t="s">
        <v>1216</v>
      </c>
      <c r="B602" s="21"/>
      <c r="C602" s="21">
        <v>67</v>
      </c>
      <c r="D602" s="21"/>
      <c r="E602" s="21"/>
      <c r="F602" s="21"/>
      <c r="G602" s="21">
        <v>67</v>
      </c>
    </row>
    <row r="603" spans="1:7">
      <c r="A603" t="s">
        <v>1218</v>
      </c>
      <c r="B603" s="21"/>
      <c r="C603" s="21">
        <v>70</v>
      </c>
      <c r="D603" s="21"/>
      <c r="E603" s="21"/>
      <c r="F603" s="21"/>
      <c r="G603" s="21">
        <v>70</v>
      </c>
    </row>
    <row r="604" spans="1:7">
      <c r="A604" t="s">
        <v>1220</v>
      </c>
      <c r="B604" s="21"/>
      <c r="C604" s="21"/>
      <c r="D604" s="21"/>
      <c r="E604" s="21">
        <v>1052</v>
      </c>
      <c r="F604" s="21"/>
      <c r="G604" s="21">
        <v>1052</v>
      </c>
    </row>
    <row r="605" spans="1:7">
      <c r="A605" t="s">
        <v>1222</v>
      </c>
      <c r="B605" s="21"/>
      <c r="C605" s="21">
        <v>10</v>
      </c>
      <c r="D605" s="21"/>
      <c r="E605" s="21"/>
      <c r="F605" s="21"/>
      <c r="G605" s="21">
        <v>10</v>
      </c>
    </row>
    <row r="606" spans="1:7">
      <c r="A606" t="s">
        <v>1224</v>
      </c>
      <c r="B606" s="21"/>
      <c r="C606" s="21">
        <v>1120</v>
      </c>
      <c r="D606" s="21"/>
      <c r="E606" s="21"/>
      <c r="F606" s="21"/>
      <c r="G606" s="21">
        <v>1120</v>
      </c>
    </row>
    <row r="607" spans="1:7">
      <c r="A607" t="s">
        <v>1226</v>
      </c>
      <c r="B607" s="21"/>
      <c r="C607" s="21">
        <v>131</v>
      </c>
      <c r="D607" s="21"/>
      <c r="E607" s="21"/>
      <c r="F607" s="21"/>
      <c r="G607" s="21">
        <v>131</v>
      </c>
    </row>
    <row r="608" spans="1:7">
      <c r="A608" t="s">
        <v>1228</v>
      </c>
      <c r="B608" s="21"/>
      <c r="C608" s="21">
        <v>111</v>
      </c>
      <c r="D608" s="21"/>
      <c r="E608" s="21"/>
      <c r="F608" s="21"/>
      <c r="G608" s="21">
        <v>111</v>
      </c>
    </row>
    <row r="609" spans="1:7">
      <c r="A609" t="s">
        <v>1230</v>
      </c>
      <c r="B609" s="21"/>
      <c r="C609" s="21">
        <v>77</v>
      </c>
      <c r="D609" s="21"/>
      <c r="E609" s="21"/>
      <c r="F609" s="21"/>
      <c r="G609" s="21">
        <v>77</v>
      </c>
    </row>
    <row r="610" spans="1:7">
      <c r="A610" t="s">
        <v>1232</v>
      </c>
      <c r="B610" s="21"/>
      <c r="C610" s="21"/>
      <c r="D610" s="21"/>
      <c r="E610" s="21">
        <v>123</v>
      </c>
      <c r="F610" s="21"/>
      <c r="G610" s="21">
        <v>123</v>
      </c>
    </row>
    <row r="611" spans="1:7">
      <c r="A611" t="s">
        <v>1234</v>
      </c>
      <c r="B611" s="21"/>
      <c r="C611" s="21">
        <v>923</v>
      </c>
      <c r="D611" s="21"/>
      <c r="E611" s="21"/>
      <c r="F611" s="21"/>
      <c r="G611" s="21">
        <v>923</v>
      </c>
    </row>
    <row r="612" spans="1:7">
      <c r="A612" t="s">
        <v>1236</v>
      </c>
      <c r="B612" s="21"/>
      <c r="C612" s="21">
        <v>16</v>
      </c>
      <c r="D612" s="21"/>
      <c r="E612" s="21"/>
      <c r="F612" s="21"/>
      <c r="G612" s="21">
        <v>16</v>
      </c>
    </row>
    <row r="613" spans="1:7">
      <c r="A613" t="s">
        <v>1238</v>
      </c>
      <c r="B613" s="21"/>
      <c r="C613" s="21">
        <v>2955</v>
      </c>
      <c r="D613" s="21"/>
      <c r="E613" s="21"/>
      <c r="F613" s="21"/>
      <c r="G613" s="21">
        <v>2955</v>
      </c>
    </row>
    <row r="614" spans="1:7">
      <c r="A614" t="s">
        <v>1240</v>
      </c>
      <c r="B614" s="21"/>
      <c r="C614" s="21"/>
      <c r="D614" s="21"/>
      <c r="E614" s="21">
        <v>103</v>
      </c>
      <c r="F614" s="21"/>
      <c r="G614" s="21">
        <v>103</v>
      </c>
    </row>
    <row r="615" spans="1:7">
      <c r="A615" t="s">
        <v>1242</v>
      </c>
      <c r="B615" s="21"/>
      <c r="C615" s="21"/>
      <c r="D615" s="21"/>
      <c r="E615" s="21">
        <v>69</v>
      </c>
      <c r="F615" s="21"/>
      <c r="G615" s="21">
        <v>69</v>
      </c>
    </row>
    <row r="616" spans="1:7">
      <c r="A616" t="s">
        <v>1244</v>
      </c>
      <c r="B616" s="21"/>
      <c r="C616" s="21"/>
      <c r="D616" s="21"/>
      <c r="E616" s="21">
        <v>211</v>
      </c>
      <c r="F616" s="21"/>
      <c r="G616" s="21">
        <v>211</v>
      </c>
    </row>
    <row r="617" spans="1:7">
      <c r="A617" t="s">
        <v>1246</v>
      </c>
      <c r="B617" s="21"/>
      <c r="C617" s="21">
        <v>26</v>
      </c>
      <c r="D617" s="21"/>
      <c r="E617" s="21"/>
      <c r="F617" s="21"/>
      <c r="G617" s="21">
        <v>26</v>
      </c>
    </row>
    <row r="618" spans="1:7">
      <c r="A618" t="s">
        <v>1248</v>
      </c>
      <c r="B618" s="21"/>
      <c r="C618" s="21"/>
      <c r="D618" s="21"/>
      <c r="E618" s="21">
        <v>34</v>
      </c>
      <c r="F618" s="21"/>
      <c r="G618" s="21">
        <v>34</v>
      </c>
    </row>
    <row r="619" spans="1:7">
      <c r="A619" t="s">
        <v>1250</v>
      </c>
      <c r="B619" s="21"/>
      <c r="C619" s="21">
        <v>2176</v>
      </c>
      <c r="D619" s="21"/>
      <c r="E619" s="21"/>
      <c r="F619" s="21"/>
      <c r="G619" s="21">
        <v>2176</v>
      </c>
    </row>
    <row r="620" spans="1:7">
      <c r="A620" t="s">
        <v>1252</v>
      </c>
      <c r="B620" s="21"/>
      <c r="C620" s="21">
        <v>1072</v>
      </c>
      <c r="D620" s="21"/>
      <c r="E620" s="21"/>
      <c r="F620" s="21"/>
      <c r="G620" s="21">
        <v>1072</v>
      </c>
    </row>
    <row r="621" spans="1:7">
      <c r="A621" t="s">
        <v>1254</v>
      </c>
      <c r="B621" s="21"/>
      <c r="C621" s="21"/>
      <c r="D621" s="21"/>
      <c r="E621" s="21">
        <v>207</v>
      </c>
      <c r="F621" s="21"/>
      <c r="G621" s="21">
        <v>207</v>
      </c>
    </row>
    <row r="622" spans="1:7">
      <c r="A622" t="s">
        <v>1256</v>
      </c>
      <c r="B622" s="21"/>
      <c r="C622" s="21"/>
      <c r="D622" s="21">
        <v>708</v>
      </c>
      <c r="E622" s="21">
        <v>1613</v>
      </c>
      <c r="F622" s="21"/>
      <c r="G622" s="21">
        <v>2321</v>
      </c>
    </row>
    <row r="623" spans="1:7">
      <c r="A623" t="s">
        <v>1259</v>
      </c>
      <c r="B623" s="21"/>
      <c r="C623" s="21"/>
      <c r="D623" s="21"/>
      <c r="E623" s="21">
        <v>42</v>
      </c>
      <c r="F623" s="21"/>
      <c r="G623" s="21">
        <v>42</v>
      </c>
    </row>
    <row r="624" spans="1:7">
      <c r="A624" t="s">
        <v>1261</v>
      </c>
      <c r="B624" s="21">
        <v>184</v>
      </c>
      <c r="C624" s="21"/>
      <c r="D624" s="21"/>
      <c r="E624" s="21"/>
      <c r="F624" s="21"/>
      <c r="G624" s="21">
        <v>184</v>
      </c>
    </row>
    <row r="625" spans="1:7">
      <c r="A625" t="s">
        <v>1263</v>
      </c>
      <c r="B625" s="21"/>
      <c r="C625" s="21"/>
      <c r="D625" s="21"/>
      <c r="E625" s="21">
        <v>158</v>
      </c>
      <c r="F625" s="21"/>
      <c r="G625" s="21">
        <v>158</v>
      </c>
    </row>
    <row r="626" spans="1:7">
      <c r="A626" t="s">
        <v>1265</v>
      </c>
      <c r="B626" s="21"/>
      <c r="C626" s="21"/>
      <c r="D626" s="21"/>
      <c r="E626" s="21">
        <v>2107</v>
      </c>
      <c r="F626" s="21"/>
      <c r="G626" s="21">
        <v>2107</v>
      </c>
    </row>
    <row r="627" spans="1:7">
      <c r="A627" t="s">
        <v>1267</v>
      </c>
      <c r="B627" s="21"/>
      <c r="C627" s="21"/>
      <c r="D627" s="21"/>
      <c r="E627" s="21">
        <v>159</v>
      </c>
      <c r="F627" s="21"/>
      <c r="G627" s="21">
        <v>159</v>
      </c>
    </row>
    <row r="628" spans="1:7">
      <c r="A628" t="s">
        <v>1269</v>
      </c>
      <c r="B628" s="21"/>
      <c r="C628" s="21"/>
      <c r="D628" s="21"/>
      <c r="E628" s="21">
        <v>106</v>
      </c>
      <c r="F628" s="21"/>
      <c r="G628" s="21">
        <v>106</v>
      </c>
    </row>
    <row r="629" spans="1:7">
      <c r="A629" t="s">
        <v>1271</v>
      </c>
      <c r="B629" s="21"/>
      <c r="C629" s="21"/>
      <c r="D629" s="21"/>
      <c r="E629" s="21">
        <v>137</v>
      </c>
      <c r="F629" s="21"/>
      <c r="G629" s="21">
        <v>137</v>
      </c>
    </row>
    <row r="630" spans="1:7">
      <c r="A630" t="s">
        <v>1273</v>
      </c>
      <c r="B630" s="21"/>
      <c r="C630" s="21"/>
      <c r="D630" s="21"/>
      <c r="E630" s="21">
        <v>53</v>
      </c>
      <c r="F630" s="21"/>
      <c r="G630" s="21">
        <v>53</v>
      </c>
    </row>
    <row r="631" spans="1:7">
      <c r="A631" t="s">
        <v>1275</v>
      </c>
      <c r="B631" s="21"/>
      <c r="C631" s="21">
        <v>18</v>
      </c>
      <c r="D631" s="21"/>
      <c r="E631" s="21"/>
      <c r="F631" s="21"/>
      <c r="G631" s="21">
        <v>18</v>
      </c>
    </row>
    <row r="632" spans="1:7">
      <c r="A632" t="s">
        <v>1277</v>
      </c>
      <c r="B632" s="21"/>
      <c r="C632" s="21"/>
      <c r="D632" s="21"/>
      <c r="E632" s="21">
        <v>107</v>
      </c>
      <c r="F632" s="21"/>
      <c r="G632" s="21">
        <v>107</v>
      </c>
    </row>
    <row r="633" spans="1:7">
      <c r="A633" t="s">
        <v>1279</v>
      </c>
      <c r="B633" s="21"/>
      <c r="C633" s="21">
        <v>64</v>
      </c>
      <c r="D633" s="21"/>
      <c r="E633" s="21"/>
      <c r="F633" s="21"/>
      <c r="G633" s="21">
        <v>64</v>
      </c>
    </row>
    <row r="634" spans="1:7">
      <c r="A634" t="s">
        <v>1281</v>
      </c>
      <c r="B634" s="21"/>
      <c r="C634" s="21"/>
      <c r="D634" s="21"/>
      <c r="E634" s="21">
        <v>157</v>
      </c>
      <c r="F634" s="21"/>
      <c r="G634" s="21">
        <v>157</v>
      </c>
    </row>
    <row r="635" spans="1:7">
      <c r="A635" t="s">
        <v>1283</v>
      </c>
      <c r="B635" s="21"/>
      <c r="C635" s="21"/>
      <c r="D635" s="21"/>
      <c r="E635" s="21">
        <v>3059</v>
      </c>
      <c r="F635" s="21"/>
      <c r="G635" s="21">
        <v>3059</v>
      </c>
    </row>
    <row r="636" spans="1:7">
      <c r="A636" t="s">
        <v>1285</v>
      </c>
      <c r="B636" s="21"/>
      <c r="C636" s="21">
        <v>17</v>
      </c>
      <c r="D636" s="21"/>
      <c r="E636" s="21"/>
      <c r="F636" s="21"/>
      <c r="G636" s="21">
        <v>17</v>
      </c>
    </row>
    <row r="637" spans="1:7">
      <c r="A637" t="s">
        <v>1287</v>
      </c>
      <c r="B637" s="21"/>
      <c r="C637" s="21"/>
      <c r="D637" s="21"/>
      <c r="E637" s="21">
        <v>123</v>
      </c>
      <c r="F637" s="21"/>
      <c r="G637" s="21">
        <v>123</v>
      </c>
    </row>
    <row r="638" spans="1:7">
      <c r="A638" t="s">
        <v>1289</v>
      </c>
      <c r="B638" s="21"/>
      <c r="C638" s="21"/>
      <c r="D638" s="21"/>
      <c r="E638" s="21">
        <v>470</v>
      </c>
      <c r="F638" s="21"/>
      <c r="G638" s="21">
        <v>470</v>
      </c>
    </row>
    <row r="639" spans="1:7">
      <c r="A639" t="s">
        <v>1291</v>
      </c>
      <c r="B639" s="21"/>
      <c r="C639" s="21"/>
      <c r="D639" s="21"/>
      <c r="E639" s="21">
        <v>6286</v>
      </c>
      <c r="F639" s="21"/>
      <c r="G639" s="21">
        <v>6286</v>
      </c>
    </row>
    <row r="640" spans="1:7">
      <c r="A640" t="s">
        <v>1293</v>
      </c>
      <c r="B640" s="21"/>
      <c r="C640" s="21">
        <v>679</v>
      </c>
      <c r="D640" s="21"/>
      <c r="E640" s="21"/>
      <c r="F640" s="21"/>
      <c r="G640" s="21">
        <v>679</v>
      </c>
    </row>
    <row r="641" spans="1:7">
      <c r="A641" t="s">
        <v>1295</v>
      </c>
      <c r="B641" s="21"/>
      <c r="C641" s="21">
        <v>168</v>
      </c>
      <c r="D641" s="21"/>
      <c r="E641" s="21"/>
      <c r="F641" s="21"/>
      <c r="G641" s="21">
        <v>168</v>
      </c>
    </row>
    <row r="642" spans="1:7">
      <c r="A642" t="s">
        <v>1297</v>
      </c>
      <c r="B642" s="21"/>
      <c r="C642" s="21"/>
      <c r="D642" s="21"/>
      <c r="E642" s="21">
        <v>290</v>
      </c>
      <c r="F642" s="21"/>
      <c r="G642" s="21">
        <v>290</v>
      </c>
    </row>
    <row r="643" spans="1:7">
      <c r="A643" t="s">
        <v>1299</v>
      </c>
      <c r="B643" s="21"/>
      <c r="C643" s="21">
        <v>886</v>
      </c>
      <c r="D643" s="21"/>
      <c r="E643" s="21"/>
      <c r="F643" s="21"/>
      <c r="G643" s="21">
        <v>886</v>
      </c>
    </row>
    <row r="644" spans="1:7">
      <c r="A644" t="s">
        <v>1301</v>
      </c>
      <c r="B644" s="21"/>
      <c r="C644" s="21">
        <v>1467</v>
      </c>
      <c r="D644" s="21"/>
      <c r="E644" s="21"/>
      <c r="F644" s="21"/>
      <c r="G644" s="21">
        <v>1467</v>
      </c>
    </row>
    <row r="645" spans="1:7">
      <c r="A645" t="s">
        <v>1303</v>
      </c>
      <c r="B645" s="21"/>
      <c r="C645" s="21"/>
      <c r="D645" s="21">
        <v>278</v>
      </c>
      <c r="E645" s="21"/>
      <c r="F645" s="21"/>
      <c r="G645" s="21">
        <v>278</v>
      </c>
    </row>
    <row r="646" spans="1:7">
      <c r="A646" t="s">
        <v>1305</v>
      </c>
      <c r="B646" s="21"/>
      <c r="C646" s="21"/>
      <c r="D646" s="21"/>
      <c r="E646" s="21">
        <v>144</v>
      </c>
      <c r="F646" s="21"/>
      <c r="G646" s="21">
        <v>144</v>
      </c>
    </row>
    <row r="647" spans="1:7">
      <c r="A647" t="s">
        <v>1307</v>
      </c>
      <c r="B647" s="21"/>
      <c r="C647" s="21"/>
      <c r="D647" s="21">
        <v>14</v>
      </c>
      <c r="E647" s="21"/>
      <c r="F647" s="21"/>
      <c r="G647" s="21">
        <v>14</v>
      </c>
    </row>
    <row r="648" spans="1:7">
      <c r="A648" t="s">
        <v>1309</v>
      </c>
      <c r="B648" s="21"/>
      <c r="C648" s="21"/>
      <c r="D648" s="21"/>
      <c r="E648" s="21">
        <v>272</v>
      </c>
      <c r="F648" s="21"/>
      <c r="G648" s="21">
        <v>272</v>
      </c>
    </row>
    <row r="649" spans="1:7">
      <c r="A649" t="s">
        <v>1311</v>
      </c>
      <c r="B649" s="21"/>
      <c r="C649" s="21">
        <v>33</v>
      </c>
      <c r="D649" s="21"/>
      <c r="E649" s="21"/>
      <c r="F649" s="21"/>
      <c r="G649" s="21">
        <v>33</v>
      </c>
    </row>
    <row r="650" spans="1:7">
      <c r="A650" t="s">
        <v>1313</v>
      </c>
      <c r="B650" s="21">
        <v>87</v>
      </c>
      <c r="C650" s="21"/>
      <c r="D650" s="21"/>
      <c r="E650" s="21"/>
      <c r="F650" s="21"/>
      <c r="G650" s="21">
        <v>87</v>
      </c>
    </row>
    <row r="651" spans="1:7">
      <c r="A651" t="s">
        <v>1315</v>
      </c>
      <c r="B651" s="21"/>
      <c r="C651" s="21"/>
      <c r="D651" s="21"/>
      <c r="E651" s="21">
        <v>1621</v>
      </c>
      <c r="F651" s="21"/>
      <c r="G651" s="21">
        <v>1621</v>
      </c>
    </row>
    <row r="652" spans="1:7">
      <c r="A652" t="s">
        <v>1317</v>
      </c>
      <c r="B652" s="21"/>
      <c r="C652" s="21"/>
      <c r="D652" s="21"/>
      <c r="E652" s="21">
        <v>195</v>
      </c>
      <c r="F652" s="21"/>
      <c r="G652" s="21">
        <v>195</v>
      </c>
    </row>
    <row r="653" spans="1:7">
      <c r="A653" t="s">
        <v>1319</v>
      </c>
      <c r="B653" s="21"/>
      <c r="C653" s="21"/>
      <c r="D653" s="21"/>
      <c r="E653" s="21">
        <v>155</v>
      </c>
      <c r="F653" s="21"/>
      <c r="G653" s="21">
        <v>155</v>
      </c>
    </row>
    <row r="654" spans="1:7">
      <c r="A654" t="s">
        <v>1321</v>
      </c>
      <c r="B654" s="21"/>
      <c r="C654" s="21"/>
      <c r="D654" s="21"/>
      <c r="E654" s="21">
        <v>2038</v>
      </c>
      <c r="F654" s="21"/>
      <c r="G654" s="21">
        <v>2038</v>
      </c>
    </row>
    <row r="655" spans="1:7">
      <c r="A655" t="s">
        <v>1323</v>
      </c>
      <c r="B655" s="21"/>
      <c r="C655" s="21"/>
      <c r="D655" s="21"/>
      <c r="E655" s="21">
        <v>3175</v>
      </c>
      <c r="F655" s="21"/>
      <c r="G655" s="21">
        <v>3175</v>
      </c>
    </row>
    <row r="656" spans="1:7">
      <c r="A656" t="s">
        <v>1326</v>
      </c>
      <c r="B656" s="21"/>
      <c r="C656" s="21"/>
      <c r="D656" s="21"/>
      <c r="E656" s="21">
        <v>233</v>
      </c>
      <c r="F656" s="21"/>
      <c r="G656" s="21">
        <v>233</v>
      </c>
    </row>
    <row r="657" spans="1:7">
      <c r="A657" t="s">
        <v>1328</v>
      </c>
      <c r="B657" s="21"/>
      <c r="C657" s="21"/>
      <c r="D657" s="21"/>
      <c r="E657" s="21">
        <v>41</v>
      </c>
      <c r="F657" s="21"/>
      <c r="G657" s="21">
        <v>41</v>
      </c>
    </row>
    <row r="658" spans="1:7">
      <c r="A658" t="s">
        <v>1330</v>
      </c>
      <c r="B658" s="21"/>
      <c r="C658" s="21">
        <v>27</v>
      </c>
      <c r="D658" s="21"/>
      <c r="E658" s="21"/>
      <c r="F658" s="21"/>
      <c r="G658" s="21">
        <v>27</v>
      </c>
    </row>
    <row r="659" spans="1:7">
      <c r="A659" t="s">
        <v>1332</v>
      </c>
      <c r="B659" s="21"/>
      <c r="C659" s="21"/>
      <c r="D659" s="21"/>
      <c r="E659" s="21">
        <v>3205</v>
      </c>
      <c r="F659" s="21"/>
      <c r="G659" s="21">
        <v>3205</v>
      </c>
    </row>
    <row r="660" spans="1:7">
      <c r="A660" t="s">
        <v>1334</v>
      </c>
      <c r="B660" s="21"/>
      <c r="C660" s="21">
        <v>674</v>
      </c>
      <c r="D660" s="21"/>
      <c r="E660" s="21"/>
      <c r="F660" s="21"/>
      <c r="G660" s="21">
        <v>674</v>
      </c>
    </row>
    <row r="661" spans="1:7">
      <c r="A661" t="s">
        <v>1336</v>
      </c>
      <c r="B661" s="21"/>
      <c r="C661" s="21"/>
      <c r="D661" s="21"/>
      <c r="E661" s="21">
        <v>2183</v>
      </c>
      <c r="F661" s="21"/>
      <c r="G661" s="21">
        <v>2183</v>
      </c>
    </row>
    <row r="662" spans="1:7">
      <c r="A662" t="s">
        <v>1339</v>
      </c>
      <c r="B662" s="21"/>
      <c r="C662" s="21"/>
      <c r="D662" s="21"/>
      <c r="E662" s="21">
        <v>131</v>
      </c>
      <c r="F662" s="21"/>
      <c r="G662" s="21">
        <v>131</v>
      </c>
    </row>
    <row r="663" spans="1:7">
      <c r="A663" t="s">
        <v>1341</v>
      </c>
      <c r="B663" s="21"/>
      <c r="C663" s="21"/>
      <c r="D663" s="21"/>
      <c r="E663" s="21">
        <v>191</v>
      </c>
      <c r="F663" s="21"/>
      <c r="G663" s="21">
        <v>191</v>
      </c>
    </row>
    <row r="664" spans="1:7">
      <c r="A664" t="s">
        <v>1343</v>
      </c>
      <c r="B664" s="21"/>
      <c r="C664" s="21"/>
      <c r="D664" s="21"/>
      <c r="E664" s="21">
        <v>170</v>
      </c>
      <c r="F664" s="21"/>
      <c r="G664" s="21">
        <v>170</v>
      </c>
    </row>
    <row r="665" spans="1:7">
      <c r="A665" t="s">
        <v>1345</v>
      </c>
      <c r="B665" s="21"/>
      <c r="C665" s="21">
        <v>2928</v>
      </c>
      <c r="D665" s="21"/>
      <c r="E665" s="21"/>
      <c r="F665" s="21"/>
      <c r="G665" s="21">
        <v>2928</v>
      </c>
    </row>
    <row r="666" spans="1:7">
      <c r="A666" t="s">
        <v>1347</v>
      </c>
      <c r="B666" s="21"/>
      <c r="C666" s="21"/>
      <c r="D666" s="21"/>
      <c r="E666" s="21">
        <v>1559</v>
      </c>
      <c r="F666" s="21"/>
      <c r="G666" s="21">
        <v>1559</v>
      </c>
    </row>
    <row r="667" spans="1:7">
      <c r="A667" t="s">
        <v>1349</v>
      </c>
      <c r="B667" s="21"/>
      <c r="C667" s="21"/>
      <c r="D667" s="21"/>
      <c r="E667" s="21">
        <v>142</v>
      </c>
      <c r="F667" s="21"/>
      <c r="G667" s="21">
        <v>142</v>
      </c>
    </row>
    <row r="668" spans="1:7">
      <c r="A668" t="s">
        <v>1351</v>
      </c>
      <c r="B668" s="21"/>
      <c r="C668" s="21"/>
      <c r="D668" s="21"/>
      <c r="E668" s="21">
        <v>127</v>
      </c>
      <c r="F668" s="21"/>
      <c r="G668" s="21">
        <v>127</v>
      </c>
    </row>
    <row r="669" spans="1:7">
      <c r="A669" t="s">
        <v>1353</v>
      </c>
      <c r="B669" s="21"/>
      <c r="C669" s="21"/>
      <c r="D669" s="21"/>
      <c r="E669" s="21">
        <v>114</v>
      </c>
      <c r="F669" s="21"/>
      <c r="G669" s="21">
        <v>114</v>
      </c>
    </row>
    <row r="670" spans="1:7">
      <c r="A670" t="s">
        <v>1355</v>
      </c>
      <c r="B670" s="21"/>
      <c r="C670" s="21">
        <v>128</v>
      </c>
      <c r="D670" s="21"/>
      <c r="E670" s="21"/>
      <c r="F670" s="21"/>
      <c r="G670" s="21">
        <v>128</v>
      </c>
    </row>
    <row r="671" spans="1:7">
      <c r="A671" t="s">
        <v>1357</v>
      </c>
      <c r="B671" s="21"/>
      <c r="C671" s="21"/>
      <c r="D671" s="21"/>
      <c r="E671" s="21">
        <v>157</v>
      </c>
      <c r="F671" s="21"/>
      <c r="G671" s="21">
        <v>157</v>
      </c>
    </row>
    <row r="672" spans="1:7">
      <c r="A672" t="s">
        <v>1359</v>
      </c>
      <c r="B672" s="21"/>
      <c r="C672" s="21"/>
      <c r="D672" s="21"/>
      <c r="E672" s="21">
        <v>2468</v>
      </c>
      <c r="F672" s="21"/>
      <c r="G672" s="21">
        <v>2468</v>
      </c>
    </row>
    <row r="673" spans="1:7">
      <c r="A673" t="s">
        <v>1361</v>
      </c>
      <c r="B673" s="21"/>
      <c r="C673" s="21">
        <v>42</v>
      </c>
      <c r="D673" s="21"/>
      <c r="E673" s="21"/>
      <c r="F673" s="21"/>
      <c r="G673" s="21">
        <v>42</v>
      </c>
    </row>
    <row r="674" spans="1:7">
      <c r="A674" t="s">
        <v>1363</v>
      </c>
      <c r="B674" s="21"/>
      <c r="C674" s="21"/>
      <c r="D674" s="21"/>
      <c r="E674" s="21">
        <v>1784</v>
      </c>
      <c r="F674" s="21"/>
      <c r="G674" s="21">
        <v>1784</v>
      </c>
    </row>
    <row r="675" spans="1:7">
      <c r="A675" t="s">
        <v>1365</v>
      </c>
      <c r="B675" s="21"/>
      <c r="C675" s="21"/>
      <c r="D675" s="21"/>
      <c r="E675" s="21">
        <v>180</v>
      </c>
      <c r="F675" s="21"/>
      <c r="G675" s="21">
        <v>180</v>
      </c>
    </row>
    <row r="676" spans="1:7">
      <c r="A676" t="s">
        <v>1367</v>
      </c>
      <c r="B676" s="21"/>
      <c r="C676" s="21">
        <v>33</v>
      </c>
      <c r="D676" s="21"/>
      <c r="E676" s="21"/>
      <c r="F676" s="21"/>
      <c r="G676" s="21">
        <v>33</v>
      </c>
    </row>
    <row r="677" spans="1:7">
      <c r="A677" t="s">
        <v>1369</v>
      </c>
      <c r="B677" s="21"/>
      <c r="C677" s="21">
        <v>792</v>
      </c>
      <c r="D677" s="21"/>
      <c r="E677" s="21"/>
      <c r="F677" s="21"/>
      <c r="G677" s="21">
        <v>792</v>
      </c>
    </row>
    <row r="678" spans="1:7">
      <c r="A678" t="s">
        <v>1371</v>
      </c>
      <c r="B678" s="21"/>
      <c r="C678" s="21"/>
      <c r="D678" s="21"/>
      <c r="E678" s="21">
        <v>909</v>
      </c>
      <c r="F678" s="21"/>
      <c r="G678" s="21">
        <v>909</v>
      </c>
    </row>
    <row r="679" spans="1:7">
      <c r="A679" t="s">
        <v>1373</v>
      </c>
      <c r="B679" s="21"/>
      <c r="C679" s="21">
        <v>1</v>
      </c>
      <c r="D679" s="21"/>
      <c r="E679" s="21"/>
      <c r="F679" s="21"/>
      <c r="G679" s="21">
        <v>1</v>
      </c>
    </row>
    <row r="680" spans="1:7">
      <c r="A680" t="s">
        <v>1375</v>
      </c>
      <c r="B680" s="21"/>
      <c r="C680" s="21"/>
      <c r="D680" s="21"/>
      <c r="E680" s="21">
        <v>180</v>
      </c>
      <c r="F680" s="21"/>
      <c r="G680" s="21">
        <v>180</v>
      </c>
    </row>
    <row r="681" spans="1:7">
      <c r="A681" t="s">
        <v>1377</v>
      </c>
      <c r="B681" s="21"/>
      <c r="C681" s="21">
        <v>605</v>
      </c>
      <c r="D681" s="21"/>
      <c r="E681" s="21"/>
      <c r="F681" s="21"/>
      <c r="G681" s="21">
        <v>605</v>
      </c>
    </row>
    <row r="682" spans="1:7">
      <c r="A682" t="s">
        <v>1379</v>
      </c>
      <c r="B682" s="21"/>
      <c r="C682" s="21"/>
      <c r="D682" s="21"/>
      <c r="E682" s="21">
        <v>397</v>
      </c>
      <c r="F682" s="21"/>
      <c r="G682" s="21">
        <v>397</v>
      </c>
    </row>
    <row r="683" spans="1:7">
      <c r="A683" t="s">
        <v>1381</v>
      </c>
      <c r="B683" s="21"/>
      <c r="C683" s="21"/>
      <c r="D683" s="21"/>
      <c r="E683" s="21">
        <v>136</v>
      </c>
      <c r="F683" s="21"/>
      <c r="G683" s="21">
        <v>136</v>
      </c>
    </row>
    <row r="684" spans="1:7">
      <c r="A684" t="s">
        <v>1383</v>
      </c>
      <c r="B684" s="21"/>
      <c r="C684" s="21"/>
      <c r="D684" s="21"/>
      <c r="E684" s="21">
        <v>181</v>
      </c>
      <c r="F684" s="21"/>
      <c r="G684" s="21">
        <v>181</v>
      </c>
    </row>
    <row r="685" spans="1:7">
      <c r="A685" t="s">
        <v>1385</v>
      </c>
      <c r="B685" s="21"/>
      <c r="C685" s="21">
        <v>10</v>
      </c>
      <c r="D685" s="21"/>
      <c r="E685" s="21"/>
      <c r="F685" s="21"/>
      <c r="G685" s="21">
        <v>10</v>
      </c>
    </row>
    <row r="686" spans="1:7">
      <c r="A686" t="s">
        <v>1387</v>
      </c>
      <c r="B686" s="21"/>
      <c r="C686" s="21"/>
      <c r="D686" s="21"/>
      <c r="E686" s="21">
        <v>319</v>
      </c>
      <c r="F686" s="21"/>
      <c r="G686" s="21">
        <v>319</v>
      </c>
    </row>
    <row r="687" spans="1:7">
      <c r="A687" t="s">
        <v>1390</v>
      </c>
      <c r="B687" s="21"/>
      <c r="C687" s="21">
        <v>141</v>
      </c>
      <c r="D687" s="21"/>
      <c r="E687" s="21"/>
      <c r="F687" s="21"/>
      <c r="G687" s="21">
        <v>141</v>
      </c>
    </row>
    <row r="688" spans="1:7">
      <c r="A688" t="s">
        <v>1392</v>
      </c>
      <c r="B688" s="21"/>
      <c r="C688" s="21"/>
      <c r="D688" s="21"/>
      <c r="E688" s="21">
        <v>150</v>
      </c>
      <c r="F688" s="21"/>
      <c r="G688" s="21">
        <v>150</v>
      </c>
    </row>
    <row r="689" spans="1:7">
      <c r="A689" t="s">
        <v>1394</v>
      </c>
      <c r="B689" s="21"/>
      <c r="C689" s="21"/>
      <c r="D689" s="21"/>
      <c r="E689" s="21">
        <v>186</v>
      </c>
      <c r="F689" s="21"/>
      <c r="G689" s="21">
        <v>186</v>
      </c>
    </row>
    <row r="690" spans="1:7">
      <c r="A690" t="s">
        <v>1396</v>
      </c>
      <c r="B690" s="21"/>
      <c r="C690" s="21">
        <v>1</v>
      </c>
      <c r="D690" s="21"/>
      <c r="E690" s="21"/>
      <c r="F690" s="21"/>
      <c r="G690" s="21">
        <v>1</v>
      </c>
    </row>
    <row r="691" spans="1:7">
      <c r="A691" t="s">
        <v>1398</v>
      </c>
      <c r="B691" s="21"/>
      <c r="C691" s="21"/>
      <c r="D691" s="21"/>
      <c r="E691" s="21">
        <v>129</v>
      </c>
      <c r="F691" s="21"/>
      <c r="G691" s="21">
        <v>129</v>
      </c>
    </row>
    <row r="692" spans="1:7">
      <c r="A692" t="s">
        <v>1400</v>
      </c>
      <c r="B692" s="21"/>
      <c r="C692" s="21"/>
      <c r="D692" s="21"/>
      <c r="E692" s="21">
        <v>83</v>
      </c>
      <c r="F692" s="21"/>
      <c r="G692" s="21">
        <v>83</v>
      </c>
    </row>
    <row r="693" spans="1:7">
      <c r="A693" t="s">
        <v>1402</v>
      </c>
      <c r="B693" s="21"/>
      <c r="C693" s="21">
        <v>49</v>
      </c>
      <c r="D693" s="21"/>
      <c r="E693" s="21"/>
      <c r="F693" s="21"/>
      <c r="G693" s="21">
        <v>49</v>
      </c>
    </row>
    <row r="694" spans="1:7">
      <c r="A694" t="s">
        <v>1404</v>
      </c>
      <c r="B694" s="21"/>
      <c r="C694" s="21">
        <v>44</v>
      </c>
      <c r="D694" s="21"/>
      <c r="E694" s="21"/>
      <c r="F694" s="21"/>
      <c r="G694" s="21">
        <v>44</v>
      </c>
    </row>
    <row r="695" spans="1:7">
      <c r="A695" t="s">
        <v>1406</v>
      </c>
      <c r="B695" s="21"/>
      <c r="C695" s="21"/>
      <c r="D695" s="21"/>
      <c r="E695" s="21">
        <v>237</v>
      </c>
      <c r="F695" s="21"/>
      <c r="G695" s="21">
        <v>237</v>
      </c>
    </row>
    <row r="696" spans="1:7">
      <c r="A696" t="s">
        <v>1408</v>
      </c>
      <c r="B696" s="21"/>
      <c r="C696" s="21"/>
      <c r="D696" s="21"/>
      <c r="E696" s="21">
        <v>1396</v>
      </c>
      <c r="F696" s="21"/>
      <c r="G696" s="21">
        <v>1396</v>
      </c>
    </row>
    <row r="697" spans="1:7">
      <c r="A697" t="s">
        <v>1410</v>
      </c>
      <c r="B697" s="21"/>
      <c r="C697" s="21"/>
      <c r="D697" s="21"/>
      <c r="E697" s="21">
        <v>62</v>
      </c>
      <c r="F697" s="21"/>
      <c r="G697" s="21">
        <v>62</v>
      </c>
    </row>
    <row r="698" spans="1:7">
      <c r="A698" t="s">
        <v>1412</v>
      </c>
      <c r="B698" s="21"/>
      <c r="C698" s="21">
        <v>1225</v>
      </c>
      <c r="D698" s="21"/>
      <c r="E698" s="21"/>
      <c r="F698" s="21"/>
      <c r="G698" s="21">
        <v>1225</v>
      </c>
    </row>
    <row r="699" spans="1:7">
      <c r="A699" t="s">
        <v>1414</v>
      </c>
      <c r="B699" s="21"/>
      <c r="C699" s="21"/>
      <c r="D699" s="21"/>
      <c r="E699" s="21">
        <v>98</v>
      </c>
      <c r="F699" s="21"/>
      <c r="G699" s="21">
        <v>98</v>
      </c>
    </row>
    <row r="700" spans="1:7">
      <c r="A700" t="s">
        <v>1416</v>
      </c>
      <c r="B700" s="21"/>
      <c r="C700" s="21">
        <v>44</v>
      </c>
      <c r="D700" s="21"/>
      <c r="E700" s="21"/>
      <c r="F700" s="21"/>
      <c r="G700" s="21">
        <v>44</v>
      </c>
    </row>
    <row r="701" spans="1:7">
      <c r="A701" t="s">
        <v>1418</v>
      </c>
      <c r="B701" s="21"/>
      <c r="C701" s="21"/>
      <c r="D701" s="21"/>
      <c r="E701" s="21">
        <v>297</v>
      </c>
      <c r="F701" s="21"/>
      <c r="G701" s="21">
        <v>297</v>
      </c>
    </row>
    <row r="702" spans="1:7">
      <c r="A702" t="s">
        <v>1420</v>
      </c>
      <c r="B702" s="21"/>
      <c r="C702" s="21">
        <v>554</v>
      </c>
      <c r="D702" s="21"/>
      <c r="E702" s="21"/>
      <c r="F702" s="21"/>
      <c r="G702" s="21">
        <v>554</v>
      </c>
    </row>
    <row r="703" spans="1:7">
      <c r="A703" t="s">
        <v>1422</v>
      </c>
      <c r="B703" s="21"/>
      <c r="C703" s="21"/>
      <c r="D703" s="21"/>
      <c r="E703" s="21">
        <v>50</v>
      </c>
      <c r="F703" s="21"/>
      <c r="G703" s="21">
        <v>50</v>
      </c>
    </row>
    <row r="704" spans="1:7">
      <c r="A704" t="s">
        <v>1424</v>
      </c>
      <c r="B704" s="21"/>
      <c r="C704" s="21"/>
      <c r="D704" s="21"/>
      <c r="E704" s="21">
        <v>132</v>
      </c>
      <c r="F704" s="21"/>
      <c r="G704" s="21">
        <v>132</v>
      </c>
    </row>
    <row r="705" spans="1:7">
      <c r="A705" t="s">
        <v>1426</v>
      </c>
      <c r="B705" s="21"/>
      <c r="C705" s="21">
        <v>648</v>
      </c>
      <c r="D705" s="21"/>
      <c r="E705" s="21"/>
      <c r="F705" s="21"/>
      <c r="G705" s="21">
        <v>648</v>
      </c>
    </row>
    <row r="706" spans="1:7">
      <c r="A706" t="s">
        <v>1428</v>
      </c>
      <c r="B706" s="21"/>
      <c r="C706" s="21"/>
      <c r="D706" s="21"/>
      <c r="E706" s="21">
        <v>106</v>
      </c>
      <c r="F706" s="21"/>
      <c r="G706" s="21">
        <v>106</v>
      </c>
    </row>
    <row r="707" spans="1:7">
      <c r="A707" t="s">
        <v>1430</v>
      </c>
      <c r="B707" s="21"/>
      <c r="C707" s="21">
        <v>257</v>
      </c>
      <c r="D707" s="21"/>
      <c r="E707" s="21"/>
      <c r="F707" s="21"/>
      <c r="G707" s="21">
        <v>257</v>
      </c>
    </row>
    <row r="708" spans="1:7">
      <c r="A708" t="s">
        <v>1432</v>
      </c>
      <c r="B708" s="21"/>
      <c r="C708" s="21"/>
      <c r="D708" s="21"/>
      <c r="E708" s="21">
        <v>1866</v>
      </c>
      <c r="F708" s="21"/>
      <c r="G708" s="21">
        <v>1866</v>
      </c>
    </row>
    <row r="709" spans="1:7">
      <c r="A709" t="s">
        <v>1434</v>
      </c>
      <c r="B709" s="21"/>
      <c r="C709" s="21"/>
      <c r="D709" s="21"/>
      <c r="E709" s="21">
        <v>131</v>
      </c>
      <c r="F709" s="21"/>
      <c r="G709" s="21">
        <v>131</v>
      </c>
    </row>
    <row r="710" spans="1:7">
      <c r="A710" t="s">
        <v>1436</v>
      </c>
      <c r="B710" s="21"/>
      <c r="C710" s="21"/>
      <c r="D710" s="21"/>
      <c r="E710" s="21">
        <v>554</v>
      </c>
      <c r="F710" s="21"/>
      <c r="G710" s="21">
        <v>554</v>
      </c>
    </row>
    <row r="711" spans="1:7">
      <c r="A711" t="s">
        <v>1438</v>
      </c>
      <c r="B711" s="21"/>
      <c r="C711" s="21">
        <v>523</v>
      </c>
      <c r="D711" s="21"/>
      <c r="E711" s="21"/>
      <c r="F711" s="21"/>
      <c r="G711" s="21">
        <v>523</v>
      </c>
    </row>
    <row r="712" spans="1:7">
      <c r="A712" t="s">
        <v>1440</v>
      </c>
      <c r="B712" s="21"/>
      <c r="C712" s="21">
        <v>1</v>
      </c>
      <c r="D712" s="21"/>
      <c r="E712" s="21"/>
      <c r="F712" s="21"/>
      <c r="G712" s="21">
        <v>1</v>
      </c>
    </row>
    <row r="713" spans="1:7">
      <c r="A713" t="s">
        <v>1442</v>
      </c>
      <c r="B713" s="21"/>
      <c r="C713" s="21">
        <v>55</v>
      </c>
      <c r="D713" s="21"/>
      <c r="E713" s="21"/>
      <c r="F713" s="21"/>
      <c r="G713" s="21">
        <v>55</v>
      </c>
    </row>
    <row r="714" spans="1:7">
      <c r="A714" t="s">
        <v>1444</v>
      </c>
      <c r="B714" s="21"/>
      <c r="C714" s="21"/>
      <c r="D714" s="21"/>
      <c r="E714" s="21">
        <v>218</v>
      </c>
      <c r="F714" s="21"/>
      <c r="G714" s="21">
        <v>218</v>
      </c>
    </row>
    <row r="715" spans="1:7">
      <c r="A715" t="s">
        <v>1446</v>
      </c>
      <c r="B715" s="21"/>
      <c r="C715" s="21"/>
      <c r="D715" s="21"/>
      <c r="E715" s="21">
        <v>3657</v>
      </c>
      <c r="F715" s="21"/>
      <c r="G715" s="21">
        <v>3657</v>
      </c>
    </row>
    <row r="716" spans="1:7">
      <c r="A716" t="s">
        <v>1448</v>
      </c>
      <c r="B716" s="21"/>
      <c r="C716" s="21"/>
      <c r="D716" s="21"/>
      <c r="E716" s="21">
        <v>3016</v>
      </c>
      <c r="F716" s="21"/>
      <c r="G716" s="21">
        <v>3016</v>
      </c>
    </row>
    <row r="717" spans="1:7">
      <c r="A717" t="s">
        <v>1450</v>
      </c>
      <c r="B717" s="21"/>
      <c r="C717" s="21">
        <v>2915</v>
      </c>
      <c r="D717" s="21"/>
      <c r="E717" s="21">
        <v>1101</v>
      </c>
      <c r="F717" s="21"/>
      <c r="G717" s="21">
        <v>4016</v>
      </c>
    </row>
    <row r="718" spans="1:7">
      <c r="A718" t="s">
        <v>1453</v>
      </c>
      <c r="B718" s="21"/>
      <c r="C718" s="21"/>
      <c r="D718" s="21"/>
      <c r="E718" s="21">
        <v>67</v>
      </c>
      <c r="F718" s="21"/>
      <c r="G718" s="21">
        <v>67</v>
      </c>
    </row>
    <row r="719" spans="1:7">
      <c r="A719" t="s">
        <v>1455</v>
      </c>
      <c r="B719" s="21"/>
      <c r="C719" s="21"/>
      <c r="D719" s="21"/>
      <c r="E719" s="21">
        <v>1073</v>
      </c>
      <c r="F719" s="21"/>
      <c r="G719" s="21">
        <v>1073</v>
      </c>
    </row>
    <row r="720" spans="1:7">
      <c r="A720" t="s">
        <v>1457</v>
      </c>
      <c r="B720" s="21">
        <v>2138</v>
      </c>
      <c r="C720" s="21"/>
      <c r="D720" s="21"/>
      <c r="E720" s="21"/>
      <c r="F720" s="21"/>
      <c r="G720" s="21">
        <v>2138</v>
      </c>
    </row>
    <row r="721" spans="1:7">
      <c r="A721" t="s">
        <v>1459</v>
      </c>
      <c r="B721" s="21"/>
      <c r="C721" s="21"/>
      <c r="D721" s="21"/>
      <c r="E721" s="21">
        <v>2528</v>
      </c>
      <c r="F721" s="21"/>
      <c r="G721" s="21">
        <v>2528</v>
      </c>
    </row>
    <row r="722" spans="1:7">
      <c r="A722" t="s">
        <v>1461</v>
      </c>
      <c r="B722" s="21"/>
      <c r="C722" s="21"/>
      <c r="D722" s="21"/>
      <c r="E722" s="21">
        <v>87</v>
      </c>
      <c r="F722" s="21"/>
      <c r="G722" s="21">
        <v>87</v>
      </c>
    </row>
    <row r="723" spans="1:7">
      <c r="A723" t="s">
        <v>1463</v>
      </c>
      <c r="B723" s="21"/>
      <c r="C723" s="21">
        <v>1274</v>
      </c>
      <c r="D723" s="21"/>
      <c r="E723" s="21"/>
      <c r="F723" s="21"/>
      <c r="G723" s="21">
        <v>1274</v>
      </c>
    </row>
    <row r="724" spans="1:7">
      <c r="A724" t="s">
        <v>1465</v>
      </c>
      <c r="B724" s="21"/>
      <c r="C724" s="21"/>
      <c r="D724" s="21"/>
      <c r="E724" s="21">
        <v>142</v>
      </c>
      <c r="F724" s="21"/>
      <c r="G724" s="21">
        <v>142</v>
      </c>
    </row>
    <row r="725" spans="1:7">
      <c r="A725" t="s">
        <v>1467</v>
      </c>
      <c r="B725" s="21"/>
      <c r="C725" s="21"/>
      <c r="D725" s="21"/>
      <c r="E725" s="21">
        <v>181</v>
      </c>
      <c r="F725" s="21"/>
      <c r="G725" s="21">
        <v>181</v>
      </c>
    </row>
    <row r="726" spans="1:7">
      <c r="A726" t="s">
        <v>1469</v>
      </c>
      <c r="B726" s="21"/>
      <c r="C726" s="21">
        <v>16</v>
      </c>
      <c r="D726" s="21"/>
      <c r="E726" s="21"/>
      <c r="F726" s="21"/>
      <c r="G726" s="21">
        <v>16</v>
      </c>
    </row>
    <row r="727" spans="1:7">
      <c r="A727" t="s">
        <v>1471</v>
      </c>
      <c r="B727" s="21"/>
      <c r="C727" s="21">
        <v>200</v>
      </c>
      <c r="D727" s="21"/>
      <c r="E727" s="21"/>
      <c r="F727" s="21"/>
      <c r="G727" s="21">
        <v>200</v>
      </c>
    </row>
    <row r="728" spans="1:7">
      <c r="A728" t="s">
        <v>1473</v>
      </c>
      <c r="B728" s="21"/>
      <c r="C728" s="21">
        <v>1059</v>
      </c>
      <c r="D728" s="21"/>
      <c r="E728" s="21"/>
      <c r="F728" s="21"/>
      <c r="G728" s="21">
        <v>1059</v>
      </c>
    </row>
    <row r="729" spans="1:7">
      <c r="A729" t="s">
        <v>1475</v>
      </c>
      <c r="B729" s="21">
        <v>94</v>
      </c>
      <c r="C729" s="21"/>
      <c r="D729" s="21"/>
      <c r="E729" s="21"/>
      <c r="F729" s="21"/>
      <c r="G729" s="21">
        <v>94</v>
      </c>
    </row>
    <row r="730" spans="1:7">
      <c r="A730" t="s">
        <v>1477</v>
      </c>
      <c r="B730" s="21">
        <v>215</v>
      </c>
      <c r="C730" s="21"/>
      <c r="D730" s="21"/>
      <c r="E730" s="21"/>
      <c r="F730" s="21"/>
      <c r="G730" s="21">
        <v>215</v>
      </c>
    </row>
    <row r="731" spans="1:7">
      <c r="A731" t="s">
        <v>1479</v>
      </c>
      <c r="B731" s="21"/>
      <c r="C731" s="21">
        <v>114</v>
      </c>
      <c r="D731" s="21"/>
      <c r="E731" s="21"/>
      <c r="F731" s="21"/>
      <c r="G731" s="21">
        <v>114</v>
      </c>
    </row>
    <row r="732" spans="1:7">
      <c r="A732" t="s">
        <v>1481</v>
      </c>
      <c r="B732" s="21"/>
      <c r="C732" s="21"/>
      <c r="D732" s="21"/>
      <c r="E732" s="21">
        <v>134</v>
      </c>
      <c r="F732" s="21"/>
      <c r="G732" s="21">
        <v>134</v>
      </c>
    </row>
    <row r="733" spans="1:7">
      <c r="A733" t="s">
        <v>1483</v>
      </c>
      <c r="B733" s="21"/>
      <c r="C733" s="21">
        <v>32</v>
      </c>
      <c r="D733" s="21"/>
      <c r="E733" s="21"/>
      <c r="F733" s="21"/>
      <c r="G733" s="21">
        <v>32</v>
      </c>
    </row>
    <row r="734" spans="1:7">
      <c r="A734" t="s">
        <v>1485</v>
      </c>
      <c r="B734" s="21"/>
      <c r="C734" s="21">
        <v>86</v>
      </c>
      <c r="D734" s="21"/>
      <c r="E734" s="21"/>
      <c r="F734" s="21"/>
      <c r="G734" s="21">
        <v>86</v>
      </c>
    </row>
    <row r="735" spans="1:7">
      <c r="A735" t="s">
        <v>1487</v>
      </c>
      <c r="B735" s="21"/>
      <c r="C735" s="21">
        <v>1335</v>
      </c>
      <c r="D735" s="21"/>
      <c r="E735" s="21"/>
      <c r="F735" s="21"/>
      <c r="G735" s="21">
        <v>1335</v>
      </c>
    </row>
    <row r="736" spans="1:7">
      <c r="A736" t="s">
        <v>1489</v>
      </c>
      <c r="B736" s="21"/>
      <c r="C736" s="21">
        <v>60</v>
      </c>
      <c r="D736" s="21"/>
      <c r="E736" s="21"/>
      <c r="F736" s="21"/>
      <c r="G736" s="21">
        <v>60</v>
      </c>
    </row>
    <row r="737" spans="1:7">
      <c r="A737" t="s">
        <v>1491</v>
      </c>
      <c r="B737" s="21"/>
      <c r="C737" s="21">
        <v>2253</v>
      </c>
      <c r="D737" s="21"/>
      <c r="E737" s="21"/>
      <c r="F737" s="21"/>
      <c r="G737" s="21">
        <v>2253</v>
      </c>
    </row>
    <row r="738" spans="1:7">
      <c r="A738" t="s">
        <v>1493</v>
      </c>
      <c r="B738" s="21"/>
      <c r="C738" s="21"/>
      <c r="D738" s="21"/>
      <c r="E738" s="21">
        <v>94</v>
      </c>
      <c r="F738" s="21"/>
      <c r="G738" s="21">
        <v>94</v>
      </c>
    </row>
    <row r="739" spans="1:7">
      <c r="A739" t="s">
        <v>1495</v>
      </c>
      <c r="B739" s="21"/>
      <c r="C739" s="21"/>
      <c r="D739" s="21"/>
      <c r="E739" s="21">
        <v>1697</v>
      </c>
      <c r="F739" s="21"/>
      <c r="G739" s="21">
        <v>1697</v>
      </c>
    </row>
    <row r="740" spans="1:7">
      <c r="A740" t="s">
        <v>1497</v>
      </c>
      <c r="B740" s="21"/>
      <c r="C740" s="21">
        <v>6080</v>
      </c>
      <c r="D740" s="21"/>
      <c r="E740" s="21"/>
      <c r="F740" s="21"/>
      <c r="G740" s="21">
        <v>6080</v>
      </c>
    </row>
    <row r="741" spans="1:7">
      <c r="A741" t="s">
        <v>1499</v>
      </c>
      <c r="B741" s="21"/>
      <c r="C741" s="21"/>
      <c r="D741" s="21"/>
      <c r="E741" s="21">
        <v>117</v>
      </c>
      <c r="F741" s="21"/>
      <c r="G741" s="21">
        <v>117</v>
      </c>
    </row>
    <row r="742" spans="1:7">
      <c r="A742" t="s">
        <v>1501</v>
      </c>
      <c r="B742" s="21"/>
      <c r="C742" s="21"/>
      <c r="D742" s="21"/>
      <c r="E742" s="21">
        <v>190</v>
      </c>
      <c r="F742" s="21"/>
      <c r="G742" s="21">
        <v>190</v>
      </c>
    </row>
    <row r="743" spans="1:7">
      <c r="A743" t="s">
        <v>1503</v>
      </c>
      <c r="B743" s="21">
        <v>32</v>
      </c>
      <c r="C743" s="21"/>
      <c r="D743" s="21"/>
      <c r="E743" s="21"/>
      <c r="F743" s="21"/>
      <c r="G743" s="21">
        <v>32</v>
      </c>
    </row>
    <row r="744" spans="1:7">
      <c r="A744" t="s">
        <v>1505</v>
      </c>
      <c r="B744" s="21"/>
      <c r="C744" s="21"/>
      <c r="D744" s="21"/>
      <c r="E744" s="21">
        <v>133</v>
      </c>
      <c r="F744" s="21"/>
      <c r="G744" s="21">
        <v>133</v>
      </c>
    </row>
    <row r="745" spans="1:7">
      <c r="A745" t="s">
        <v>1507</v>
      </c>
      <c r="B745" s="21"/>
      <c r="C745" s="21"/>
      <c r="D745" s="21"/>
      <c r="E745" s="21">
        <v>130</v>
      </c>
      <c r="F745" s="21"/>
      <c r="G745" s="21">
        <v>130</v>
      </c>
    </row>
    <row r="746" spans="1:7">
      <c r="A746" t="s">
        <v>1509</v>
      </c>
      <c r="B746" s="21"/>
      <c r="C746" s="21"/>
      <c r="D746" s="21"/>
      <c r="E746" s="21">
        <v>235</v>
      </c>
      <c r="F746" s="21"/>
      <c r="G746" s="21">
        <v>235</v>
      </c>
    </row>
    <row r="747" spans="1:7">
      <c r="A747" t="s">
        <v>1511</v>
      </c>
      <c r="B747" s="21"/>
      <c r="C747" s="21">
        <v>120</v>
      </c>
      <c r="D747" s="21"/>
      <c r="E747" s="21"/>
      <c r="F747" s="21"/>
      <c r="G747" s="21">
        <v>120</v>
      </c>
    </row>
    <row r="748" spans="1:7">
      <c r="A748" t="s">
        <v>1513</v>
      </c>
      <c r="B748" s="21"/>
      <c r="C748" s="21">
        <v>40</v>
      </c>
      <c r="D748" s="21"/>
      <c r="E748" s="21"/>
      <c r="F748" s="21"/>
      <c r="G748" s="21">
        <v>40</v>
      </c>
    </row>
    <row r="749" spans="1:7">
      <c r="A749" t="s">
        <v>1515</v>
      </c>
      <c r="B749" s="21"/>
      <c r="C749" s="21">
        <v>7</v>
      </c>
      <c r="D749" s="21"/>
      <c r="E749" s="21"/>
      <c r="F749" s="21"/>
      <c r="G749" s="21">
        <v>7</v>
      </c>
    </row>
    <row r="750" spans="1:7">
      <c r="A750" t="s">
        <v>1517</v>
      </c>
      <c r="B750" s="21"/>
      <c r="C750" s="21"/>
      <c r="D750" s="21">
        <v>1089</v>
      </c>
      <c r="E750" s="21"/>
      <c r="F750" s="21"/>
      <c r="G750" s="21">
        <v>1089</v>
      </c>
    </row>
    <row r="751" spans="1:7">
      <c r="A751" t="s">
        <v>1519</v>
      </c>
      <c r="B751" s="21"/>
      <c r="C751" s="21"/>
      <c r="D751" s="21"/>
      <c r="E751" s="21">
        <v>214</v>
      </c>
      <c r="F751" s="21"/>
      <c r="G751" s="21">
        <v>214</v>
      </c>
    </row>
    <row r="752" spans="1:7">
      <c r="A752" t="s">
        <v>1521</v>
      </c>
      <c r="B752" s="21"/>
      <c r="C752" s="21">
        <v>14</v>
      </c>
      <c r="D752" s="21"/>
      <c r="E752" s="21"/>
      <c r="F752" s="21"/>
      <c r="G752" s="21">
        <v>14</v>
      </c>
    </row>
    <row r="753" spans="1:7">
      <c r="A753" t="s">
        <v>1523</v>
      </c>
      <c r="B753" s="21"/>
      <c r="C753" s="21"/>
      <c r="D753" s="21"/>
      <c r="E753" s="21">
        <v>659</v>
      </c>
      <c r="F753" s="21"/>
      <c r="G753" s="21">
        <v>659</v>
      </c>
    </row>
    <row r="754" spans="1:7">
      <c r="A754" t="s">
        <v>1525</v>
      </c>
      <c r="B754" s="21"/>
      <c r="C754" s="21"/>
      <c r="D754" s="21"/>
      <c r="E754" s="21">
        <v>187</v>
      </c>
      <c r="F754" s="21"/>
      <c r="G754" s="21">
        <v>187</v>
      </c>
    </row>
    <row r="755" spans="1:7">
      <c r="A755" t="s">
        <v>1527</v>
      </c>
      <c r="B755" s="21"/>
      <c r="C755" s="21"/>
      <c r="D755" s="21"/>
      <c r="E755" s="21">
        <v>27</v>
      </c>
      <c r="F755" s="21"/>
      <c r="G755" s="21">
        <v>27</v>
      </c>
    </row>
    <row r="756" spans="1:7">
      <c r="A756" t="s">
        <v>1529</v>
      </c>
      <c r="B756" s="21">
        <v>1218</v>
      </c>
      <c r="C756" s="21"/>
      <c r="D756" s="21"/>
      <c r="E756" s="21"/>
      <c r="F756" s="21"/>
      <c r="G756" s="21">
        <v>1218</v>
      </c>
    </row>
    <row r="757" spans="1:7">
      <c r="A757" t="s">
        <v>1531</v>
      </c>
      <c r="B757" s="21">
        <v>528</v>
      </c>
      <c r="C757" s="21"/>
      <c r="D757" s="21"/>
      <c r="E757" s="21"/>
      <c r="F757" s="21"/>
      <c r="G757" s="21">
        <v>528</v>
      </c>
    </row>
    <row r="758" spans="1:7">
      <c r="A758" t="s">
        <v>1533</v>
      </c>
      <c r="B758" s="21"/>
      <c r="C758" s="21">
        <v>71</v>
      </c>
      <c r="D758" s="21"/>
      <c r="E758" s="21"/>
      <c r="F758" s="21"/>
      <c r="G758" s="21">
        <v>71</v>
      </c>
    </row>
    <row r="759" spans="1:7">
      <c r="A759" t="s">
        <v>1535</v>
      </c>
      <c r="B759" s="21"/>
      <c r="C759" s="21"/>
      <c r="D759" s="21"/>
      <c r="E759" s="21">
        <v>133</v>
      </c>
      <c r="F759" s="21"/>
      <c r="G759" s="21">
        <v>133</v>
      </c>
    </row>
    <row r="760" spans="1:7">
      <c r="A760" t="s">
        <v>1537</v>
      </c>
      <c r="B760" s="21"/>
      <c r="C760" s="21"/>
      <c r="D760" s="21"/>
      <c r="E760" s="21">
        <v>179</v>
      </c>
      <c r="F760" s="21"/>
      <c r="G760" s="21">
        <v>179</v>
      </c>
    </row>
    <row r="761" spans="1:7">
      <c r="A761" t="s">
        <v>1539</v>
      </c>
      <c r="B761" s="21"/>
      <c r="C761" s="21">
        <v>1825</v>
      </c>
      <c r="D761" s="21"/>
      <c r="E761" s="21"/>
      <c r="F761" s="21"/>
      <c r="G761" s="21">
        <v>1825</v>
      </c>
    </row>
    <row r="762" spans="1:7">
      <c r="A762" t="s">
        <v>1541</v>
      </c>
      <c r="B762" s="21"/>
      <c r="C762" s="21">
        <v>1691</v>
      </c>
      <c r="D762" s="21"/>
      <c r="E762" s="21"/>
      <c r="F762" s="21"/>
      <c r="G762" s="21">
        <v>1691</v>
      </c>
    </row>
    <row r="763" spans="1:7">
      <c r="A763" t="s">
        <v>1543</v>
      </c>
      <c r="B763" s="21"/>
      <c r="C763" s="21">
        <v>12</v>
      </c>
      <c r="D763" s="21"/>
      <c r="E763" s="21"/>
      <c r="F763" s="21"/>
      <c r="G763" s="21">
        <v>12</v>
      </c>
    </row>
    <row r="764" spans="1:7">
      <c r="A764" t="s">
        <v>1545</v>
      </c>
      <c r="B764" s="21"/>
      <c r="C764" s="21"/>
      <c r="D764" s="21"/>
      <c r="E764" s="21">
        <v>126</v>
      </c>
      <c r="F764" s="21"/>
      <c r="G764" s="21">
        <v>126</v>
      </c>
    </row>
    <row r="765" spans="1:7">
      <c r="A765" t="s">
        <v>1547</v>
      </c>
      <c r="B765" s="21"/>
      <c r="C765" s="21">
        <v>80</v>
      </c>
      <c r="D765" s="21"/>
      <c r="E765" s="21"/>
      <c r="F765" s="21"/>
      <c r="G765" s="21">
        <v>80</v>
      </c>
    </row>
    <row r="766" spans="1:7">
      <c r="A766" t="s">
        <v>1549</v>
      </c>
      <c r="B766" s="21"/>
      <c r="C766" s="21"/>
      <c r="D766" s="21"/>
      <c r="E766" s="21">
        <v>2320</v>
      </c>
      <c r="F766" s="21"/>
      <c r="G766" s="21">
        <v>2320</v>
      </c>
    </row>
    <row r="767" spans="1:7">
      <c r="A767" t="s">
        <v>1551</v>
      </c>
      <c r="B767" s="21"/>
      <c r="C767" s="21"/>
      <c r="D767" s="21"/>
      <c r="E767" s="21">
        <v>122</v>
      </c>
      <c r="F767" s="21"/>
      <c r="G767" s="21">
        <v>122</v>
      </c>
    </row>
    <row r="768" spans="1:7">
      <c r="A768" t="s">
        <v>1553</v>
      </c>
      <c r="B768" s="21"/>
      <c r="C768" s="21"/>
      <c r="D768" s="21"/>
      <c r="E768" s="21">
        <v>498</v>
      </c>
      <c r="F768" s="21"/>
      <c r="G768" s="21">
        <v>498</v>
      </c>
    </row>
    <row r="769" spans="1:7">
      <c r="A769" t="s">
        <v>1555</v>
      </c>
      <c r="B769" s="21"/>
      <c r="C769" s="21"/>
      <c r="D769" s="21"/>
      <c r="E769" s="21">
        <v>48</v>
      </c>
      <c r="F769" s="21"/>
      <c r="G769" s="21">
        <v>48</v>
      </c>
    </row>
    <row r="770" spans="1:7">
      <c r="A770" t="s">
        <v>1557</v>
      </c>
      <c r="B770" s="21"/>
      <c r="C770" s="21"/>
      <c r="D770" s="21"/>
      <c r="E770" s="21">
        <v>26</v>
      </c>
      <c r="F770" s="21"/>
      <c r="G770" s="21">
        <v>26</v>
      </c>
    </row>
    <row r="771" spans="1:7">
      <c r="A771" t="s">
        <v>1559</v>
      </c>
      <c r="B771" s="21"/>
      <c r="C771" s="21"/>
      <c r="D771" s="21"/>
      <c r="E771" s="21">
        <v>142</v>
      </c>
      <c r="F771" s="21"/>
      <c r="G771" s="21">
        <v>142</v>
      </c>
    </row>
    <row r="772" spans="1:7">
      <c r="A772" t="s">
        <v>1561</v>
      </c>
      <c r="B772" s="21"/>
      <c r="C772" s="21">
        <v>73</v>
      </c>
      <c r="D772" s="21"/>
      <c r="E772" s="21"/>
      <c r="F772" s="21"/>
      <c r="G772" s="21">
        <v>73</v>
      </c>
    </row>
    <row r="773" spans="1:7">
      <c r="A773" t="s">
        <v>1563</v>
      </c>
      <c r="B773" s="21"/>
      <c r="C773" s="21">
        <v>1181</v>
      </c>
      <c r="D773" s="21"/>
      <c r="E773" s="21"/>
      <c r="F773" s="21"/>
      <c r="G773" s="21">
        <v>1181</v>
      </c>
    </row>
    <row r="774" spans="1:7">
      <c r="A774" t="s">
        <v>1565</v>
      </c>
      <c r="B774" s="21">
        <v>1890</v>
      </c>
      <c r="C774" s="21"/>
      <c r="D774" s="21"/>
      <c r="E774" s="21"/>
      <c r="F774" s="21"/>
      <c r="G774" s="21">
        <v>1890</v>
      </c>
    </row>
    <row r="775" spans="1:7">
      <c r="A775" t="s">
        <v>1567</v>
      </c>
      <c r="B775" s="21"/>
      <c r="C775" s="21">
        <v>83</v>
      </c>
      <c r="D775" s="21"/>
      <c r="E775" s="21"/>
      <c r="F775" s="21"/>
      <c r="G775" s="21">
        <v>83</v>
      </c>
    </row>
    <row r="776" spans="1:7">
      <c r="A776" t="s">
        <v>1569</v>
      </c>
      <c r="B776" s="21"/>
      <c r="C776" s="21"/>
      <c r="D776" s="21"/>
      <c r="E776" s="21">
        <v>6212</v>
      </c>
      <c r="F776" s="21"/>
      <c r="G776" s="21">
        <v>6212</v>
      </c>
    </row>
    <row r="777" spans="1:7">
      <c r="A777" t="s">
        <v>1571</v>
      </c>
      <c r="B777" s="21"/>
      <c r="C777" s="21"/>
      <c r="D777" s="21"/>
      <c r="E777" s="21">
        <v>226</v>
      </c>
      <c r="F777" s="21"/>
      <c r="G777" s="21">
        <v>226</v>
      </c>
    </row>
    <row r="778" spans="1:7">
      <c r="A778" t="s">
        <v>1573</v>
      </c>
      <c r="B778" s="21"/>
      <c r="C778" s="21">
        <v>226</v>
      </c>
      <c r="D778" s="21"/>
      <c r="E778" s="21"/>
      <c r="F778" s="21"/>
      <c r="G778" s="21">
        <v>226</v>
      </c>
    </row>
    <row r="779" spans="1:7">
      <c r="A779" t="s">
        <v>1575</v>
      </c>
      <c r="B779" s="21"/>
      <c r="C779" s="21"/>
      <c r="D779" s="21"/>
      <c r="E779" s="21">
        <v>2673</v>
      </c>
      <c r="F779" s="21"/>
      <c r="G779" s="21">
        <v>2673</v>
      </c>
    </row>
    <row r="780" spans="1:7">
      <c r="A780" t="s">
        <v>1577</v>
      </c>
      <c r="B780" s="21"/>
      <c r="C780" s="21"/>
      <c r="D780" s="21"/>
      <c r="E780" s="21">
        <v>1681</v>
      </c>
      <c r="F780" s="21"/>
      <c r="G780" s="21">
        <v>1681</v>
      </c>
    </row>
    <row r="781" spans="1:7">
      <c r="A781" t="s">
        <v>1579</v>
      </c>
      <c r="B781" s="21"/>
      <c r="C781" s="21"/>
      <c r="D781" s="21"/>
      <c r="E781" s="21">
        <v>148</v>
      </c>
      <c r="F781" s="21"/>
      <c r="G781" s="21">
        <v>148</v>
      </c>
    </row>
    <row r="782" spans="1:7">
      <c r="A782" t="s">
        <v>1581</v>
      </c>
      <c r="B782" s="21"/>
      <c r="C782" s="21"/>
      <c r="D782" s="21"/>
      <c r="E782" s="21">
        <v>148</v>
      </c>
      <c r="F782" s="21"/>
      <c r="G782" s="21">
        <v>148</v>
      </c>
    </row>
    <row r="783" spans="1:7">
      <c r="A783" t="s">
        <v>1583</v>
      </c>
      <c r="B783" s="21"/>
      <c r="C783" s="21">
        <v>1</v>
      </c>
      <c r="D783" s="21"/>
      <c r="E783" s="21"/>
      <c r="F783" s="21"/>
      <c r="G783" s="21">
        <v>1</v>
      </c>
    </row>
    <row r="784" spans="1:7">
      <c r="A784" t="s">
        <v>1585</v>
      </c>
      <c r="B784" s="21"/>
      <c r="C784" s="21"/>
      <c r="D784" s="21"/>
      <c r="E784" s="21">
        <v>140</v>
      </c>
      <c r="F784" s="21"/>
      <c r="G784" s="21">
        <v>140</v>
      </c>
    </row>
    <row r="785" spans="1:7">
      <c r="A785" t="s">
        <v>1587</v>
      </c>
      <c r="B785" s="21"/>
      <c r="C785" s="21"/>
      <c r="D785" s="21"/>
      <c r="E785" s="21">
        <v>139</v>
      </c>
      <c r="F785" s="21"/>
      <c r="G785" s="21">
        <v>139</v>
      </c>
    </row>
    <row r="786" spans="1:7">
      <c r="A786" t="s">
        <v>1589</v>
      </c>
      <c r="B786" s="21"/>
      <c r="C786" s="21">
        <v>46</v>
      </c>
      <c r="D786" s="21"/>
      <c r="E786" s="21"/>
      <c r="F786" s="21"/>
      <c r="G786" s="21">
        <v>46</v>
      </c>
    </row>
    <row r="787" spans="1:7">
      <c r="A787" t="s">
        <v>1591</v>
      </c>
      <c r="B787" s="21"/>
      <c r="C787" s="21"/>
      <c r="D787" s="21"/>
      <c r="E787" s="21">
        <v>186</v>
      </c>
      <c r="F787" s="21"/>
      <c r="G787" s="21">
        <v>186</v>
      </c>
    </row>
    <row r="788" spans="1:7">
      <c r="A788" t="s">
        <v>1593</v>
      </c>
      <c r="B788" s="21">
        <v>29</v>
      </c>
      <c r="C788" s="21"/>
      <c r="D788" s="21"/>
      <c r="E788" s="21"/>
      <c r="F788" s="21"/>
      <c r="G788" s="21">
        <v>29</v>
      </c>
    </row>
    <row r="789" spans="1:7">
      <c r="A789" t="s">
        <v>1595</v>
      </c>
      <c r="B789" s="21"/>
      <c r="C789" s="21">
        <v>558</v>
      </c>
      <c r="D789" s="21"/>
      <c r="E789" s="21"/>
      <c r="F789" s="21"/>
      <c r="G789" s="21">
        <v>558</v>
      </c>
    </row>
    <row r="790" spans="1:7">
      <c r="A790" t="s">
        <v>1597</v>
      </c>
      <c r="B790" s="21"/>
      <c r="C790" s="21"/>
      <c r="D790" s="21"/>
      <c r="E790" s="21">
        <v>193</v>
      </c>
      <c r="F790" s="21"/>
      <c r="G790" s="21">
        <v>193</v>
      </c>
    </row>
    <row r="791" spans="1:7">
      <c r="A791" t="s">
        <v>1599</v>
      </c>
      <c r="B791" s="21"/>
      <c r="C791" s="21">
        <v>83</v>
      </c>
      <c r="D791" s="21"/>
      <c r="E791" s="21"/>
      <c r="F791" s="21"/>
      <c r="G791" s="21">
        <v>83</v>
      </c>
    </row>
    <row r="792" spans="1:7">
      <c r="A792" t="s">
        <v>1601</v>
      </c>
      <c r="B792" s="21"/>
      <c r="C792" s="21">
        <v>101</v>
      </c>
      <c r="D792" s="21"/>
      <c r="E792" s="21"/>
      <c r="F792" s="21"/>
      <c r="G792" s="21">
        <v>101</v>
      </c>
    </row>
    <row r="793" spans="1:7">
      <c r="A793" t="s">
        <v>1603</v>
      </c>
      <c r="B793" s="21"/>
      <c r="C793" s="21"/>
      <c r="D793" s="21"/>
      <c r="E793" s="21">
        <v>5966</v>
      </c>
      <c r="F793" s="21"/>
      <c r="G793" s="21">
        <v>5966</v>
      </c>
    </row>
    <row r="794" spans="1:7">
      <c r="A794" t="s">
        <v>1605</v>
      </c>
      <c r="B794" s="21"/>
      <c r="C794" s="21"/>
      <c r="D794" s="21"/>
      <c r="E794" s="21">
        <v>121</v>
      </c>
      <c r="F794" s="21"/>
      <c r="G794" s="21">
        <v>121</v>
      </c>
    </row>
    <row r="795" spans="1:7">
      <c r="A795" t="s">
        <v>1607</v>
      </c>
      <c r="B795" s="21"/>
      <c r="C795" s="21"/>
      <c r="D795" s="21"/>
      <c r="E795" s="21">
        <v>646</v>
      </c>
      <c r="F795" s="21"/>
      <c r="G795" s="21">
        <v>646</v>
      </c>
    </row>
    <row r="796" spans="1:7">
      <c r="A796" t="s">
        <v>1610</v>
      </c>
      <c r="B796" s="21"/>
      <c r="C796" s="21">
        <v>752</v>
      </c>
      <c r="D796" s="21"/>
      <c r="E796" s="21"/>
      <c r="F796" s="21"/>
      <c r="G796" s="21">
        <v>752</v>
      </c>
    </row>
    <row r="797" spans="1:7">
      <c r="A797" t="s">
        <v>1612</v>
      </c>
      <c r="B797" s="21"/>
      <c r="C797" s="21">
        <v>579</v>
      </c>
      <c r="D797" s="21"/>
      <c r="E797" s="21"/>
      <c r="F797" s="21"/>
      <c r="G797" s="21">
        <v>579</v>
      </c>
    </row>
    <row r="798" spans="1:7">
      <c r="A798" t="s">
        <v>1614</v>
      </c>
      <c r="B798" s="21"/>
      <c r="C798" s="21">
        <v>1910</v>
      </c>
      <c r="D798" s="21"/>
      <c r="E798" s="21"/>
      <c r="F798" s="21"/>
      <c r="G798" s="21">
        <v>1910</v>
      </c>
    </row>
    <row r="799" spans="1:7">
      <c r="A799" t="s">
        <v>1616</v>
      </c>
      <c r="B799" s="21"/>
      <c r="C799" s="21"/>
      <c r="D799" s="21"/>
      <c r="E799" s="21">
        <v>337</v>
      </c>
      <c r="F799" s="21"/>
      <c r="G799" s="21">
        <v>337</v>
      </c>
    </row>
    <row r="800" spans="1:7">
      <c r="A800" t="s">
        <v>1618</v>
      </c>
      <c r="B800" s="21">
        <v>26</v>
      </c>
      <c r="C800" s="21"/>
      <c r="D800" s="21"/>
      <c r="E800" s="21"/>
      <c r="F800" s="21"/>
      <c r="G800" s="21">
        <v>26</v>
      </c>
    </row>
    <row r="801" spans="1:7">
      <c r="A801" t="s">
        <v>1620</v>
      </c>
      <c r="B801" s="21"/>
      <c r="C801" s="21"/>
      <c r="D801" s="21"/>
      <c r="E801" s="21">
        <v>2693</v>
      </c>
      <c r="F801" s="21"/>
      <c r="G801" s="21">
        <v>2693</v>
      </c>
    </row>
    <row r="802" spans="1:7">
      <c r="A802" t="s">
        <v>1622</v>
      </c>
      <c r="B802" s="21"/>
      <c r="C802" s="21"/>
      <c r="D802" s="21"/>
      <c r="E802" s="21">
        <v>1917</v>
      </c>
      <c r="F802" s="21"/>
      <c r="G802" s="21">
        <v>1917</v>
      </c>
    </row>
    <row r="803" spans="1:7">
      <c r="A803" t="s">
        <v>1624</v>
      </c>
      <c r="B803" s="21"/>
      <c r="C803" s="21"/>
      <c r="D803" s="21"/>
      <c r="E803" s="21">
        <v>207</v>
      </c>
      <c r="F803" s="21"/>
      <c r="G803" s="21">
        <v>207</v>
      </c>
    </row>
    <row r="804" spans="1:7">
      <c r="A804" t="s">
        <v>1626</v>
      </c>
      <c r="B804" s="21"/>
      <c r="C804" s="21"/>
      <c r="D804" s="21"/>
      <c r="E804" s="21">
        <v>154</v>
      </c>
      <c r="F804" s="21"/>
      <c r="G804" s="21">
        <v>154</v>
      </c>
    </row>
    <row r="805" spans="1:7">
      <c r="A805" t="s">
        <v>1628</v>
      </c>
      <c r="B805" s="21"/>
      <c r="C805" s="21">
        <v>38</v>
      </c>
      <c r="D805" s="21"/>
      <c r="E805" s="21"/>
      <c r="F805" s="21"/>
      <c r="G805" s="21">
        <v>38</v>
      </c>
    </row>
    <row r="806" spans="1:7">
      <c r="A806" t="s">
        <v>1630</v>
      </c>
      <c r="B806" s="21">
        <v>160</v>
      </c>
      <c r="C806" s="21"/>
      <c r="D806" s="21"/>
      <c r="E806" s="21"/>
      <c r="F806" s="21"/>
      <c r="G806" s="21">
        <v>160</v>
      </c>
    </row>
    <row r="807" spans="1:7">
      <c r="A807" t="s">
        <v>1632</v>
      </c>
      <c r="B807" s="21"/>
      <c r="C807" s="21"/>
      <c r="D807" s="21"/>
      <c r="E807" s="21">
        <v>546</v>
      </c>
      <c r="F807" s="21"/>
      <c r="G807" s="21">
        <v>546</v>
      </c>
    </row>
    <row r="808" spans="1:7">
      <c r="A808" t="s">
        <v>1634</v>
      </c>
      <c r="B808" s="21"/>
      <c r="C808" s="21"/>
      <c r="D808" s="21"/>
      <c r="E808" s="21">
        <v>209</v>
      </c>
      <c r="F808" s="21"/>
      <c r="G808" s="21">
        <v>209</v>
      </c>
    </row>
    <row r="809" spans="1:7">
      <c r="A809" t="s">
        <v>1636</v>
      </c>
      <c r="B809" s="21"/>
      <c r="C809" s="21">
        <v>210</v>
      </c>
      <c r="D809" s="21"/>
      <c r="E809" s="21"/>
      <c r="F809" s="21"/>
      <c r="G809" s="21">
        <v>210</v>
      </c>
    </row>
    <row r="810" spans="1:7">
      <c r="A810" t="s">
        <v>1638</v>
      </c>
      <c r="B810" s="21"/>
      <c r="C810" s="21">
        <v>62</v>
      </c>
      <c r="D810" s="21"/>
      <c r="E810" s="21"/>
      <c r="F810" s="21"/>
      <c r="G810" s="21">
        <v>62</v>
      </c>
    </row>
    <row r="811" spans="1:7">
      <c r="A811" t="s">
        <v>1640</v>
      </c>
      <c r="B811" s="21"/>
      <c r="C811" s="21">
        <v>362</v>
      </c>
      <c r="D811" s="21"/>
      <c r="E811" s="21"/>
      <c r="F811" s="21"/>
      <c r="G811" s="21">
        <v>362</v>
      </c>
    </row>
    <row r="812" spans="1:7">
      <c r="A812" t="s">
        <v>1642</v>
      </c>
      <c r="B812" s="21"/>
      <c r="C812" s="21">
        <v>67</v>
      </c>
      <c r="D812" s="21"/>
      <c r="E812" s="21"/>
      <c r="F812" s="21"/>
      <c r="G812" s="21">
        <v>67</v>
      </c>
    </row>
    <row r="813" spans="1:7">
      <c r="A813" t="s">
        <v>1644</v>
      </c>
      <c r="B813" s="21"/>
      <c r="C813" s="21">
        <v>13</v>
      </c>
      <c r="D813" s="21"/>
      <c r="E813" s="21"/>
      <c r="F813" s="21"/>
      <c r="G813" s="21">
        <v>13</v>
      </c>
    </row>
    <row r="814" spans="1:7">
      <c r="A814" t="s">
        <v>1646</v>
      </c>
      <c r="B814" s="21"/>
      <c r="C814" s="21">
        <v>82</v>
      </c>
      <c r="D814" s="21"/>
      <c r="E814" s="21"/>
      <c r="F814" s="21"/>
      <c r="G814" s="21">
        <v>82</v>
      </c>
    </row>
    <row r="815" spans="1:7">
      <c r="A815" t="s">
        <v>1648</v>
      </c>
      <c r="B815" s="21"/>
      <c r="C815" s="21">
        <v>15</v>
      </c>
      <c r="D815" s="21"/>
      <c r="E815" s="21"/>
      <c r="F815" s="21"/>
      <c r="G815" s="21">
        <v>15</v>
      </c>
    </row>
    <row r="816" spans="1:7">
      <c r="A816" t="s">
        <v>1650</v>
      </c>
      <c r="B816" s="21"/>
      <c r="C816" s="21"/>
      <c r="D816" s="21"/>
      <c r="E816" s="21">
        <v>299</v>
      </c>
      <c r="F816" s="21"/>
      <c r="G816" s="21">
        <v>299</v>
      </c>
    </row>
    <row r="817" spans="1:7">
      <c r="A817" t="s">
        <v>1652</v>
      </c>
      <c r="B817" s="21"/>
      <c r="C817" s="21">
        <v>64</v>
      </c>
      <c r="D817" s="21"/>
      <c r="E817" s="21"/>
      <c r="F817" s="21"/>
      <c r="G817" s="21">
        <v>64</v>
      </c>
    </row>
    <row r="818" spans="1:7">
      <c r="A818" t="s">
        <v>1654</v>
      </c>
      <c r="B818" s="21"/>
      <c r="C818" s="21"/>
      <c r="D818" s="21"/>
      <c r="E818" s="21">
        <v>147</v>
      </c>
      <c r="F818" s="21"/>
      <c r="G818" s="21">
        <v>147</v>
      </c>
    </row>
    <row r="819" spans="1:7">
      <c r="A819" t="s">
        <v>1656</v>
      </c>
      <c r="B819" s="21"/>
      <c r="C819" s="21"/>
      <c r="D819" s="21"/>
      <c r="E819" s="21">
        <v>2346</v>
      </c>
      <c r="F819" s="21"/>
      <c r="G819" s="21">
        <v>2346</v>
      </c>
    </row>
    <row r="820" spans="1:7">
      <c r="A820" t="s">
        <v>1658</v>
      </c>
      <c r="B820" s="21"/>
      <c r="C820" s="21"/>
      <c r="D820" s="21"/>
      <c r="E820" s="21">
        <v>157</v>
      </c>
      <c r="F820" s="21"/>
      <c r="G820" s="21">
        <v>157</v>
      </c>
    </row>
    <row r="821" spans="1:7">
      <c r="A821" t="s">
        <v>1660</v>
      </c>
      <c r="B821" s="21"/>
      <c r="C821" s="21">
        <v>838</v>
      </c>
      <c r="D821" s="21"/>
      <c r="E821" s="21"/>
      <c r="F821" s="21"/>
      <c r="G821" s="21">
        <v>838</v>
      </c>
    </row>
    <row r="822" spans="1:7">
      <c r="A822" t="s">
        <v>1662</v>
      </c>
      <c r="B822" s="21"/>
      <c r="C822" s="21"/>
      <c r="D822" s="21"/>
      <c r="E822" s="21">
        <v>2261</v>
      </c>
      <c r="F822" s="21"/>
      <c r="G822" s="21">
        <v>2261</v>
      </c>
    </row>
    <row r="823" spans="1:7">
      <c r="A823" t="s">
        <v>1664</v>
      </c>
      <c r="B823" s="21"/>
      <c r="C823" s="21"/>
      <c r="D823" s="21"/>
      <c r="E823" s="21">
        <v>249</v>
      </c>
      <c r="F823" s="21"/>
      <c r="G823" s="21">
        <v>249</v>
      </c>
    </row>
    <row r="824" spans="1:7">
      <c r="A824" t="s">
        <v>1666</v>
      </c>
      <c r="B824" s="21"/>
      <c r="C824" s="21"/>
      <c r="D824" s="21"/>
      <c r="E824" s="21">
        <v>1713</v>
      </c>
      <c r="F824" s="21"/>
      <c r="G824" s="21">
        <v>1713</v>
      </c>
    </row>
    <row r="825" spans="1:7">
      <c r="A825" t="s">
        <v>1668</v>
      </c>
      <c r="B825" s="21">
        <v>1480</v>
      </c>
      <c r="C825" s="21"/>
      <c r="D825" s="21"/>
      <c r="E825" s="21"/>
      <c r="F825" s="21"/>
      <c r="G825" s="21">
        <v>1480</v>
      </c>
    </row>
    <row r="826" spans="1:7">
      <c r="A826" t="s">
        <v>1670</v>
      </c>
      <c r="B826" s="21"/>
      <c r="C826" s="21">
        <v>147</v>
      </c>
      <c r="D826" s="21"/>
      <c r="E826" s="21"/>
      <c r="F826" s="21"/>
      <c r="G826" s="21">
        <v>147</v>
      </c>
    </row>
    <row r="827" spans="1:7">
      <c r="A827" t="s">
        <v>1672</v>
      </c>
      <c r="B827" s="21"/>
      <c r="C827" s="21">
        <v>6</v>
      </c>
      <c r="D827" s="21"/>
      <c r="E827" s="21"/>
      <c r="F827" s="21"/>
      <c r="G827" s="21">
        <v>6</v>
      </c>
    </row>
    <row r="828" spans="1:7">
      <c r="A828" t="s">
        <v>1674</v>
      </c>
      <c r="B828" s="21"/>
      <c r="C828" s="21"/>
      <c r="D828" s="21"/>
      <c r="E828" s="21">
        <v>94</v>
      </c>
      <c r="F828" s="21"/>
      <c r="G828" s="21">
        <v>94</v>
      </c>
    </row>
    <row r="829" spans="1:7">
      <c r="A829" t="s">
        <v>1676</v>
      </c>
      <c r="B829" s="21">
        <v>37</v>
      </c>
      <c r="C829" s="21"/>
      <c r="D829" s="21"/>
      <c r="E829" s="21"/>
      <c r="F829" s="21"/>
      <c r="G829" s="21">
        <v>37</v>
      </c>
    </row>
    <row r="830" spans="1:7">
      <c r="A830" t="s">
        <v>1678</v>
      </c>
      <c r="B830" s="21"/>
      <c r="C830" s="21">
        <v>38</v>
      </c>
      <c r="D830" s="21"/>
      <c r="E830" s="21"/>
      <c r="F830" s="21"/>
      <c r="G830" s="21">
        <v>38</v>
      </c>
    </row>
    <row r="831" spans="1:7">
      <c r="A831" t="s">
        <v>1680</v>
      </c>
      <c r="B831" s="21"/>
      <c r="C831" s="21"/>
      <c r="D831" s="21"/>
      <c r="E831" s="21">
        <v>150</v>
      </c>
      <c r="F831" s="21"/>
      <c r="G831" s="21">
        <v>150</v>
      </c>
    </row>
    <row r="832" spans="1:7">
      <c r="A832" t="s">
        <v>1682</v>
      </c>
      <c r="B832" s="21"/>
      <c r="C832" s="21"/>
      <c r="D832" s="21"/>
      <c r="E832" s="21">
        <v>2100</v>
      </c>
      <c r="F832" s="21"/>
      <c r="G832" s="21">
        <v>2100</v>
      </c>
    </row>
    <row r="833" spans="1:7">
      <c r="A833" t="s">
        <v>1684</v>
      </c>
      <c r="B833" s="21"/>
      <c r="C833" s="21">
        <v>10</v>
      </c>
      <c r="D833" s="21"/>
      <c r="E833" s="21"/>
      <c r="F833" s="21"/>
      <c r="G833" s="21">
        <v>10</v>
      </c>
    </row>
    <row r="834" spans="1:7">
      <c r="A834" t="s">
        <v>1686</v>
      </c>
      <c r="B834" s="21"/>
      <c r="C834" s="21">
        <v>714</v>
      </c>
      <c r="D834" s="21"/>
      <c r="E834" s="21">
        <v>113</v>
      </c>
      <c r="F834" s="21"/>
      <c r="G834" s="21">
        <v>827</v>
      </c>
    </row>
    <row r="835" spans="1:7">
      <c r="A835" t="s">
        <v>1689</v>
      </c>
      <c r="B835" s="21"/>
      <c r="C835" s="21">
        <v>1439</v>
      </c>
      <c r="D835" s="21"/>
      <c r="E835" s="21"/>
      <c r="F835" s="21"/>
      <c r="G835" s="21">
        <v>1439</v>
      </c>
    </row>
    <row r="836" spans="1:7">
      <c r="A836" t="s">
        <v>1691</v>
      </c>
      <c r="B836" s="21"/>
      <c r="C836" s="21"/>
      <c r="D836" s="21"/>
      <c r="E836" s="21">
        <v>536</v>
      </c>
      <c r="F836" s="21"/>
      <c r="G836" s="21">
        <v>536</v>
      </c>
    </row>
    <row r="837" spans="1:7">
      <c r="A837" t="s">
        <v>1693</v>
      </c>
      <c r="B837" s="21"/>
      <c r="C837" s="21">
        <v>782</v>
      </c>
      <c r="D837" s="21"/>
      <c r="E837" s="21"/>
      <c r="F837" s="21"/>
      <c r="G837" s="21">
        <v>782</v>
      </c>
    </row>
    <row r="838" spans="1:7">
      <c r="A838" t="s">
        <v>1695</v>
      </c>
      <c r="B838" s="21"/>
      <c r="C838" s="21">
        <v>1886</v>
      </c>
      <c r="D838" s="21"/>
      <c r="E838" s="21"/>
      <c r="F838" s="21"/>
      <c r="G838" s="21">
        <v>1886</v>
      </c>
    </row>
    <row r="839" spans="1:7">
      <c r="A839" t="s">
        <v>1697</v>
      </c>
      <c r="B839" s="21"/>
      <c r="C839" s="21"/>
      <c r="D839" s="21"/>
      <c r="E839" s="21">
        <v>165</v>
      </c>
      <c r="F839" s="21"/>
      <c r="G839" s="21">
        <v>165</v>
      </c>
    </row>
    <row r="840" spans="1:7">
      <c r="A840" t="s">
        <v>1699</v>
      </c>
      <c r="B840" s="21"/>
      <c r="C840" s="21"/>
      <c r="D840" s="21"/>
      <c r="E840" s="21">
        <v>92</v>
      </c>
      <c r="F840" s="21"/>
      <c r="G840" s="21">
        <v>92</v>
      </c>
    </row>
    <row r="841" spans="1:7">
      <c r="A841" t="s">
        <v>1701</v>
      </c>
      <c r="B841" s="21"/>
      <c r="C841" s="21">
        <v>30</v>
      </c>
      <c r="D841" s="21"/>
      <c r="E841" s="21"/>
      <c r="F841" s="21"/>
      <c r="G841" s="21">
        <v>30</v>
      </c>
    </row>
    <row r="842" spans="1:7">
      <c r="A842" t="s">
        <v>1703</v>
      </c>
      <c r="B842" s="21"/>
      <c r="C842" s="21">
        <v>67</v>
      </c>
      <c r="D842" s="21"/>
      <c r="E842" s="21"/>
      <c r="F842" s="21"/>
      <c r="G842" s="21">
        <v>67</v>
      </c>
    </row>
    <row r="843" spans="1:7">
      <c r="A843" t="s">
        <v>1705</v>
      </c>
      <c r="B843" s="21"/>
      <c r="C843" s="21">
        <v>86</v>
      </c>
      <c r="D843" s="21"/>
      <c r="E843" s="21"/>
      <c r="F843" s="21"/>
      <c r="G843" s="21">
        <v>86</v>
      </c>
    </row>
    <row r="844" spans="1:7">
      <c r="A844" t="s">
        <v>1707</v>
      </c>
      <c r="B844" s="21"/>
      <c r="C844" s="21"/>
      <c r="D844" s="21"/>
      <c r="E844" s="21">
        <v>127</v>
      </c>
      <c r="F844" s="21"/>
      <c r="G844" s="21">
        <v>127</v>
      </c>
    </row>
    <row r="845" spans="1:7">
      <c r="A845" t="s">
        <v>1709</v>
      </c>
      <c r="B845" s="21"/>
      <c r="C845" s="21"/>
      <c r="D845" s="21"/>
      <c r="E845" s="21">
        <v>128</v>
      </c>
      <c r="F845" s="21"/>
      <c r="G845" s="21">
        <v>128</v>
      </c>
    </row>
    <row r="846" spans="1:7">
      <c r="A846" t="s">
        <v>1711</v>
      </c>
      <c r="B846" s="21"/>
      <c r="C846" s="21"/>
      <c r="D846" s="21"/>
      <c r="E846" s="21">
        <v>157</v>
      </c>
      <c r="F846" s="21"/>
      <c r="G846" s="21">
        <v>157</v>
      </c>
    </row>
    <row r="847" spans="1:7">
      <c r="A847" t="s">
        <v>1713</v>
      </c>
      <c r="B847" s="21">
        <v>976</v>
      </c>
      <c r="C847" s="21"/>
      <c r="D847" s="21"/>
      <c r="E847" s="21"/>
      <c r="F847" s="21"/>
      <c r="G847" s="21">
        <v>976</v>
      </c>
    </row>
    <row r="848" spans="1:7">
      <c r="A848" t="s">
        <v>1715</v>
      </c>
      <c r="B848" s="21"/>
      <c r="C848" s="21"/>
      <c r="D848" s="21"/>
      <c r="E848" s="21">
        <v>76</v>
      </c>
      <c r="F848" s="21"/>
      <c r="G848" s="21">
        <v>76</v>
      </c>
    </row>
    <row r="849" spans="1:7">
      <c r="A849" t="s">
        <v>1717</v>
      </c>
      <c r="B849" s="21"/>
      <c r="C849" s="21"/>
      <c r="D849" s="21"/>
      <c r="E849" s="21">
        <v>84</v>
      </c>
      <c r="F849" s="21"/>
      <c r="G849" s="21">
        <v>84</v>
      </c>
    </row>
    <row r="850" spans="1:7">
      <c r="A850" t="s">
        <v>1719</v>
      </c>
      <c r="B850" s="21"/>
      <c r="C850" s="21">
        <v>3387</v>
      </c>
      <c r="D850" s="21"/>
      <c r="E850" s="21">
        <v>220</v>
      </c>
      <c r="F850" s="21"/>
      <c r="G850" s="21">
        <v>3607</v>
      </c>
    </row>
    <row r="851" spans="1:7">
      <c r="A851" t="s">
        <v>1722</v>
      </c>
      <c r="B851" s="21"/>
      <c r="C851" s="21">
        <v>331</v>
      </c>
      <c r="D851" s="21"/>
      <c r="E851" s="21"/>
      <c r="F851" s="21"/>
      <c r="G851" s="21">
        <v>331</v>
      </c>
    </row>
    <row r="852" spans="1:7">
      <c r="A852" t="s">
        <v>1724</v>
      </c>
      <c r="B852" s="21">
        <v>1658</v>
      </c>
      <c r="C852" s="21"/>
      <c r="D852" s="21"/>
      <c r="E852" s="21"/>
      <c r="F852" s="21"/>
      <c r="G852" s="21">
        <v>1658</v>
      </c>
    </row>
    <row r="853" spans="1:7">
      <c r="A853" t="s">
        <v>1726</v>
      </c>
      <c r="B853" s="21"/>
      <c r="C853" s="21">
        <v>374</v>
      </c>
      <c r="D853" s="21"/>
      <c r="E853" s="21"/>
      <c r="F853" s="21"/>
      <c r="G853" s="21">
        <v>374</v>
      </c>
    </row>
    <row r="854" spans="1:7">
      <c r="A854" t="s">
        <v>1728</v>
      </c>
      <c r="B854" s="21"/>
      <c r="C854" s="21"/>
      <c r="D854" s="21"/>
      <c r="E854" s="21">
        <v>2893</v>
      </c>
      <c r="F854" s="21"/>
      <c r="G854" s="21">
        <v>2893</v>
      </c>
    </row>
    <row r="855" spans="1:7">
      <c r="A855" t="s">
        <v>1730</v>
      </c>
      <c r="B855" s="21"/>
      <c r="C855" s="21">
        <v>2201</v>
      </c>
      <c r="D855" s="21"/>
      <c r="E855" s="21"/>
      <c r="F855" s="21"/>
      <c r="G855" s="21">
        <v>2201</v>
      </c>
    </row>
    <row r="856" spans="1:7">
      <c r="A856" t="s">
        <v>1732</v>
      </c>
      <c r="B856" s="21"/>
      <c r="C856" s="21"/>
      <c r="D856" s="21"/>
      <c r="E856" s="21">
        <v>2080</v>
      </c>
      <c r="F856" s="21"/>
      <c r="G856" s="21">
        <v>2080</v>
      </c>
    </row>
    <row r="857" spans="1:7">
      <c r="A857" t="s">
        <v>1734</v>
      </c>
      <c r="B857" s="21"/>
      <c r="C857" s="21"/>
      <c r="D857" s="21"/>
      <c r="E857" s="21">
        <v>282</v>
      </c>
      <c r="F857" s="21"/>
      <c r="G857" s="21">
        <v>282</v>
      </c>
    </row>
    <row r="858" spans="1:7">
      <c r="A858" t="s">
        <v>1736</v>
      </c>
      <c r="B858" s="21">
        <v>56</v>
      </c>
      <c r="C858" s="21"/>
      <c r="D858" s="21"/>
      <c r="E858" s="21"/>
      <c r="F858" s="21"/>
      <c r="G858" s="21">
        <v>56</v>
      </c>
    </row>
    <row r="859" spans="1:7">
      <c r="A859" t="s">
        <v>1738</v>
      </c>
      <c r="B859" s="21"/>
      <c r="C859" s="21"/>
      <c r="D859" s="21"/>
      <c r="E859" s="21">
        <v>32</v>
      </c>
      <c r="F859" s="21"/>
      <c r="G859" s="21">
        <v>32</v>
      </c>
    </row>
    <row r="860" spans="1:7">
      <c r="A860" t="s">
        <v>1740</v>
      </c>
      <c r="B860" s="21"/>
      <c r="C860" s="21">
        <v>77</v>
      </c>
      <c r="D860" s="21"/>
      <c r="E860" s="21"/>
      <c r="F860" s="21"/>
      <c r="G860" s="21">
        <v>77</v>
      </c>
    </row>
    <row r="861" spans="1:7">
      <c r="A861" t="s">
        <v>1742</v>
      </c>
      <c r="B861" s="21"/>
      <c r="C861" s="21">
        <v>118</v>
      </c>
      <c r="D861" s="21"/>
      <c r="E861" s="21"/>
      <c r="F861" s="21"/>
      <c r="G861" s="21">
        <v>118</v>
      </c>
    </row>
    <row r="862" spans="1:7">
      <c r="A862" t="s">
        <v>1744</v>
      </c>
      <c r="B862" s="21"/>
      <c r="C862" s="21"/>
      <c r="D862" s="21"/>
      <c r="E862" s="21">
        <v>3036</v>
      </c>
      <c r="F862" s="21"/>
      <c r="G862" s="21">
        <v>3036</v>
      </c>
    </row>
    <row r="863" spans="1:7">
      <c r="A863" t="s">
        <v>1746</v>
      </c>
      <c r="B863" s="21"/>
      <c r="C863" s="21">
        <v>1625</v>
      </c>
      <c r="D863" s="21"/>
      <c r="E863" s="21"/>
      <c r="F863" s="21"/>
      <c r="G863" s="21">
        <v>1625</v>
      </c>
    </row>
    <row r="864" spans="1:7">
      <c r="A864" t="s">
        <v>1748</v>
      </c>
      <c r="B864" s="21"/>
      <c r="C864" s="21"/>
      <c r="D864" s="21"/>
      <c r="E864" s="21">
        <v>1385</v>
      </c>
      <c r="F864" s="21"/>
      <c r="G864" s="21">
        <v>1385</v>
      </c>
    </row>
    <row r="865" spans="1:7">
      <c r="A865" t="s">
        <v>1750</v>
      </c>
      <c r="B865" s="21"/>
      <c r="C865" s="21"/>
      <c r="D865" s="21"/>
      <c r="E865" s="21">
        <v>1170</v>
      </c>
      <c r="F865" s="21"/>
      <c r="G865" s="21">
        <v>1170</v>
      </c>
    </row>
    <row r="866" spans="1:7">
      <c r="A866" t="s">
        <v>1752</v>
      </c>
      <c r="B866" s="21"/>
      <c r="C866" s="21"/>
      <c r="D866" s="21"/>
      <c r="E866" s="21">
        <v>2188</v>
      </c>
      <c r="F866" s="21"/>
      <c r="G866" s="21">
        <v>2188</v>
      </c>
    </row>
    <row r="867" spans="1:7">
      <c r="A867" t="s">
        <v>1754</v>
      </c>
      <c r="B867" s="21"/>
      <c r="C867" s="21"/>
      <c r="D867" s="21"/>
      <c r="E867" s="21">
        <v>85</v>
      </c>
      <c r="F867" s="21"/>
      <c r="G867" s="21">
        <v>85</v>
      </c>
    </row>
    <row r="868" spans="1:7">
      <c r="A868" t="s">
        <v>1756</v>
      </c>
      <c r="B868" s="21"/>
      <c r="C868" s="21">
        <v>132</v>
      </c>
      <c r="D868" s="21"/>
      <c r="E868" s="21"/>
      <c r="F868" s="21"/>
      <c r="G868" s="21">
        <v>132</v>
      </c>
    </row>
    <row r="869" spans="1:7">
      <c r="A869" t="s">
        <v>1758</v>
      </c>
      <c r="B869" s="21"/>
      <c r="C869" s="21"/>
      <c r="D869" s="21"/>
      <c r="E869" s="21">
        <v>1267</v>
      </c>
      <c r="F869" s="21"/>
      <c r="G869" s="21">
        <v>1267</v>
      </c>
    </row>
    <row r="870" spans="1:7">
      <c r="A870" t="s">
        <v>1760</v>
      </c>
      <c r="B870" s="21"/>
      <c r="C870" s="21">
        <v>1</v>
      </c>
      <c r="D870" s="21"/>
      <c r="E870" s="21"/>
      <c r="F870" s="21"/>
      <c r="G870" s="21">
        <v>1</v>
      </c>
    </row>
    <row r="871" spans="1:7">
      <c r="A871" t="s">
        <v>1762</v>
      </c>
      <c r="B871" s="21"/>
      <c r="C871" s="21"/>
      <c r="D871" s="21"/>
      <c r="E871" s="21">
        <v>189</v>
      </c>
      <c r="F871" s="21"/>
      <c r="G871" s="21">
        <v>189</v>
      </c>
    </row>
    <row r="872" spans="1:7">
      <c r="A872" t="s">
        <v>1764</v>
      </c>
      <c r="B872" s="21"/>
      <c r="C872" s="21"/>
      <c r="D872" s="21"/>
      <c r="E872" s="21">
        <v>86</v>
      </c>
      <c r="F872" s="21"/>
      <c r="G872" s="21">
        <v>86</v>
      </c>
    </row>
    <row r="873" spans="1:7">
      <c r="A873" t="s">
        <v>1766</v>
      </c>
      <c r="B873" s="21"/>
      <c r="C873" s="21">
        <v>19</v>
      </c>
      <c r="D873" s="21"/>
      <c r="E873" s="21"/>
      <c r="F873" s="21"/>
      <c r="G873" s="21">
        <v>19</v>
      </c>
    </row>
    <row r="874" spans="1:7">
      <c r="A874" t="s">
        <v>1768</v>
      </c>
      <c r="B874" s="21"/>
      <c r="C874" s="21">
        <v>58</v>
      </c>
      <c r="D874" s="21"/>
      <c r="E874" s="21"/>
      <c r="F874" s="21"/>
      <c r="G874" s="21">
        <v>58</v>
      </c>
    </row>
    <row r="875" spans="1:7">
      <c r="A875" t="s">
        <v>1770</v>
      </c>
      <c r="B875" s="21"/>
      <c r="C875" s="21">
        <v>575</v>
      </c>
      <c r="D875" s="21"/>
      <c r="E875" s="21"/>
      <c r="F875" s="21"/>
      <c r="G875" s="21">
        <v>575</v>
      </c>
    </row>
    <row r="876" spans="1:7">
      <c r="A876" t="s">
        <v>1772</v>
      </c>
      <c r="B876" s="21"/>
      <c r="C876" s="21"/>
      <c r="D876" s="21"/>
      <c r="E876" s="21">
        <v>183</v>
      </c>
      <c r="F876" s="21"/>
      <c r="G876" s="21">
        <v>183</v>
      </c>
    </row>
    <row r="877" spans="1:7">
      <c r="A877" t="s">
        <v>1774</v>
      </c>
      <c r="B877" s="21"/>
      <c r="C877" s="21"/>
      <c r="D877" s="21"/>
      <c r="E877" s="21">
        <v>184</v>
      </c>
      <c r="F877" s="21"/>
      <c r="G877" s="21">
        <v>184</v>
      </c>
    </row>
    <row r="878" spans="1:7">
      <c r="A878" t="s">
        <v>1776</v>
      </c>
      <c r="B878" s="21"/>
      <c r="C878" s="21"/>
      <c r="D878" s="21"/>
      <c r="E878" s="21">
        <v>89</v>
      </c>
      <c r="F878" s="21"/>
      <c r="G878" s="21">
        <v>89</v>
      </c>
    </row>
    <row r="879" spans="1:7">
      <c r="A879" t="s">
        <v>1778</v>
      </c>
      <c r="B879" s="21"/>
      <c r="C879" s="21">
        <v>0</v>
      </c>
      <c r="D879" s="21"/>
      <c r="E879" s="21"/>
      <c r="F879" s="21"/>
      <c r="G879" s="21">
        <v>0</v>
      </c>
    </row>
    <row r="880" spans="1:7">
      <c r="A880" t="s">
        <v>1780</v>
      </c>
      <c r="B880" s="21"/>
      <c r="C880" s="21"/>
      <c r="D880" s="21"/>
      <c r="E880" s="21">
        <v>279</v>
      </c>
      <c r="F880" s="21"/>
      <c r="G880" s="21">
        <v>279</v>
      </c>
    </row>
    <row r="881" spans="1:7">
      <c r="A881" t="s">
        <v>1782</v>
      </c>
      <c r="B881" s="21"/>
      <c r="C881" s="21"/>
      <c r="D881" s="21"/>
      <c r="E881" s="21">
        <v>160</v>
      </c>
      <c r="F881" s="21"/>
      <c r="G881" s="21">
        <v>160</v>
      </c>
    </row>
    <row r="882" spans="1:7">
      <c r="A882" t="s">
        <v>1784</v>
      </c>
      <c r="B882" s="21">
        <v>38</v>
      </c>
      <c r="C882" s="21"/>
      <c r="D882" s="21"/>
      <c r="E882" s="21"/>
      <c r="F882" s="21"/>
      <c r="G882" s="21">
        <v>38</v>
      </c>
    </row>
    <row r="883" spans="1:7">
      <c r="A883" t="s">
        <v>1786</v>
      </c>
      <c r="B883" s="21"/>
      <c r="C883" s="21"/>
      <c r="D883" s="21"/>
      <c r="E883" s="21">
        <v>300</v>
      </c>
      <c r="F883" s="21"/>
      <c r="G883" s="21">
        <v>300</v>
      </c>
    </row>
    <row r="884" spans="1:7">
      <c r="A884" t="s">
        <v>1788</v>
      </c>
      <c r="B884" s="21"/>
      <c r="C884" s="21">
        <v>859</v>
      </c>
      <c r="D884" s="21"/>
      <c r="E884" s="21"/>
      <c r="F884" s="21"/>
      <c r="G884" s="21">
        <v>859</v>
      </c>
    </row>
    <row r="885" spans="1:7">
      <c r="A885" t="s">
        <v>1790</v>
      </c>
      <c r="B885" s="21"/>
      <c r="C885" s="21">
        <v>143</v>
      </c>
      <c r="D885" s="21"/>
      <c r="E885" s="21"/>
      <c r="F885" s="21"/>
      <c r="G885" s="21">
        <v>143</v>
      </c>
    </row>
    <row r="886" spans="1:7">
      <c r="A886" t="s">
        <v>1792</v>
      </c>
      <c r="B886" s="21">
        <v>723</v>
      </c>
      <c r="C886" s="21"/>
      <c r="D886" s="21"/>
      <c r="E886" s="21"/>
      <c r="F886" s="21"/>
      <c r="G886" s="21">
        <v>723</v>
      </c>
    </row>
    <row r="887" spans="1:7">
      <c r="A887" t="s">
        <v>1794</v>
      </c>
      <c r="B887" s="21"/>
      <c r="C887" s="21">
        <v>31</v>
      </c>
      <c r="D887" s="21"/>
      <c r="E887" s="21"/>
      <c r="F887" s="21"/>
      <c r="G887" s="21">
        <v>31</v>
      </c>
    </row>
    <row r="888" spans="1:7">
      <c r="A888" t="s">
        <v>1796</v>
      </c>
      <c r="B888" s="21"/>
      <c r="C888" s="21"/>
      <c r="D888" s="21"/>
      <c r="E888" s="21">
        <v>92</v>
      </c>
      <c r="F888" s="21"/>
      <c r="G888" s="21">
        <v>92</v>
      </c>
    </row>
    <row r="889" spans="1:7">
      <c r="A889" t="s">
        <v>1798</v>
      </c>
      <c r="B889" s="21"/>
      <c r="C889" s="21"/>
      <c r="D889" s="21"/>
      <c r="E889" s="21">
        <v>1887</v>
      </c>
      <c r="F889" s="21"/>
      <c r="G889" s="21">
        <v>1887</v>
      </c>
    </row>
    <row r="890" spans="1:7">
      <c r="A890" t="s">
        <v>1800</v>
      </c>
      <c r="B890" s="21"/>
      <c r="C890" s="21"/>
      <c r="D890" s="21"/>
      <c r="E890" s="21">
        <v>1782</v>
      </c>
      <c r="F890" s="21"/>
      <c r="G890" s="21">
        <v>1782</v>
      </c>
    </row>
    <row r="891" spans="1:7">
      <c r="A891" t="s">
        <v>1802</v>
      </c>
      <c r="B891" s="21"/>
      <c r="C891" s="21"/>
      <c r="D891" s="21"/>
      <c r="E891" s="21">
        <v>138</v>
      </c>
      <c r="F891" s="21"/>
      <c r="G891" s="21">
        <v>138</v>
      </c>
    </row>
    <row r="892" spans="1:7">
      <c r="A892" t="s">
        <v>1804</v>
      </c>
      <c r="B892" s="21"/>
      <c r="C892" s="21">
        <v>16</v>
      </c>
      <c r="D892" s="21"/>
      <c r="E892" s="21"/>
      <c r="F892" s="21"/>
      <c r="G892" s="21">
        <v>16</v>
      </c>
    </row>
    <row r="893" spans="1:7">
      <c r="A893" t="s">
        <v>1806</v>
      </c>
      <c r="B893" s="21"/>
      <c r="C893" s="21"/>
      <c r="D893" s="21"/>
      <c r="E893" s="21">
        <v>3727</v>
      </c>
      <c r="F893" s="21"/>
      <c r="G893" s="21">
        <v>3727</v>
      </c>
    </row>
    <row r="894" spans="1:7">
      <c r="A894" t="s">
        <v>1808</v>
      </c>
      <c r="B894" s="21"/>
      <c r="C894" s="21">
        <v>36</v>
      </c>
      <c r="D894" s="21"/>
      <c r="E894" s="21"/>
      <c r="F894" s="21"/>
      <c r="G894" s="21">
        <v>36</v>
      </c>
    </row>
    <row r="895" spans="1:7">
      <c r="A895" t="s">
        <v>1810</v>
      </c>
      <c r="B895" s="21"/>
      <c r="C895" s="21"/>
      <c r="D895" s="21"/>
      <c r="E895" s="21">
        <v>199</v>
      </c>
      <c r="F895" s="21"/>
      <c r="G895" s="21">
        <v>199</v>
      </c>
    </row>
    <row r="896" spans="1:7">
      <c r="A896" t="s">
        <v>1812</v>
      </c>
      <c r="B896" s="21"/>
      <c r="C896" s="21">
        <v>35</v>
      </c>
      <c r="D896" s="21"/>
      <c r="E896" s="21"/>
      <c r="F896" s="21"/>
      <c r="G896" s="21">
        <v>35</v>
      </c>
    </row>
    <row r="897" spans="1:7">
      <c r="A897" t="s">
        <v>1814</v>
      </c>
      <c r="B897" s="21"/>
      <c r="C897" s="21"/>
      <c r="D897" s="21"/>
      <c r="E897" s="21">
        <v>98</v>
      </c>
      <c r="F897" s="21"/>
      <c r="G897" s="21">
        <v>98</v>
      </c>
    </row>
    <row r="898" spans="1:7">
      <c r="A898" t="s">
        <v>1816</v>
      </c>
      <c r="B898" s="21"/>
      <c r="C898" s="21"/>
      <c r="D898" s="21"/>
      <c r="E898" s="21">
        <v>43</v>
      </c>
      <c r="F898" s="21"/>
      <c r="G898" s="21">
        <v>43</v>
      </c>
    </row>
    <row r="899" spans="1:7">
      <c r="A899" t="s">
        <v>1818</v>
      </c>
      <c r="B899" s="21"/>
      <c r="C899" s="21">
        <v>1</v>
      </c>
      <c r="D899" s="21"/>
      <c r="E899" s="21"/>
      <c r="F899" s="21"/>
      <c r="G899" s="21">
        <v>1</v>
      </c>
    </row>
    <row r="900" spans="1:7">
      <c r="A900" t="s">
        <v>1820</v>
      </c>
      <c r="B900" s="21"/>
      <c r="C900" s="21"/>
      <c r="D900" s="21"/>
      <c r="E900" s="21">
        <v>190</v>
      </c>
      <c r="F900" s="21"/>
      <c r="G900" s="21">
        <v>190</v>
      </c>
    </row>
    <row r="901" spans="1:7">
      <c r="A901" t="s">
        <v>1822</v>
      </c>
      <c r="B901" s="21"/>
      <c r="C901" s="21">
        <v>263</v>
      </c>
      <c r="D901" s="21"/>
      <c r="E901" s="21"/>
      <c r="F901" s="21"/>
      <c r="G901" s="21">
        <v>263</v>
      </c>
    </row>
    <row r="902" spans="1:7">
      <c r="A902" t="s">
        <v>1824</v>
      </c>
      <c r="B902" s="21"/>
      <c r="C902" s="21"/>
      <c r="D902" s="21"/>
      <c r="E902" s="21">
        <v>222</v>
      </c>
      <c r="F902" s="21"/>
      <c r="G902" s="21">
        <v>222</v>
      </c>
    </row>
    <row r="903" spans="1:7">
      <c r="A903" t="s">
        <v>1826</v>
      </c>
      <c r="B903" s="21"/>
      <c r="C903" s="21">
        <v>3868</v>
      </c>
      <c r="D903" s="21"/>
      <c r="E903" s="21"/>
      <c r="F903" s="21"/>
      <c r="G903" s="21">
        <v>3868</v>
      </c>
    </row>
    <row r="904" spans="1:7">
      <c r="A904" t="s">
        <v>1828</v>
      </c>
      <c r="B904" s="21"/>
      <c r="C904" s="21"/>
      <c r="D904" s="21"/>
      <c r="E904" s="21">
        <v>192</v>
      </c>
      <c r="F904" s="21"/>
      <c r="G904" s="21">
        <v>192</v>
      </c>
    </row>
    <row r="905" spans="1:7">
      <c r="A905" t="s">
        <v>1830</v>
      </c>
      <c r="B905" s="21"/>
      <c r="C905" s="21"/>
      <c r="D905" s="21"/>
      <c r="E905" s="21">
        <v>110</v>
      </c>
      <c r="F905" s="21"/>
      <c r="G905" s="21">
        <v>110</v>
      </c>
    </row>
    <row r="906" spans="1:7">
      <c r="A906" t="s">
        <v>1832</v>
      </c>
      <c r="B906" s="21"/>
      <c r="C906" s="21">
        <v>535</v>
      </c>
      <c r="D906" s="21"/>
      <c r="E906" s="21"/>
      <c r="F906" s="21"/>
      <c r="G906" s="21">
        <v>535</v>
      </c>
    </row>
    <row r="907" spans="1:7">
      <c r="A907" t="s">
        <v>1834</v>
      </c>
      <c r="B907" s="21"/>
      <c r="C907" s="21"/>
      <c r="D907" s="21"/>
      <c r="E907" s="21">
        <v>4233</v>
      </c>
      <c r="F907" s="21"/>
      <c r="G907" s="21">
        <v>4233</v>
      </c>
    </row>
    <row r="908" spans="1:7">
      <c r="A908" t="s">
        <v>1836</v>
      </c>
      <c r="B908" s="21"/>
      <c r="C908" s="21"/>
      <c r="D908" s="21"/>
      <c r="E908" s="21">
        <v>116</v>
      </c>
      <c r="F908" s="21"/>
      <c r="G908" s="21">
        <v>116</v>
      </c>
    </row>
    <row r="909" spans="1:7">
      <c r="A909" t="s">
        <v>1838</v>
      </c>
      <c r="B909" s="21"/>
      <c r="C909" s="21"/>
      <c r="D909" s="21"/>
      <c r="E909" s="21">
        <v>5203</v>
      </c>
      <c r="F909" s="21"/>
      <c r="G909" s="21">
        <v>5203</v>
      </c>
    </row>
    <row r="910" spans="1:7">
      <c r="A910" t="s">
        <v>1840</v>
      </c>
      <c r="B910" s="21"/>
      <c r="C910" s="21"/>
      <c r="D910" s="21">
        <v>808</v>
      </c>
      <c r="E910" s="21"/>
      <c r="F910" s="21"/>
      <c r="G910" s="21">
        <v>808</v>
      </c>
    </row>
    <row r="911" spans="1:7">
      <c r="A911" t="s">
        <v>1842</v>
      </c>
      <c r="B911" s="21"/>
      <c r="C911" s="21"/>
      <c r="D911" s="21"/>
      <c r="E911" s="21">
        <v>1137</v>
      </c>
      <c r="F911" s="21"/>
      <c r="G911" s="21">
        <v>1137</v>
      </c>
    </row>
    <row r="912" spans="1:7">
      <c r="A912" t="s">
        <v>1844</v>
      </c>
      <c r="B912" s="21"/>
      <c r="C912" s="21"/>
      <c r="D912" s="21"/>
      <c r="E912" s="21">
        <v>194</v>
      </c>
      <c r="F912" s="21"/>
      <c r="G912" s="21">
        <v>194</v>
      </c>
    </row>
    <row r="913" spans="1:7">
      <c r="A913" t="s">
        <v>1846</v>
      </c>
      <c r="B913" s="21"/>
      <c r="C913" s="21"/>
      <c r="D913" s="21"/>
      <c r="E913" s="21">
        <v>138</v>
      </c>
      <c r="F913" s="21"/>
      <c r="G913" s="21">
        <v>138</v>
      </c>
    </row>
    <row r="914" spans="1:7">
      <c r="A914" t="s">
        <v>1848</v>
      </c>
      <c r="B914" s="21"/>
      <c r="C914" s="21"/>
      <c r="D914" s="21"/>
      <c r="E914" s="21">
        <v>183</v>
      </c>
      <c r="F914" s="21"/>
      <c r="G914" s="21">
        <v>183</v>
      </c>
    </row>
    <row r="915" spans="1:7">
      <c r="A915" t="s">
        <v>1850</v>
      </c>
      <c r="B915" s="21"/>
      <c r="C915" s="21"/>
      <c r="D915" s="21"/>
      <c r="E915" s="21">
        <v>111</v>
      </c>
      <c r="F915" s="21"/>
      <c r="G915" s="21">
        <v>111</v>
      </c>
    </row>
    <row r="916" spans="1:7">
      <c r="A916" t="s">
        <v>1852</v>
      </c>
      <c r="B916" s="21"/>
      <c r="C916" s="21">
        <v>94</v>
      </c>
      <c r="D916" s="21"/>
      <c r="E916" s="21"/>
      <c r="F916" s="21"/>
      <c r="G916" s="21">
        <v>94</v>
      </c>
    </row>
    <row r="917" spans="1:7">
      <c r="A917" t="s">
        <v>1854</v>
      </c>
      <c r="B917" s="21"/>
      <c r="C917" s="21"/>
      <c r="D917" s="21"/>
      <c r="E917" s="21">
        <v>80</v>
      </c>
      <c r="F917" s="21"/>
      <c r="G917" s="21">
        <v>80</v>
      </c>
    </row>
    <row r="918" spans="1:7">
      <c r="A918" t="s">
        <v>1856</v>
      </c>
      <c r="B918" s="21"/>
      <c r="C918" s="21">
        <v>831</v>
      </c>
      <c r="D918" s="21"/>
      <c r="E918" s="21"/>
      <c r="F918" s="21"/>
      <c r="G918" s="21">
        <v>831</v>
      </c>
    </row>
    <row r="919" spans="1:7">
      <c r="A919" t="s">
        <v>1858</v>
      </c>
      <c r="B919" s="21"/>
      <c r="C919" s="21">
        <v>37</v>
      </c>
      <c r="D919" s="21"/>
      <c r="E919" s="21"/>
      <c r="F919" s="21"/>
      <c r="G919" s="21">
        <v>37</v>
      </c>
    </row>
    <row r="920" spans="1:7">
      <c r="A920" t="s">
        <v>1860</v>
      </c>
      <c r="B920" s="21"/>
      <c r="C920" s="21">
        <v>1368</v>
      </c>
      <c r="D920" s="21"/>
      <c r="E920" s="21"/>
      <c r="F920" s="21"/>
      <c r="G920" s="21">
        <v>1368</v>
      </c>
    </row>
    <row r="921" spans="1:7">
      <c r="A921" t="s">
        <v>1862</v>
      </c>
      <c r="B921" s="21"/>
      <c r="C921" s="21"/>
      <c r="D921" s="21"/>
      <c r="E921" s="21">
        <v>110</v>
      </c>
      <c r="F921" s="21"/>
      <c r="G921" s="21">
        <v>110</v>
      </c>
    </row>
    <row r="922" spans="1:7">
      <c r="A922" t="s">
        <v>1864</v>
      </c>
      <c r="B922" s="21"/>
      <c r="C922" s="21"/>
      <c r="D922" s="21"/>
      <c r="E922" s="21">
        <v>222</v>
      </c>
      <c r="F922" s="21"/>
      <c r="G922" s="21">
        <v>222</v>
      </c>
    </row>
    <row r="923" spans="1:7">
      <c r="A923" t="s">
        <v>1866</v>
      </c>
      <c r="B923" s="21"/>
      <c r="C923" s="21"/>
      <c r="D923" s="21"/>
      <c r="E923" s="21">
        <v>122</v>
      </c>
      <c r="F923" s="21"/>
      <c r="G923" s="21">
        <v>122</v>
      </c>
    </row>
    <row r="924" spans="1:7">
      <c r="A924" t="s">
        <v>1868</v>
      </c>
      <c r="B924" s="21"/>
      <c r="C924" s="21"/>
      <c r="D924" s="21"/>
      <c r="E924" s="21">
        <v>206</v>
      </c>
      <c r="F924" s="21"/>
      <c r="G924" s="21">
        <v>206</v>
      </c>
    </row>
    <row r="925" spans="1:7">
      <c r="A925" t="s">
        <v>1870</v>
      </c>
      <c r="B925" s="21"/>
      <c r="C925" s="21">
        <v>1258</v>
      </c>
      <c r="D925" s="21"/>
      <c r="E925" s="21">
        <v>1561</v>
      </c>
      <c r="F925" s="21"/>
      <c r="G925" s="21">
        <v>2819</v>
      </c>
    </row>
    <row r="926" spans="1:7">
      <c r="A926" t="s">
        <v>1873</v>
      </c>
      <c r="B926" s="21"/>
      <c r="C926" s="21"/>
      <c r="D926" s="21"/>
      <c r="E926" s="21">
        <v>107</v>
      </c>
      <c r="F926" s="21"/>
      <c r="G926" s="21">
        <v>107</v>
      </c>
    </row>
    <row r="927" spans="1:7">
      <c r="A927" t="s">
        <v>1875</v>
      </c>
      <c r="B927" s="21"/>
      <c r="C927" s="21">
        <v>41</v>
      </c>
      <c r="D927" s="21"/>
      <c r="E927" s="21"/>
      <c r="F927" s="21"/>
      <c r="G927" s="21">
        <v>41</v>
      </c>
    </row>
    <row r="928" spans="1:7">
      <c r="A928" t="s">
        <v>1877</v>
      </c>
      <c r="B928" s="21"/>
      <c r="C928" s="21"/>
      <c r="D928" s="21"/>
      <c r="E928" s="21">
        <v>432</v>
      </c>
      <c r="F928" s="21"/>
      <c r="G928" s="21">
        <v>432</v>
      </c>
    </row>
    <row r="929" spans="1:7">
      <c r="A929" t="s">
        <v>1879</v>
      </c>
      <c r="B929" s="21"/>
      <c r="C929" s="21"/>
      <c r="D929" s="21"/>
      <c r="E929" s="21">
        <v>96</v>
      </c>
      <c r="F929" s="21"/>
      <c r="G929" s="21">
        <v>96</v>
      </c>
    </row>
    <row r="930" spans="1:7">
      <c r="A930" t="s">
        <v>1881</v>
      </c>
      <c r="B930" s="21"/>
      <c r="C930" s="21"/>
      <c r="D930" s="21"/>
      <c r="E930" s="21">
        <v>170</v>
      </c>
      <c r="F930" s="21"/>
      <c r="G930" s="21">
        <v>170</v>
      </c>
    </row>
    <row r="931" spans="1:7">
      <c r="A931" t="s">
        <v>1883</v>
      </c>
      <c r="B931" s="21"/>
      <c r="C931" s="21">
        <v>5681</v>
      </c>
      <c r="D931" s="21"/>
      <c r="E931" s="21"/>
      <c r="F931" s="21"/>
      <c r="G931" s="21">
        <v>5681</v>
      </c>
    </row>
    <row r="932" spans="1:7">
      <c r="A932" t="s">
        <v>1885</v>
      </c>
      <c r="B932" s="21">
        <v>1113</v>
      </c>
      <c r="C932" s="21"/>
      <c r="D932" s="21"/>
      <c r="E932" s="21"/>
      <c r="F932" s="21"/>
      <c r="G932" s="21">
        <v>1113</v>
      </c>
    </row>
    <row r="933" spans="1:7">
      <c r="A933" t="s">
        <v>1887</v>
      </c>
      <c r="B933" s="21"/>
      <c r="C933" s="21"/>
      <c r="D933" s="21"/>
      <c r="E933" s="21">
        <v>80</v>
      </c>
      <c r="F933" s="21"/>
      <c r="G933" s="21">
        <v>80</v>
      </c>
    </row>
    <row r="934" spans="1:7">
      <c r="A934" t="s">
        <v>1889</v>
      </c>
      <c r="B934" s="21"/>
      <c r="C934" s="21"/>
      <c r="D934" s="21">
        <v>66</v>
      </c>
      <c r="E934" s="21"/>
      <c r="F934" s="21"/>
      <c r="G934" s="21">
        <v>66</v>
      </c>
    </row>
    <row r="935" spans="1:7">
      <c r="A935" t="s">
        <v>1891</v>
      </c>
      <c r="B935" s="21"/>
      <c r="C935" s="21">
        <v>2108</v>
      </c>
      <c r="D935" s="21"/>
      <c r="E935" s="21">
        <v>319</v>
      </c>
      <c r="F935" s="21"/>
      <c r="G935" s="21">
        <v>2427</v>
      </c>
    </row>
    <row r="936" spans="1:7">
      <c r="A936" t="s">
        <v>1895</v>
      </c>
      <c r="B936" s="21"/>
      <c r="C936" s="21"/>
      <c r="D936" s="21"/>
      <c r="E936" s="21">
        <v>92</v>
      </c>
      <c r="F936" s="21"/>
      <c r="G936" s="21">
        <v>92</v>
      </c>
    </row>
    <row r="937" spans="1:7">
      <c r="A937" t="s">
        <v>1897</v>
      </c>
      <c r="B937" s="21"/>
      <c r="C937" s="21"/>
      <c r="D937" s="21"/>
      <c r="E937" s="21">
        <v>1354</v>
      </c>
      <c r="F937" s="21"/>
      <c r="G937" s="21">
        <v>1354</v>
      </c>
    </row>
    <row r="938" spans="1:7">
      <c r="A938" t="s">
        <v>1899</v>
      </c>
      <c r="B938" s="21">
        <v>67</v>
      </c>
      <c r="C938" s="21"/>
      <c r="D938" s="21"/>
      <c r="E938" s="21"/>
      <c r="F938" s="21"/>
      <c r="G938" s="21">
        <v>67</v>
      </c>
    </row>
    <row r="939" spans="1:7">
      <c r="A939" t="s">
        <v>1901</v>
      </c>
      <c r="B939" s="21"/>
      <c r="C939" s="21">
        <v>67</v>
      </c>
      <c r="D939" s="21"/>
      <c r="E939" s="21"/>
      <c r="F939" s="21"/>
      <c r="G939" s="21">
        <v>67</v>
      </c>
    </row>
    <row r="940" spans="1:7">
      <c r="A940" t="s">
        <v>1903</v>
      </c>
      <c r="B940" s="21"/>
      <c r="C940" s="21"/>
      <c r="D940" s="21"/>
      <c r="E940" s="21">
        <v>1015</v>
      </c>
      <c r="F940" s="21"/>
      <c r="G940" s="21">
        <v>1015</v>
      </c>
    </row>
    <row r="941" spans="1:7">
      <c r="A941" t="s">
        <v>1905</v>
      </c>
      <c r="B941" s="21"/>
      <c r="C941" s="21">
        <v>1</v>
      </c>
      <c r="D941" s="21"/>
      <c r="E941" s="21"/>
      <c r="F941" s="21"/>
      <c r="G941" s="21">
        <v>1</v>
      </c>
    </row>
    <row r="942" spans="1:7">
      <c r="A942" t="s">
        <v>1907</v>
      </c>
      <c r="B942" s="21"/>
      <c r="C942" s="21"/>
      <c r="D942" s="21"/>
      <c r="E942" s="21">
        <v>101</v>
      </c>
      <c r="F942" s="21"/>
      <c r="G942" s="21">
        <v>101</v>
      </c>
    </row>
    <row r="943" spans="1:7">
      <c r="A943" t="s">
        <v>1909</v>
      </c>
      <c r="B943" s="21"/>
      <c r="C943" s="21"/>
      <c r="D943" s="21"/>
      <c r="E943" s="21">
        <v>165</v>
      </c>
      <c r="F943" s="21"/>
      <c r="G943" s="21">
        <v>165</v>
      </c>
    </row>
    <row r="944" spans="1:7">
      <c r="A944" t="s">
        <v>1911</v>
      </c>
      <c r="B944" s="21"/>
      <c r="C944" s="21"/>
      <c r="D944" s="21"/>
      <c r="E944" s="21">
        <v>234</v>
      </c>
      <c r="F944" s="21"/>
      <c r="G944" s="21">
        <v>234</v>
      </c>
    </row>
    <row r="945" spans="1:7">
      <c r="A945" t="s">
        <v>1913</v>
      </c>
      <c r="B945" s="21"/>
      <c r="C945" s="21">
        <v>65</v>
      </c>
      <c r="D945" s="21"/>
      <c r="E945" s="21"/>
      <c r="F945" s="21"/>
      <c r="G945" s="21">
        <v>65</v>
      </c>
    </row>
    <row r="946" spans="1:7">
      <c r="A946" t="s">
        <v>1915</v>
      </c>
      <c r="B946" s="21"/>
      <c r="C946" s="21">
        <v>156</v>
      </c>
      <c r="D946" s="21"/>
      <c r="E946" s="21"/>
      <c r="F946" s="21"/>
      <c r="G946" s="21">
        <v>156</v>
      </c>
    </row>
    <row r="947" spans="1:7">
      <c r="A947" t="s">
        <v>1917</v>
      </c>
      <c r="B947" s="21"/>
      <c r="C947" s="21"/>
      <c r="D947" s="21"/>
      <c r="E947" s="21">
        <v>239</v>
      </c>
      <c r="F947" s="21"/>
      <c r="G947" s="21">
        <v>239</v>
      </c>
    </row>
    <row r="948" spans="1:7">
      <c r="A948" t="s">
        <v>1919</v>
      </c>
      <c r="B948" s="21"/>
      <c r="C948" s="21"/>
      <c r="D948" s="21">
        <v>211</v>
      </c>
      <c r="E948" s="21"/>
      <c r="F948" s="21"/>
      <c r="G948" s="21">
        <v>211</v>
      </c>
    </row>
    <row r="949" spans="1:7">
      <c r="A949" t="s">
        <v>1921</v>
      </c>
      <c r="B949" s="21"/>
      <c r="C949" s="21">
        <v>35</v>
      </c>
      <c r="D949" s="21"/>
      <c r="E949" s="21"/>
      <c r="F949" s="21"/>
      <c r="G949" s="21">
        <v>35</v>
      </c>
    </row>
    <row r="950" spans="1:7">
      <c r="A950" t="s">
        <v>1923</v>
      </c>
      <c r="B950" s="21"/>
      <c r="C950" s="21"/>
      <c r="D950" s="21"/>
      <c r="E950" s="21">
        <v>480</v>
      </c>
      <c r="F950" s="21"/>
      <c r="G950" s="21">
        <v>480</v>
      </c>
    </row>
    <row r="951" spans="1:7">
      <c r="A951" t="s">
        <v>1925</v>
      </c>
      <c r="B951" s="21"/>
      <c r="C951" s="21"/>
      <c r="D951" s="21"/>
      <c r="E951" s="21">
        <v>369</v>
      </c>
      <c r="F951" s="21"/>
      <c r="G951" s="21">
        <v>369</v>
      </c>
    </row>
    <row r="952" spans="1:7">
      <c r="A952" t="s">
        <v>1926</v>
      </c>
      <c r="B952" s="21"/>
      <c r="C952" s="21"/>
      <c r="D952" s="21"/>
      <c r="E952" s="21">
        <v>1605</v>
      </c>
      <c r="F952" s="21"/>
      <c r="G952" s="21">
        <v>1605</v>
      </c>
    </row>
    <row r="953" spans="1:7">
      <c r="A953" t="s">
        <v>1928</v>
      </c>
      <c r="B953" s="21"/>
      <c r="C953" s="21">
        <v>908</v>
      </c>
      <c r="D953" s="21"/>
      <c r="E953" s="21"/>
      <c r="F953" s="21"/>
      <c r="G953" s="21">
        <v>908</v>
      </c>
    </row>
    <row r="954" spans="1:7">
      <c r="A954" t="s">
        <v>1930</v>
      </c>
      <c r="B954" s="21"/>
      <c r="C954" s="21"/>
      <c r="D954" s="21"/>
      <c r="E954" s="21">
        <v>65</v>
      </c>
      <c r="F954" s="21"/>
      <c r="G954" s="21">
        <v>65</v>
      </c>
    </row>
    <row r="955" spans="1:7">
      <c r="A955" t="s">
        <v>1932</v>
      </c>
      <c r="B955" s="21"/>
      <c r="C955" s="21">
        <v>1</v>
      </c>
      <c r="D955" s="21"/>
      <c r="E955" s="21"/>
      <c r="F955" s="21"/>
      <c r="G955" s="21">
        <v>1</v>
      </c>
    </row>
    <row r="956" spans="1:7">
      <c r="A956" t="s">
        <v>1934</v>
      </c>
      <c r="B956" s="21"/>
      <c r="C956" s="21"/>
      <c r="D956" s="21"/>
      <c r="E956" s="21">
        <v>40</v>
      </c>
      <c r="F956" s="21"/>
      <c r="G956" s="21">
        <v>40</v>
      </c>
    </row>
    <row r="957" spans="1:7">
      <c r="A957" t="s">
        <v>1936</v>
      </c>
      <c r="B957" s="21"/>
      <c r="C957" s="21"/>
      <c r="D957" s="21"/>
      <c r="E957" s="21">
        <v>2120</v>
      </c>
      <c r="F957" s="21"/>
      <c r="G957" s="21">
        <v>2120</v>
      </c>
    </row>
    <row r="958" spans="1:7">
      <c r="A958" t="s">
        <v>1938</v>
      </c>
      <c r="B958" s="21"/>
      <c r="C958" s="21"/>
      <c r="D958" s="21"/>
      <c r="E958" s="21">
        <v>295</v>
      </c>
      <c r="F958" s="21"/>
      <c r="G958" s="21">
        <v>295</v>
      </c>
    </row>
    <row r="959" spans="1:7">
      <c r="A959" t="s">
        <v>1940</v>
      </c>
      <c r="B959" s="21"/>
      <c r="C959" s="21">
        <v>830</v>
      </c>
      <c r="D959" s="21"/>
      <c r="E959" s="21"/>
      <c r="F959" s="21"/>
      <c r="G959" s="21">
        <v>830</v>
      </c>
    </row>
    <row r="960" spans="1:7">
      <c r="A960" t="s">
        <v>1942</v>
      </c>
      <c r="B960" s="21"/>
      <c r="C960" s="21"/>
      <c r="D960" s="21"/>
      <c r="E960" s="21">
        <v>126</v>
      </c>
      <c r="F960" s="21"/>
      <c r="G960" s="21">
        <v>126</v>
      </c>
    </row>
    <row r="961" spans="1:7">
      <c r="A961" t="s">
        <v>1944</v>
      </c>
      <c r="B961" s="21"/>
      <c r="C961" s="21">
        <v>39</v>
      </c>
      <c r="D961" s="21"/>
      <c r="E961" s="21"/>
      <c r="F961" s="21"/>
      <c r="G961" s="21">
        <v>39</v>
      </c>
    </row>
    <row r="962" spans="1:7">
      <c r="A962" t="s">
        <v>1946</v>
      </c>
      <c r="B962" s="21"/>
      <c r="C962" s="21">
        <v>48</v>
      </c>
      <c r="D962" s="21"/>
      <c r="E962" s="21"/>
      <c r="F962" s="21"/>
      <c r="G962" s="21">
        <v>48</v>
      </c>
    </row>
    <row r="963" spans="1:7">
      <c r="A963" t="s">
        <v>1948</v>
      </c>
      <c r="B963" s="21"/>
      <c r="C963" s="21"/>
      <c r="D963" s="21"/>
      <c r="E963" s="21">
        <v>203</v>
      </c>
      <c r="F963" s="21"/>
      <c r="G963" s="21">
        <v>203</v>
      </c>
    </row>
    <row r="964" spans="1:7">
      <c r="A964" t="s">
        <v>1950</v>
      </c>
      <c r="B964" s="21"/>
      <c r="C964" s="21"/>
      <c r="D964" s="21"/>
      <c r="E964" s="21">
        <v>131</v>
      </c>
      <c r="F964" s="21"/>
      <c r="G964" s="21">
        <v>131</v>
      </c>
    </row>
    <row r="965" spans="1:7">
      <c r="A965" t="s">
        <v>1952</v>
      </c>
      <c r="B965" s="21"/>
      <c r="C965" s="21"/>
      <c r="D965" s="21"/>
      <c r="E965" s="21">
        <v>128</v>
      </c>
      <c r="F965" s="21"/>
      <c r="G965" s="21">
        <v>128</v>
      </c>
    </row>
    <row r="966" spans="1:7">
      <c r="A966" t="s">
        <v>1954</v>
      </c>
      <c r="B966" s="21"/>
      <c r="C966" s="21"/>
      <c r="D966" s="21"/>
      <c r="E966" s="21">
        <v>131</v>
      </c>
      <c r="F966" s="21"/>
      <c r="G966" s="21">
        <v>131</v>
      </c>
    </row>
    <row r="967" spans="1:7">
      <c r="A967" t="s">
        <v>1956</v>
      </c>
      <c r="B967" s="21"/>
      <c r="C967" s="21">
        <v>452</v>
      </c>
      <c r="D967" s="21"/>
      <c r="E967" s="21"/>
      <c r="F967" s="21"/>
      <c r="G967" s="21">
        <v>452</v>
      </c>
    </row>
    <row r="968" spans="1:7">
      <c r="A968" t="s">
        <v>1958</v>
      </c>
      <c r="B968" s="21"/>
      <c r="C968" s="21"/>
      <c r="D968" s="21"/>
      <c r="E968" s="21">
        <v>1460</v>
      </c>
      <c r="F968" s="21"/>
      <c r="G968" s="21">
        <v>1460</v>
      </c>
    </row>
    <row r="969" spans="1:7">
      <c r="A969" t="s">
        <v>1960</v>
      </c>
      <c r="B969" s="21"/>
      <c r="C969" s="21">
        <v>602</v>
      </c>
      <c r="D969" s="21"/>
      <c r="E969" s="21"/>
      <c r="F969" s="21"/>
      <c r="G969" s="21">
        <v>602</v>
      </c>
    </row>
    <row r="970" spans="1:7">
      <c r="A970" t="s">
        <v>1962</v>
      </c>
      <c r="B970" s="21">
        <v>25</v>
      </c>
      <c r="C970" s="21"/>
      <c r="D970" s="21"/>
      <c r="E970" s="21"/>
      <c r="F970" s="21"/>
      <c r="G970" s="21">
        <v>25</v>
      </c>
    </row>
    <row r="971" spans="1:7">
      <c r="A971" t="s">
        <v>1964</v>
      </c>
      <c r="B971" s="21"/>
      <c r="C971" s="21"/>
      <c r="D971" s="21"/>
      <c r="E971" s="21">
        <v>2985</v>
      </c>
      <c r="F971" s="21"/>
      <c r="G971" s="21">
        <v>2985</v>
      </c>
    </row>
    <row r="972" spans="1:7">
      <c r="A972" t="s">
        <v>1966</v>
      </c>
      <c r="B972" s="21"/>
      <c r="C972" s="21"/>
      <c r="D972" s="21"/>
      <c r="E972" s="21">
        <v>144</v>
      </c>
      <c r="F972" s="21"/>
      <c r="G972" s="21">
        <v>144</v>
      </c>
    </row>
    <row r="973" spans="1:7">
      <c r="A973" t="s">
        <v>1968</v>
      </c>
      <c r="B973" s="21"/>
      <c r="C973" s="21"/>
      <c r="D973" s="21"/>
      <c r="E973" s="21">
        <v>2013</v>
      </c>
      <c r="F973" s="21"/>
      <c r="G973" s="21">
        <v>2013</v>
      </c>
    </row>
    <row r="974" spans="1:7">
      <c r="A974" t="s">
        <v>1970</v>
      </c>
      <c r="B974" s="21"/>
      <c r="C974" s="21">
        <v>1063</v>
      </c>
      <c r="D974" s="21"/>
      <c r="E974" s="21">
        <v>2441</v>
      </c>
      <c r="F974" s="21"/>
      <c r="G974" s="21">
        <v>3504</v>
      </c>
    </row>
    <row r="975" spans="1:7">
      <c r="A975" t="s">
        <v>1973</v>
      </c>
      <c r="B975" s="21"/>
      <c r="C975" s="21">
        <v>1296</v>
      </c>
      <c r="D975" s="21"/>
      <c r="E975" s="21"/>
      <c r="F975" s="21"/>
      <c r="G975" s="21">
        <v>1296</v>
      </c>
    </row>
    <row r="976" spans="1:7">
      <c r="A976" t="s">
        <v>1975</v>
      </c>
      <c r="B976" s="21"/>
      <c r="C976" s="21">
        <v>17</v>
      </c>
      <c r="D976" s="21"/>
      <c r="E976" s="21"/>
      <c r="F976" s="21"/>
      <c r="G976" s="21">
        <v>17</v>
      </c>
    </row>
    <row r="977" spans="1:7">
      <c r="A977" t="s">
        <v>1977</v>
      </c>
      <c r="B977" s="21"/>
      <c r="C977" s="21"/>
      <c r="D977" s="21"/>
      <c r="E977" s="21">
        <v>163</v>
      </c>
      <c r="F977" s="21"/>
      <c r="G977" s="21">
        <v>163</v>
      </c>
    </row>
    <row r="978" spans="1:7">
      <c r="A978" t="s">
        <v>1979</v>
      </c>
      <c r="B978" s="21"/>
      <c r="C978" s="21">
        <v>105</v>
      </c>
      <c r="D978" s="21"/>
      <c r="E978" s="21"/>
      <c r="F978" s="21"/>
      <c r="G978" s="21">
        <v>105</v>
      </c>
    </row>
    <row r="979" spans="1:7">
      <c r="A979" t="s">
        <v>1981</v>
      </c>
      <c r="B979" s="21"/>
      <c r="C979" s="21"/>
      <c r="D979" s="21"/>
      <c r="E979" s="21"/>
      <c r="F979" s="21"/>
      <c r="G979" s="21"/>
    </row>
    <row r="980" spans="1:7">
      <c r="A980" t="s">
        <v>1982</v>
      </c>
      <c r="B980" s="21">
        <v>24768</v>
      </c>
      <c r="C980" s="21">
        <v>213164</v>
      </c>
      <c r="D980" s="21">
        <v>8175</v>
      </c>
      <c r="E980" s="21">
        <v>480898</v>
      </c>
      <c r="F980" s="21"/>
      <c r="G980" s="21">
        <v>727005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0"/>
  <sheetViews>
    <sheetView workbookViewId="0">
      <selection activeCell="D1" sqref="D1:D1048576"/>
    </sheetView>
  </sheetViews>
  <sheetFormatPr defaultColWidth="9" defaultRowHeight="15.75"/>
  <cols>
    <col min="1" max="1" width="26.25"/>
    <col min="2" max="2" width="10.25"/>
    <col min="3" max="3" width="15.25"/>
    <col min="4" max="592" width="15.5"/>
    <col min="593" max="593" width="11"/>
    <col min="594" max="966" width="9.875"/>
    <col min="967" max="967" width="11"/>
  </cols>
  <sheetData>
    <row r="1" spans="1:3">
      <c r="A1" t="s">
        <v>1983</v>
      </c>
      <c r="B1" s="11">
        <v>1</v>
      </c>
    </row>
    <row r="3" spans="1:3">
      <c r="A3" t="s">
        <v>0</v>
      </c>
      <c r="B3" t="s">
        <v>1984</v>
      </c>
      <c r="C3" t="s">
        <v>1985</v>
      </c>
    </row>
    <row r="4" spans="1:3">
      <c r="A4" t="s">
        <v>111</v>
      </c>
      <c r="C4">
        <v>2</v>
      </c>
    </row>
    <row r="5" spans="1:3">
      <c r="B5">
        <v>2</v>
      </c>
      <c r="C5">
        <v>2</v>
      </c>
    </row>
    <row r="6" spans="1:3">
      <c r="A6" t="s">
        <v>119</v>
      </c>
      <c r="C6">
        <v>2</v>
      </c>
    </row>
    <row r="7" spans="1:3">
      <c r="B7">
        <v>2</v>
      </c>
      <c r="C7">
        <v>2</v>
      </c>
    </row>
    <row r="8" spans="1:3">
      <c r="A8" t="s">
        <v>204</v>
      </c>
      <c r="C8">
        <v>1</v>
      </c>
    </row>
    <row r="9" spans="1:3">
      <c r="B9">
        <v>1</v>
      </c>
      <c r="C9">
        <v>1</v>
      </c>
    </row>
    <row r="10" spans="1:3">
      <c r="A10" t="s">
        <v>208</v>
      </c>
      <c r="C10">
        <v>5</v>
      </c>
    </row>
    <row r="11" spans="1:3">
      <c r="B11">
        <v>5</v>
      </c>
      <c r="C11">
        <v>5</v>
      </c>
    </row>
    <row r="12" spans="1:3">
      <c r="A12" t="s">
        <v>336</v>
      </c>
      <c r="C12">
        <v>3</v>
      </c>
    </row>
    <row r="13" spans="1:3">
      <c r="B13">
        <v>3</v>
      </c>
      <c r="C13">
        <v>3</v>
      </c>
    </row>
    <row r="14" spans="1:3">
      <c r="A14" t="s">
        <v>354</v>
      </c>
      <c r="C14">
        <v>5</v>
      </c>
    </row>
    <row r="15" spans="1:3">
      <c r="B15">
        <v>5</v>
      </c>
      <c r="C15">
        <v>5</v>
      </c>
    </row>
    <row r="16" spans="1:3">
      <c r="A16" t="s">
        <v>439</v>
      </c>
      <c r="C16">
        <v>4</v>
      </c>
    </row>
    <row r="17" spans="1:3">
      <c r="B17">
        <v>4</v>
      </c>
      <c r="C17">
        <v>4</v>
      </c>
    </row>
    <row r="18" spans="1:3">
      <c r="A18" t="s">
        <v>773</v>
      </c>
      <c r="C18">
        <v>1</v>
      </c>
    </row>
    <row r="19" spans="1:3">
      <c r="B19">
        <v>1</v>
      </c>
      <c r="C19">
        <v>1</v>
      </c>
    </row>
    <row r="20" spans="1:3">
      <c r="A20" t="s">
        <v>876</v>
      </c>
      <c r="C20">
        <v>2</v>
      </c>
    </row>
    <row r="21" spans="1:3">
      <c r="B21">
        <v>2</v>
      </c>
      <c r="C21">
        <v>2</v>
      </c>
    </row>
    <row r="22" spans="1:3">
      <c r="A22" t="s">
        <v>1200</v>
      </c>
      <c r="C22">
        <v>4</v>
      </c>
    </row>
    <row r="23" spans="1:3">
      <c r="B23">
        <v>4</v>
      </c>
      <c r="C23">
        <v>4</v>
      </c>
    </row>
    <row r="24" spans="1:3">
      <c r="A24" t="s">
        <v>1373</v>
      </c>
      <c r="C24">
        <v>2</v>
      </c>
    </row>
    <row r="25" spans="1:3">
      <c r="B25">
        <v>2</v>
      </c>
      <c r="C25">
        <v>2</v>
      </c>
    </row>
    <row r="26" spans="1:3">
      <c r="A26" t="s">
        <v>1396</v>
      </c>
      <c r="C26">
        <v>1</v>
      </c>
    </row>
    <row r="27" spans="1:3">
      <c r="B27">
        <v>1</v>
      </c>
      <c r="C27">
        <v>1</v>
      </c>
    </row>
    <row r="28" spans="1:3">
      <c r="A28" t="s">
        <v>1440</v>
      </c>
      <c r="C28">
        <v>3</v>
      </c>
    </row>
    <row r="29" spans="1:3">
      <c r="B29">
        <v>3</v>
      </c>
      <c r="C29">
        <v>3</v>
      </c>
    </row>
    <row r="30" spans="1:3">
      <c r="A30" t="s">
        <v>1583</v>
      </c>
      <c r="C30">
        <v>5</v>
      </c>
    </row>
    <row r="31" spans="1:3">
      <c r="B31">
        <v>5</v>
      </c>
      <c r="C31">
        <v>5</v>
      </c>
    </row>
    <row r="32" spans="1:3">
      <c r="A32" t="s">
        <v>1760</v>
      </c>
      <c r="C32">
        <v>1</v>
      </c>
    </row>
    <row r="33" spans="1:3">
      <c r="B33">
        <v>1</v>
      </c>
      <c r="C33">
        <v>1</v>
      </c>
    </row>
    <row r="34" spans="1:3">
      <c r="A34" t="s">
        <v>1818</v>
      </c>
      <c r="C34">
        <v>1</v>
      </c>
    </row>
    <row r="35" spans="1:3">
      <c r="B35">
        <v>1</v>
      </c>
      <c r="C35">
        <v>1</v>
      </c>
    </row>
    <row r="36" spans="1:3">
      <c r="A36" t="s">
        <v>1905</v>
      </c>
      <c r="C36">
        <v>5</v>
      </c>
    </row>
    <row r="37" spans="1:3">
      <c r="B37">
        <v>5</v>
      </c>
      <c r="C37">
        <v>5</v>
      </c>
    </row>
    <row r="38" spans="1:3">
      <c r="A38" t="s">
        <v>1932</v>
      </c>
      <c r="C38">
        <v>2</v>
      </c>
    </row>
    <row r="39" spans="1:3">
      <c r="B39">
        <v>2</v>
      </c>
      <c r="C39">
        <v>2</v>
      </c>
    </row>
    <row r="40" spans="1:3">
      <c r="A40" t="s">
        <v>1982</v>
      </c>
      <c r="C40">
        <v>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04933-E8C3-41F9-A879-522535DE8BA6}">
  <dimension ref="A2:G16"/>
  <sheetViews>
    <sheetView topLeftCell="A5" workbookViewId="0">
      <selection activeCell="X12" sqref="X12"/>
    </sheetView>
  </sheetViews>
  <sheetFormatPr defaultRowHeight="15.75"/>
  <cols>
    <col min="1" max="1" width="13.62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6.875" bestFit="1" customWidth="1"/>
    <col min="7" max="7" width="11" bestFit="1" customWidth="1"/>
    <col min="8" max="8" width="3.875" bestFit="1" customWidth="1"/>
    <col min="9" max="9" width="11" bestFit="1" customWidth="1"/>
  </cols>
  <sheetData>
    <row r="2" spans="1:7">
      <c r="A2" s="19" t="s">
        <v>1988</v>
      </c>
      <c r="B2" t="s">
        <v>2037</v>
      </c>
    </row>
    <row r="4" spans="1:7">
      <c r="A4" s="19" t="s">
        <v>2039</v>
      </c>
      <c r="B4" s="19" t="s">
        <v>2049</v>
      </c>
    </row>
    <row r="5" spans="1:7">
      <c r="A5" s="19" t="s">
        <v>2038</v>
      </c>
      <c r="B5" t="s">
        <v>27</v>
      </c>
      <c r="C5" t="s">
        <v>11</v>
      </c>
      <c r="D5" t="s">
        <v>98</v>
      </c>
      <c r="E5" t="s">
        <v>8</v>
      </c>
      <c r="F5" t="s">
        <v>1981</v>
      </c>
      <c r="G5" t="s">
        <v>1982</v>
      </c>
    </row>
    <row r="6" spans="1:7">
      <c r="A6" s="11" t="s">
        <v>2040</v>
      </c>
      <c r="B6">
        <v>11</v>
      </c>
      <c r="C6">
        <v>60</v>
      </c>
      <c r="D6">
        <v>5</v>
      </c>
      <c r="E6">
        <v>102</v>
      </c>
      <c r="G6">
        <v>178</v>
      </c>
    </row>
    <row r="7" spans="1:7">
      <c r="A7" s="11" t="s">
        <v>2046</v>
      </c>
      <c r="B7">
        <v>4</v>
      </c>
      <c r="C7">
        <v>20</v>
      </c>
      <c r="E7">
        <v>22</v>
      </c>
      <c r="G7">
        <v>46</v>
      </c>
    </row>
    <row r="8" spans="1:7">
      <c r="A8" s="11" t="s">
        <v>2041</v>
      </c>
      <c r="B8">
        <v>1</v>
      </c>
      <c r="C8">
        <v>23</v>
      </c>
      <c r="D8">
        <v>3</v>
      </c>
      <c r="E8">
        <v>20</v>
      </c>
      <c r="G8">
        <v>47</v>
      </c>
    </row>
    <row r="9" spans="1:7">
      <c r="A9" s="11" t="s">
        <v>2048</v>
      </c>
      <c r="E9">
        <v>4</v>
      </c>
      <c r="G9">
        <v>4</v>
      </c>
    </row>
    <row r="10" spans="1:7">
      <c r="A10" s="11" t="s">
        <v>2047</v>
      </c>
      <c r="B10">
        <v>10</v>
      </c>
      <c r="C10">
        <v>66</v>
      </c>
      <c r="E10">
        <v>99</v>
      </c>
      <c r="G10">
        <v>175</v>
      </c>
    </row>
    <row r="11" spans="1:7">
      <c r="A11" s="11" t="s">
        <v>2042</v>
      </c>
      <c r="B11">
        <v>4</v>
      </c>
      <c r="C11">
        <v>11</v>
      </c>
      <c r="D11">
        <v>1</v>
      </c>
      <c r="E11">
        <v>26</v>
      </c>
      <c r="G11">
        <v>42</v>
      </c>
    </row>
    <row r="12" spans="1:7">
      <c r="A12" s="11" t="s">
        <v>2043</v>
      </c>
      <c r="B12">
        <v>2</v>
      </c>
      <c r="C12">
        <v>24</v>
      </c>
      <c r="D12">
        <v>1</v>
      </c>
      <c r="E12">
        <v>40</v>
      </c>
      <c r="G12">
        <v>67</v>
      </c>
    </row>
    <row r="13" spans="1:7">
      <c r="A13" s="11" t="s">
        <v>2044</v>
      </c>
      <c r="B13">
        <v>2</v>
      </c>
      <c r="C13">
        <v>28</v>
      </c>
      <c r="D13">
        <v>2</v>
      </c>
      <c r="E13">
        <v>64</v>
      </c>
      <c r="G13">
        <v>96</v>
      </c>
    </row>
    <row r="14" spans="1:7">
      <c r="A14" s="11" t="s">
        <v>2045</v>
      </c>
      <c r="B14">
        <v>23</v>
      </c>
      <c r="C14">
        <v>132</v>
      </c>
      <c r="D14">
        <v>2</v>
      </c>
      <c r="E14">
        <v>187</v>
      </c>
      <c r="G14">
        <v>344</v>
      </c>
    </row>
    <row r="15" spans="1:7">
      <c r="A15" s="11" t="s">
        <v>1981</v>
      </c>
      <c r="E15">
        <v>1</v>
      </c>
      <c r="G15">
        <v>1</v>
      </c>
    </row>
    <row r="16" spans="1:7">
      <c r="A16" s="11" t="s">
        <v>1982</v>
      </c>
      <c r="B16">
        <v>57</v>
      </c>
      <c r="C16">
        <v>364</v>
      </c>
      <c r="D16">
        <v>14</v>
      </c>
      <c r="E16">
        <v>565</v>
      </c>
      <c r="G16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82173-4D37-4E8F-B8E7-EEC9B099E064}">
  <dimension ref="A1:F19"/>
  <sheetViews>
    <sheetView topLeftCell="G2" workbookViewId="0"/>
  </sheetViews>
  <sheetFormatPr defaultRowHeight="15.75"/>
  <cols>
    <col min="1" max="1" width="16.37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7" width="11" bestFit="1" customWidth="1"/>
  </cols>
  <sheetData>
    <row r="1" spans="1:6">
      <c r="A1" s="19" t="s">
        <v>1988</v>
      </c>
      <c r="B1" t="s">
        <v>1997</v>
      </c>
    </row>
    <row r="3" spans="1:6">
      <c r="A3" s="19" t="s">
        <v>2039</v>
      </c>
      <c r="B3" s="19" t="s">
        <v>2049</v>
      </c>
    </row>
    <row r="4" spans="1:6">
      <c r="A4" s="19" t="s">
        <v>2038</v>
      </c>
      <c r="B4" t="s">
        <v>27</v>
      </c>
      <c r="C4" t="s">
        <v>11</v>
      </c>
      <c r="D4" t="s">
        <v>98</v>
      </c>
      <c r="E4" t="s">
        <v>8</v>
      </c>
      <c r="F4" t="s">
        <v>1982</v>
      </c>
    </row>
    <row r="5" spans="1:6">
      <c r="A5" s="11" t="s">
        <v>2050</v>
      </c>
      <c r="C5">
        <v>2</v>
      </c>
      <c r="F5">
        <v>2</v>
      </c>
    </row>
    <row r="6" spans="1:6">
      <c r="A6" s="11" t="s">
        <v>2051</v>
      </c>
      <c r="C6">
        <v>1</v>
      </c>
      <c r="E6">
        <v>2</v>
      </c>
      <c r="F6">
        <v>3</v>
      </c>
    </row>
    <row r="7" spans="1:6">
      <c r="A7" s="11" t="s">
        <v>2052</v>
      </c>
      <c r="C7">
        <v>1</v>
      </c>
      <c r="F7">
        <v>1</v>
      </c>
    </row>
    <row r="8" spans="1:6">
      <c r="A8" s="11" t="s">
        <v>2053</v>
      </c>
      <c r="E8">
        <v>1</v>
      </c>
      <c r="F8">
        <v>1</v>
      </c>
    </row>
    <row r="9" spans="1:6">
      <c r="A9" s="11" t="s">
        <v>2054</v>
      </c>
      <c r="C9">
        <v>2</v>
      </c>
      <c r="F9">
        <v>2</v>
      </c>
    </row>
    <row r="10" spans="1:6">
      <c r="A10" s="11" t="s">
        <v>2055</v>
      </c>
      <c r="E10">
        <v>2</v>
      </c>
      <c r="F10">
        <v>2</v>
      </c>
    </row>
    <row r="11" spans="1:6">
      <c r="A11" s="11" t="s">
        <v>2056</v>
      </c>
      <c r="E11">
        <v>1</v>
      </c>
      <c r="F11">
        <v>1</v>
      </c>
    </row>
    <row r="12" spans="1:6">
      <c r="A12" s="11" t="s">
        <v>2057</v>
      </c>
      <c r="E12">
        <v>2</v>
      </c>
      <c r="F12">
        <v>2</v>
      </c>
    </row>
    <row r="13" spans="1:6">
      <c r="A13" s="11" t="s">
        <v>2058</v>
      </c>
      <c r="C13">
        <v>2</v>
      </c>
      <c r="F13">
        <v>2</v>
      </c>
    </row>
    <row r="14" spans="1:6">
      <c r="A14" s="11" t="s">
        <v>2059</v>
      </c>
      <c r="B14">
        <v>2</v>
      </c>
      <c r="C14">
        <v>9</v>
      </c>
      <c r="E14">
        <v>7</v>
      </c>
      <c r="F14">
        <v>18</v>
      </c>
    </row>
    <row r="15" spans="1:6">
      <c r="A15" s="11" t="s">
        <v>2060</v>
      </c>
      <c r="C15">
        <v>2</v>
      </c>
      <c r="E15">
        <v>2</v>
      </c>
      <c r="F15">
        <v>4</v>
      </c>
    </row>
    <row r="16" spans="1:6">
      <c r="A16" s="11" t="s">
        <v>2061</v>
      </c>
      <c r="E16">
        <v>1</v>
      </c>
      <c r="F16">
        <v>1</v>
      </c>
    </row>
    <row r="17" spans="1:6">
      <c r="A17" s="11" t="s">
        <v>2062</v>
      </c>
      <c r="E17">
        <v>3</v>
      </c>
      <c r="F17">
        <v>3</v>
      </c>
    </row>
    <row r="18" spans="1:6">
      <c r="A18" s="11" t="s">
        <v>2063</v>
      </c>
      <c r="D18">
        <v>1</v>
      </c>
      <c r="E18">
        <v>1</v>
      </c>
      <c r="F18">
        <v>2</v>
      </c>
    </row>
    <row r="19" spans="1:6">
      <c r="A19" s="11" t="s">
        <v>1982</v>
      </c>
      <c r="B19">
        <v>2</v>
      </c>
      <c r="C19">
        <v>19</v>
      </c>
      <c r="D19">
        <v>1</v>
      </c>
      <c r="E19">
        <v>22</v>
      </c>
      <c r="F19">
        <v>44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4F524-4534-4B2B-830C-E3761087E2AF}">
  <dimension ref="A1:I13"/>
  <sheetViews>
    <sheetView workbookViewId="0">
      <selection activeCell="H18" sqref="H18"/>
    </sheetView>
  </sheetViews>
  <sheetFormatPr defaultRowHeight="15.75"/>
  <cols>
    <col min="1" max="1" width="25.875" customWidth="1"/>
    <col min="2" max="2" width="18.125" customWidth="1"/>
    <col min="3" max="4" width="17.75" customWidth="1"/>
    <col min="5" max="5" width="10.75" customWidth="1"/>
    <col min="6" max="6" width="11.75" customWidth="1"/>
    <col min="7" max="7" width="18.875" style="8" customWidth="1"/>
    <col min="8" max="8" width="15.125" style="27" customWidth="1"/>
    <col min="9" max="9" width="18" style="8" customWidth="1"/>
  </cols>
  <sheetData>
    <row r="1" spans="1:9">
      <c r="A1" t="s">
        <v>2080</v>
      </c>
      <c r="B1" s="23" t="s">
        <v>2083</v>
      </c>
      <c r="C1" s="23" t="s">
        <v>2084</v>
      </c>
      <c r="D1" s="23" t="s">
        <v>2085</v>
      </c>
      <c r="E1" s="23" t="s">
        <v>2086</v>
      </c>
      <c r="F1" s="23" t="s">
        <v>2087</v>
      </c>
      <c r="G1" s="25" t="s">
        <v>2088</v>
      </c>
      <c r="H1" s="26" t="s">
        <v>2089</v>
      </c>
      <c r="I1" s="25" t="s">
        <v>2090</v>
      </c>
    </row>
    <row r="2" spans="1:9">
      <c r="A2" s="22" t="s">
        <v>2081</v>
      </c>
      <c r="B2">
        <v>30</v>
      </c>
      <c r="C2">
        <v>20</v>
      </c>
      <c r="D2">
        <v>1</v>
      </c>
      <c r="E2">
        <v>0</v>
      </c>
      <c r="F2">
        <v>51</v>
      </c>
      <c r="G2" s="8">
        <f>(B2/F2)</f>
        <v>0.58823529411764708</v>
      </c>
      <c r="H2" s="27">
        <f>C2/F2</f>
        <v>0.39215686274509803</v>
      </c>
      <c r="I2" s="8">
        <f>D2/$F$2</f>
        <v>1.9607843137254902E-2</v>
      </c>
    </row>
    <row r="3" spans="1:9">
      <c r="A3" s="23" t="s">
        <v>2082</v>
      </c>
      <c r="B3">
        <v>191</v>
      </c>
      <c r="C3">
        <v>38</v>
      </c>
      <c r="D3">
        <v>2</v>
      </c>
      <c r="E3">
        <v>3</v>
      </c>
      <c r="F3">
        <v>234</v>
      </c>
      <c r="G3" s="8">
        <f>B3/F3</f>
        <v>0.81623931623931623</v>
      </c>
      <c r="H3" s="27">
        <f t="shared" ref="H3:H13" si="0">C3/F3</f>
        <v>0.1623931623931624</v>
      </c>
      <c r="I3" s="8">
        <f>D3/$F3</f>
        <v>8.5470085470085479E-3</v>
      </c>
    </row>
    <row r="4" spans="1:9">
      <c r="A4" s="22" t="s">
        <v>2091</v>
      </c>
      <c r="B4">
        <v>164</v>
      </c>
      <c r="C4">
        <v>126</v>
      </c>
      <c r="D4">
        <v>25</v>
      </c>
      <c r="E4">
        <v>2</v>
      </c>
      <c r="F4">
        <v>317</v>
      </c>
      <c r="G4" s="8">
        <f>B4/F4</f>
        <v>0.51735015772870663</v>
      </c>
      <c r="H4" s="27">
        <f t="shared" si="0"/>
        <v>0.39747634069400634</v>
      </c>
      <c r="I4" s="8">
        <f>D4/$F4</f>
        <v>7.8864353312302835E-2</v>
      </c>
    </row>
    <row r="5" spans="1:9">
      <c r="A5" s="24" t="s">
        <v>2092</v>
      </c>
      <c r="B5">
        <v>4</v>
      </c>
      <c r="C5">
        <v>5</v>
      </c>
      <c r="D5">
        <v>0</v>
      </c>
      <c r="E5">
        <v>0</v>
      </c>
      <c r="F5">
        <v>9</v>
      </c>
      <c r="G5" s="8">
        <f>B5/F5</f>
        <v>0.44444444444444442</v>
      </c>
      <c r="H5" s="27">
        <f t="shared" si="0"/>
        <v>0.55555555555555558</v>
      </c>
      <c r="I5" s="8">
        <f t="shared" ref="I5:I13" si="1">D5/$F5</f>
        <v>0</v>
      </c>
    </row>
    <row r="6" spans="1:9">
      <c r="A6" s="23" t="s">
        <v>2093</v>
      </c>
      <c r="B6">
        <v>10</v>
      </c>
      <c r="C6">
        <v>0</v>
      </c>
      <c r="D6">
        <v>0</v>
      </c>
      <c r="E6">
        <v>0</v>
      </c>
      <c r="F6">
        <v>10</v>
      </c>
      <c r="G6" s="8">
        <v>1</v>
      </c>
      <c r="H6" s="27">
        <f t="shared" si="0"/>
        <v>0</v>
      </c>
      <c r="I6" s="8">
        <f t="shared" si="1"/>
        <v>0</v>
      </c>
    </row>
    <row r="7" spans="1:9">
      <c r="A7" s="23" t="s">
        <v>2094</v>
      </c>
      <c r="B7">
        <v>7</v>
      </c>
      <c r="C7">
        <v>0</v>
      </c>
      <c r="D7">
        <v>0</v>
      </c>
      <c r="E7">
        <v>0</v>
      </c>
      <c r="F7">
        <v>7</v>
      </c>
      <c r="G7" s="8">
        <v>1</v>
      </c>
      <c r="H7" s="27">
        <f t="shared" si="0"/>
        <v>0</v>
      </c>
      <c r="I7" s="8">
        <f t="shared" si="1"/>
        <v>0</v>
      </c>
    </row>
    <row r="8" spans="1:9">
      <c r="A8" s="23" t="s">
        <v>2095</v>
      </c>
      <c r="B8">
        <v>11</v>
      </c>
      <c r="C8">
        <v>3</v>
      </c>
      <c r="D8">
        <v>0</v>
      </c>
      <c r="E8">
        <v>0</v>
      </c>
      <c r="F8">
        <v>14</v>
      </c>
      <c r="G8" s="8">
        <f>B8/F8</f>
        <v>0.7857142857142857</v>
      </c>
      <c r="H8" s="27">
        <f t="shared" si="0"/>
        <v>0.21428571428571427</v>
      </c>
      <c r="I8" s="8">
        <f t="shared" si="1"/>
        <v>0</v>
      </c>
    </row>
    <row r="9" spans="1:9">
      <c r="A9" s="23" t="s">
        <v>2096</v>
      </c>
      <c r="B9">
        <v>15</v>
      </c>
      <c r="C9">
        <v>3</v>
      </c>
      <c r="D9">
        <v>1</v>
      </c>
      <c r="E9">
        <v>0</v>
      </c>
      <c r="F9">
        <v>19</v>
      </c>
      <c r="G9" s="8">
        <f>B9/F9</f>
        <v>0.78947368421052633</v>
      </c>
      <c r="H9" s="27">
        <f t="shared" si="0"/>
        <v>0.15789473684210525</v>
      </c>
      <c r="I9" s="8">
        <f t="shared" si="1"/>
        <v>5.2631578947368418E-2</v>
      </c>
    </row>
    <row r="10" spans="1:9">
      <c r="A10" s="23" t="s">
        <v>2097</v>
      </c>
      <c r="B10">
        <v>8</v>
      </c>
      <c r="C10">
        <v>3</v>
      </c>
      <c r="D10">
        <v>1</v>
      </c>
      <c r="E10">
        <v>0</v>
      </c>
      <c r="F10">
        <v>12</v>
      </c>
      <c r="G10" s="8">
        <f>B10/F10</f>
        <v>0.66666666666666663</v>
      </c>
      <c r="H10" s="27">
        <f t="shared" si="0"/>
        <v>0.25</v>
      </c>
      <c r="I10" s="8">
        <f t="shared" si="1"/>
        <v>8.3333333333333329E-2</v>
      </c>
    </row>
    <row r="11" spans="1:9">
      <c r="A11" s="23" t="s">
        <v>2098</v>
      </c>
      <c r="B11">
        <v>19</v>
      </c>
      <c r="C11">
        <v>6</v>
      </c>
      <c r="D11">
        <v>1</v>
      </c>
      <c r="E11">
        <v>1</v>
      </c>
      <c r="F11">
        <v>26</v>
      </c>
      <c r="G11" s="8">
        <f>B11/F11</f>
        <v>0.73076923076923073</v>
      </c>
      <c r="H11" s="27">
        <f t="shared" si="0"/>
        <v>0.23076923076923078</v>
      </c>
      <c r="I11" s="8">
        <f t="shared" si="1"/>
        <v>3.8461538461538464E-2</v>
      </c>
    </row>
    <row r="12" spans="1:9">
      <c r="A12" s="23" t="s">
        <v>2099</v>
      </c>
      <c r="B12">
        <v>8</v>
      </c>
      <c r="C12">
        <v>3</v>
      </c>
      <c r="D12">
        <v>0</v>
      </c>
      <c r="E12">
        <v>0</v>
      </c>
      <c r="F12">
        <v>11</v>
      </c>
      <c r="G12" s="8">
        <f>B12/F12</f>
        <v>0.72727272727272729</v>
      </c>
      <c r="H12" s="27">
        <f t="shared" si="0"/>
        <v>0.27272727272727271</v>
      </c>
      <c r="I12" s="8">
        <f t="shared" si="1"/>
        <v>0</v>
      </c>
    </row>
    <row r="13" spans="1:9">
      <c r="A13" s="23" t="s">
        <v>2100</v>
      </c>
      <c r="B13">
        <v>114</v>
      </c>
      <c r="C13">
        <v>163</v>
      </c>
      <c r="D13">
        <v>28</v>
      </c>
      <c r="E13">
        <v>8</v>
      </c>
      <c r="F13">
        <v>313</v>
      </c>
      <c r="G13" s="8">
        <f>B13/F13</f>
        <v>0.36421725239616615</v>
      </c>
      <c r="H13" s="27">
        <f t="shared" si="0"/>
        <v>0.52076677316293929</v>
      </c>
      <c r="I13" s="8">
        <f t="shared" si="1"/>
        <v>8.9456869009584661E-2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7CC52-3865-442A-AB00-E13E71DF25B3}">
  <dimension ref="A1:E18"/>
  <sheetViews>
    <sheetView topLeftCell="A21" workbookViewId="0">
      <selection activeCell="B2" sqref="B2"/>
    </sheetView>
  </sheetViews>
  <sheetFormatPr defaultRowHeight="15.75"/>
  <cols>
    <col min="1" max="1" width="27.875" bestFit="1" customWidth="1"/>
    <col min="2" max="2" width="15.25" bestFit="1" customWidth="1"/>
    <col min="3" max="3" width="5.625" bestFit="1" customWidth="1"/>
    <col min="4" max="4" width="9.25" bestFit="1" customWidth="1"/>
    <col min="5" max="6" width="11" bestFit="1" customWidth="1"/>
  </cols>
  <sheetData>
    <row r="1" spans="1:5">
      <c r="A1" s="19" t="s">
        <v>2035</v>
      </c>
      <c r="B1" t="s">
        <v>2047</v>
      </c>
    </row>
    <row r="2" spans="1:5">
      <c r="A2" s="19" t="s">
        <v>2078</v>
      </c>
      <c r="B2" t="s">
        <v>2037</v>
      </c>
    </row>
    <row r="4" spans="1:5">
      <c r="A4" s="19" t="s">
        <v>2039</v>
      </c>
      <c r="B4" s="19" t="s">
        <v>2049</v>
      </c>
    </row>
    <row r="5" spans="1:5">
      <c r="A5" s="19" t="s">
        <v>2038</v>
      </c>
      <c r="B5" t="s">
        <v>27</v>
      </c>
      <c r="C5" t="s">
        <v>11</v>
      </c>
      <c r="D5" t="s">
        <v>8</v>
      </c>
      <c r="E5" t="s">
        <v>1982</v>
      </c>
    </row>
    <row r="6" spans="1:5">
      <c r="A6" s="11" t="s">
        <v>2066</v>
      </c>
      <c r="B6">
        <v>1</v>
      </c>
      <c r="C6">
        <v>7</v>
      </c>
      <c r="D6">
        <v>8</v>
      </c>
      <c r="E6">
        <v>16</v>
      </c>
    </row>
    <row r="7" spans="1:5">
      <c r="A7" s="11" t="s">
        <v>2067</v>
      </c>
      <c r="B7">
        <v>1</v>
      </c>
      <c r="C7">
        <v>8</v>
      </c>
      <c r="D7">
        <v>10</v>
      </c>
      <c r="E7">
        <v>19</v>
      </c>
    </row>
    <row r="8" spans="1:5">
      <c r="A8" s="11" t="s">
        <v>2068</v>
      </c>
      <c r="B8">
        <v>1</v>
      </c>
      <c r="C8">
        <v>7</v>
      </c>
      <c r="D8">
        <v>9</v>
      </c>
      <c r="E8">
        <v>17</v>
      </c>
    </row>
    <row r="9" spans="1:5">
      <c r="A9" s="11" t="s">
        <v>2069</v>
      </c>
      <c r="B9">
        <v>1</v>
      </c>
      <c r="C9">
        <v>7</v>
      </c>
      <c r="D9">
        <v>6</v>
      </c>
      <c r="E9">
        <v>14</v>
      </c>
    </row>
    <row r="10" spans="1:5">
      <c r="A10" s="11" t="s">
        <v>2070</v>
      </c>
      <c r="C10">
        <v>6</v>
      </c>
      <c r="D10">
        <v>7</v>
      </c>
      <c r="E10">
        <v>13</v>
      </c>
    </row>
    <row r="11" spans="1:5">
      <c r="A11" s="11" t="s">
        <v>2071</v>
      </c>
      <c r="C11">
        <v>5</v>
      </c>
      <c r="D11">
        <v>6</v>
      </c>
      <c r="E11">
        <v>11</v>
      </c>
    </row>
    <row r="12" spans="1:5">
      <c r="A12" s="11" t="s">
        <v>2072</v>
      </c>
      <c r="C12">
        <v>5</v>
      </c>
      <c r="D12">
        <v>14</v>
      </c>
      <c r="E12">
        <v>19</v>
      </c>
    </row>
    <row r="13" spans="1:5">
      <c r="A13" s="11" t="s">
        <v>2073</v>
      </c>
      <c r="B13">
        <v>2</v>
      </c>
      <c r="C13">
        <v>8</v>
      </c>
      <c r="D13">
        <v>8</v>
      </c>
      <c r="E13">
        <v>18</v>
      </c>
    </row>
    <row r="14" spans="1:5">
      <c r="A14" s="11" t="s">
        <v>2074</v>
      </c>
      <c r="B14">
        <v>2</v>
      </c>
      <c r="C14">
        <v>3</v>
      </c>
      <c r="D14">
        <v>7</v>
      </c>
      <c r="E14">
        <v>12</v>
      </c>
    </row>
    <row r="15" spans="1:5">
      <c r="A15" s="11" t="s">
        <v>2075</v>
      </c>
      <c r="B15">
        <v>1</v>
      </c>
      <c r="C15">
        <v>3</v>
      </c>
      <c r="D15">
        <v>5</v>
      </c>
      <c r="E15">
        <v>9</v>
      </c>
    </row>
    <row r="16" spans="1:5">
      <c r="A16" s="11" t="s">
        <v>2076</v>
      </c>
      <c r="C16">
        <v>4</v>
      </c>
      <c r="D16">
        <v>10</v>
      </c>
      <c r="E16">
        <v>14</v>
      </c>
    </row>
    <row r="17" spans="1:5">
      <c r="A17" s="11" t="s">
        <v>2077</v>
      </c>
      <c r="B17">
        <v>1</v>
      </c>
      <c r="C17">
        <v>3</v>
      </c>
      <c r="D17">
        <v>9</v>
      </c>
      <c r="E17">
        <v>13</v>
      </c>
    </row>
    <row r="18" spans="1:5">
      <c r="A18" s="11" t="s">
        <v>1982</v>
      </c>
      <c r="B18">
        <v>10</v>
      </c>
      <c r="C18">
        <v>66</v>
      </c>
      <c r="D18">
        <v>99</v>
      </c>
      <c r="E18">
        <v>175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BB9CE-4D17-4A7F-8CC4-D88AE5FF01BC}">
  <dimension ref="A2:B6"/>
  <sheetViews>
    <sheetView workbookViewId="0">
      <selection activeCell="B3" sqref="B3 A6"/>
      <pivotSelection pane="bottomRight" showHeader="1" extendable="1" activeRow="2" activeCol="1" click="1" r:id="rId1">
        <pivotArea dataOnly="0" outline="0" fieldPosition="0">
          <references count="1">
            <reference field="5" count="0"/>
          </references>
        </pivotArea>
      </pivotSelection>
    </sheetView>
  </sheetViews>
  <sheetFormatPr defaultRowHeight="15.75"/>
  <cols>
    <col min="1" max="1" width="13.625" bestFit="1" customWidth="1"/>
    <col min="2" max="2" width="16" bestFit="1" customWidth="1"/>
    <col min="3" max="10" width="11.875" bestFit="1" customWidth="1"/>
    <col min="11" max="11" width="10.875" bestFit="1" customWidth="1"/>
    <col min="12" max="15" width="11.875" bestFit="1" customWidth="1"/>
    <col min="16" max="16" width="6.875" bestFit="1" customWidth="1"/>
    <col min="17" max="17" width="8.875" bestFit="1" customWidth="1"/>
    <col min="18" max="21" width="11.875" bestFit="1" customWidth="1"/>
    <col min="22" max="22" width="7.875" bestFit="1" customWidth="1"/>
    <col min="23" max="23" width="11.875" bestFit="1" customWidth="1"/>
    <col min="24" max="24" width="4.875" bestFit="1" customWidth="1"/>
    <col min="25" max="36" width="11.875" bestFit="1" customWidth="1"/>
    <col min="37" max="37" width="5.875" bestFit="1" customWidth="1"/>
    <col min="38" max="41" width="11.875" bestFit="1" customWidth="1"/>
    <col min="42" max="42" width="10.875" bestFit="1" customWidth="1"/>
    <col min="43" max="46" width="11.875" bestFit="1" customWidth="1"/>
    <col min="47" max="47" width="4.875" bestFit="1" customWidth="1"/>
    <col min="48" max="52" width="11.875" bestFit="1" customWidth="1"/>
    <col min="53" max="53" width="9.875" bestFit="1" customWidth="1"/>
    <col min="54" max="56" width="11.875" bestFit="1" customWidth="1"/>
    <col min="57" max="57" width="6.875" bestFit="1" customWidth="1"/>
    <col min="58" max="62" width="11.875" bestFit="1" customWidth="1"/>
    <col min="63" max="63" width="5.875" bestFit="1" customWidth="1"/>
    <col min="64" max="64" width="6.875" bestFit="1" customWidth="1"/>
    <col min="65" max="70" width="11.875" bestFit="1" customWidth="1"/>
    <col min="71" max="71" width="10.875" bestFit="1" customWidth="1"/>
    <col min="72" max="72" width="11.875" bestFit="1" customWidth="1"/>
    <col min="73" max="73" width="5.875" bestFit="1" customWidth="1"/>
    <col min="74" max="74" width="11.875" bestFit="1" customWidth="1"/>
    <col min="75" max="75" width="10.875" bestFit="1" customWidth="1"/>
    <col min="76" max="82" width="11.875" bestFit="1" customWidth="1"/>
    <col min="83" max="84" width="5.875" bestFit="1" customWidth="1"/>
    <col min="85" max="85" width="11.875" bestFit="1" customWidth="1"/>
    <col min="86" max="86" width="3.875" bestFit="1" customWidth="1"/>
    <col min="87" max="88" width="11.875" bestFit="1" customWidth="1"/>
    <col min="89" max="89" width="4.875" bestFit="1" customWidth="1"/>
    <col min="90" max="90" width="11.875" bestFit="1" customWidth="1"/>
    <col min="91" max="91" width="6.875" bestFit="1" customWidth="1"/>
    <col min="92" max="95" width="11.875" bestFit="1" customWidth="1"/>
    <col min="96" max="96" width="4.875" bestFit="1" customWidth="1"/>
    <col min="97" max="98" width="11.875" bestFit="1" customWidth="1"/>
    <col min="99" max="99" width="9.875" bestFit="1" customWidth="1"/>
    <col min="100" max="107" width="11.875" bestFit="1" customWidth="1"/>
    <col min="108" max="108" width="6.875" bestFit="1" customWidth="1"/>
    <col min="109" max="111" width="11.875" bestFit="1" customWidth="1"/>
    <col min="112" max="112" width="5.875" bestFit="1" customWidth="1"/>
    <col min="113" max="117" width="11.875" bestFit="1" customWidth="1"/>
    <col min="118" max="118" width="5.875" bestFit="1" customWidth="1"/>
    <col min="119" max="121" width="11.875" bestFit="1" customWidth="1"/>
    <col min="122" max="122" width="5.875" bestFit="1" customWidth="1"/>
    <col min="123" max="125" width="11.875" bestFit="1" customWidth="1"/>
    <col min="126" max="126" width="5.875" bestFit="1" customWidth="1"/>
    <col min="127" max="138" width="11.875" bestFit="1" customWidth="1"/>
    <col min="139" max="139" width="7.875" bestFit="1" customWidth="1"/>
    <col min="140" max="140" width="5.875" bestFit="1" customWidth="1"/>
    <col min="141" max="143" width="11.875" bestFit="1" customWidth="1"/>
    <col min="144" max="144" width="6.875" bestFit="1" customWidth="1"/>
    <col min="145" max="146" width="11.875" bestFit="1" customWidth="1"/>
    <col min="147" max="147" width="5.875" bestFit="1" customWidth="1"/>
    <col min="148" max="148" width="11.875" bestFit="1" customWidth="1"/>
    <col min="149" max="149" width="6.875" bestFit="1" customWidth="1"/>
    <col min="150" max="152" width="11.875" bestFit="1" customWidth="1"/>
    <col min="153" max="153" width="6.875" bestFit="1" customWidth="1"/>
    <col min="154" max="155" width="11.875" bestFit="1" customWidth="1"/>
    <col min="156" max="156" width="5.875" bestFit="1" customWidth="1"/>
    <col min="157" max="157" width="11.875" bestFit="1" customWidth="1"/>
    <col min="158" max="158" width="5.875" bestFit="1" customWidth="1"/>
    <col min="159" max="161" width="11.875" bestFit="1" customWidth="1"/>
    <col min="162" max="162" width="8.875" bestFit="1" customWidth="1"/>
    <col min="163" max="165" width="11.875" bestFit="1" customWidth="1"/>
    <col min="166" max="166" width="6.875" bestFit="1" customWidth="1"/>
    <col min="167" max="167" width="11.875" bestFit="1" customWidth="1"/>
    <col min="168" max="168" width="4.875" bestFit="1" customWidth="1"/>
    <col min="169" max="169" width="11.875" bestFit="1" customWidth="1"/>
    <col min="170" max="170" width="5.875" bestFit="1" customWidth="1"/>
    <col min="171" max="173" width="11.875" bestFit="1" customWidth="1"/>
    <col min="174" max="174" width="8.875" bestFit="1" customWidth="1"/>
    <col min="175" max="178" width="11.875" bestFit="1" customWidth="1"/>
    <col min="179" max="179" width="4.875" bestFit="1" customWidth="1"/>
    <col min="180" max="181" width="5.875" bestFit="1" customWidth="1"/>
    <col min="182" max="182" width="11.875" bestFit="1" customWidth="1"/>
    <col min="183" max="184" width="4.875" bestFit="1" customWidth="1"/>
    <col min="185" max="185" width="11.875" bestFit="1" customWidth="1"/>
    <col min="186" max="186" width="6.875" bestFit="1" customWidth="1"/>
    <col min="187" max="187" width="4.875" bestFit="1" customWidth="1"/>
    <col min="188" max="191" width="11.875" bestFit="1" customWidth="1"/>
    <col min="192" max="192" width="6.875" bestFit="1" customWidth="1"/>
    <col min="193" max="193" width="11" bestFit="1" customWidth="1"/>
  </cols>
  <sheetData>
    <row r="2" spans="1:2">
      <c r="A2" s="19" t="s">
        <v>1987</v>
      </c>
      <c r="B2" t="s">
        <v>2079</v>
      </c>
    </row>
    <row r="3" spans="1:2">
      <c r="A3" s="19" t="s">
        <v>2</v>
      </c>
      <c r="B3" t="s">
        <v>98</v>
      </c>
    </row>
    <row r="5" spans="1:2">
      <c r="A5" t="s">
        <v>2039</v>
      </c>
    </row>
    <row r="6" spans="1:2">
      <c r="A6" s="21">
        <v>1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43839-BC3B-4EBB-9C1F-6F8746F00FD3}">
  <dimension ref="A1:B452"/>
  <sheetViews>
    <sheetView tabSelected="1" workbookViewId="0">
      <selection activeCell="D1" sqref="D1:K1048576"/>
    </sheetView>
  </sheetViews>
  <sheetFormatPr defaultRowHeight="15.75"/>
  <cols>
    <col min="1" max="1" width="12.375" bestFit="1" customWidth="1"/>
    <col min="2" max="2" width="13.625" bestFit="1" customWidth="1"/>
    <col min="4" max="5" width="13.875" customWidth="1"/>
    <col min="7" max="8" width="11.5" customWidth="1"/>
    <col min="9" max="9" width="11" customWidth="1"/>
    <col min="10" max="10" width="11.625" customWidth="1"/>
    <col min="11" max="11" width="11.75" customWidth="1"/>
  </cols>
  <sheetData>
    <row r="1" spans="1:2">
      <c r="A1" s="19" t="s">
        <v>2</v>
      </c>
      <c r="B1" t="s">
        <v>8</v>
      </c>
    </row>
    <row r="3" spans="1:2">
      <c r="A3" s="19" t="s">
        <v>2038</v>
      </c>
      <c r="B3" t="s">
        <v>2039</v>
      </c>
    </row>
    <row r="4" spans="1:2">
      <c r="A4" s="11">
        <v>600</v>
      </c>
      <c r="B4" s="21">
        <v>5</v>
      </c>
    </row>
    <row r="5" spans="1:2">
      <c r="A5" s="11">
        <v>700</v>
      </c>
      <c r="B5" s="21">
        <v>8</v>
      </c>
    </row>
    <row r="6" spans="1:2">
      <c r="A6" s="11">
        <v>800</v>
      </c>
      <c r="B6" s="21">
        <v>6</v>
      </c>
    </row>
    <row r="7" spans="1:2">
      <c r="A7" s="11">
        <v>900</v>
      </c>
      <c r="B7" s="21">
        <v>11</v>
      </c>
    </row>
    <row r="8" spans="1:2">
      <c r="A8" s="11">
        <v>1000</v>
      </c>
      <c r="B8" s="21">
        <v>6</v>
      </c>
    </row>
    <row r="9" spans="1:2">
      <c r="A9" s="11">
        <v>1100</v>
      </c>
      <c r="B9" s="21">
        <v>5</v>
      </c>
    </row>
    <row r="10" spans="1:2">
      <c r="A10" s="11">
        <v>1200</v>
      </c>
      <c r="B10" s="21">
        <v>3</v>
      </c>
    </row>
    <row r="11" spans="1:2">
      <c r="A11" s="11">
        <v>1300</v>
      </c>
      <c r="B11" s="21">
        <v>7</v>
      </c>
    </row>
    <row r="12" spans="1:2">
      <c r="A12" s="11">
        <v>1400</v>
      </c>
      <c r="B12" s="21">
        <v>12</v>
      </c>
    </row>
    <row r="13" spans="1:2">
      <c r="A13" s="11">
        <v>1500</v>
      </c>
      <c r="B13" s="21">
        <v>7</v>
      </c>
    </row>
    <row r="14" spans="1:2">
      <c r="A14" s="11">
        <v>1600</v>
      </c>
      <c r="B14" s="21">
        <v>4</v>
      </c>
    </row>
    <row r="15" spans="1:2">
      <c r="A15" s="11">
        <v>1700</v>
      </c>
      <c r="B15" s="21">
        <v>7</v>
      </c>
    </row>
    <row r="16" spans="1:2">
      <c r="A16" s="11">
        <v>1800</v>
      </c>
      <c r="B16" s="21">
        <v>9</v>
      </c>
    </row>
    <row r="17" spans="1:2">
      <c r="A17" s="11">
        <v>1900</v>
      </c>
      <c r="B17" s="21">
        <v>2</v>
      </c>
    </row>
    <row r="18" spans="1:2">
      <c r="A18" s="11">
        <v>2000</v>
      </c>
      <c r="B18" s="21">
        <v>4</v>
      </c>
    </row>
    <row r="19" spans="1:2">
      <c r="A19" s="11">
        <v>2100</v>
      </c>
      <c r="B19" s="21">
        <v>5</v>
      </c>
    </row>
    <row r="20" spans="1:2">
      <c r="A20" s="11">
        <v>2200</v>
      </c>
      <c r="B20" s="21">
        <v>3</v>
      </c>
    </row>
    <row r="21" spans="1:2">
      <c r="A21" s="11">
        <v>2300</v>
      </c>
      <c r="B21" s="21">
        <v>7</v>
      </c>
    </row>
    <row r="22" spans="1:2">
      <c r="A22" s="11">
        <v>2400</v>
      </c>
      <c r="B22" s="21">
        <v>9</v>
      </c>
    </row>
    <row r="23" spans="1:2">
      <c r="A23" s="11">
        <v>2500</v>
      </c>
      <c r="B23" s="21">
        <v>3</v>
      </c>
    </row>
    <row r="24" spans="1:2">
      <c r="A24" s="11">
        <v>2600</v>
      </c>
      <c r="B24" s="21">
        <v>4</v>
      </c>
    </row>
    <row r="25" spans="1:2">
      <c r="A25" s="11">
        <v>2700</v>
      </c>
      <c r="B25" s="21">
        <v>4</v>
      </c>
    </row>
    <row r="26" spans="1:2">
      <c r="A26" s="11">
        <v>2800</v>
      </c>
      <c r="B26" s="21">
        <v>3</v>
      </c>
    </row>
    <row r="27" spans="1:2">
      <c r="A27" s="11">
        <v>2900</v>
      </c>
      <c r="B27" s="21">
        <v>5</v>
      </c>
    </row>
    <row r="28" spans="1:2">
      <c r="A28" s="11">
        <v>3000</v>
      </c>
      <c r="B28" s="21">
        <v>4</v>
      </c>
    </row>
    <row r="29" spans="1:2">
      <c r="A29" s="11">
        <v>3100</v>
      </c>
      <c r="B29" s="21">
        <v>4</v>
      </c>
    </row>
    <row r="30" spans="1:2">
      <c r="A30" s="11">
        <v>3200</v>
      </c>
      <c r="B30" s="21">
        <v>3</v>
      </c>
    </row>
    <row r="31" spans="1:2">
      <c r="A31" s="11">
        <v>3300</v>
      </c>
      <c r="B31" s="21">
        <v>4</v>
      </c>
    </row>
    <row r="32" spans="1:2">
      <c r="A32" s="11">
        <v>3400</v>
      </c>
      <c r="B32" s="21">
        <v>7</v>
      </c>
    </row>
    <row r="33" spans="1:2">
      <c r="A33" s="11">
        <v>3500</v>
      </c>
      <c r="B33" s="21">
        <v>8</v>
      </c>
    </row>
    <row r="34" spans="1:2">
      <c r="A34" s="11">
        <v>3600</v>
      </c>
      <c r="B34" s="21">
        <v>6</v>
      </c>
    </row>
    <row r="35" spans="1:2">
      <c r="A35" s="11">
        <v>3700</v>
      </c>
      <c r="B35" s="21">
        <v>6</v>
      </c>
    </row>
    <row r="36" spans="1:2">
      <c r="A36" s="11">
        <v>3800</v>
      </c>
      <c r="B36" s="21">
        <v>2</v>
      </c>
    </row>
    <row r="37" spans="1:2">
      <c r="A37" s="11">
        <v>3900</v>
      </c>
      <c r="B37" s="21">
        <v>5</v>
      </c>
    </row>
    <row r="38" spans="1:2">
      <c r="A38" s="11">
        <v>4000</v>
      </c>
      <c r="B38" s="21">
        <v>3</v>
      </c>
    </row>
    <row r="39" spans="1:2">
      <c r="A39" s="11">
        <v>4100</v>
      </c>
      <c r="B39" s="21">
        <v>1</v>
      </c>
    </row>
    <row r="40" spans="1:2">
      <c r="A40" s="11">
        <v>4200</v>
      </c>
      <c r="B40" s="21">
        <v>4</v>
      </c>
    </row>
    <row r="41" spans="1:2">
      <c r="A41" s="11">
        <v>4300</v>
      </c>
      <c r="B41" s="21">
        <v>3</v>
      </c>
    </row>
    <row r="42" spans="1:2">
      <c r="A42" s="11">
        <v>4500</v>
      </c>
      <c r="B42" s="21">
        <v>6</v>
      </c>
    </row>
    <row r="43" spans="1:2">
      <c r="A43" s="11">
        <v>4600</v>
      </c>
      <c r="B43" s="21">
        <v>1</v>
      </c>
    </row>
    <row r="44" spans="1:2">
      <c r="A44" s="11">
        <v>4700</v>
      </c>
      <c r="B44" s="21">
        <v>5</v>
      </c>
    </row>
    <row r="45" spans="1:2">
      <c r="A45" s="11">
        <v>4800</v>
      </c>
      <c r="B45" s="21">
        <v>4</v>
      </c>
    </row>
    <row r="46" spans="1:2">
      <c r="A46" s="11">
        <v>4900</v>
      </c>
      <c r="B46" s="21">
        <v>6</v>
      </c>
    </row>
    <row r="47" spans="1:2">
      <c r="A47" s="11">
        <v>5000</v>
      </c>
      <c r="B47" s="21">
        <v>7</v>
      </c>
    </row>
    <row r="48" spans="1:2">
      <c r="A48" s="11">
        <v>5100</v>
      </c>
      <c r="B48" s="21">
        <v>5</v>
      </c>
    </row>
    <row r="49" spans="1:2">
      <c r="A49" s="11">
        <v>5200</v>
      </c>
      <c r="B49" s="21">
        <v>4</v>
      </c>
    </row>
    <row r="50" spans="1:2">
      <c r="A50" s="11">
        <v>5300</v>
      </c>
      <c r="B50" s="21">
        <v>7</v>
      </c>
    </row>
    <row r="51" spans="1:2">
      <c r="A51" s="11">
        <v>5400</v>
      </c>
      <c r="B51" s="21">
        <v>6</v>
      </c>
    </row>
    <row r="52" spans="1:2">
      <c r="A52" s="11">
        <v>5500</v>
      </c>
      <c r="B52" s="21">
        <v>5</v>
      </c>
    </row>
    <row r="53" spans="1:2">
      <c r="A53" s="11">
        <v>5600</v>
      </c>
      <c r="B53" s="21">
        <v>7</v>
      </c>
    </row>
    <row r="54" spans="1:2">
      <c r="A54" s="11">
        <v>5700</v>
      </c>
      <c r="B54" s="21">
        <v>4</v>
      </c>
    </row>
    <row r="55" spans="1:2">
      <c r="A55" s="11">
        <v>5800</v>
      </c>
      <c r="B55" s="21">
        <v>3</v>
      </c>
    </row>
    <row r="56" spans="1:2">
      <c r="A56" s="11">
        <v>5900</v>
      </c>
      <c r="B56" s="21">
        <v>2</v>
      </c>
    </row>
    <row r="57" spans="1:2">
      <c r="A57" s="11">
        <v>6000</v>
      </c>
      <c r="B57" s="21">
        <v>4</v>
      </c>
    </row>
    <row r="58" spans="1:2">
      <c r="A58" s="11">
        <v>6100</v>
      </c>
      <c r="B58" s="21">
        <v>5</v>
      </c>
    </row>
    <row r="59" spans="1:2">
      <c r="A59" s="11">
        <v>6200</v>
      </c>
      <c r="B59" s="21">
        <v>8</v>
      </c>
    </row>
    <row r="60" spans="1:2">
      <c r="A60" s="11">
        <v>6300</v>
      </c>
      <c r="B60" s="21">
        <v>6</v>
      </c>
    </row>
    <row r="61" spans="1:2">
      <c r="A61" s="11">
        <v>6400</v>
      </c>
      <c r="B61" s="21">
        <v>4</v>
      </c>
    </row>
    <row r="62" spans="1:2">
      <c r="A62" s="11">
        <v>6500</v>
      </c>
      <c r="B62" s="21">
        <v>1</v>
      </c>
    </row>
    <row r="63" spans="1:2">
      <c r="A63" s="11">
        <v>6600</v>
      </c>
      <c r="B63" s="21">
        <v>2</v>
      </c>
    </row>
    <row r="64" spans="1:2">
      <c r="A64" s="11">
        <v>6700</v>
      </c>
      <c r="B64" s="21">
        <v>4</v>
      </c>
    </row>
    <row r="65" spans="1:2">
      <c r="A65" s="11">
        <v>6800</v>
      </c>
      <c r="B65" s="21">
        <v>3</v>
      </c>
    </row>
    <row r="66" spans="1:2">
      <c r="A66" s="11">
        <v>6900</v>
      </c>
      <c r="B66" s="21">
        <v>4</v>
      </c>
    </row>
    <row r="67" spans="1:2">
      <c r="A67" s="11">
        <v>7000</v>
      </c>
      <c r="B67" s="21">
        <v>1</v>
      </c>
    </row>
    <row r="68" spans="1:2">
      <c r="A68" s="11">
        <v>7100</v>
      </c>
      <c r="B68" s="21">
        <v>3</v>
      </c>
    </row>
    <row r="69" spans="1:2">
      <c r="A69" s="11">
        <v>7200</v>
      </c>
      <c r="B69" s="21">
        <v>1</v>
      </c>
    </row>
    <row r="70" spans="1:2">
      <c r="A70" s="11">
        <v>7300</v>
      </c>
      <c r="B70" s="21">
        <v>3</v>
      </c>
    </row>
    <row r="71" spans="1:2">
      <c r="A71" s="11">
        <v>7400</v>
      </c>
      <c r="B71" s="21">
        <v>3</v>
      </c>
    </row>
    <row r="72" spans="1:2">
      <c r="A72" s="11">
        <v>7500</v>
      </c>
      <c r="B72" s="21">
        <v>3</v>
      </c>
    </row>
    <row r="73" spans="1:2">
      <c r="A73" s="11">
        <v>7600</v>
      </c>
      <c r="B73" s="21">
        <v>4</v>
      </c>
    </row>
    <row r="74" spans="1:2">
      <c r="A74" s="11">
        <v>7700</v>
      </c>
      <c r="B74" s="21">
        <v>1</v>
      </c>
    </row>
    <row r="75" spans="1:2">
      <c r="A75" s="11">
        <v>7800</v>
      </c>
      <c r="B75" s="21">
        <v>3</v>
      </c>
    </row>
    <row r="76" spans="1:2">
      <c r="A76" s="11">
        <v>7900</v>
      </c>
      <c r="B76" s="21">
        <v>2</v>
      </c>
    </row>
    <row r="77" spans="1:2">
      <c r="A77" s="11">
        <v>8000</v>
      </c>
      <c r="B77" s="21">
        <v>3</v>
      </c>
    </row>
    <row r="78" spans="1:2">
      <c r="A78" s="11">
        <v>8100</v>
      </c>
      <c r="B78" s="21">
        <v>4</v>
      </c>
    </row>
    <row r="79" spans="1:2">
      <c r="A79" s="11">
        <v>8300</v>
      </c>
      <c r="B79" s="21">
        <v>4</v>
      </c>
    </row>
    <row r="80" spans="1:2">
      <c r="A80" s="11">
        <v>8400</v>
      </c>
      <c r="B80" s="21">
        <v>4</v>
      </c>
    </row>
    <row r="81" spans="1:2">
      <c r="A81" s="11">
        <v>8500</v>
      </c>
      <c r="B81" s="21">
        <v>1</v>
      </c>
    </row>
    <row r="82" spans="1:2">
      <c r="A82" s="11">
        <v>8600</v>
      </c>
      <c r="B82" s="21">
        <v>2</v>
      </c>
    </row>
    <row r="83" spans="1:2">
      <c r="A83" s="11">
        <v>8700</v>
      </c>
      <c r="B83" s="21">
        <v>2</v>
      </c>
    </row>
    <row r="84" spans="1:2">
      <c r="A84" s="11">
        <v>8800</v>
      </c>
      <c r="B84" s="21">
        <v>3</v>
      </c>
    </row>
    <row r="85" spans="1:2">
      <c r="A85" s="11">
        <v>8900</v>
      </c>
      <c r="B85" s="21">
        <v>2</v>
      </c>
    </row>
    <row r="86" spans="1:2">
      <c r="A86" s="11">
        <v>9000</v>
      </c>
      <c r="B86" s="21">
        <v>3</v>
      </c>
    </row>
    <row r="87" spans="1:2">
      <c r="A87" s="11">
        <v>9100</v>
      </c>
      <c r="B87" s="21">
        <v>2</v>
      </c>
    </row>
    <row r="88" spans="1:2">
      <c r="A88" s="11">
        <v>9200</v>
      </c>
      <c r="B88" s="21">
        <v>5</v>
      </c>
    </row>
    <row r="89" spans="1:2">
      <c r="A89" s="11">
        <v>9300</v>
      </c>
      <c r="B89" s="21">
        <v>3</v>
      </c>
    </row>
    <row r="90" spans="1:2">
      <c r="A90" s="11">
        <v>9400</v>
      </c>
      <c r="B90" s="21">
        <v>1</v>
      </c>
    </row>
    <row r="91" spans="1:2">
      <c r="A91" s="11">
        <v>9500</v>
      </c>
      <c r="B91" s="21">
        <v>1</v>
      </c>
    </row>
    <row r="92" spans="1:2">
      <c r="A92" s="11">
        <v>9600</v>
      </c>
      <c r="B92" s="21">
        <v>2</v>
      </c>
    </row>
    <row r="93" spans="1:2">
      <c r="A93" s="11">
        <v>9700</v>
      </c>
      <c r="B93" s="21">
        <v>2</v>
      </c>
    </row>
    <row r="94" spans="1:2">
      <c r="A94" s="11">
        <v>9800</v>
      </c>
      <c r="B94" s="21">
        <v>5</v>
      </c>
    </row>
    <row r="95" spans="1:2">
      <c r="A95" s="11">
        <v>10000</v>
      </c>
      <c r="B95" s="21">
        <v>2</v>
      </c>
    </row>
    <row r="96" spans="1:2">
      <c r="A96" s="11">
        <v>14500</v>
      </c>
      <c r="B96" s="21">
        <v>1</v>
      </c>
    </row>
    <row r="97" spans="1:2">
      <c r="A97" s="11">
        <v>14900</v>
      </c>
      <c r="B97" s="21">
        <v>1</v>
      </c>
    </row>
    <row r="98" spans="1:2">
      <c r="A98" s="11">
        <v>15800</v>
      </c>
      <c r="B98" s="21">
        <v>2</v>
      </c>
    </row>
    <row r="99" spans="1:2">
      <c r="A99" s="11">
        <v>16200</v>
      </c>
      <c r="B99" s="21">
        <v>1</v>
      </c>
    </row>
    <row r="100" spans="1:2">
      <c r="A100" s="11">
        <v>16800</v>
      </c>
      <c r="B100" s="21">
        <v>1</v>
      </c>
    </row>
    <row r="101" spans="1:2">
      <c r="A101" s="11">
        <v>17100</v>
      </c>
      <c r="B101" s="21">
        <v>1</v>
      </c>
    </row>
    <row r="102" spans="1:2">
      <c r="A102" s="11">
        <v>17700</v>
      </c>
      <c r="B102" s="21">
        <v>1</v>
      </c>
    </row>
    <row r="103" spans="1:2">
      <c r="A103" s="11">
        <v>18000</v>
      </c>
      <c r="B103" s="21">
        <v>1</v>
      </c>
    </row>
    <row r="104" spans="1:2">
      <c r="A104" s="11">
        <v>18900</v>
      </c>
      <c r="B104" s="21">
        <v>1</v>
      </c>
    </row>
    <row r="105" spans="1:2">
      <c r="A105" s="11">
        <v>19800</v>
      </c>
      <c r="B105" s="21">
        <v>2</v>
      </c>
    </row>
    <row r="106" spans="1:2">
      <c r="A106" s="11">
        <v>20000</v>
      </c>
      <c r="B106" s="21">
        <v>2</v>
      </c>
    </row>
    <row r="107" spans="1:2">
      <c r="A107" s="11">
        <v>20100</v>
      </c>
      <c r="B107" s="21">
        <v>1</v>
      </c>
    </row>
    <row r="108" spans="1:2">
      <c r="A108" s="11">
        <v>20700</v>
      </c>
      <c r="B108" s="21">
        <v>1</v>
      </c>
    </row>
    <row r="109" spans="1:2">
      <c r="A109" s="11">
        <v>22500</v>
      </c>
      <c r="B109" s="21">
        <v>1</v>
      </c>
    </row>
    <row r="110" spans="1:2">
      <c r="A110" s="11">
        <v>23300</v>
      </c>
      <c r="B110" s="21">
        <v>1</v>
      </c>
    </row>
    <row r="111" spans="1:2">
      <c r="A111" s="11">
        <v>23400</v>
      </c>
      <c r="B111" s="21">
        <v>1</v>
      </c>
    </row>
    <row r="112" spans="1:2">
      <c r="A112" s="11">
        <v>25000</v>
      </c>
      <c r="B112" s="21">
        <v>1</v>
      </c>
    </row>
    <row r="113" spans="1:2">
      <c r="A113" s="11">
        <v>25500</v>
      </c>
      <c r="B113" s="21">
        <v>1</v>
      </c>
    </row>
    <row r="114" spans="1:2">
      <c r="A114" s="11">
        <v>25600</v>
      </c>
      <c r="B114" s="21">
        <v>1</v>
      </c>
    </row>
    <row r="115" spans="1:2">
      <c r="A115" s="11">
        <v>26500</v>
      </c>
      <c r="B115" s="21">
        <v>1</v>
      </c>
    </row>
    <row r="116" spans="1:2">
      <c r="A116" s="11">
        <v>27100</v>
      </c>
      <c r="B116" s="21">
        <v>1</v>
      </c>
    </row>
    <row r="117" spans="1:2">
      <c r="A117" s="11">
        <v>28400</v>
      </c>
      <c r="B117" s="21">
        <v>1</v>
      </c>
    </row>
    <row r="118" spans="1:2">
      <c r="A118" s="11">
        <v>28800</v>
      </c>
      <c r="B118" s="21">
        <v>1</v>
      </c>
    </row>
    <row r="119" spans="1:2">
      <c r="A119" s="11">
        <v>29400</v>
      </c>
      <c r="B119" s="21">
        <v>1</v>
      </c>
    </row>
    <row r="120" spans="1:2">
      <c r="A120" s="11">
        <v>29500</v>
      </c>
      <c r="B120" s="21">
        <v>1</v>
      </c>
    </row>
    <row r="121" spans="1:2">
      <c r="A121" s="11">
        <v>29600</v>
      </c>
      <c r="B121" s="21">
        <v>2</v>
      </c>
    </row>
    <row r="122" spans="1:2">
      <c r="A122" s="11">
        <v>31200</v>
      </c>
      <c r="B122" s="21">
        <v>1</v>
      </c>
    </row>
    <row r="123" spans="1:2">
      <c r="A123" s="11">
        <v>31400</v>
      </c>
      <c r="B123" s="21">
        <v>1</v>
      </c>
    </row>
    <row r="124" spans="1:2">
      <c r="A124" s="11">
        <v>32900</v>
      </c>
      <c r="B124" s="21">
        <v>1</v>
      </c>
    </row>
    <row r="125" spans="1:2">
      <c r="A125" s="11">
        <v>33300</v>
      </c>
      <c r="B125" s="21">
        <v>1</v>
      </c>
    </row>
    <row r="126" spans="1:2">
      <c r="A126" s="11">
        <v>33600</v>
      </c>
      <c r="B126" s="21">
        <v>1</v>
      </c>
    </row>
    <row r="127" spans="1:2">
      <c r="A127" s="11">
        <v>33700</v>
      </c>
      <c r="B127" s="21">
        <v>1</v>
      </c>
    </row>
    <row r="128" spans="1:2">
      <c r="A128" s="11">
        <v>33800</v>
      </c>
      <c r="B128" s="21">
        <v>1</v>
      </c>
    </row>
    <row r="129" spans="1:2">
      <c r="A129" s="11">
        <v>35000</v>
      </c>
      <c r="B129" s="21">
        <v>1</v>
      </c>
    </row>
    <row r="130" spans="1:2">
      <c r="A130" s="11">
        <v>37100</v>
      </c>
      <c r="B130" s="21">
        <v>1</v>
      </c>
    </row>
    <row r="131" spans="1:2">
      <c r="A131" s="11">
        <v>38200</v>
      </c>
      <c r="B131" s="21">
        <v>1</v>
      </c>
    </row>
    <row r="132" spans="1:2">
      <c r="A132" s="11">
        <v>38500</v>
      </c>
      <c r="B132" s="21">
        <v>1</v>
      </c>
    </row>
    <row r="133" spans="1:2">
      <c r="A133" s="11">
        <v>38800</v>
      </c>
      <c r="B133" s="21">
        <v>1</v>
      </c>
    </row>
    <row r="134" spans="1:2">
      <c r="A134" s="11">
        <v>38900</v>
      </c>
      <c r="B134" s="21">
        <v>1</v>
      </c>
    </row>
    <row r="135" spans="1:2">
      <c r="A135" s="11">
        <v>39300</v>
      </c>
      <c r="B135" s="21">
        <v>1</v>
      </c>
    </row>
    <row r="136" spans="1:2">
      <c r="A136" s="11">
        <v>39400</v>
      </c>
      <c r="B136" s="21">
        <v>1</v>
      </c>
    </row>
    <row r="137" spans="1:2">
      <c r="A137" s="11">
        <v>40200</v>
      </c>
      <c r="B137" s="21">
        <v>1</v>
      </c>
    </row>
    <row r="138" spans="1:2">
      <c r="A138" s="11">
        <v>41500</v>
      </c>
      <c r="B138" s="21">
        <v>1</v>
      </c>
    </row>
    <row r="139" spans="1:2">
      <c r="A139" s="11">
        <v>41700</v>
      </c>
      <c r="B139" s="21">
        <v>1</v>
      </c>
    </row>
    <row r="140" spans="1:2">
      <c r="A140" s="11">
        <v>42100</v>
      </c>
      <c r="B140" s="21">
        <v>2</v>
      </c>
    </row>
    <row r="141" spans="1:2">
      <c r="A141" s="11">
        <v>42600</v>
      </c>
      <c r="B141" s="21">
        <v>1</v>
      </c>
    </row>
    <row r="142" spans="1:2">
      <c r="A142" s="11">
        <v>42700</v>
      </c>
      <c r="B142" s="21">
        <v>1</v>
      </c>
    </row>
    <row r="143" spans="1:2">
      <c r="A143" s="11">
        <v>42800</v>
      </c>
      <c r="B143" s="21">
        <v>1</v>
      </c>
    </row>
    <row r="144" spans="1:2">
      <c r="A144" s="11">
        <v>43200</v>
      </c>
      <c r="B144" s="21">
        <v>1</v>
      </c>
    </row>
    <row r="145" spans="1:2">
      <c r="A145" s="11">
        <v>43800</v>
      </c>
      <c r="B145" s="21">
        <v>1</v>
      </c>
    </row>
    <row r="146" spans="1:2">
      <c r="A146" s="11">
        <v>44500</v>
      </c>
      <c r="B146" s="21">
        <v>1</v>
      </c>
    </row>
    <row r="147" spans="1:2">
      <c r="A147" s="11">
        <v>45300</v>
      </c>
      <c r="B147" s="21">
        <v>1</v>
      </c>
    </row>
    <row r="148" spans="1:2">
      <c r="A148" s="11">
        <v>45600</v>
      </c>
      <c r="B148" s="21">
        <v>1</v>
      </c>
    </row>
    <row r="149" spans="1:2">
      <c r="A149" s="11">
        <v>45900</v>
      </c>
      <c r="B149" s="21">
        <v>1</v>
      </c>
    </row>
    <row r="150" spans="1:2">
      <c r="A150" s="11">
        <v>46100</v>
      </c>
      <c r="B150" s="21">
        <v>1</v>
      </c>
    </row>
    <row r="151" spans="1:2">
      <c r="A151" s="11">
        <v>46300</v>
      </c>
      <c r="B151" s="21">
        <v>1</v>
      </c>
    </row>
    <row r="152" spans="1:2">
      <c r="A152" s="11">
        <v>48500</v>
      </c>
      <c r="B152" s="21">
        <v>1</v>
      </c>
    </row>
    <row r="153" spans="1:2">
      <c r="A153" s="11">
        <v>48800</v>
      </c>
      <c r="B153" s="21">
        <v>1</v>
      </c>
    </row>
    <row r="154" spans="1:2">
      <c r="A154" s="11">
        <v>48900</v>
      </c>
      <c r="B154" s="21">
        <v>1</v>
      </c>
    </row>
    <row r="155" spans="1:2">
      <c r="A155" s="11">
        <v>50200</v>
      </c>
      <c r="B155" s="21">
        <v>1</v>
      </c>
    </row>
    <row r="156" spans="1:2">
      <c r="A156" s="11">
        <v>51100</v>
      </c>
      <c r="B156" s="21">
        <v>1</v>
      </c>
    </row>
    <row r="157" spans="1:2">
      <c r="A157" s="11">
        <v>51300</v>
      </c>
      <c r="B157" s="21">
        <v>1</v>
      </c>
    </row>
    <row r="158" spans="1:2">
      <c r="A158" s="11">
        <v>51400</v>
      </c>
      <c r="B158" s="21">
        <v>1</v>
      </c>
    </row>
    <row r="159" spans="1:2">
      <c r="A159" s="11">
        <v>52000</v>
      </c>
      <c r="B159" s="21">
        <v>1</v>
      </c>
    </row>
    <row r="160" spans="1:2">
      <c r="A160" s="11">
        <v>53100</v>
      </c>
      <c r="B160" s="21">
        <v>1</v>
      </c>
    </row>
    <row r="161" spans="1:2">
      <c r="A161" s="11">
        <v>54000</v>
      </c>
      <c r="B161" s="21">
        <v>1</v>
      </c>
    </row>
    <row r="162" spans="1:2">
      <c r="A162" s="11">
        <v>54700</v>
      </c>
      <c r="B162" s="21">
        <v>1</v>
      </c>
    </row>
    <row r="163" spans="1:2">
      <c r="A163" s="11">
        <v>55800</v>
      </c>
      <c r="B163" s="21">
        <v>1</v>
      </c>
    </row>
    <row r="164" spans="1:2">
      <c r="A164" s="11">
        <v>56000</v>
      </c>
      <c r="B164" s="21">
        <v>1</v>
      </c>
    </row>
    <row r="165" spans="1:2">
      <c r="A165" s="11">
        <v>56800</v>
      </c>
      <c r="B165" s="21">
        <v>1</v>
      </c>
    </row>
    <row r="166" spans="1:2">
      <c r="A166" s="11">
        <v>59100</v>
      </c>
      <c r="B166" s="21">
        <v>2</v>
      </c>
    </row>
    <row r="167" spans="1:2">
      <c r="A167" s="11">
        <v>59200</v>
      </c>
      <c r="B167" s="21">
        <v>1</v>
      </c>
    </row>
    <row r="168" spans="1:2">
      <c r="A168" s="11">
        <v>59700</v>
      </c>
      <c r="B168" s="21">
        <v>2</v>
      </c>
    </row>
    <row r="169" spans="1:2">
      <c r="A169" s="11">
        <v>60200</v>
      </c>
      <c r="B169" s="21">
        <v>2</v>
      </c>
    </row>
    <row r="170" spans="1:2">
      <c r="A170" s="11">
        <v>60900</v>
      </c>
      <c r="B170" s="21">
        <v>1</v>
      </c>
    </row>
    <row r="171" spans="1:2">
      <c r="A171" s="11">
        <v>61400</v>
      </c>
      <c r="B171" s="21">
        <v>1</v>
      </c>
    </row>
    <row r="172" spans="1:2">
      <c r="A172" s="11">
        <v>61500</v>
      </c>
      <c r="B172" s="21">
        <v>1</v>
      </c>
    </row>
    <row r="173" spans="1:2">
      <c r="A173" s="11">
        <v>61600</v>
      </c>
      <c r="B173" s="21">
        <v>1</v>
      </c>
    </row>
    <row r="174" spans="1:2">
      <c r="A174" s="11">
        <v>62300</v>
      </c>
      <c r="B174" s="21">
        <v>1</v>
      </c>
    </row>
    <row r="175" spans="1:2">
      <c r="A175" s="11">
        <v>62800</v>
      </c>
      <c r="B175" s="21">
        <v>1</v>
      </c>
    </row>
    <row r="176" spans="1:2">
      <c r="A176" s="11">
        <v>63400</v>
      </c>
      <c r="B176" s="21">
        <v>1</v>
      </c>
    </row>
    <row r="177" spans="1:2">
      <c r="A177" s="11">
        <v>64300</v>
      </c>
      <c r="B177" s="21">
        <v>1</v>
      </c>
    </row>
    <row r="178" spans="1:2">
      <c r="A178" s="11">
        <v>66100</v>
      </c>
      <c r="B178" s="21">
        <v>1</v>
      </c>
    </row>
    <row r="179" spans="1:2">
      <c r="A179" s="11">
        <v>66200</v>
      </c>
      <c r="B179" s="21">
        <v>1</v>
      </c>
    </row>
    <row r="180" spans="1:2">
      <c r="A180" s="11">
        <v>67800</v>
      </c>
      <c r="B180" s="21">
        <v>1</v>
      </c>
    </row>
    <row r="181" spans="1:2">
      <c r="A181" s="11">
        <v>68800</v>
      </c>
      <c r="B181" s="21">
        <v>1</v>
      </c>
    </row>
    <row r="182" spans="1:2">
      <c r="A182" s="11">
        <v>69700</v>
      </c>
      <c r="B182" s="21">
        <v>1</v>
      </c>
    </row>
    <row r="183" spans="1:2">
      <c r="A183" s="11">
        <v>69800</v>
      </c>
      <c r="B183" s="21">
        <v>1</v>
      </c>
    </row>
    <row r="184" spans="1:2">
      <c r="A184" s="11">
        <v>69900</v>
      </c>
      <c r="B184" s="21">
        <v>1</v>
      </c>
    </row>
    <row r="185" spans="1:2">
      <c r="A185" s="11">
        <v>70300</v>
      </c>
      <c r="B185" s="21">
        <v>1</v>
      </c>
    </row>
    <row r="186" spans="1:2">
      <c r="A186" s="11">
        <v>70400</v>
      </c>
      <c r="B186" s="21">
        <v>1</v>
      </c>
    </row>
    <row r="187" spans="1:2">
      <c r="A187" s="11">
        <v>71100</v>
      </c>
      <c r="B187" s="21">
        <v>1</v>
      </c>
    </row>
    <row r="188" spans="1:2">
      <c r="A188" s="11">
        <v>71200</v>
      </c>
      <c r="B188" s="21">
        <v>1</v>
      </c>
    </row>
    <row r="189" spans="1:2">
      <c r="A189" s="11">
        <v>71500</v>
      </c>
      <c r="B189" s="21">
        <v>1</v>
      </c>
    </row>
    <row r="190" spans="1:2">
      <c r="A190" s="11">
        <v>72400</v>
      </c>
      <c r="B190" s="21">
        <v>1</v>
      </c>
    </row>
    <row r="191" spans="1:2">
      <c r="A191" s="11">
        <v>72600</v>
      </c>
      <c r="B191" s="21">
        <v>1</v>
      </c>
    </row>
    <row r="192" spans="1:2">
      <c r="A192" s="11">
        <v>73000</v>
      </c>
      <c r="B192" s="21">
        <v>1</v>
      </c>
    </row>
    <row r="193" spans="1:2">
      <c r="A193" s="11">
        <v>73800</v>
      </c>
      <c r="B193" s="21">
        <v>1</v>
      </c>
    </row>
    <row r="194" spans="1:2">
      <c r="A194" s="11">
        <v>74100</v>
      </c>
      <c r="B194" s="21">
        <v>1</v>
      </c>
    </row>
    <row r="195" spans="1:2">
      <c r="A195" s="11">
        <v>75100</v>
      </c>
      <c r="B195" s="21">
        <v>1</v>
      </c>
    </row>
    <row r="196" spans="1:2">
      <c r="A196" s="11">
        <v>80500</v>
      </c>
      <c r="B196" s="21">
        <v>1</v>
      </c>
    </row>
    <row r="197" spans="1:2">
      <c r="A197" s="11">
        <v>81000</v>
      </c>
      <c r="B197" s="21">
        <v>1</v>
      </c>
    </row>
    <row r="198" spans="1:2">
      <c r="A198" s="11">
        <v>83000</v>
      </c>
      <c r="B198" s="21">
        <v>1</v>
      </c>
    </row>
    <row r="199" spans="1:2">
      <c r="A199" s="11">
        <v>84400</v>
      </c>
      <c r="B199" s="21">
        <v>1</v>
      </c>
    </row>
    <row r="200" spans="1:2">
      <c r="A200" s="11">
        <v>84500</v>
      </c>
      <c r="B200" s="21">
        <v>1</v>
      </c>
    </row>
    <row r="201" spans="1:2">
      <c r="A201" s="11">
        <v>84600</v>
      </c>
      <c r="B201" s="21">
        <v>1</v>
      </c>
    </row>
    <row r="202" spans="1:2">
      <c r="A202" s="11">
        <v>85000</v>
      </c>
      <c r="B202" s="21">
        <v>1</v>
      </c>
    </row>
    <row r="203" spans="1:2">
      <c r="A203" s="11">
        <v>85600</v>
      </c>
      <c r="B203" s="21">
        <v>1</v>
      </c>
    </row>
    <row r="204" spans="1:2">
      <c r="A204" s="11">
        <v>86400</v>
      </c>
      <c r="B204" s="21">
        <v>1</v>
      </c>
    </row>
    <row r="205" spans="1:2">
      <c r="A205" s="11">
        <v>87900</v>
      </c>
      <c r="B205" s="21">
        <v>1</v>
      </c>
    </row>
    <row r="206" spans="1:2">
      <c r="A206" s="11">
        <v>88400</v>
      </c>
      <c r="B206" s="21">
        <v>1</v>
      </c>
    </row>
    <row r="207" spans="1:2">
      <c r="A207" s="11">
        <v>88700</v>
      </c>
      <c r="B207" s="21">
        <v>1</v>
      </c>
    </row>
    <row r="208" spans="1:2">
      <c r="A208" s="11">
        <v>88900</v>
      </c>
      <c r="B208" s="21">
        <v>1</v>
      </c>
    </row>
    <row r="209" spans="1:2">
      <c r="A209" s="11">
        <v>90200</v>
      </c>
      <c r="B209" s="21">
        <v>1</v>
      </c>
    </row>
    <row r="210" spans="1:2">
      <c r="A210" s="11">
        <v>90400</v>
      </c>
      <c r="B210" s="21">
        <v>1</v>
      </c>
    </row>
    <row r="211" spans="1:2">
      <c r="A211" s="11">
        <v>92400</v>
      </c>
      <c r="B211" s="21">
        <v>1</v>
      </c>
    </row>
    <row r="212" spans="1:2">
      <c r="A212" s="11">
        <v>94200</v>
      </c>
      <c r="B212" s="21">
        <v>1</v>
      </c>
    </row>
    <row r="213" spans="1:2">
      <c r="A213" s="11">
        <v>94300</v>
      </c>
      <c r="B213" s="21">
        <v>1</v>
      </c>
    </row>
    <row r="214" spans="1:2">
      <c r="A214" s="11">
        <v>94500</v>
      </c>
      <c r="B214" s="21">
        <v>1</v>
      </c>
    </row>
    <row r="215" spans="1:2">
      <c r="A215" s="11">
        <v>94900</v>
      </c>
      <c r="B215" s="21">
        <v>1</v>
      </c>
    </row>
    <row r="216" spans="1:2">
      <c r="A216" s="11">
        <v>96700</v>
      </c>
      <c r="B216" s="21">
        <v>1</v>
      </c>
    </row>
    <row r="217" spans="1:2">
      <c r="A217" s="11">
        <v>97100</v>
      </c>
      <c r="B217" s="21">
        <v>1</v>
      </c>
    </row>
    <row r="218" spans="1:2">
      <c r="A218" s="11">
        <v>97300</v>
      </c>
      <c r="B218" s="21">
        <v>1</v>
      </c>
    </row>
    <row r="219" spans="1:2">
      <c r="A219" s="11">
        <v>97600</v>
      </c>
      <c r="B219" s="21">
        <v>1</v>
      </c>
    </row>
    <row r="220" spans="1:2">
      <c r="A220" s="11">
        <v>98700</v>
      </c>
      <c r="B220" s="21">
        <v>1</v>
      </c>
    </row>
    <row r="221" spans="1:2">
      <c r="A221" s="11">
        <v>98800</v>
      </c>
      <c r="B221" s="21">
        <v>1</v>
      </c>
    </row>
    <row r="222" spans="1:2">
      <c r="A222" s="11">
        <v>102500</v>
      </c>
      <c r="B222" s="21">
        <v>1</v>
      </c>
    </row>
    <row r="223" spans="1:2">
      <c r="A223" s="11">
        <v>105300</v>
      </c>
      <c r="B223" s="21">
        <v>1</v>
      </c>
    </row>
    <row r="224" spans="1:2">
      <c r="A224" s="11">
        <v>108400</v>
      </c>
      <c r="B224" s="21">
        <v>2</v>
      </c>
    </row>
    <row r="225" spans="1:2">
      <c r="A225" s="11">
        <v>108500</v>
      </c>
      <c r="B225" s="21">
        <v>1</v>
      </c>
    </row>
    <row r="226" spans="1:2">
      <c r="A226" s="11">
        <v>110300</v>
      </c>
      <c r="B226" s="21">
        <v>1</v>
      </c>
    </row>
    <row r="227" spans="1:2">
      <c r="A227" s="11">
        <v>112300</v>
      </c>
      <c r="B227" s="21">
        <v>1</v>
      </c>
    </row>
    <row r="228" spans="1:2">
      <c r="A228" s="11">
        <v>113800</v>
      </c>
      <c r="B228" s="21">
        <v>1</v>
      </c>
    </row>
    <row r="229" spans="1:2">
      <c r="A229" s="11">
        <v>114400</v>
      </c>
      <c r="B229" s="21">
        <v>1</v>
      </c>
    </row>
    <row r="230" spans="1:2">
      <c r="A230" s="11">
        <v>115600</v>
      </c>
      <c r="B230" s="21">
        <v>1</v>
      </c>
    </row>
    <row r="231" spans="1:2">
      <c r="A231" s="11">
        <v>116300</v>
      </c>
      <c r="B231" s="21">
        <v>1</v>
      </c>
    </row>
    <row r="232" spans="1:2">
      <c r="A232" s="11">
        <v>116500</v>
      </c>
      <c r="B232" s="21">
        <v>1</v>
      </c>
    </row>
    <row r="233" spans="1:2">
      <c r="A233" s="11">
        <v>117900</v>
      </c>
      <c r="B233" s="21">
        <v>1</v>
      </c>
    </row>
    <row r="234" spans="1:2">
      <c r="A234" s="11">
        <v>119200</v>
      </c>
      <c r="B234" s="21">
        <v>1</v>
      </c>
    </row>
    <row r="235" spans="1:2">
      <c r="A235" s="11">
        <v>121600</v>
      </c>
      <c r="B235" s="21">
        <v>1</v>
      </c>
    </row>
    <row r="236" spans="1:2">
      <c r="A236" s="11">
        <v>121700</v>
      </c>
      <c r="B236" s="21">
        <v>1</v>
      </c>
    </row>
    <row r="237" spans="1:2">
      <c r="A237" s="11">
        <v>125500</v>
      </c>
      <c r="B237" s="21">
        <v>1</v>
      </c>
    </row>
    <row r="238" spans="1:2">
      <c r="A238" s="11">
        <v>125900</v>
      </c>
      <c r="B238" s="21">
        <v>1</v>
      </c>
    </row>
    <row r="239" spans="1:2">
      <c r="A239" s="11">
        <v>128000</v>
      </c>
      <c r="B239" s="21">
        <v>1</v>
      </c>
    </row>
    <row r="240" spans="1:2">
      <c r="A240" s="11">
        <v>128900</v>
      </c>
      <c r="B240" s="21">
        <v>1</v>
      </c>
    </row>
    <row r="241" spans="1:2">
      <c r="A241" s="11">
        <v>129100</v>
      </c>
      <c r="B241" s="21">
        <v>1</v>
      </c>
    </row>
    <row r="242" spans="1:2">
      <c r="A242" s="11">
        <v>130800</v>
      </c>
      <c r="B242" s="21">
        <v>1</v>
      </c>
    </row>
    <row r="243" spans="1:2">
      <c r="A243" s="11">
        <v>131800</v>
      </c>
      <c r="B243" s="21">
        <v>1</v>
      </c>
    </row>
    <row r="244" spans="1:2">
      <c r="A244" s="11">
        <v>134300</v>
      </c>
      <c r="B244" s="21">
        <v>1</v>
      </c>
    </row>
    <row r="245" spans="1:2">
      <c r="A245" s="11">
        <v>134400</v>
      </c>
      <c r="B245" s="21">
        <v>1</v>
      </c>
    </row>
    <row r="246" spans="1:2">
      <c r="A246" s="11">
        <v>137600</v>
      </c>
      <c r="B246" s="21">
        <v>1</v>
      </c>
    </row>
    <row r="247" spans="1:2">
      <c r="A247" s="11">
        <v>137900</v>
      </c>
      <c r="B247" s="21">
        <v>1</v>
      </c>
    </row>
    <row r="248" spans="1:2">
      <c r="A248" s="11">
        <v>139000</v>
      </c>
      <c r="B248" s="21">
        <v>1</v>
      </c>
    </row>
    <row r="249" spans="1:2">
      <c r="A249" s="11">
        <v>143900</v>
      </c>
      <c r="B249" s="21">
        <v>1</v>
      </c>
    </row>
    <row r="250" spans="1:2">
      <c r="A250" s="11">
        <v>146400</v>
      </c>
      <c r="B250" s="21">
        <v>1</v>
      </c>
    </row>
    <row r="251" spans="1:2">
      <c r="A251" s="11">
        <v>148400</v>
      </c>
      <c r="B251" s="21">
        <v>1</v>
      </c>
    </row>
    <row r="252" spans="1:2">
      <c r="A252" s="11">
        <v>149600</v>
      </c>
      <c r="B252" s="21">
        <v>1</v>
      </c>
    </row>
    <row r="253" spans="1:2">
      <c r="A253" s="11">
        <v>150500</v>
      </c>
      <c r="B253" s="21">
        <v>1</v>
      </c>
    </row>
    <row r="254" spans="1:2">
      <c r="A254" s="11">
        <v>152400</v>
      </c>
      <c r="B254" s="21">
        <v>1</v>
      </c>
    </row>
    <row r="255" spans="1:2">
      <c r="A255" s="11">
        <v>164700</v>
      </c>
      <c r="B255" s="21">
        <v>1</v>
      </c>
    </row>
    <row r="256" spans="1:2">
      <c r="A256" s="11">
        <v>167400</v>
      </c>
      <c r="B256" s="21">
        <v>1</v>
      </c>
    </row>
    <row r="257" spans="1:2">
      <c r="A257" s="11">
        <v>168500</v>
      </c>
      <c r="B257" s="21">
        <v>1</v>
      </c>
    </row>
    <row r="258" spans="1:2">
      <c r="A258" s="11">
        <v>171000</v>
      </c>
      <c r="B258" s="21">
        <v>1</v>
      </c>
    </row>
    <row r="259" spans="1:2">
      <c r="A259" s="11">
        <v>172700</v>
      </c>
      <c r="B259" s="21">
        <v>1</v>
      </c>
    </row>
    <row r="260" spans="1:2">
      <c r="A260" s="11">
        <v>173800</v>
      </c>
      <c r="B260" s="21">
        <v>1</v>
      </c>
    </row>
    <row r="261" spans="1:2">
      <c r="A261" s="11">
        <v>174500</v>
      </c>
      <c r="B261" s="21">
        <v>1</v>
      </c>
    </row>
    <row r="262" spans="1:2">
      <c r="A262" s="11">
        <v>177700</v>
      </c>
      <c r="B262" s="21">
        <v>1</v>
      </c>
    </row>
    <row r="263" spans="1:2">
      <c r="A263" s="11">
        <v>191200</v>
      </c>
      <c r="B263" s="21">
        <v>1</v>
      </c>
    </row>
    <row r="264" spans="1:2">
      <c r="A264" s="11">
        <v>196900</v>
      </c>
      <c r="B264" s="21">
        <v>1</v>
      </c>
    </row>
    <row r="265" spans="1:2">
      <c r="A265" s="11" t="s">
        <v>1982</v>
      </c>
      <c r="B265" s="21">
        <v>565</v>
      </c>
    </row>
    <row r="452" spans="2:2">
      <c r="B452">
        <f>SUM(B168:B450)</f>
        <v>665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4849D-27C2-416F-BBBD-7BC0793D851B}">
  <dimension ref="A1:B36"/>
  <sheetViews>
    <sheetView workbookViewId="0">
      <selection activeCell="D19" sqref="D19"/>
    </sheetView>
  </sheetViews>
  <sheetFormatPr defaultRowHeight="15.75"/>
  <cols>
    <col min="1" max="1" width="12.375" bestFit="1" customWidth="1"/>
    <col min="2" max="2" width="9.875" bestFit="1" customWidth="1"/>
    <col min="3" max="3" width="56.5" customWidth="1"/>
    <col min="4" max="4" width="3.125" bestFit="1" customWidth="1"/>
    <col min="5" max="6" width="3.25" bestFit="1" customWidth="1"/>
    <col min="7" max="7" width="2.375" bestFit="1" customWidth="1"/>
    <col min="8" max="8" width="3.125" bestFit="1" customWidth="1"/>
    <col min="9" max="9" width="11" bestFit="1" customWidth="1"/>
    <col min="10" max="10" width="20.125" bestFit="1" customWidth="1"/>
    <col min="11" max="11" width="32.5" bestFit="1" customWidth="1"/>
    <col min="12" max="12" width="20.125" bestFit="1" customWidth="1"/>
    <col min="13" max="13" width="32.5" bestFit="1" customWidth="1"/>
    <col min="14" max="14" width="20.125" bestFit="1" customWidth="1"/>
    <col min="15" max="15" width="32.5" bestFit="1" customWidth="1"/>
    <col min="16" max="16" width="25.125" bestFit="1" customWidth="1"/>
    <col min="17" max="17" width="37.5" bestFit="1" customWidth="1"/>
  </cols>
  <sheetData>
    <row r="1" spans="1:2">
      <c r="A1" s="19" t="s">
        <v>2</v>
      </c>
      <c r="B1" t="s">
        <v>11</v>
      </c>
    </row>
    <row r="2" spans="1:2">
      <c r="A2" s="19" t="s">
        <v>1988</v>
      </c>
      <c r="B2" t="s">
        <v>2003</v>
      </c>
    </row>
    <row r="4" spans="1:2">
      <c r="A4" s="19" t="s">
        <v>2038</v>
      </c>
    </row>
    <row r="5" spans="1:2">
      <c r="A5" s="11">
        <v>30</v>
      </c>
    </row>
    <row r="6" spans="1:2">
      <c r="A6" s="11">
        <v>38</v>
      </c>
    </row>
    <row r="7" spans="1:2">
      <c r="A7" s="11">
        <v>57</v>
      </c>
    </row>
    <row r="8" spans="1:2">
      <c r="A8" s="11">
        <v>67</v>
      </c>
    </row>
    <row r="9" spans="1:2">
      <c r="A9" s="11">
        <v>86</v>
      </c>
    </row>
    <row r="10" spans="1:2">
      <c r="A10" s="11">
        <v>104</v>
      </c>
    </row>
    <row r="11" spans="1:2">
      <c r="A11" s="11">
        <v>225</v>
      </c>
    </row>
    <row r="12" spans="1:2">
      <c r="A12" s="11">
        <v>248</v>
      </c>
    </row>
    <row r="13" spans="1:2">
      <c r="A13" s="11">
        <v>263</v>
      </c>
    </row>
    <row r="14" spans="1:2">
      <c r="A14" s="11">
        <v>504</v>
      </c>
    </row>
    <row r="15" spans="1:2">
      <c r="A15" s="11">
        <v>523</v>
      </c>
    </row>
    <row r="16" spans="1:2">
      <c r="A16" s="11">
        <v>1220</v>
      </c>
    </row>
    <row r="17" spans="1:2">
      <c r="A17" s="11">
        <v>1482</v>
      </c>
    </row>
    <row r="18" spans="1:2">
      <c r="A18" s="11">
        <v>2779</v>
      </c>
    </row>
    <row r="19" spans="1:2">
      <c r="A19" s="11">
        <v>4428</v>
      </c>
    </row>
    <row r="20" spans="1:2">
      <c r="A20" s="11" t="s">
        <v>1982</v>
      </c>
      <c r="B20" s="23"/>
    </row>
    <row r="21" spans="1:2">
      <c r="A21" s="28" t="s">
        <v>2121</v>
      </c>
      <c r="B21" s="23"/>
    </row>
    <row r="22" spans="1:2">
      <c r="A22" s="23" t="s">
        <v>2117</v>
      </c>
      <c r="B22">
        <f>AVERAGE(A5:A19)</f>
        <v>803.6</v>
      </c>
    </row>
    <row r="23" spans="1:2">
      <c r="A23" s="23" t="s">
        <v>2112</v>
      </c>
      <c r="B23">
        <f>MEDIAN(A5:A19)</f>
        <v>248</v>
      </c>
    </row>
    <row r="24" spans="1:2">
      <c r="A24" s="23" t="s">
        <v>2113</v>
      </c>
      <c r="B24">
        <f>_xlfn.VAR.S(A5:A19)</f>
        <v>1576092.2571428572</v>
      </c>
    </row>
    <row r="25" spans="1:2">
      <c r="A25" s="23" t="s">
        <v>2118</v>
      </c>
      <c r="B25">
        <f>_xlfn.STDEV.S(A5:A19)</f>
        <v>1255.4251300427507</v>
      </c>
    </row>
    <row r="26" spans="1:2">
      <c r="A26" s="23" t="s">
        <v>2119</v>
      </c>
      <c r="B26">
        <v>30</v>
      </c>
    </row>
    <row r="27" spans="1:2">
      <c r="A27" s="23" t="s">
        <v>2120</v>
      </c>
      <c r="B27">
        <v>4428</v>
      </c>
    </row>
    <row r="31" spans="1:2">
      <c r="A31">
        <f>ROUNDUP(AVERAGE(A5:A29),2)</f>
        <v>803.6</v>
      </c>
      <c r="B31" s="23" t="s">
        <v>2111</v>
      </c>
    </row>
    <row r="32" spans="1:2">
      <c r="A32" s="23" t="s">
        <v>2112</v>
      </c>
      <c r="B32">
        <f>MEDIAN(A5:A29)</f>
        <v>248</v>
      </c>
    </row>
    <row r="33" spans="1:2">
      <c r="A33" s="23" t="s">
        <v>2113</v>
      </c>
      <c r="B33">
        <f>_xlfn.VAR.P(A31,A5:A29)</f>
        <v>1379080.7250000001</v>
      </c>
    </row>
    <row r="34" spans="1:2">
      <c r="A34" s="23" t="s">
        <v>2114</v>
      </c>
      <c r="B34">
        <f>_xlfn.STDEV.S(A5:A29)</f>
        <v>1255.4251300427507</v>
      </c>
    </row>
    <row r="35" spans="1:2">
      <c r="A35" s="23" t="s">
        <v>2115</v>
      </c>
    </row>
    <row r="36" spans="1:2">
      <c r="A36" s="23" t="s">
        <v>2116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4AFF7-4834-4D92-BDCF-AA584840C77E}">
  <dimension ref="A1:B40"/>
  <sheetViews>
    <sheetView topLeftCell="A3" workbookViewId="0">
      <selection activeCell="B30" sqref="B30"/>
    </sheetView>
  </sheetViews>
  <sheetFormatPr defaultRowHeight="15.75"/>
  <cols>
    <col min="1" max="1" width="12.375" bestFit="1" customWidth="1"/>
    <col min="2" max="2" width="11.375" bestFit="1" customWidth="1"/>
  </cols>
  <sheetData>
    <row r="1" spans="1:2">
      <c r="A1" s="19" t="s">
        <v>2</v>
      </c>
      <c r="B1" t="s">
        <v>8</v>
      </c>
    </row>
    <row r="2" spans="1:2">
      <c r="A2" s="19" t="s">
        <v>1988</v>
      </c>
      <c r="B2" t="s">
        <v>1997</v>
      </c>
    </row>
    <row r="4" spans="1:2">
      <c r="A4" s="19" t="s">
        <v>2038</v>
      </c>
    </row>
    <row r="5" spans="1:2">
      <c r="A5" s="11">
        <v>26</v>
      </c>
    </row>
    <row r="6" spans="1:2">
      <c r="A6" s="11">
        <v>80</v>
      </c>
    </row>
    <row r="7" spans="1:2">
      <c r="A7" s="11">
        <v>110</v>
      </c>
    </row>
    <row r="8" spans="1:2">
      <c r="A8" s="11">
        <v>126</v>
      </c>
    </row>
    <row r="9" spans="1:2">
      <c r="A9" s="11">
        <v>129</v>
      </c>
    </row>
    <row r="10" spans="1:2">
      <c r="A10" s="11">
        <v>139</v>
      </c>
    </row>
    <row r="11" spans="1:2">
      <c r="A11" s="11">
        <v>154</v>
      </c>
    </row>
    <row r="12" spans="1:2">
      <c r="A12" s="11">
        <v>165</v>
      </c>
    </row>
    <row r="13" spans="1:2">
      <c r="A13" s="11">
        <v>183</v>
      </c>
    </row>
    <row r="14" spans="1:2">
      <c r="A14" s="11">
        <v>282</v>
      </c>
    </row>
    <row r="15" spans="1:2">
      <c r="A15" s="11">
        <v>337</v>
      </c>
    </row>
    <row r="16" spans="1:2">
      <c r="A16" s="11">
        <v>554</v>
      </c>
    </row>
    <row r="17" spans="1:2">
      <c r="A17" s="11">
        <v>1071</v>
      </c>
    </row>
    <row r="18" spans="1:2">
      <c r="A18" s="11">
        <v>1442</v>
      </c>
    </row>
    <row r="19" spans="1:2">
      <c r="A19" s="11">
        <v>1467</v>
      </c>
    </row>
    <row r="20" spans="1:2">
      <c r="A20" s="11">
        <v>1518</v>
      </c>
    </row>
    <row r="21" spans="1:2">
      <c r="A21" s="11">
        <v>1600</v>
      </c>
    </row>
    <row r="22" spans="1:2">
      <c r="A22" s="11">
        <v>2662</v>
      </c>
    </row>
    <row r="23" spans="1:2">
      <c r="A23" s="11">
        <v>2805</v>
      </c>
    </row>
    <row r="24" spans="1:2">
      <c r="A24" s="11">
        <v>2893</v>
      </c>
    </row>
    <row r="25" spans="1:2">
      <c r="A25" s="11">
        <v>3059</v>
      </c>
    </row>
    <row r="26" spans="1:2">
      <c r="A26" s="11">
        <v>3537</v>
      </c>
    </row>
    <row r="27" spans="1:2">
      <c r="A27" s="11" t="s">
        <v>1982</v>
      </c>
    </row>
    <row r="28" spans="1:2">
      <c r="A28" t="s">
        <v>2129</v>
      </c>
      <c r="B28">
        <f>ROUNDUP(AVERAGE(A5:A26),2)</f>
        <v>1106.32</v>
      </c>
    </row>
    <row r="29" spans="1:2">
      <c r="A29" t="s">
        <v>2123</v>
      </c>
      <c r="B29">
        <f>MEDIAN(A5:A26)</f>
        <v>445.5</v>
      </c>
    </row>
    <row r="30" spans="1:2">
      <c r="A30" s="11" t="s">
        <v>2124</v>
      </c>
      <c r="B30">
        <f>_xlfn.VAR.S(A5:A26)</f>
        <v>1388721.9415584416</v>
      </c>
    </row>
    <row r="31" spans="1:2">
      <c r="A31" s="11" t="s">
        <v>2118</v>
      </c>
      <c r="B31">
        <f>_xlfn.STDEV.P(A5:A26)</f>
        <v>1151.3462628341435</v>
      </c>
    </row>
    <row r="32" spans="1:2">
      <c r="A32" s="11" t="s">
        <v>2130</v>
      </c>
      <c r="B32">
        <v>3537</v>
      </c>
    </row>
    <row r="33" spans="1:2">
      <c r="A33" s="11" t="s">
        <v>2119</v>
      </c>
      <c r="B33">
        <v>26</v>
      </c>
    </row>
    <row r="34" spans="1:2">
      <c r="A34" s="11" t="s">
        <v>2131</v>
      </c>
    </row>
    <row r="35" spans="1:2">
      <c r="A35" s="11" t="s">
        <v>2129</v>
      </c>
      <c r="B35">
        <f>AVERAGE(A6:A22)</f>
        <v>707</v>
      </c>
    </row>
    <row r="36" spans="1:2">
      <c r="A36" s="11" t="s">
        <v>2112</v>
      </c>
      <c r="B36">
        <f>MEDIAN(A5:A22)</f>
        <v>232.5</v>
      </c>
    </row>
    <row r="37" spans="1:2">
      <c r="A37" s="11" t="s">
        <v>2113</v>
      </c>
      <c r="B37">
        <f>_xlfn.VAR.P(A5:A22)</f>
        <v>551355.6944444445</v>
      </c>
    </row>
    <row r="38" spans="1:2">
      <c r="A38" s="11" t="s">
        <v>2118</v>
      </c>
      <c r="B38">
        <f>_xlfn.STDEV.S(A5:A22)</f>
        <v>764.06045726299772</v>
      </c>
    </row>
    <row r="39" spans="1:2">
      <c r="A39" s="11" t="s">
        <v>2130</v>
      </c>
      <c r="B39">
        <v>6080</v>
      </c>
    </row>
    <row r="40" spans="1:2">
      <c r="A40" s="11" t="s">
        <v>2119</v>
      </c>
      <c r="B40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047F4-48FA-4213-A7FA-9B4C4A4A9035}">
  <dimension ref="A1:B25"/>
  <sheetViews>
    <sheetView topLeftCell="A21" workbookViewId="0">
      <selection activeCell="H15" sqref="H15"/>
    </sheetView>
  </sheetViews>
  <sheetFormatPr defaultRowHeight="15.75"/>
  <cols>
    <col min="1" max="1" width="12.375" bestFit="1" customWidth="1"/>
    <col min="2" max="2" width="7.75" bestFit="1" customWidth="1"/>
  </cols>
  <sheetData>
    <row r="1" spans="1:2">
      <c r="A1" s="19" t="s">
        <v>2</v>
      </c>
      <c r="B1" t="s">
        <v>11</v>
      </c>
    </row>
    <row r="2" spans="1:2">
      <c r="A2" s="19" t="s">
        <v>1988</v>
      </c>
      <c r="B2" t="s">
        <v>2019</v>
      </c>
    </row>
    <row r="4" spans="1:2">
      <c r="A4" s="19" t="s">
        <v>2038</v>
      </c>
    </row>
    <row r="5" spans="1:2">
      <c r="A5" s="11">
        <v>1</v>
      </c>
    </row>
    <row r="6" spans="1:2">
      <c r="A6" s="11">
        <v>26</v>
      </c>
    </row>
    <row r="7" spans="1:2">
      <c r="A7" s="11">
        <v>602</v>
      </c>
    </row>
    <row r="8" spans="1:2">
      <c r="A8" s="11">
        <v>940</v>
      </c>
    </row>
    <row r="9" spans="1:2">
      <c r="A9" s="11">
        <v>1910</v>
      </c>
    </row>
    <row r="10" spans="1:2">
      <c r="A10" s="11">
        <v>2108</v>
      </c>
    </row>
    <row r="11" spans="1:2">
      <c r="A11" s="11" t="s">
        <v>1982</v>
      </c>
    </row>
    <row r="12" spans="1:2">
      <c r="A12" s="11" t="s">
        <v>2135</v>
      </c>
    </row>
    <row r="13" spans="1:2">
      <c r="A13" t="s">
        <v>2128</v>
      </c>
      <c r="B13">
        <f>AVERAGE(A5:A10)</f>
        <v>931.16666666666663</v>
      </c>
    </row>
    <row r="14" spans="1:2">
      <c r="A14" t="s">
        <v>2123</v>
      </c>
      <c r="B14">
        <f>MEDIAN(A5:A10)</f>
        <v>771</v>
      </c>
    </row>
    <row r="15" spans="1:2">
      <c r="A15" s="11" t="s">
        <v>2124</v>
      </c>
      <c r="B15">
        <f>_xlfn.VAR.P(A5:A10)</f>
        <v>689336.13888888888</v>
      </c>
    </row>
    <row r="16" spans="1:2">
      <c r="A16" s="11" t="s">
        <v>2125</v>
      </c>
      <c r="B16">
        <f>_xlfn.STDEV.P(A5:A10)</f>
        <v>830.26269269965928</v>
      </c>
    </row>
    <row r="17" spans="1:2">
      <c r="A17" s="11" t="s">
        <v>2126</v>
      </c>
      <c r="B17">
        <v>2108</v>
      </c>
    </row>
    <row r="18" spans="1:2">
      <c r="A18" s="11" t="s">
        <v>2127</v>
      </c>
      <c r="B18">
        <v>1</v>
      </c>
    </row>
    <row r="19" spans="1:2">
      <c r="A19" s="11" t="s">
        <v>2133</v>
      </c>
    </row>
    <row r="20" spans="1:2">
      <c r="A20" t="s">
        <v>2128</v>
      </c>
      <c r="B20">
        <f>AVERAGE(A5:A17)</f>
        <v>931.16666666666663</v>
      </c>
    </row>
    <row r="21" spans="1:2">
      <c r="A21" t="s">
        <v>2123</v>
      </c>
      <c r="B21">
        <f>MEDIAN(A5:A17)</f>
        <v>771</v>
      </c>
    </row>
    <row r="22" spans="1:2">
      <c r="A22" s="11" t="s">
        <v>2124</v>
      </c>
      <c r="B22">
        <f>_xlfn.VAR.P(A5:A17)</f>
        <v>689336.13888888888</v>
      </c>
    </row>
    <row r="23" spans="1:2">
      <c r="A23" s="11" t="s">
        <v>2125</v>
      </c>
      <c r="B23">
        <f>_xlfn.STDEV.P(A5:A17)</f>
        <v>830.26269269965928</v>
      </c>
    </row>
    <row r="24" spans="1:2">
      <c r="A24" s="11" t="s">
        <v>2132</v>
      </c>
      <c r="B24">
        <v>1606</v>
      </c>
    </row>
    <row r="25" spans="1:2">
      <c r="A25" s="11" t="s">
        <v>2127</v>
      </c>
      <c r="B25">
        <v>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A0C94-9043-4A4C-BA05-CF6B279EFA31}">
  <dimension ref="A1:B32"/>
  <sheetViews>
    <sheetView topLeftCell="A12" workbookViewId="0">
      <selection activeCell="J25" sqref="J25"/>
    </sheetView>
  </sheetViews>
  <sheetFormatPr defaultRowHeight="15.75"/>
  <cols>
    <col min="1" max="1" width="12.375" bestFit="1" customWidth="1"/>
    <col min="2" max="2" width="7.5" bestFit="1" customWidth="1"/>
  </cols>
  <sheetData>
    <row r="1" spans="1:2">
      <c r="A1" s="19" t="s">
        <v>2</v>
      </c>
      <c r="B1" t="s">
        <v>11</v>
      </c>
    </row>
    <row r="2" spans="1:2">
      <c r="A2" s="19" t="s">
        <v>1988</v>
      </c>
      <c r="B2" t="s">
        <v>2007</v>
      </c>
    </row>
    <row r="4" spans="1:2">
      <c r="A4" s="19" t="s">
        <v>2038</v>
      </c>
    </row>
    <row r="5" spans="1:2">
      <c r="A5" s="11">
        <v>1</v>
      </c>
    </row>
    <row r="6" spans="1:2">
      <c r="A6" s="11">
        <v>29</v>
      </c>
    </row>
    <row r="7" spans="1:2">
      <c r="A7" s="11">
        <v>36</v>
      </c>
    </row>
    <row r="8" spans="1:2">
      <c r="A8" s="11">
        <v>82</v>
      </c>
    </row>
    <row r="9" spans="1:2">
      <c r="A9" s="11">
        <v>88</v>
      </c>
    </row>
    <row r="10" spans="1:2">
      <c r="A10" s="11">
        <v>100</v>
      </c>
    </row>
    <row r="11" spans="1:2">
      <c r="A11" s="11">
        <v>137</v>
      </c>
    </row>
    <row r="12" spans="1:2">
      <c r="A12" s="11">
        <v>226</v>
      </c>
    </row>
    <row r="13" spans="1:2">
      <c r="A13" s="11">
        <v>579</v>
      </c>
    </row>
    <row r="14" spans="1:2">
      <c r="A14" s="11">
        <v>752</v>
      </c>
    </row>
    <row r="15" spans="1:2">
      <c r="A15" s="11">
        <v>955</v>
      </c>
    </row>
    <row r="16" spans="1:2">
      <c r="A16" s="11">
        <v>2604</v>
      </c>
    </row>
    <row r="17" spans="1:2">
      <c r="A17" s="11" t="s">
        <v>1982</v>
      </c>
    </row>
    <row r="18" spans="1:2">
      <c r="A18" t="s">
        <v>2138</v>
      </c>
    </row>
    <row r="19" spans="1:2">
      <c r="A19" t="s">
        <v>2128</v>
      </c>
      <c r="B19">
        <f>AVERAGE(A5:A16)</f>
        <v>465.75</v>
      </c>
    </row>
    <row r="20" spans="1:2">
      <c r="A20" s="11" t="s">
        <v>2124</v>
      </c>
      <c r="B20">
        <f>_xlfn.VAR.P(A5:A16)</f>
        <v>507246.6875</v>
      </c>
    </row>
    <row r="21" spans="1:2">
      <c r="A21" s="11" t="s">
        <v>2123</v>
      </c>
      <c r="B21">
        <f>MEDIAN(A5:A16)</f>
        <v>118.5</v>
      </c>
    </row>
    <row r="22" spans="1:2">
      <c r="A22" s="11" t="s">
        <v>2125</v>
      </c>
      <c r="B22">
        <f>_xlfn.STDEV.P(A5:A16)</f>
        <v>712.21252972690672</v>
      </c>
    </row>
    <row r="23" spans="1:2">
      <c r="A23" s="11" t="s">
        <v>2126</v>
      </c>
      <c r="B23">
        <v>2604</v>
      </c>
    </row>
    <row r="24" spans="1:2">
      <c r="A24" s="11" t="s">
        <v>2127</v>
      </c>
      <c r="B24">
        <v>1</v>
      </c>
    </row>
    <row r="25" spans="1:2">
      <c r="A25" s="11" t="s">
        <v>2136</v>
      </c>
    </row>
    <row r="26" spans="1:2">
      <c r="A26" t="s">
        <v>2128</v>
      </c>
      <c r="B26">
        <f>AVERAGE(A5:A21)</f>
        <v>465.75</v>
      </c>
    </row>
    <row r="27" spans="1:2">
      <c r="A27" t="s">
        <v>2123</v>
      </c>
      <c r="B27">
        <f>MEDIAN(A5:A21)</f>
        <v>118.5</v>
      </c>
    </row>
    <row r="28" spans="1:2">
      <c r="A28" s="11" t="s">
        <v>2124</v>
      </c>
      <c r="B28">
        <f>_xlfn.VAR.P(A5:A21)</f>
        <v>507246.6875</v>
      </c>
    </row>
    <row r="29" spans="1:2">
      <c r="A29" s="11" t="s">
        <v>2125</v>
      </c>
      <c r="B29">
        <f>_xlfn.STDEV.P(A5:A21)</f>
        <v>712.21252972690672</v>
      </c>
    </row>
    <row r="30" spans="1:2">
      <c r="A30" s="11" t="s">
        <v>2126</v>
      </c>
      <c r="B30">
        <v>3318</v>
      </c>
    </row>
    <row r="31" spans="1:2">
      <c r="A31" s="11" t="s">
        <v>2127</v>
      </c>
      <c r="B31">
        <v>80</v>
      </c>
    </row>
    <row r="32" spans="1:2">
      <c r="A32" s="11" t="s">
        <v>2137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17474-15FD-4EFB-818D-D2B2F93ADFDA}">
  <dimension ref="A1:B38"/>
  <sheetViews>
    <sheetView topLeftCell="A17" workbookViewId="0">
      <selection activeCell="A30" sqref="A30:XFD32"/>
    </sheetView>
  </sheetViews>
  <sheetFormatPr defaultRowHeight="15.75"/>
  <cols>
    <col min="1" max="1" width="12.375" bestFit="1" customWidth="1"/>
    <col min="2" max="2" width="7.5" bestFit="1" customWidth="1"/>
  </cols>
  <sheetData>
    <row r="1" spans="1:2">
      <c r="A1" s="19" t="s">
        <v>2</v>
      </c>
      <c r="B1" t="s">
        <v>11</v>
      </c>
    </row>
    <row r="2" spans="1:2">
      <c r="A2" s="19" t="s">
        <v>1988</v>
      </c>
      <c r="B2" t="s">
        <v>2009</v>
      </c>
    </row>
    <row r="4" spans="1:2">
      <c r="A4" s="19" t="s">
        <v>2038</v>
      </c>
    </row>
    <row r="5" spans="1:2">
      <c r="A5" s="11">
        <v>1</v>
      </c>
    </row>
    <row r="6" spans="1:2">
      <c r="A6" s="11">
        <v>15</v>
      </c>
    </row>
    <row r="7" spans="1:2">
      <c r="A7" s="11">
        <v>18</v>
      </c>
    </row>
    <row r="8" spans="1:2">
      <c r="A8" s="11">
        <v>21</v>
      </c>
    </row>
    <row r="9" spans="1:2">
      <c r="A9" s="11">
        <v>26</v>
      </c>
    </row>
    <row r="10" spans="1:2">
      <c r="A10" s="11">
        <v>44</v>
      </c>
    </row>
    <row r="11" spans="1:2">
      <c r="A11" s="11">
        <v>49</v>
      </c>
    </row>
    <row r="12" spans="1:2">
      <c r="A12" s="11">
        <v>77</v>
      </c>
    </row>
    <row r="13" spans="1:2">
      <c r="A13" s="11">
        <v>80</v>
      </c>
    </row>
    <row r="14" spans="1:2">
      <c r="A14" s="11">
        <v>141</v>
      </c>
    </row>
    <row r="15" spans="1:2">
      <c r="A15" s="11">
        <v>331</v>
      </c>
    </row>
    <row r="16" spans="1:2">
      <c r="A16" s="11">
        <v>648</v>
      </c>
    </row>
    <row r="17" spans="1:2">
      <c r="A17" s="11">
        <v>750</v>
      </c>
    </row>
    <row r="18" spans="1:2">
      <c r="A18" s="11">
        <v>1225</v>
      </c>
    </row>
    <row r="19" spans="1:2">
      <c r="A19" s="11">
        <v>1368</v>
      </c>
    </row>
    <row r="20" spans="1:2">
      <c r="A20" s="11">
        <v>1467</v>
      </c>
    </row>
    <row r="21" spans="1:2">
      <c r="A21" s="11">
        <v>2025</v>
      </c>
    </row>
    <row r="22" spans="1:2">
      <c r="A22" s="11" t="s">
        <v>1982</v>
      </c>
    </row>
    <row r="23" spans="1:2">
      <c r="A23" t="s">
        <v>2141</v>
      </c>
    </row>
    <row r="24" spans="1:2">
      <c r="A24" t="s">
        <v>2128</v>
      </c>
      <c r="B24">
        <f>AVERAGE(A5:A21)</f>
        <v>487.41176470588238</v>
      </c>
    </row>
    <row r="25" spans="1:2">
      <c r="A25" s="11" t="s">
        <v>2123</v>
      </c>
      <c r="B25">
        <f>MEDIAN(A5:A21)</f>
        <v>80</v>
      </c>
    </row>
    <row r="26" spans="1:2">
      <c r="A26" s="11" t="s">
        <v>2124</v>
      </c>
      <c r="B26">
        <f>_xlfn.VAR.P(A5:A21)</f>
        <v>395073.41868512111</v>
      </c>
    </row>
    <row r="27" spans="1:2">
      <c r="A27" s="11" t="s">
        <v>2125</v>
      </c>
      <c r="B27">
        <f>_xlfn.STDEV.P(A5:A21)</f>
        <v>628.54866055471086</v>
      </c>
    </row>
    <row r="28" spans="1:2">
      <c r="A28" s="11" t="s">
        <v>2132</v>
      </c>
      <c r="B28">
        <v>2025</v>
      </c>
    </row>
    <row r="29" spans="1:2">
      <c r="A29" s="11" t="s">
        <v>2127</v>
      </c>
      <c r="B29">
        <v>1</v>
      </c>
    </row>
    <row r="30" spans="1:2">
      <c r="A30" t="s">
        <v>2139</v>
      </c>
    </row>
    <row r="31" spans="1:2">
      <c r="A31" t="s">
        <v>2128</v>
      </c>
      <c r="B31">
        <f>ROUND(AVERAGE(A5:A29),2)</f>
        <v>487.41</v>
      </c>
    </row>
    <row r="32" spans="1:2">
      <c r="A32" s="11" t="s">
        <v>2123</v>
      </c>
      <c r="B32">
        <f>MEDIAN(A5:A29)</f>
        <v>80</v>
      </c>
    </row>
    <row r="33" spans="1:2">
      <c r="A33" s="11" t="s">
        <v>2124</v>
      </c>
      <c r="B33">
        <f>_xlfn.VAR.P(A5:A29)</f>
        <v>395073.41868512111</v>
      </c>
    </row>
    <row r="34" spans="1:2">
      <c r="A34" s="11" t="s">
        <v>2125</v>
      </c>
      <c r="B34">
        <f>_xlfn.STDEV.P(A5:A29)</f>
        <v>628.54866055471086</v>
      </c>
    </row>
    <row r="35" spans="1:2">
      <c r="A35" s="11" t="s">
        <v>2126</v>
      </c>
      <c r="B35">
        <v>4065</v>
      </c>
    </row>
    <row r="36" spans="1:2">
      <c r="A36" s="11" t="s">
        <v>2127</v>
      </c>
      <c r="B36">
        <v>56</v>
      </c>
    </row>
    <row r="37" spans="1:2">
      <c r="A37" s="11"/>
    </row>
    <row r="38" spans="1:2">
      <c r="A38" s="1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BC619-51BB-49E8-9275-7C991AB6FDE4}">
  <dimension ref="A1:B38"/>
  <sheetViews>
    <sheetView topLeftCell="A21" workbookViewId="0">
      <selection activeCell="I36" sqref="I36"/>
    </sheetView>
  </sheetViews>
  <sheetFormatPr defaultRowHeight="15.75"/>
  <cols>
    <col min="1" max="1" width="12.375" bestFit="1" customWidth="1"/>
    <col min="2" max="2" width="9.875" bestFit="1" customWidth="1"/>
  </cols>
  <sheetData>
    <row r="1" spans="1:2">
      <c r="A1" s="19" t="s">
        <v>2</v>
      </c>
      <c r="B1" t="s">
        <v>11</v>
      </c>
    </row>
    <row r="2" spans="1:2">
      <c r="A2" s="19" t="s">
        <v>1988</v>
      </c>
      <c r="B2" t="s">
        <v>2022</v>
      </c>
    </row>
    <row r="4" spans="1:2">
      <c r="A4" s="19" t="s">
        <v>2038</v>
      </c>
    </row>
    <row r="5" spans="1:2">
      <c r="A5" s="11">
        <v>1</v>
      </c>
    </row>
    <row r="6" spans="1:2">
      <c r="A6" s="11">
        <v>12</v>
      </c>
    </row>
    <row r="7" spans="1:2">
      <c r="A7" s="11">
        <v>14</v>
      </c>
    </row>
    <row r="8" spans="1:2">
      <c r="A8" s="11">
        <v>35</v>
      </c>
    </row>
    <row r="9" spans="1:2">
      <c r="A9" s="11">
        <v>37</v>
      </c>
    </row>
    <row r="10" spans="1:2">
      <c r="A10" s="11">
        <v>40</v>
      </c>
    </row>
    <row r="11" spans="1:2">
      <c r="A11" s="11">
        <v>58</v>
      </c>
    </row>
    <row r="12" spans="1:2">
      <c r="A12" s="11">
        <v>62</v>
      </c>
    </row>
    <row r="13" spans="1:2">
      <c r="A13" s="11">
        <v>86</v>
      </c>
    </row>
    <row r="14" spans="1:2">
      <c r="A14" s="11">
        <v>108</v>
      </c>
    </row>
    <row r="15" spans="1:2">
      <c r="A15" s="11">
        <v>114</v>
      </c>
    </row>
    <row r="16" spans="1:2">
      <c r="A16" s="11">
        <v>210</v>
      </c>
    </row>
    <row r="17" spans="1:2">
      <c r="A17" s="11">
        <v>395</v>
      </c>
    </row>
    <row r="18" spans="1:2">
      <c r="A18" s="11">
        <v>679</v>
      </c>
    </row>
    <row r="19" spans="1:2">
      <c r="A19" s="11">
        <v>2307</v>
      </c>
    </row>
    <row r="20" spans="1:2">
      <c r="A20" s="11">
        <v>3182</v>
      </c>
    </row>
    <row r="21" spans="1:2">
      <c r="A21" s="11">
        <v>3304</v>
      </c>
    </row>
    <row r="22" spans="1:2">
      <c r="A22" s="11">
        <v>3868</v>
      </c>
    </row>
    <row r="23" spans="1:2">
      <c r="A23" s="11" t="s">
        <v>1982</v>
      </c>
    </row>
    <row r="25" spans="1:2">
      <c r="A25" s="11" t="s">
        <v>2143</v>
      </c>
    </row>
    <row r="26" spans="1:2">
      <c r="A26" s="11" t="s">
        <v>2128</v>
      </c>
      <c r="B26">
        <f>AVERAGE(A5:A22)</f>
        <v>806.22222222222217</v>
      </c>
    </row>
    <row r="27" spans="1:2">
      <c r="A27" s="11" t="s">
        <v>2123</v>
      </c>
      <c r="B27">
        <f>MEDIAN(A5:A22)</f>
        <v>97</v>
      </c>
    </row>
    <row r="28" spans="1:2">
      <c r="A28" s="11" t="s">
        <v>2124</v>
      </c>
      <c r="B28">
        <f>_xlfn.VAR.P(A5:A22)</f>
        <v>1685015.6172839506</v>
      </c>
    </row>
    <row r="29" spans="1:2">
      <c r="A29" s="11" t="s">
        <v>2125</v>
      </c>
      <c r="B29">
        <f>STDEV(A5:A24)</f>
        <v>1335.714858420964</v>
      </c>
    </row>
    <row r="30" spans="1:2">
      <c r="A30" s="11" t="s">
        <v>2126</v>
      </c>
      <c r="B30">
        <v>3868</v>
      </c>
    </row>
    <row r="31" spans="1:2">
      <c r="A31" s="11" t="s">
        <v>2127</v>
      </c>
      <c r="B31">
        <v>1</v>
      </c>
    </row>
    <row r="32" spans="1:2">
      <c r="A32" t="s">
        <v>2142</v>
      </c>
    </row>
    <row r="33" spans="1:2">
      <c r="A33" t="s">
        <v>2128</v>
      </c>
      <c r="B33">
        <f>ROUND(AVERAGE(A5:A24),2)</f>
        <v>806.22</v>
      </c>
    </row>
    <row r="34" spans="1:2">
      <c r="A34" s="11" t="s">
        <v>2123</v>
      </c>
      <c r="B34">
        <f>MEDIAN(A5:A24)</f>
        <v>97</v>
      </c>
    </row>
    <row r="35" spans="1:2">
      <c r="A35" s="11" t="s">
        <v>2124</v>
      </c>
      <c r="B35">
        <f>_xlfn.VAR.P(A5:A24)</f>
        <v>1685015.6172839506</v>
      </c>
    </row>
    <row r="36" spans="1:2">
      <c r="A36" s="11" t="s">
        <v>2125</v>
      </c>
      <c r="B36">
        <f>_xlfn.STDEV.P(A5:A24)</f>
        <v>1298.0815141137903</v>
      </c>
    </row>
    <row r="37" spans="1:2">
      <c r="A37" s="11" t="s">
        <v>2126</v>
      </c>
      <c r="B37">
        <v>3777</v>
      </c>
    </row>
    <row r="38" spans="1:2">
      <c r="A38" s="11" t="s">
        <v>2127</v>
      </c>
      <c r="B38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53AB8-D54C-4AAC-B4EB-A6327DE43ABC}">
  <dimension ref="A1:B222"/>
  <sheetViews>
    <sheetView topLeftCell="A203" workbookViewId="0">
      <selection activeCell="B222" sqref="B222"/>
    </sheetView>
  </sheetViews>
  <sheetFormatPr defaultRowHeight="15.75"/>
  <cols>
    <col min="1" max="1" width="12.375" bestFit="1" customWidth="1"/>
    <col min="2" max="2" width="7.5" bestFit="1" customWidth="1"/>
  </cols>
  <sheetData>
    <row r="1" spans="1:2">
      <c r="A1" s="19" t="s">
        <v>2</v>
      </c>
      <c r="B1" t="s">
        <v>11</v>
      </c>
    </row>
    <row r="2" spans="1:2">
      <c r="A2" s="19" t="s">
        <v>1988</v>
      </c>
      <c r="B2" t="s">
        <v>2000</v>
      </c>
    </row>
    <row r="4" spans="1:2">
      <c r="A4" s="19" t="s">
        <v>2038</v>
      </c>
    </row>
    <row r="5" spans="1:2">
      <c r="A5" s="11">
        <v>0</v>
      </c>
    </row>
    <row r="6" spans="1:2">
      <c r="A6" s="11">
        <v>1</v>
      </c>
    </row>
    <row r="7" spans="1:2">
      <c r="A7" s="11">
        <v>5</v>
      </c>
    </row>
    <row r="8" spans="1:2">
      <c r="A8" s="11">
        <v>6</v>
      </c>
    </row>
    <row r="9" spans="1:2">
      <c r="A9" s="11">
        <v>7</v>
      </c>
    </row>
    <row r="10" spans="1:2">
      <c r="A10" s="11">
        <v>9</v>
      </c>
    </row>
    <row r="11" spans="1:2">
      <c r="A11" s="11">
        <v>10</v>
      </c>
    </row>
    <row r="12" spans="1:2">
      <c r="A12" s="11">
        <v>12</v>
      </c>
    </row>
    <row r="13" spans="1:2">
      <c r="A13" s="11">
        <v>13</v>
      </c>
    </row>
    <row r="14" spans="1:2">
      <c r="A14" s="11">
        <v>14</v>
      </c>
    </row>
    <row r="15" spans="1:2">
      <c r="A15" s="11">
        <v>15</v>
      </c>
    </row>
    <row r="16" spans="1:2">
      <c r="A16" s="11">
        <v>16</v>
      </c>
    </row>
    <row r="17" spans="1:1">
      <c r="A17" s="11">
        <v>17</v>
      </c>
    </row>
    <row r="18" spans="1:1">
      <c r="A18" s="11">
        <v>18</v>
      </c>
    </row>
    <row r="19" spans="1:1">
      <c r="A19" s="11">
        <v>19</v>
      </c>
    </row>
    <row r="20" spans="1:1">
      <c r="A20" s="11">
        <v>21</v>
      </c>
    </row>
    <row r="21" spans="1:1">
      <c r="A21" s="11">
        <v>22</v>
      </c>
    </row>
    <row r="22" spans="1:1">
      <c r="A22" s="11">
        <v>24</v>
      </c>
    </row>
    <row r="23" spans="1:1">
      <c r="A23" s="11">
        <v>25</v>
      </c>
    </row>
    <row r="24" spans="1:1">
      <c r="A24" s="11">
        <v>26</v>
      </c>
    </row>
    <row r="25" spans="1:1">
      <c r="A25" s="11">
        <v>27</v>
      </c>
    </row>
    <row r="26" spans="1:1">
      <c r="A26" s="11">
        <v>30</v>
      </c>
    </row>
    <row r="27" spans="1:1">
      <c r="A27" s="11">
        <v>31</v>
      </c>
    </row>
    <row r="28" spans="1:1">
      <c r="A28" s="11">
        <v>32</v>
      </c>
    </row>
    <row r="29" spans="1:1">
      <c r="A29" s="11">
        <v>33</v>
      </c>
    </row>
    <row r="30" spans="1:1">
      <c r="A30" s="11">
        <v>34</v>
      </c>
    </row>
    <row r="31" spans="1:1">
      <c r="A31" s="11">
        <v>35</v>
      </c>
    </row>
    <row r="32" spans="1:1">
      <c r="A32" s="11">
        <v>37</v>
      </c>
    </row>
    <row r="33" spans="1:1">
      <c r="A33" s="11">
        <v>38</v>
      </c>
    </row>
    <row r="34" spans="1:1">
      <c r="A34" s="11">
        <v>39</v>
      </c>
    </row>
    <row r="35" spans="1:1">
      <c r="A35" s="11">
        <v>40</v>
      </c>
    </row>
    <row r="36" spans="1:1">
      <c r="A36" s="11">
        <v>41</v>
      </c>
    </row>
    <row r="37" spans="1:1">
      <c r="A37" s="11">
        <v>42</v>
      </c>
    </row>
    <row r="38" spans="1:1">
      <c r="A38" s="11">
        <v>44</v>
      </c>
    </row>
    <row r="39" spans="1:1">
      <c r="A39" s="11">
        <v>45</v>
      </c>
    </row>
    <row r="40" spans="1:1">
      <c r="A40" s="11">
        <v>46</v>
      </c>
    </row>
    <row r="41" spans="1:1">
      <c r="A41" s="11">
        <v>47</v>
      </c>
    </row>
    <row r="42" spans="1:1">
      <c r="A42" s="11">
        <v>48</v>
      </c>
    </row>
    <row r="43" spans="1:1">
      <c r="A43" s="11">
        <v>49</v>
      </c>
    </row>
    <row r="44" spans="1:1">
      <c r="A44" s="11">
        <v>52</v>
      </c>
    </row>
    <row r="45" spans="1:1">
      <c r="A45" s="11">
        <v>53</v>
      </c>
    </row>
    <row r="46" spans="1:1">
      <c r="A46" s="11">
        <v>54</v>
      </c>
    </row>
    <row r="47" spans="1:1">
      <c r="A47" s="11">
        <v>55</v>
      </c>
    </row>
    <row r="48" spans="1:1">
      <c r="A48" s="11">
        <v>56</v>
      </c>
    </row>
    <row r="49" spans="1:1">
      <c r="A49" s="11">
        <v>60</v>
      </c>
    </row>
    <row r="50" spans="1:1">
      <c r="A50" s="11">
        <v>62</v>
      </c>
    </row>
    <row r="51" spans="1:1">
      <c r="A51" s="11">
        <v>63</v>
      </c>
    </row>
    <row r="52" spans="1:1">
      <c r="A52" s="11">
        <v>64</v>
      </c>
    </row>
    <row r="53" spans="1:1">
      <c r="A53" s="11">
        <v>65</v>
      </c>
    </row>
    <row r="54" spans="1:1">
      <c r="A54" s="11">
        <v>67</v>
      </c>
    </row>
    <row r="55" spans="1:1">
      <c r="A55" s="11">
        <v>70</v>
      </c>
    </row>
    <row r="56" spans="1:1">
      <c r="A56" s="11">
        <v>71</v>
      </c>
    </row>
    <row r="57" spans="1:1">
      <c r="A57" s="11">
        <v>73</v>
      </c>
    </row>
    <row r="58" spans="1:1">
      <c r="A58" s="11">
        <v>75</v>
      </c>
    </row>
    <row r="59" spans="1:1">
      <c r="A59" s="11">
        <v>76</v>
      </c>
    </row>
    <row r="60" spans="1:1">
      <c r="A60" s="11">
        <v>77</v>
      </c>
    </row>
    <row r="61" spans="1:1">
      <c r="A61" s="11">
        <v>78</v>
      </c>
    </row>
    <row r="62" spans="1:1">
      <c r="A62" s="11">
        <v>79</v>
      </c>
    </row>
    <row r="63" spans="1:1">
      <c r="A63" s="11">
        <v>80</v>
      </c>
    </row>
    <row r="64" spans="1:1">
      <c r="A64" s="11">
        <v>83</v>
      </c>
    </row>
    <row r="65" spans="1:1">
      <c r="A65" s="11">
        <v>84</v>
      </c>
    </row>
    <row r="66" spans="1:1">
      <c r="A66" s="11">
        <v>87</v>
      </c>
    </row>
    <row r="67" spans="1:1">
      <c r="A67" s="11">
        <v>91</v>
      </c>
    </row>
    <row r="68" spans="1:1">
      <c r="A68" s="11">
        <v>92</v>
      </c>
    </row>
    <row r="69" spans="1:1">
      <c r="A69" s="11">
        <v>94</v>
      </c>
    </row>
    <row r="70" spans="1:1">
      <c r="A70" s="11">
        <v>101</v>
      </c>
    </row>
    <row r="71" spans="1:1">
      <c r="A71" s="11">
        <v>102</v>
      </c>
    </row>
    <row r="72" spans="1:1">
      <c r="A72" s="11">
        <v>105</v>
      </c>
    </row>
    <row r="73" spans="1:1">
      <c r="A73" s="11">
        <v>106</v>
      </c>
    </row>
    <row r="74" spans="1:1">
      <c r="A74" s="11">
        <v>107</v>
      </c>
    </row>
    <row r="75" spans="1:1">
      <c r="A75" s="11">
        <v>111</v>
      </c>
    </row>
    <row r="76" spans="1:1">
      <c r="A76" s="11">
        <v>112</v>
      </c>
    </row>
    <row r="77" spans="1:1">
      <c r="A77" s="11">
        <v>113</v>
      </c>
    </row>
    <row r="78" spans="1:1">
      <c r="A78" s="11">
        <v>115</v>
      </c>
    </row>
    <row r="79" spans="1:1">
      <c r="A79" s="11">
        <v>117</v>
      </c>
    </row>
    <row r="80" spans="1:1">
      <c r="A80" s="11">
        <v>118</v>
      </c>
    </row>
    <row r="81" spans="1:1">
      <c r="A81" s="11">
        <v>120</v>
      </c>
    </row>
    <row r="82" spans="1:1">
      <c r="A82" s="11">
        <v>121</v>
      </c>
    </row>
    <row r="83" spans="1:1">
      <c r="A83" s="11">
        <v>127</v>
      </c>
    </row>
    <row r="84" spans="1:1">
      <c r="A84" s="11">
        <v>128</v>
      </c>
    </row>
    <row r="85" spans="1:1">
      <c r="A85" s="11">
        <v>130</v>
      </c>
    </row>
    <row r="86" spans="1:1">
      <c r="A86" s="11">
        <v>131</v>
      </c>
    </row>
    <row r="87" spans="1:1">
      <c r="A87" s="11">
        <v>132</v>
      </c>
    </row>
    <row r="88" spans="1:1">
      <c r="A88" s="11">
        <v>133</v>
      </c>
    </row>
    <row r="89" spans="1:1">
      <c r="A89" s="11">
        <v>136</v>
      </c>
    </row>
    <row r="90" spans="1:1">
      <c r="A90" s="11">
        <v>143</v>
      </c>
    </row>
    <row r="91" spans="1:1">
      <c r="A91" s="11">
        <v>147</v>
      </c>
    </row>
    <row r="92" spans="1:1">
      <c r="A92" s="11">
        <v>151</v>
      </c>
    </row>
    <row r="93" spans="1:1">
      <c r="A93" s="11">
        <v>154</v>
      </c>
    </row>
    <row r="94" spans="1:1">
      <c r="A94" s="11">
        <v>157</v>
      </c>
    </row>
    <row r="95" spans="1:1">
      <c r="A95" s="11">
        <v>162</v>
      </c>
    </row>
    <row r="96" spans="1:1">
      <c r="A96" s="11">
        <v>168</v>
      </c>
    </row>
    <row r="97" spans="1:1">
      <c r="A97" s="11">
        <v>180</v>
      </c>
    </row>
    <row r="98" spans="1:1">
      <c r="A98" s="11">
        <v>181</v>
      </c>
    </row>
    <row r="99" spans="1:1">
      <c r="A99" s="11">
        <v>183</v>
      </c>
    </row>
    <row r="100" spans="1:1">
      <c r="A100" s="11">
        <v>186</v>
      </c>
    </row>
    <row r="101" spans="1:1">
      <c r="A101" s="11">
        <v>191</v>
      </c>
    </row>
    <row r="102" spans="1:1">
      <c r="A102" s="11">
        <v>200</v>
      </c>
    </row>
    <row r="103" spans="1:1">
      <c r="A103" s="11">
        <v>210</v>
      </c>
    </row>
    <row r="104" spans="1:1">
      <c r="A104" s="11">
        <v>243</v>
      </c>
    </row>
    <row r="105" spans="1:1">
      <c r="A105" s="11">
        <v>245</v>
      </c>
    </row>
    <row r="106" spans="1:1">
      <c r="A106" s="11">
        <v>252</v>
      </c>
    </row>
    <row r="107" spans="1:1">
      <c r="A107" s="11">
        <v>253</v>
      </c>
    </row>
    <row r="108" spans="1:1">
      <c r="A108" s="11">
        <v>257</v>
      </c>
    </row>
    <row r="109" spans="1:1">
      <c r="A109" s="11">
        <v>296</v>
      </c>
    </row>
    <row r="110" spans="1:1">
      <c r="A110" s="11">
        <v>326</v>
      </c>
    </row>
    <row r="111" spans="1:1">
      <c r="A111" s="11">
        <v>328</v>
      </c>
    </row>
    <row r="112" spans="1:1">
      <c r="A112" s="11">
        <v>347</v>
      </c>
    </row>
    <row r="113" spans="1:1">
      <c r="A113" s="11">
        <v>355</v>
      </c>
    </row>
    <row r="114" spans="1:1">
      <c r="A114" s="11">
        <v>362</v>
      </c>
    </row>
    <row r="115" spans="1:1">
      <c r="A115" s="11">
        <v>374</v>
      </c>
    </row>
    <row r="116" spans="1:1">
      <c r="A116" s="11">
        <v>393</v>
      </c>
    </row>
    <row r="117" spans="1:1">
      <c r="A117" s="11">
        <v>418</v>
      </c>
    </row>
    <row r="118" spans="1:1">
      <c r="A118" s="11">
        <v>424</v>
      </c>
    </row>
    <row r="119" spans="1:1">
      <c r="A119" s="11">
        <v>435</v>
      </c>
    </row>
    <row r="120" spans="1:1">
      <c r="A120" s="11">
        <v>441</v>
      </c>
    </row>
    <row r="121" spans="1:1">
      <c r="A121" s="11">
        <v>452</v>
      </c>
    </row>
    <row r="122" spans="1:1">
      <c r="A122" s="11">
        <v>454</v>
      </c>
    </row>
    <row r="123" spans="1:1">
      <c r="A123" s="11">
        <v>513</v>
      </c>
    </row>
    <row r="124" spans="1:1">
      <c r="A124" s="11">
        <v>526</v>
      </c>
    </row>
    <row r="125" spans="1:1">
      <c r="A125" s="11">
        <v>535</v>
      </c>
    </row>
    <row r="126" spans="1:1">
      <c r="A126" s="11">
        <v>554</v>
      </c>
    </row>
    <row r="127" spans="1:1">
      <c r="A127" s="11">
        <v>558</v>
      </c>
    </row>
    <row r="128" spans="1:1">
      <c r="A128" s="11">
        <v>575</v>
      </c>
    </row>
    <row r="129" spans="1:1">
      <c r="A129" s="11">
        <v>594</v>
      </c>
    </row>
    <row r="130" spans="1:1">
      <c r="A130" s="11">
        <v>605</v>
      </c>
    </row>
    <row r="131" spans="1:1">
      <c r="A131" s="11">
        <v>648</v>
      </c>
    </row>
    <row r="132" spans="1:1">
      <c r="A132" s="11">
        <v>656</v>
      </c>
    </row>
    <row r="133" spans="1:1">
      <c r="A133" s="11">
        <v>674</v>
      </c>
    </row>
    <row r="134" spans="1:1">
      <c r="A134" s="11">
        <v>676</v>
      </c>
    </row>
    <row r="135" spans="1:1">
      <c r="A135" s="11">
        <v>679</v>
      </c>
    </row>
    <row r="136" spans="1:1">
      <c r="A136" s="11">
        <v>714</v>
      </c>
    </row>
    <row r="137" spans="1:1">
      <c r="A137" s="11">
        <v>742</v>
      </c>
    </row>
    <row r="138" spans="1:1">
      <c r="A138" s="11">
        <v>747</v>
      </c>
    </row>
    <row r="139" spans="1:1">
      <c r="A139" s="11">
        <v>750</v>
      </c>
    </row>
    <row r="140" spans="1:1">
      <c r="A140" s="11">
        <v>774</v>
      </c>
    </row>
    <row r="141" spans="1:1">
      <c r="A141" s="11">
        <v>782</v>
      </c>
    </row>
    <row r="142" spans="1:1">
      <c r="A142" s="11">
        <v>792</v>
      </c>
    </row>
    <row r="143" spans="1:1">
      <c r="A143" s="11">
        <v>803</v>
      </c>
    </row>
    <row r="144" spans="1:1">
      <c r="A144" s="11">
        <v>830</v>
      </c>
    </row>
    <row r="145" spans="1:1">
      <c r="A145" s="11">
        <v>831</v>
      </c>
    </row>
    <row r="146" spans="1:1">
      <c r="A146" s="11">
        <v>838</v>
      </c>
    </row>
    <row r="147" spans="1:1">
      <c r="A147" s="11">
        <v>842</v>
      </c>
    </row>
    <row r="148" spans="1:1">
      <c r="A148" s="11">
        <v>846</v>
      </c>
    </row>
    <row r="149" spans="1:1">
      <c r="A149" s="11">
        <v>886</v>
      </c>
    </row>
    <row r="150" spans="1:1">
      <c r="A150" s="11">
        <v>889</v>
      </c>
    </row>
    <row r="151" spans="1:1">
      <c r="A151" s="11">
        <v>908</v>
      </c>
    </row>
    <row r="152" spans="1:1">
      <c r="A152" s="11">
        <v>923</v>
      </c>
    </row>
    <row r="153" spans="1:1">
      <c r="A153" s="11">
        <v>931</v>
      </c>
    </row>
    <row r="154" spans="1:1">
      <c r="A154" s="11">
        <v>934</v>
      </c>
    </row>
    <row r="155" spans="1:1">
      <c r="A155" s="11">
        <v>941</v>
      </c>
    </row>
    <row r="156" spans="1:1">
      <c r="A156" s="11">
        <v>1000</v>
      </c>
    </row>
    <row r="157" spans="1:1">
      <c r="A157" s="11">
        <v>1028</v>
      </c>
    </row>
    <row r="158" spans="1:1">
      <c r="A158" s="11">
        <v>1059</v>
      </c>
    </row>
    <row r="159" spans="1:1">
      <c r="A159" s="11">
        <v>1063</v>
      </c>
    </row>
    <row r="160" spans="1:1">
      <c r="A160" s="11">
        <v>1068</v>
      </c>
    </row>
    <row r="161" spans="1:1">
      <c r="A161" s="11">
        <v>1072</v>
      </c>
    </row>
    <row r="162" spans="1:1">
      <c r="A162" s="11">
        <v>1120</v>
      </c>
    </row>
    <row r="163" spans="1:1">
      <c r="A163" s="11">
        <v>1121</v>
      </c>
    </row>
    <row r="164" spans="1:1">
      <c r="A164" s="11">
        <v>1130</v>
      </c>
    </row>
    <row r="165" spans="1:1">
      <c r="A165" s="11">
        <v>1181</v>
      </c>
    </row>
    <row r="166" spans="1:1">
      <c r="A166" s="11">
        <v>1194</v>
      </c>
    </row>
    <row r="167" spans="1:1">
      <c r="A167" s="11">
        <v>1198</v>
      </c>
    </row>
    <row r="168" spans="1:1">
      <c r="A168" s="11">
        <v>1221</v>
      </c>
    </row>
    <row r="169" spans="1:1">
      <c r="A169" s="11">
        <v>1229</v>
      </c>
    </row>
    <row r="170" spans="1:1">
      <c r="A170" s="11">
        <v>1257</v>
      </c>
    </row>
    <row r="171" spans="1:1">
      <c r="A171" s="11">
        <v>1258</v>
      </c>
    </row>
    <row r="172" spans="1:1">
      <c r="A172" s="11">
        <v>1274</v>
      </c>
    </row>
    <row r="173" spans="1:1">
      <c r="A173" s="11">
        <v>1296</v>
      </c>
    </row>
    <row r="174" spans="1:1">
      <c r="A174" s="11">
        <v>1439</v>
      </c>
    </row>
    <row r="175" spans="1:1">
      <c r="A175" s="11">
        <v>1467</v>
      </c>
    </row>
    <row r="176" spans="1:1">
      <c r="A176" s="11">
        <v>1538</v>
      </c>
    </row>
    <row r="177" spans="1:1">
      <c r="A177" s="11">
        <v>1596</v>
      </c>
    </row>
    <row r="178" spans="1:1">
      <c r="A178" s="11">
        <v>1608</v>
      </c>
    </row>
    <row r="179" spans="1:1">
      <c r="A179" s="11">
        <v>1625</v>
      </c>
    </row>
    <row r="180" spans="1:1">
      <c r="A180" s="11">
        <v>1657</v>
      </c>
    </row>
    <row r="181" spans="1:1">
      <c r="A181" s="11">
        <v>1684</v>
      </c>
    </row>
    <row r="182" spans="1:1">
      <c r="A182" s="11">
        <v>1691</v>
      </c>
    </row>
    <row r="183" spans="1:1">
      <c r="A183" s="11">
        <v>1748</v>
      </c>
    </row>
    <row r="184" spans="1:1">
      <c r="A184" s="11">
        <v>1758</v>
      </c>
    </row>
    <row r="185" spans="1:1">
      <c r="A185" s="11">
        <v>1784</v>
      </c>
    </row>
    <row r="186" spans="1:1">
      <c r="A186" s="11">
        <v>1790</v>
      </c>
    </row>
    <row r="187" spans="1:1">
      <c r="A187" s="11">
        <v>1796</v>
      </c>
    </row>
    <row r="188" spans="1:1">
      <c r="A188" s="11">
        <v>1825</v>
      </c>
    </row>
    <row r="189" spans="1:1">
      <c r="A189" s="11">
        <v>1886</v>
      </c>
    </row>
    <row r="190" spans="1:1">
      <c r="A190" s="11">
        <v>1979</v>
      </c>
    </row>
    <row r="191" spans="1:1">
      <c r="A191" s="11">
        <v>2062</v>
      </c>
    </row>
    <row r="192" spans="1:1">
      <c r="A192" s="11">
        <v>2072</v>
      </c>
    </row>
    <row r="193" spans="1:1">
      <c r="A193" s="11">
        <v>2176</v>
      </c>
    </row>
    <row r="194" spans="1:1">
      <c r="A194" s="11">
        <v>2179</v>
      </c>
    </row>
    <row r="195" spans="1:1">
      <c r="A195" s="11">
        <v>2201</v>
      </c>
    </row>
    <row r="196" spans="1:1">
      <c r="A196" s="11">
        <v>2468</v>
      </c>
    </row>
    <row r="197" spans="1:1">
      <c r="A197" s="11">
        <v>2690</v>
      </c>
    </row>
    <row r="198" spans="1:1">
      <c r="A198" s="11">
        <v>2915</v>
      </c>
    </row>
    <row r="199" spans="1:1">
      <c r="A199" s="11">
        <v>2955</v>
      </c>
    </row>
    <row r="200" spans="1:1">
      <c r="A200" s="11">
        <v>3387</v>
      </c>
    </row>
    <row r="201" spans="1:1">
      <c r="A201" s="11">
        <v>3410</v>
      </c>
    </row>
    <row r="202" spans="1:1">
      <c r="A202" s="11">
        <v>3483</v>
      </c>
    </row>
    <row r="203" spans="1:1">
      <c r="A203" s="11">
        <v>4405</v>
      </c>
    </row>
    <row r="204" spans="1:1">
      <c r="A204" s="11">
        <v>4697</v>
      </c>
    </row>
    <row r="205" spans="1:1">
      <c r="A205" s="11">
        <v>5497</v>
      </c>
    </row>
    <row r="206" spans="1:1">
      <c r="A206" s="11">
        <v>5681</v>
      </c>
    </row>
    <row r="207" spans="1:1">
      <c r="A207" s="11" t="s">
        <v>1982</v>
      </c>
    </row>
    <row r="209" spans="1:2">
      <c r="A209" t="s">
        <v>2144</v>
      </c>
    </row>
    <row r="210" spans="1:2">
      <c r="A210" t="s">
        <v>2128</v>
      </c>
      <c r="B210">
        <f>ROUND(AVERAGE(A5:A322),2)</f>
        <v>696.66</v>
      </c>
    </row>
    <row r="211" spans="1:2">
      <c r="A211" s="11" t="s">
        <v>2123</v>
      </c>
      <c r="B211">
        <f>MEDIAN(A5:A322)</f>
        <v>248.5</v>
      </c>
    </row>
    <row r="212" spans="1:2">
      <c r="A212" s="11" t="s">
        <v>2124</v>
      </c>
      <c r="B212">
        <f>_xlfn.VAR.P(A5:A322)</f>
        <v>941206.78766787564</v>
      </c>
    </row>
    <row r="213" spans="1:2">
      <c r="A213" s="11" t="s">
        <v>2125</v>
      </c>
      <c r="B213">
        <f>_xlfn.STDEV.P(A5:A322)</f>
        <v>970.15812508470788</v>
      </c>
    </row>
    <row r="214" spans="1:2">
      <c r="A214" s="11" t="s">
        <v>2126</v>
      </c>
      <c r="B214">
        <v>7295</v>
      </c>
    </row>
    <row r="215" spans="1:2">
      <c r="A215" s="11" t="s">
        <v>2127</v>
      </c>
      <c r="B215">
        <v>16</v>
      </c>
    </row>
    <row r="216" spans="1:2">
      <c r="A216" s="11" t="s">
        <v>2145</v>
      </c>
    </row>
    <row r="217" spans="1:2">
      <c r="A217" s="11" t="s">
        <v>2128</v>
      </c>
      <c r="B217">
        <f>AVERAGE(A5:A206)</f>
        <v>696.66336633663366</v>
      </c>
    </row>
    <row r="218" spans="1:2">
      <c r="A218" s="11" t="s">
        <v>2123</v>
      </c>
      <c r="B218">
        <f>MEDIAN(A5:A206)</f>
        <v>248.5</v>
      </c>
    </row>
    <row r="219" spans="1:2">
      <c r="A219" s="11" t="s">
        <v>2124</v>
      </c>
      <c r="B219">
        <f>_xlfn.VAR.P(A5:A206)</f>
        <v>941206.78766787564</v>
      </c>
    </row>
    <row r="220" spans="1:2">
      <c r="A220" s="11" t="s">
        <v>2125</v>
      </c>
      <c r="B220">
        <f>_xlfn.STDEV.P(A5:A206)</f>
        <v>970.15812508470788</v>
      </c>
    </row>
    <row r="221" spans="1:2">
      <c r="A221" s="11" t="s">
        <v>2126</v>
      </c>
      <c r="B221">
        <v>5681</v>
      </c>
    </row>
    <row r="222" spans="1:2">
      <c r="A222" s="11" t="s">
        <v>2127</v>
      </c>
      <c r="B222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1009"/>
  <sheetViews>
    <sheetView workbookViewId="0">
      <selection sqref="A1:F1048576"/>
    </sheetView>
  </sheetViews>
  <sheetFormatPr defaultColWidth="11" defaultRowHeight="15.75"/>
  <cols>
    <col min="1" max="1" width="4.125" customWidth="1"/>
    <col min="2" max="2" width="30.625" customWidth="1"/>
    <col min="3" max="3" width="33.5" style="3" customWidth="1"/>
    <col min="6" max="6" width="11" style="13"/>
    <col min="7" max="7" width="13" customWidth="1"/>
    <col min="10" max="11" width="11.125" customWidth="1"/>
    <col min="12" max="12" width="29.75" bestFit="1" customWidth="1"/>
    <col min="13" max="13" width="24.875" bestFit="1" customWidth="1"/>
    <col min="16" max="16" width="28" customWidth="1"/>
    <col min="17" max="17" width="15.375" style="8" customWidth="1"/>
    <col min="18" max="18" width="27.625" customWidth="1"/>
    <col min="19" max="19" width="14.75" style="16" bestFit="1" customWidth="1"/>
    <col min="20" max="20" width="16.375" style="16" bestFit="1" customWidth="1"/>
  </cols>
  <sheetData>
    <row r="1" spans="1:20" s="1" customFormat="1">
      <c r="A1" s="1" t="s">
        <v>1986</v>
      </c>
      <c r="B1" s="1" t="s">
        <v>0</v>
      </c>
      <c r="C1" s="4" t="s">
        <v>1</v>
      </c>
      <c r="D1" s="1" t="s">
        <v>1987</v>
      </c>
      <c r="E1" s="1" t="s">
        <v>1984</v>
      </c>
      <c r="F1" s="12" t="s">
        <v>2</v>
      </c>
      <c r="G1" s="1" t="s">
        <v>1983</v>
      </c>
      <c r="H1" s="1" t="s">
        <v>1988</v>
      </c>
      <c r="I1" s="1" t="s">
        <v>1989</v>
      </c>
      <c r="J1" s="1" t="s">
        <v>1990</v>
      </c>
      <c r="K1" s="1" t="s">
        <v>1991</v>
      </c>
      <c r="L1" s="1" t="s">
        <v>2065</v>
      </c>
      <c r="M1" s="1" t="s">
        <v>2064</v>
      </c>
      <c r="N1" s="1" t="s">
        <v>1992</v>
      </c>
      <c r="O1" s="1" t="s">
        <v>1993</v>
      </c>
      <c r="P1" s="1" t="s">
        <v>1994</v>
      </c>
      <c r="Q1" s="5" t="s">
        <v>1995</v>
      </c>
      <c r="R1" s="1" t="s">
        <v>1996</v>
      </c>
      <c r="S1" s="15" t="s">
        <v>2035</v>
      </c>
      <c r="T1" s="15" t="s">
        <v>2036</v>
      </c>
    </row>
    <row r="2" spans="1:20">
      <c r="A2">
        <v>0</v>
      </c>
      <c r="B2" t="s">
        <v>86</v>
      </c>
      <c r="C2" s="3" t="s">
        <v>87</v>
      </c>
      <c r="D2">
        <v>100</v>
      </c>
      <c r="E2">
        <v>0</v>
      </c>
      <c r="F2" s="13" t="s">
        <v>11</v>
      </c>
      <c r="G2">
        <v>0</v>
      </c>
      <c r="H2" t="s">
        <v>1997</v>
      </c>
      <c r="I2" t="s">
        <v>1998</v>
      </c>
      <c r="J2">
        <v>1448690400</v>
      </c>
      <c r="K2">
        <v>1450159200</v>
      </c>
      <c r="L2" s="20">
        <f>(((J2/60)/60)/24)+DATE(1970,1,1)</f>
        <v>42336.25</v>
      </c>
      <c r="M2" s="20">
        <f>((K2/60)/60/24)+DATE(1970,1,1)</f>
        <v>42353.25</v>
      </c>
      <c r="N2" t="b">
        <v>0</v>
      </c>
      <c r="O2" t="b">
        <v>0</v>
      </c>
      <c r="P2" s="16" t="s">
        <v>1999</v>
      </c>
      <c r="Q2" s="6">
        <f t="shared" ref="Q2:Q65" si="0">E2/D2</f>
        <v>0</v>
      </c>
      <c r="R2">
        <v>0</v>
      </c>
      <c r="S2" s="16" t="str">
        <f>LEFT(P2,4)</f>
        <v>food</v>
      </c>
      <c r="T2" s="16" t="str">
        <f>RIGHT(P2,11)</f>
        <v>food trucks</v>
      </c>
    </row>
    <row r="3" spans="1:20">
      <c r="A3">
        <v>1</v>
      </c>
      <c r="B3" t="s">
        <v>1263</v>
      </c>
      <c r="C3" s="3" t="s">
        <v>1264</v>
      </c>
      <c r="D3">
        <v>1400</v>
      </c>
      <c r="E3">
        <v>14560</v>
      </c>
      <c r="F3" s="13" t="s">
        <v>8</v>
      </c>
      <c r="G3">
        <v>158</v>
      </c>
      <c r="H3" t="s">
        <v>2000</v>
      </c>
      <c r="I3" t="s">
        <v>2001</v>
      </c>
      <c r="J3">
        <v>1408424400</v>
      </c>
      <c r="K3">
        <v>1408597200</v>
      </c>
      <c r="L3" s="20">
        <f t="shared" ref="L3:L66" si="1">(((J3/60)/60)/24)+DATE(1970,1,1)</f>
        <v>41870.208333333336</v>
      </c>
      <c r="M3" s="20">
        <f t="shared" ref="M3:M66" si="2">((K3/60)/60/24)+DATE(1970,1,1)</f>
        <v>41872.208333333336</v>
      </c>
      <c r="N3" t="b">
        <v>0</v>
      </c>
      <c r="O3" t="b">
        <v>1</v>
      </c>
      <c r="P3" t="s">
        <v>2002</v>
      </c>
      <c r="Q3" s="7">
        <f t="shared" si="0"/>
        <v>10.4</v>
      </c>
      <c r="R3" s="14">
        <f t="shared" ref="R3:R66" si="3">ROUND(E3/G3, 2)</f>
        <v>92.15</v>
      </c>
      <c r="S3" s="16" t="str">
        <f>LEFT(P3,5)</f>
        <v>music</v>
      </c>
      <c r="T3" s="16" t="str">
        <f>_xlfn.TEXTAFTER(P3,"/",1)</f>
        <v>rock</v>
      </c>
    </row>
    <row r="4" spans="1:20" ht="31.5">
      <c r="A4">
        <v>2</v>
      </c>
      <c r="B4" t="s">
        <v>1124</v>
      </c>
      <c r="C4" s="3" t="s">
        <v>1125</v>
      </c>
      <c r="D4">
        <v>108400</v>
      </c>
      <c r="E4">
        <v>142523</v>
      </c>
      <c r="F4" s="13" t="s">
        <v>8</v>
      </c>
      <c r="G4">
        <v>1425</v>
      </c>
      <c r="H4" t="s">
        <v>2003</v>
      </c>
      <c r="I4" t="s">
        <v>2004</v>
      </c>
      <c r="J4">
        <v>1384668000</v>
      </c>
      <c r="K4">
        <v>1384840800</v>
      </c>
      <c r="L4" s="20">
        <f t="shared" si="1"/>
        <v>41595.25</v>
      </c>
      <c r="M4" s="20">
        <f t="shared" si="2"/>
        <v>41597.25</v>
      </c>
      <c r="N4" t="b">
        <v>0</v>
      </c>
      <c r="O4" t="b">
        <v>0</v>
      </c>
      <c r="P4" t="s">
        <v>2005</v>
      </c>
      <c r="Q4" s="7">
        <f t="shared" si="0"/>
        <v>1.3147878228782288</v>
      </c>
      <c r="R4" s="14">
        <f t="shared" si="3"/>
        <v>100.02</v>
      </c>
      <c r="S4" s="16" t="str">
        <f>LEFT(P4,10)</f>
        <v>technology</v>
      </c>
      <c r="T4" s="16" t="str">
        <f>_xlfn.TEXTAFTER(P4,"/",1,1,1)</f>
        <v>web</v>
      </c>
    </row>
    <row r="5" spans="1:20" ht="31.5">
      <c r="A5">
        <v>3</v>
      </c>
      <c r="B5" t="s">
        <v>1114</v>
      </c>
      <c r="C5" s="3" t="s">
        <v>1115</v>
      </c>
      <c r="D5">
        <v>4200</v>
      </c>
      <c r="E5">
        <v>2477</v>
      </c>
      <c r="F5" s="13" t="s">
        <v>11</v>
      </c>
      <c r="G5">
        <v>24</v>
      </c>
      <c r="H5" t="s">
        <v>2000</v>
      </c>
      <c r="I5" t="s">
        <v>2001</v>
      </c>
      <c r="J5">
        <v>1565499600</v>
      </c>
      <c r="K5">
        <v>1568955600</v>
      </c>
      <c r="L5" s="20">
        <f t="shared" si="1"/>
        <v>43688.208333333328</v>
      </c>
      <c r="M5" s="20">
        <f t="shared" si="2"/>
        <v>43728.208333333328</v>
      </c>
      <c r="N5" t="b">
        <v>0</v>
      </c>
      <c r="O5" t="b">
        <v>0</v>
      </c>
      <c r="P5" t="s">
        <v>2002</v>
      </c>
      <c r="Q5" s="8">
        <f t="shared" si="0"/>
        <v>0.58976190476190471</v>
      </c>
      <c r="R5" s="14">
        <f t="shared" si="3"/>
        <v>103.21</v>
      </c>
      <c r="S5" s="16" t="str">
        <f>LEFT(P5,5)</f>
        <v>music</v>
      </c>
      <c r="T5" s="16" t="str">
        <f>_xlfn.TEXTAFTER(P5,"/",1)</f>
        <v>rock</v>
      </c>
    </row>
    <row r="6" spans="1:20">
      <c r="A6">
        <v>4</v>
      </c>
      <c r="B6" t="s">
        <v>953</v>
      </c>
      <c r="C6" s="3" t="s">
        <v>954</v>
      </c>
      <c r="D6">
        <v>7600</v>
      </c>
      <c r="E6">
        <v>5265</v>
      </c>
      <c r="F6" s="13" t="s">
        <v>11</v>
      </c>
      <c r="G6">
        <v>53</v>
      </c>
      <c r="H6" t="s">
        <v>2000</v>
      </c>
      <c r="I6" t="s">
        <v>2001</v>
      </c>
      <c r="J6">
        <v>1547964000</v>
      </c>
      <c r="K6">
        <v>1548309600</v>
      </c>
      <c r="L6" s="20">
        <f t="shared" si="1"/>
        <v>43485.25</v>
      </c>
      <c r="M6" s="20">
        <f t="shared" si="2"/>
        <v>43489.25</v>
      </c>
      <c r="N6" t="b">
        <v>0</v>
      </c>
      <c r="O6" t="b">
        <v>0</v>
      </c>
      <c r="P6" t="s">
        <v>2006</v>
      </c>
      <c r="Q6" s="8">
        <f t="shared" si="0"/>
        <v>0.69276315789473686</v>
      </c>
      <c r="R6" s="14">
        <f t="shared" si="3"/>
        <v>99.34</v>
      </c>
      <c r="S6" s="16" t="str">
        <f>LEFT(P6,7)</f>
        <v>theater</v>
      </c>
      <c r="T6" s="16" t="str">
        <f>_xlfn.TEXTAFTER(P6,"/",1,1,1)</f>
        <v>plays</v>
      </c>
    </row>
    <row r="7" spans="1:20">
      <c r="A7">
        <v>5</v>
      </c>
      <c r="B7" t="s">
        <v>678</v>
      </c>
      <c r="C7" s="3" t="s">
        <v>679</v>
      </c>
      <c r="D7">
        <v>7600</v>
      </c>
      <c r="E7">
        <v>13195</v>
      </c>
      <c r="F7" s="13" t="s">
        <v>8</v>
      </c>
      <c r="G7">
        <v>174</v>
      </c>
      <c r="H7" t="s">
        <v>2007</v>
      </c>
      <c r="I7" t="s">
        <v>2008</v>
      </c>
      <c r="J7">
        <v>1346130000</v>
      </c>
      <c r="K7">
        <v>1347080400</v>
      </c>
      <c r="L7" s="20">
        <f t="shared" si="1"/>
        <v>41149.208333333336</v>
      </c>
      <c r="M7" s="20">
        <f t="shared" si="2"/>
        <v>41160.208333333336</v>
      </c>
      <c r="N7" t="b">
        <v>0</v>
      </c>
      <c r="O7" t="b">
        <v>0</v>
      </c>
      <c r="P7" t="s">
        <v>2006</v>
      </c>
      <c r="Q7" s="7">
        <f t="shared" si="0"/>
        <v>1.7361842105263159</v>
      </c>
      <c r="R7" s="14">
        <f t="shared" si="3"/>
        <v>75.83</v>
      </c>
      <c r="S7" s="16" t="str">
        <f>LEFT(P7,7)</f>
        <v>theater</v>
      </c>
      <c r="T7" s="16" t="str">
        <f>_xlfn.TEXTAFTER(P7,"/",1,1,1)</f>
        <v>plays</v>
      </c>
    </row>
    <row r="8" spans="1:20">
      <c r="A8">
        <v>6</v>
      </c>
      <c r="B8" t="s">
        <v>1275</v>
      </c>
      <c r="C8" s="3" t="s">
        <v>1276</v>
      </c>
      <c r="D8">
        <v>5200</v>
      </c>
      <c r="E8">
        <v>1090</v>
      </c>
      <c r="F8" s="13" t="s">
        <v>11</v>
      </c>
      <c r="G8">
        <v>18</v>
      </c>
      <c r="H8" t="s">
        <v>2009</v>
      </c>
      <c r="I8" t="s">
        <v>2010</v>
      </c>
      <c r="J8">
        <v>1505278800</v>
      </c>
      <c r="K8">
        <v>1505365200</v>
      </c>
      <c r="L8" s="20">
        <f t="shared" si="1"/>
        <v>42991.208333333328</v>
      </c>
      <c r="M8" s="20">
        <f t="shared" si="2"/>
        <v>42992.208333333328</v>
      </c>
      <c r="N8" t="b">
        <v>0</v>
      </c>
      <c r="O8" t="b">
        <v>0</v>
      </c>
      <c r="P8" t="s">
        <v>2011</v>
      </c>
      <c r="Q8" s="8">
        <f t="shared" si="0"/>
        <v>0.20961538461538462</v>
      </c>
      <c r="R8" s="14">
        <f t="shared" si="3"/>
        <v>60.56</v>
      </c>
      <c r="S8" s="18" t="str">
        <f>LEFT(P8,12)</f>
        <v>film &amp; video</v>
      </c>
      <c r="T8" s="16" t="str">
        <f>_xlfn.TEXTAFTER(P8,"/",,TRUE,TRUE)</f>
        <v>documentary</v>
      </c>
    </row>
    <row r="9" spans="1:20">
      <c r="A9">
        <v>7</v>
      </c>
      <c r="B9" t="s">
        <v>274</v>
      </c>
      <c r="C9" s="3" t="s">
        <v>275</v>
      </c>
      <c r="D9">
        <v>4500</v>
      </c>
      <c r="E9">
        <v>14741</v>
      </c>
      <c r="F9" s="13" t="s">
        <v>8</v>
      </c>
      <c r="G9">
        <v>227</v>
      </c>
      <c r="H9" t="s">
        <v>2007</v>
      </c>
      <c r="I9" t="s">
        <v>2008</v>
      </c>
      <c r="J9">
        <v>1439442000</v>
      </c>
      <c r="K9">
        <v>1439614800</v>
      </c>
      <c r="L9" s="20">
        <f>(((J9/60)/60)/24)+DATE(1970,1,1)</f>
        <v>42229.208333333328</v>
      </c>
      <c r="M9" s="20">
        <f t="shared" si="2"/>
        <v>42231.208333333328</v>
      </c>
      <c r="N9" t="b">
        <v>0</v>
      </c>
      <c r="O9" t="b">
        <v>0</v>
      </c>
      <c r="P9" t="s">
        <v>2006</v>
      </c>
      <c r="Q9" s="8">
        <f t="shared" si="0"/>
        <v>3.2757777777777779</v>
      </c>
      <c r="R9" s="14">
        <f t="shared" si="3"/>
        <v>64.94</v>
      </c>
      <c r="S9" s="16" t="str">
        <f t="shared" ref="S9:S10" si="4">LEFT(P9,7)</f>
        <v>theater</v>
      </c>
      <c r="T9" s="16" t="str">
        <f t="shared" ref="T9:T10" si="5">_xlfn.TEXTAFTER(P9,"/",1,1,1)</f>
        <v>plays</v>
      </c>
    </row>
    <row r="10" spans="1:20">
      <c r="A10">
        <v>8</v>
      </c>
      <c r="B10" t="s">
        <v>1256</v>
      </c>
      <c r="C10" s="3" t="s">
        <v>1258</v>
      </c>
      <c r="D10">
        <v>110100</v>
      </c>
      <c r="E10">
        <v>21946</v>
      </c>
      <c r="F10" s="13" t="s">
        <v>98</v>
      </c>
      <c r="G10">
        <v>708</v>
      </c>
      <c r="H10" t="s">
        <v>2007</v>
      </c>
      <c r="I10" t="s">
        <v>2008</v>
      </c>
      <c r="J10">
        <v>1281330000</v>
      </c>
      <c r="K10">
        <v>1281502800</v>
      </c>
      <c r="L10" s="20">
        <f t="shared" si="1"/>
        <v>40399.208333333336</v>
      </c>
      <c r="M10" s="20">
        <f t="shared" si="2"/>
        <v>40401.208333333336</v>
      </c>
      <c r="N10" t="b">
        <v>0</v>
      </c>
      <c r="O10" t="b">
        <v>0</v>
      </c>
      <c r="P10" t="s">
        <v>2006</v>
      </c>
      <c r="Q10" s="8">
        <f t="shared" si="0"/>
        <v>0.19932788374205268</v>
      </c>
      <c r="R10" s="14">
        <f t="shared" si="3"/>
        <v>31</v>
      </c>
      <c r="S10" s="16" t="str">
        <f t="shared" si="4"/>
        <v>theater</v>
      </c>
      <c r="T10" s="16" t="str">
        <f t="shared" si="5"/>
        <v>plays</v>
      </c>
    </row>
    <row r="11" spans="1:20">
      <c r="A11">
        <v>9</v>
      </c>
      <c r="B11" t="s">
        <v>1404</v>
      </c>
      <c r="C11" s="3" t="s">
        <v>1405</v>
      </c>
      <c r="D11">
        <v>6200</v>
      </c>
      <c r="E11">
        <v>3208</v>
      </c>
      <c r="F11" s="13" t="s">
        <v>11</v>
      </c>
      <c r="G11">
        <v>44</v>
      </c>
      <c r="H11" t="s">
        <v>2000</v>
      </c>
      <c r="I11" t="s">
        <v>2001</v>
      </c>
      <c r="J11">
        <v>1379566800</v>
      </c>
      <c r="K11">
        <v>1383804000</v>
      </c>
      <c r="L11" s="20">
        <f t="shared" si="1"/>
        <v>41536.208333333336</v>
      </c>
      <c r="M11" s="20">
        <f t="shared" si="2"/>
        <v>41585.25</v>
      </c>
      <c r="N11" t="b">
        <v>0</v>
      </c>
      <c r="O11" t="b">
        <v>0</v>
      </c>
      <c r="P11" t="s">
        <v>2012</v>
      </c>
      <c r="Q11" s="8">
        <f t="shared" si="0"/>
        <v>0.51741935483870971</v>
      </c>
      <c r="R11" s="14">
        <f t="shared" si="3"/>
        <v>72.91</v>
      </c>
      <c r="S11" s="16" t="str">
        <f>LEFT(P11,5)</f>
        <v>music</v>
      </c>
      <c r="T11" s="16" t="str">
        <f>_xlfn.TEXTAFTER(P11,"/",1)</f>
        <v>electric music</v>
      </c>
    </row>
    <row r="12" spans="1:20">
      <c r="A12">
        <v>10</v>
      </c>
      <c r="B12" t="s">
        <v>622</v>
      </c>
      <c r="C12" s="3" t="s">
        <v>623</v>
      </c>
      <c r="D12">
        <v>5200</v>
      </c>
      <c r="E12">
        <v>13838</v>
      </c>
      <c r="F12" s="13" t="s">
        <v>8</v>
      </c>
      <c r="G12">
        <v>220</v>
      </c>
      <c r="H12" t="s">
        <v>2000</v>
      </c>
      <c r="I12" t="s">
        <v>2001</v>
      </c>
      <c r="J12">
        <v>1281762000</v>
      </c>
      <c r="K12">
        <v>1285909200</v>
      </c>
      <c r="L12" s="20">
        <f t="shared" si="1"/>
        <v>40404.208333333336</v>
      </c>
      <c r="M12" s="20">
        <f t="shared" si="2"/>
        <v>40452.208333333336</v>
      </c>
      <c r="N12" t="b">
        <v>0</v>
      </c>
      <c r="O12" t="b">
        <v>0</v>
      </c>
      <c r="P12" t="s">
        <v>2013</v>
      </c>
      <c r="Q12" s="8">
        <f t="shared" si="0"/>
        <v>2.6611538461538462</v>
      </c>
      <c r="R12" s="14">
        <f t="shared" si="3"/>
        <v>62.9</v>
      </c>
      <c r="S12" s="18" t="str">
        <f>LEFT(P12,12)</f>
        <v>film &amp; video</v>
      </c>
      <c r="T12" s="16" t="str">
        <f>_xlfn.TEXTAFTER(P12,"/",,TRUE,TRUE)</f>
        <v>drama</v>
      </c>
    </row>
    <row r="13" spans="1:20" ht="31.5">
      <c r="A13">
        <v>11</v>
      </c>
      <c r="B13" t="s">
        <v>1330</v>
      </c>
      <c r="C13" s="3" t="s">
        <v>1331</v>
      </c>
      <c r="D13">
        <v>6300</v>
      </c>
      <c r="E13">
        <v>3030</v>
      </c>
      <c r="F13" s="13" t="s">
        <v>11</v>
      </c>
      <c r="G13">
        <v>27</v>
      </c>
      <c r="H13" t="s">
        <v>2000</v>
      </c>
      <c r="I13" t="s">
        <v>2001</v>
      </c>
      <c r="J13">
        <v>1285045200</v>
      </c>
      <c r="K13">
        <v>1285563600</v>
      </c>
      <c r="L13" s="20">
        <f t="shared" si="1"/>
        <v>40442.208333333336</v>
      </c>
      <c r="M13" s="20">
        <f t="shared" si="2"/>
        <v>40448.208333333336</v>
      </c>
      <c r="N13" t="b">
        <v>0</v>
      </c>
      <c r="O13" t="b">
        <v>1</v>
      </c>
      <c r="P13" t="s">
        <v>2006</v>
      </c>
      <c r="Q13" s="8">
        <f t="shared" si="0"/>
        <v>0.48095238095238096</v>
      </c>
      <c r="R13" s="14">
        <f t="shared" si="3"/>
        <v>112.22</v>
      </c>
      <c r="S13" s="16" t="str">
        <f>LEFT(P13,7)</f>
        <v>theater</v>
      </c>
      <c r="T13" s="16" t="str">
        <f>_xlfn.TEXTAFTER(P13,"/",1,1,1)</f>
        <v>plays</v>
      </c>
    </row>
    <row r="14" spans="1:20">
      <c r="A14">
        <v>12</v>
      </c>
      <c r="B14" t="s">
        <v>916</v>
      </c>
      <c r="C14" s="3" t="s">
        <v>917</v>
      </c>
      <c r="D14">
        <v>6300</v>
      </c>
      <c r="E14">
        <v>5629</v>
      </c>
      <c r="F14" s="13" t="s">
        <v>11</v>
      </c>
      <c r="G14">
        <v>55</v>
      </c>
      <c r="H14" t="s">
        <v>2000</v>
      </c>
      <c r="I14" t="s">
        <v>2001</v>
      </c>
      <c r="J14">
        <v>1571720400</v>
      </c>
      <c r="K14">
        <v>1572411600</v>
      </c>
      <c r="L14" s="20">
        <f t="shared" si="1"/>
        <v>43760.208333333328</v>
      </c>
      <c r="M14" s="20">
        <f t="shared" si="2"/>
        <v>43768.208333333328</v>
      </c>
      <c r="N14" t="b">
        <v>0</v>
      </c>
      <c r="O14" t="b">
        <v>0</v>
      </c>
      <c r="P14" t="s">
        <v>2013</v>
      </c>
      <c r="Q14" s="8">
        <f t="shared" si="0"/>
        <v>0.89349206349206345</v>
      </c>
      <c r="R14" s="14">
        <f t="shared" si="3"/>
        <v>102.35</v>
      </c>
      <c r="S14" s="18" t="str">
        <f>LEFT(P14,12)</f>
        <v>film &amp; video</v>
      </c>
      <c r="T14" s="16" t="str">
        <f>_xlfn.TEXTAFTER(P14,"/",,TRUE,TRUE)</f>
        <v>drama</v>
      </c>
    </row>
    <row r="15" spans="1:20" ht="31.5">
      <c r="A15">
        <v>13</v>
      </c>
      <c r="B15" t="s">
        <v>1814</v>
      </c>
      <c r="C15" s="3" t="s">
        <v>1815</v>
      </c>
      <c r="D15">
        <v>4200</v>
      </c>
      <c r="E15">
        <v>10295</v>
      </c>
      <c r="F15" s="13" t="s">
        <v>8</v>
      </c>
      <c r="G15">
        <v>98</v>
      </c>
      <c r="H15" t="s">
        <v>2000</v>
      </c>
      <c r="I15" t="s">
        <v>2001</v>
      </c>
      <c r="J15">
        <v>1465621200</v>
      </c>
      <c r="K15">
        <v>1466658000</v>
      </c>
      <c r="L15" s="20">
        <f t="shared" si="1"/>
        <v>42532.208333333328</v>
      </c>
      <c r="M15" s="20">
        <f t="shared" si="2"/>
        <v>42544.208333333328</v>
      </c>
      <c r="N15" t="b">
        <v>0</v>
      </c>
      <c r="O15" t="b">
        <v>0</v>
      </c>
      <c r="P15" t="s">
        <v>2014</v>
      </c>
      <c r="Q15" s="8">
        <f t="shared" si="0"/>
        <v>2.4511904761904764</v>
      </c>
      <c r="R15" s="14">
        <f t="shared" si="3"/>
        <v>105.05</v>
      </c>
      <c r="S15" s="16" t="str">
        <f t="shared" ref="S15:S16" si="6">LEFT(P15,5)</f>
        <v>music</v>
      </c>
      <c r="T15" s="16" t="str">
        <f t="shared" ref="T15:T16" si="7">_xlfn.TEXTAFTER(P15,"/",1)</f>
        <v>indie rock</v>
      </c>
    </row>
    <row r="16" spans="1:20">
      <c r="A16">
        <v>14</v>
      </c>
      <c r="B16" t="s">
        <v>1471</v>
      </c>
      <c r="C16" s="3" t="s">
        <v>1472</v>
      </c>
      <c r="D16">
        <v>28200</v>
      </c>
      <c r="E16">
        <v>18829</v>
      </c>
      <c r="F16" s="13" t="s">
        <v>11</v>
      </c>
      <c r="G16">
        <v>200</v>
      </c>
      <c r="H16" t="s">
        <v>2000</v>
      </c>
      <c r="I16" t="s">
        <v>2001</v>
      </c>
      <c r="J16">
        <v>1331013600</v>
      </c>
      <c r="K16">
        <v>1333342800</v>
      </c>
      <c r="L16" s="20">
        <f t="shared" si="1"/>
        <v>40974.25</v>
      </c>
      <c r="M16" s="20">
        <f t="shared" si="2"/>
        <v>41001.208333333336</v>
      </c>
      <c r="N16" t="b">
        <v>0</v>
      </c>
      <c r="O16" t="b">
        <v>0</v>
      </c>
      <c r="P16" t="s">
        <v>2014</v>
      </c>
      <c r="Q16" s="8">
        <f t="shared" si="0"/>
        <v>0.66769503546099296</v>
      </c>
      <c r="R16" s="14">
        <f t="shared" si="3"/>
        <v>94.15</v>
      </c>
      <c r="S16" s="16" t="str">
        <f t="shared" si="6"/>
        <v>music</v>
      </c>
      <c r="T16" s="16" t="str">
        <f t="shared" si="7"/>
        <v>indie rock</v>
      </c>
    </row>
    <row r="17" spans="1:20">
      <c r="A17">
        <v>15</v>
      </c>
      <c r="B17" t="s">
        <v>1956</v>
      </c>
      <c r="C17" s="3" t="s">
        <v>1957</v>
      </c>
      <c r="D17">
        <v>81200</v>
      </c>
      <c r="E17">
        <v>38414</v>
      </c>
      <c r="F17" s="13" t="s">
        <v>11</v>
      </c>
      <c r="G17">
        <v>452</v>
      </c>
      <c r="H17" t="s">
        <v>2000</v>
      </c>
      <c r="I17" t="s">
        <v>2001</v>
      </c>
      <c r="J17">
        <v>1575957600</v>
      </c>
      <c r="K17">
        <v>1576303200</v>
      </c>
      <c r="L17" s="20">
        <f t="shared" si="1"/>
        <v>43809.25</v>
      </c>
      <c r="M17" s="20">
        <f t="shared" si="2"/>
        <v>43813.25</v>
      </c>
      <c r="N17" t="b">
        <v>0</v>
      </c>
      <c r="O17" t="b">
        <v>0</v>
      </c>
      <c r="P17" t="s">
        <v>2015</v>
      </c>
      <c r="Q17" s="8">
        <f t="shared" si="0"/>
        <v>0.47307881773399013</v>
      </c>
      <c r="R17" s="14">
        <f t="shared" si="3"/>
        <v>84.99</v>
      </c>
      <c r="S17" s="16" t="str">
        <f>LEFT(P17,10)</f>
        <v>technology</v>
      </c>
      <c r="T17" s="16" t="str">
        <f>_xlfn.TEXTAFTER(P17,"/",1,1,1)</f>
        <v>wearables</v>
      </c>
    </row>
    <row r="18" spans="1:20">
      <c r="A18">
        <v>16</v>
      </c>
      <c r="B18" t="s">
        <v>749</v>
      </c>
      <c r="C18" s="3" t="s">
        <v>750</v>
      </c>
      <c r="D18">
        <v>1700</v>
      </c>
      <c r="E18">
        <v>11041</v>
      </c>
      <c r="F18" s="13" t="s">
        <v>8</v>
      </c>
      <c r="G18">
        <v>100</v>
      </c>
      <c r="H18" t="s">
        <v>2000</v>
      </c>
      <c r="I18" t="s">
        <v>2001</v>
      </c>
      <c r="J18">
        <v>1390370400</v>
      </c>
      <c r="K18">
        <v>1392271200</v>
      </c>
      <c r="L18" s="20">
        <f t="shared" si="1"/>
        <v>41661.25</v>
      </c>
      <c r="M18" s="20">
        <f t="shared" si="2"/>
        <v>41683.25</v>
      </c>
      <c r="N18" t="b">
        <v>0</v>
      </c>
      <c r="O18" t="b">
        <v>0</v>
      </c>
      <c r="P18" t="s">
        <v>2016</v>
      </c>
      <c r="Q18" s="8">
        <f t="shared" si="0"/>
        <v>6.4947058823529416</v>
      </c>
      <c r="R18" s="14">
        <f t="shared" si="3"/>
        <v>110.41</v>
      </c>
      <c r="S18" s="16" t="str">
        <f>LEFT(P18,10)</f>
        <v>publishing</v>
      </c>
      <c r="T18" s="16" t="str">
        <f>_xlfn.TEXTAFTER(P18,"/",1,1,1)</f>
        <v>nonfiction</v>
      </c>
    </row>
    <row r="19" spans="1:20">
      <c r="A19">
        <v>17</v>
      </c>
      <c r="B19" t="s">
        <v>330</v>
      </c>
      <c r="C19" s="3" t="s">
        <v>331</v>
      </c>
      <c r="D19">
        <v>84600</v>
      </c>
      <c r="E19">
        <v>134845</v>
      </c>
      <c r="F19" s="13" t="s">
        <v>8</v>
      </c>
      <c r="G19">
        <v>1249</v>
      </c>
      <c r="H19" t="s">
        <v>2000</v>
      </c>
      <c r="I19" t="s">
        <v>2001</v>
      </c>
      <c r="J19">
        <v>1294812000</v>
      </c>
      <c r="K19">
        <v>1294898400</v>
      </c>
      <c r="L19" s="20">
        <f t="shared" si="1"/>
        <v>40555.25</v>
      </c>
      <c r="M19" s="20">
        <f t="shared" si="2"/>
        <v>40556.25</v>
      </c>
      <c r="N19" t="b">
        <v>0</v>
      </c>
      <c r="O19" t="b">
        <v>0</v>
      </c>
      <c r="P19" t="s">
        <v>2017</v>
      </c>
      <c r="Q19" s="8">
        <f t="shared" si="0"/>
        <v>1.5939125295508274</v>
      </c>
      <c r="R19" s="14">
        <f t="shared" si="3"/>
        <v>107.96</v>
      </c>
      <c r="S19" s="18" t="str">
        <f>LEFT(P19,12)</f>
        <v>film &amp; video</v>
      </c>
      <c r="T19" s="16" t="str">
        <f>_xlfn.TEXTAFTER(P19,"/",,TRUE,TRUE)</f>
        <v>animation</v>
      </c>
    </row>
    <row r="20" spans="1:20">
      <c r="A20">
        <v>18</v>
      </c>
      <c r="B20" t="s">
        <v>860</v>
      </c>
      <c r="C20" s="3" t="s">
        <v>861</v>
      </c>
      <c r="D20">
        <v>9100</v>
      </c>
      <c r="E20">
        <v>6089</v>
      </c>
      <c r="F20" s="13" t="s">
        <v>27</v>
      </c>
      <c r="G20">
        <v>135</v>
      </c>
      <c r="H20" t="s">
        <v>2000</v>
      </c>
      <c r="I20" t="s">
        <v>2001</v>
      </c>
      <c r="J20">
        <v>1536382800</v>
      </c>
      <c r="K20">
        <v>1537074000</v>
      </c>
      <c r="L20" s="20">
        <f t="shared" si="1"/>
        <v>43351.208333333328</v>
      </c>
      <c r="M20" s="20">
        <f t="shared" si="2"/>
        <v>43359.208333333328</v>
      </c>
      <c r="N20" t="b">
        <v>0</v>
      </c>
      <c r="O20" t="b">
        <v>0</v>
      </c>
      <c r="P20" t="s">
        <v>2006</v>
      </c>
      <c r="Q20" s="8">
        <f t="shared" si="0"/>
        <v>0.66912087912087914</v>
      </c>
      <c r="R20" s="14">
        <f t="shared" si="3"/>
        <v>45.1</v>
      </c>
      <c r="S20" s="16" t="str">
        <f t="shared" ref="S20:S21" si="8">LEFT(P20,7)</f>
        <v>theater</v>
      </c>
      <c r="T20" s="16" t="str">
        <f t="shared" ref="T20:T21" si="9">_xlfn.TEXTAFTER(P20,"/",1,1,1)</f>
        <v>plays</v>
      </c>
    </row>
    <row r="21" spans="1:20">
      <c r="A21">
        <v>19</v>
      </c>
      <c r="B21" t="s">
        <v>1334</v>
      </c>
      <c r="C21" s="3" t="s">
        <v>1335</v>
      </c>
      <c r="D21">
        <v>62500</v>
      </c>
      <c r="E21">
        <v>30331</v>
      </c>
      <c r="F21" s="13" t="s">
        <v>11</v>
      </c>
      <c r="G21">
        <v>674</v>
      </c>
      <c r="H21" t="s">
        <v>2000</v>
      </c>
      <c r="I21" t="s">
        <v>2001</v>
      </c>
      <c r="J21">
        <v>1551679200</v>
      </c>
      <c r="K21">
        <v>1553490000</v>
      </c>
      <c r="L21" s="20">
        <f t="shared" si="1"/>
        <v>43528.25</v>
      </c>
      <c r="M21" s="20">
        <f t="shared" si="2"/>
        <v>43549.208333333328</v>
      </c>
      <c r="N21" t="b">
        <v>0</v>
      </c>
      <c r="O21" t="b">
        <v>1</v>
      </c>
      <c r="P21" t="s">
        <v>2006</v>
      </c>
      <c r="Q21" s="8">
        <f t="shared" si="0"/>
        <v>0.48529600000000001</v>
      </c>
      <c r="R21" s="14">
        <f t="shared" si="3"/>
        <v>45</v>
      </c>
      <c r="S21" s="16" t="str">
        <f t="shared" si="8"/>
        <v>theater</v>
      </c>
      <c r="T21" s="16" t="str">
        <f t="shared" si="9"/>
        <v>plays</v>
      </c>
    </row>
    <row r="22" spans="1:20">
      <c r="A22">
        <v>20</v>
      </c>
      <c r="B22" t="s">
        <v>1408</v>
      </c>
      <c r="C22" s="3" t="s">
        <v>1409</v>
      </c>
      <c r="D22">
        <v>131800</v>
      </c>
      <c r="E22">
        <v>147936</v>
      </c>
      <c r="F22" s="13" t="s">
        <v>8</v>
      </c>
      <c r="G22">
        <v>1396</v>
      </c>
      <c r="H22" t="s">
        <v>2000</v>
      </c>
      <c r="I22" t="s">
        <v>2001</v>
      </c>
      <c r="J22">
        <v>1406523600</v>
      </c>
      <c r="K22">
        <v>1406523600</v>
      </c>
      <c r="L22" s="20">
        <f t="shared" si="1"/>
        <v>41848.208333333336</v>
      </c>
      <c r="M22" s="20">
        <f t="shared" si="2"/>
        <v>41848.208333333336</v>
      </c>
      <c r="N22" t="b">
        <v>0</v>
      </c>
      <c r="O22" t="b">
        <v>0</v>
      </c>
      <c r="P22" t="s">
        <v>2013</v>
      </c>
      <c r="Q22" s="8">
        <f t="shared" si="0"/>
        <v>1.1224279210925645</v>
      </c>
      <c r="R22" s="14">
        <f t="shared" si="3"/>
        <v>105.97</v>
      </c>
      <c r="S22" s="18" t="str">
        <f>LEFT(P22,12)</f>
        <v>film &amp; video</v>
      </c>
      <c r="T22" s="16" t="str">
        <f>_xlfn.TEXTAFTER(P22,"/",,TRUE,TRUE)</f>
        <v>drama</v>
      </c>
    </row>
    <row r="23" spans="1:20">
      <c r="A23">
        <v>21</v>
      </c>
      <c r="B23" t="s">
        <v>1595</v>
      </c>
      <c r="C23" s="3" t="s">
        <v>1596</v>
      </c>
      <c r="D23">
        <v>94000</v>
      </c>
      <c r="E23">
        <v>38533</v>
      </c>
      <c r="F23" s="13" t="s">
        <v>11</v>
      </c>
      <c r="G23">
        <v>558</v>
      </c>
      <c r="H23" t="s">
        <v>2000</v>
      </c>
      <c r="I23" t="s">
        <v>2001</v>
      </c>
      <c r="J23">
        <v>1313384400</v>
      </c>
      <c r="K23">
        <v>1316322000</v>
      </c>
      <c r="L23" s="20">
        <f t="shared" si="1"/>
        <v>40770.208333333336</v>
      </c>
      <c r="M23" s="20">
        <f t="shared" si="2"/>
        <v>40804.208333333336</v>
      </c>
      <c r="N23" t="b">
        <v>0</v>
      </c>
      <c r="O23" t="b">
        <v>0</v>
      </c>
      <c r="P23" t="s">
        <v>2006</v>
      </c>
      <c r="Q23" s="8">
        <f t="shared" si="0"/>
        <v>0.40992553191489361</v>
      </c>
      <c r="R23" s="14">
        <f t="shared" si="3"/>
        <v>69.06</v>
      </c>
      <c r="S23" s="16" t="str">
        <f t="shared" ref="S23:S24" si="10">LEFT(P23,7)</f>
        <v>theater</v>
      </c>
      <c r="T23" s="16" t="str">
        <f t="shared" ref="T23:T24" si="11">_xlfn.TEXTAFTER(P23,"/",1,1,1)</f>
        <v>plays</v>
      </c>
    </row>
    <row r="24" spans="1:20">
      <c r="A24">
        <v>22</v>
      </c>
      <c r="B24" t="s">
        <v>342</v>
      </c>
      <c r="C24" s="3" t="s">
        <v>343</v>
      </c>
      <c r="D24">
        <v>59100</v>
      </c>
      <c r="E24">
        <v>75690</v>
      </c>
      <c r="F24" s="13" t="s">
        <v>8</v>
      </c>
      <c r="G24">
        <v>890</v>
      </c>
      <c r="H24" t="s">
        <v>2000</v>
      </c>
      <c r="I24" t="s">
        <v>2001</v>
      </c>
      <c r="J24">
        <v>1522731600</v>
      </c>
      <c r="K24">
        <v>1524027600</v>
      </c>
      <c r="L24" s="20">
        <f t="shared" si="1"/>
        <v>43193.208333333328</v>
      </c>
      <c r="M24" s="20">
        <f t="shared" si="2"/>
        <v>43208.208333333328</v>
      </c>
      <c r="N24" t="b">
        <v>0</v>
      </c>
      <c r="O24" t="b">
        <v>0</v>
      </c>
      <c r="P24" t="s">
        <v>2006</v>
      </c>
      <c r="Q24" s="8">
        <f t="shared" si="0"/>
        <v>1.2807106598984772</v>
      </c>
      <c r="R24" s="14">
        <f t="shared" si="3"/>
        <v>85.04</v>
      </c>
      <c r="S24" s="16" t="str">
        <f t="shared" si="10"/>
        <v>theater</v>
      </c>
      <c r="T24" s="16" t="str">
        <f t="shared" si="11"/>
        <v>plays</v>
      </c>
    </row>
    <row r="25" spans="1:20">
      <c r="A25">
        <v>23</v>
      </c>
      <c r="B25" t="s">
        <v>620</v>
      </c>
      <c r="C25" s="3" t="s">
        <v>621</v>
      </c>
      <c r="D25">
        <v>4500</v>
      </c>
      <c r="E25">
        <v>14942</v>
      </c>
      <c r="F25" s="13" t="s">
        <v>8</v>
      </c>
      <c r="G25">
        <v>142</v>
      </c>
      <c r="H25" t="s">
        <v>2009</v>
      </c>
      <c r="I25" t="s">
        <v>2010</v>
      </c>
      <c r="J25">
        <v>1550124000</v>
      </c>
      <c r="K25">
        <v>1554699600</v>
      </c>
      <c r="L25" s="20">
        <f t="shared" si="1"/>
        <v>43510.25</v>
      </c>
      <c r="M25" s="20">
        <f t="shared" si="2"/>
        <v>43563.208333333328</v>
      </c>
      <c r="N25" t="b">
        <v>0</v>
      </c>
      <c r="O25" t="b">
        <v>0</v>
      </c>
      <c r="P25" t="s">
        <v>2011</v>
      </c>
      <c r="Q25" s="8">
        <f t="shared" si="0"/>
        <v>3.3204444444444445</v>
      </c>
      <c r="R25" s="14">
        <f t="shared" si="3"/>
        <v>105.23</v>
      </c>
      <c r="S25" s="18" t="str">
        <f>LEFT(P25,12)</f>
        <v>film &amp; video</v>
      </c>
      <c r="T25" s="16" t="str">
        <f>_xlfn.TEXTAFTER(P25,"/",,TRUE,TRUE)</f>
        <v>documentary</v>
      </c>
    </row>
    <row r="26" spans="1:20">
      <c r="A26">
        <v>24</v>
      </c>
      <c r="B26" t="s">
        <v>1575</v>
      </c>
      <c r="C26" s="3" t="s">
        <v>1576</v>
      </c>
      <c r="D26">
        <v>92400</v>
      </c>
      <c r="E26">
        <v>104257</v>
      </c>
      <c r="F26" s="13" t="s">
        <v>8</v>
      </c>
      <c r="G26">
        <v>2673</v>
      </c>
      <c r="H26" t="s">
        <v>2000</v>
      </c>
      <c r="I26" t="s">
        <v>2001</v>
      </c>
      <c r="J26">
        <v>1403326800</v>
      </c>
      <c r="K26">
        <v>1403499600</v>
      </c>
      <c r="L26" s="20">
        <f t="shared" si="1"/>
        <v>41811.208333333336</v>
      </c>
      <c r="M26" s="20">
        <f t="shared" si="2"/>
        <v>41813.208333333336</v>
      </c>
      <c r="N26" t="b">
        <v>0</v>
      </c>
      <c r="O26" t="b">
        <v>0</v>
      </c>
      <c r="P26" t="s">
        <v>2015</v>
      </c>
      <c r="Q26" s="8">
        <f t="shared" si="0"/>
        <v>1.1283225108225108</v>
      </c>
      <c r="R26" s="14">
        <f t="shared" si="3"/>
        <v>39</v>
      </c>
      <c r="S26" s="16" t="str">
        <f>LEFT(P26,10)</f>
        <v>technology</v>
      </c>
      <c r="T26" s="16" t="str">
        <f>_xlfn.TEXTAFTER(P26,"/",1,1,1)</f>
        <v>wearables</v>
      </c>
    </row>
    <row r="27" spans="1:20">
      <c r="A27">
        <v>25</v>
      </c>
      <c r="B27" t="s">
        <v>250</v>
      </c>
      <c r="C27" s="3" t="s">
        <v>251</v>
      </c>
      <c r="D27">
        <v>5500</v>
      </c>
      <c r="E27">
        <v>11904</v>
      </c>
      <c r="F27" s="13" t="s">
        <v>8</v>
      </c>
      <c r="G27">
        <v>163</v>
      </c>
      <c r="H27" t="s">
        <v>2000</v>
      </c>
      <c r="I27" t="s">
        <v>2001</v>
      </c>
      <c r="J27">
        <v>1305694800</v>
      </c>
      <c r="K27">
        <v>1307422800</v>
      </c>
      <c r="L27" s="20">
        <f t="shared" si="1"/>
        <v>40681.208333333336</v>
      </c>
      <c r="M27" s="20">
        <f t="shared" si="2"/>
        <v>40701.208333333336</v>
      </c>
      <c r="N27" t="b">
        <v>0</v>
      </c>
      <c r="O27" t="b">
        <v>1</v>
      </c>
      <c r="P27" t="s">
        <v>2018</v>
      </c>
      <c r="Q27" s="8">
        <f t="shared" si="0"/>
        <v>2.1643636363636363</v>
      </c>
      <c r="R27" s="14">
        <f t="shared" si="3"/>
        <v>73.03</v>
      </c>
      <c r="S27" s="16" t="str">
        <f>LEFT(P27,5)</f>
        <v>games</v>
      </c>
      <c r="T27" s="16" t="str">
        <f>_xlfn.TEXTAFTER(P27,"/",1,TRUE,TRUE)</f>
        <v>video games</v>
      </c>
    </row>
    <row r="28" spans="1:20">
      <c r="A28">
        <v>26</v>
      </c>
      <c r="B28" t="s">
        <v>1668</v>
      </c>
      <c r="C28" s="3" t="s">
        <v>1669</v>
      </c>
      <c r="D28">
        <v>107500</v>
      </c>
      <c r="E28">
        <v>51814</v>
      </c>
      <c r="F28" s="13" t="s">
        <v>27</v>
      </c>
      <c r="G28">
        <v>1480</v>
      </c>
      <c r="H28" t="s">
        <v>2000</v>
      </c>
      <c r="I28" t="s">
        <v>2001</v>
      </c>
      <c r="J28">
        <v>1533013200</v>
      </c>
      <c r="K28">
        <v>1535346000</v>
      </c>
      <c r="L28" s="20">
        <f t="shared" si="1"/>
        <v>43312.208333333328</v>
      </c>
      <c r="M28" s="20">
        <f t="shared" si="2"/>
        <v>43339.208333333328</v>
      </c>
      <c r="N28" t="b">
        <v>0</v>
      </c>
      <c r="O28" t="b">
        <v>0</v>
      </c>
      <c r="P28" t="s">
        <v>2006</v>
      </c>
      <c r="Q28" s="8">
        <f t="shared" si="0"/>
        <v>0.4819906976744186</v>
      </c>
      <c r="R28" s="14">
        <f t="shared" si="3"/>
        <v>35.01</v>
      </c>
      <c r="S28" s="16" t="str">
        <f>LEFT(P28,7)</f>
        <v>theater</v>
      </c>
      <c r="T28" s="16" t="str">
        <f>_xlfn.TEXTAFTER(P28,"/",1,1,1)</f>
        <v>plays</v>
      </c>
    </row>
    <row r="29" spans="1:20">
      <c r="A29">
        <v>27</v>
      </c>
      <c r="B29" t="s">
        <v>137</v>
      </c>
      <c r="C29" s="3" t="s">
        <v>138</v>
      </c>
      <c r="D29">
        <v>2000</v>
      </c>
      <c r="E29">
        <v>1599</v>
      </c>
      <c r="F29" s="13" t="s">
        <v>11</v>
      </c>
      <c r="G29">
        <v>15</v>
      </c>
      <c r="H29" t="s">
        <v>2000</v>
      </c>
      <c r="I29" t="s">
        <v>2001</v>
      </c>
      <c r="J29">
        <v>1443848400</v>
      </c>
      <c r="K29">
        <v>1444539600</v>
      </c>
      <c r="L29" s="20">
        <f t="shared" si="1"/>
        <v>42280.208333333328</v>
      </c>
      <c r="M29" s="20">
        <f t="shared" si="2"/>
        <v>42288.208333333328</v>
      </c>
      <c r="N29" t="b">
        <v>0</v>
      </c>
      <c r="O29" t="b">
        <v>0</v>
      </c>
      <c r="P29" t="s">
        <v>2002</v>
      </c>
      <c r="Q29" s="8">
        <f t="shared" si="0"/>
        <v>0.79949999999999999</v>
      </c>
      <c r="R29" s="14">
        <f t="shared" si="3"/>
        <v>106.6</v>
      </c>
      <c r="S29" s="16" t="str">
        <f>LEFT(P29,5)</f>
        <v>music</v>
      </c>
      <c r="T29" s="16" t="str">
        <f>_xlfn.TEXTAFTER(P29,"/",1)</f>
        <v>rock</v>
      </c>
    </row>
    <row r="30" spans="1:20">
      <c r="A30">
        <v>28</v>
      </c>
      <c r="B30" t="s">
        <v>256</v>
      </c>
      <c r="C30" s="3" t="s">
        <v>257</v>
      </c>
      <c r="D30">
        <v>130800</v>
      </c>
      <c r="E30">
        <v>137635</v>
      </c>
      <c r="F30" s="13" t="s">
        <v>8</v>
      </c>
      <c r="G30">
        <v>2220</v>
      </c>
      <c r="H30" t="s">
        <v>2000</v>
      </c>
      <c r="I30" t="s">
        <v>2001</v>
      </c>
      <c r="J30">
        <v>1265695200</v>
      </c>
      <c r="K30">
        <v>1267682400</v>
      </c>
      <c r="L30" s="20">
        <f t="shared" si="1"/>
        <v>40218.25</v>
      </c>
      <c r="M30" s="20">
        <f t="shared" si="2"/>
        <v>40241.25</v>
      </c>
      <c r="N30" t="b">
        <v>0</v>
      </c>
      <c r="O30" t="b">
        <v>1</v>
      </c>
      <c r="P30" t="s">
        <v>2006</v>
      </c>
      <c r="Q30" s="8">
        <f t="shared" si="0"/>
        <v>1.0522553516819573</v>
      </c>
      <c r="R30" s="14">
        <f t="shared" si="3"/>
        <v>62</v>
      </c>
      <c r="S30" s="16" t="str">
        <f>LEFT(P30,7)</f>
        <v>theater</v>
      </c>
      <c r="T30" s="16" t="str">
        <f>_xlfn.TEXTAFTER(P30,"/",1,1,1)</f>
        <v>plays</v>
      </c>
    </row>
    <row r="31" spans="1:20">
      <c r="A31">
        <v>29</v>
      </c>
      <c r="B31" t="s">
        <v>852</v>
      </c>
      <c r="C31" s="3" t="s">
        <v>853</v>
      </c>
      <c r="D31">
        <v>45900</v>
      </c>
      <c r="E31">
        <v>150965</v>
      </c>
      <c r="F31" s="13" t="s">
        <v>8</v>
      </c>
      <c r="G31">
        <v>1606</v>
      </c>
      <c r="H31" t="s">
        <v>2019</v>
      </c>
      <c r="I31" t="s">
        <v>2020</v>
      </c>
      <c r="J31">
        <v>1532062800</v>
      </c>
      <c r="K31">
        <v>1535518800</v>
      </c>
      <c r="L31" s="20">
        <f t="shared" si="1"/>
        <v>43301.208333333328</v>
      </c>
      <c r="M31" s="20">
        <f t="shared" si="2"/>
        <v>43341.208333333328</v>
      </c>
      <c r="N31" t="b">
        <v>0</v>
      </c>
      <c r="O31" t="b">
        <v>0</v>
      </c>
      <c r="P31" t="s">
        <v>2021</v>
      </c>
      <c r="Q31" s="8">
        <f t="shared" si="0"/>
        <v>3.2889978213507627</v>
      </c>
      <c r="R31" s="14">
        <f t="shared" si="3"/>
        <v>94</v>
      </c>
      <c r="S31" s="18" t="str">
        <f t="shared" ref="S31:S32" si="12">LEFT(P31,12)</f>
        <v>film &amp; video</v>
      </c>
      <c r="T31" s="16" t="str">
        <f t="shared" ref="T31:T33" si="13">_xlfn.TEXTAFTER(P31,"/",,TRUE,TRUE)</f>
        <v>shorts</v>
      </c>
    </row>
    <row r="32" spans="1:20">
      <c r="A32">
        <v>30</v>
      </c>
      <c r="B32" t="s">
        <v>318</v>
      </c>
      <c r="C32" s="3" t="s">
        <v>319</v>
      </c>
      <c r="D32">
        <v>9000</v>
      </c>
      <c r="E32">
        <v>14455</v>
      </c>
      <c r="F32" s="13" t="s">
        <v>8</v>
      </c>
      <c r="G32">
        <v>129</v>
      </c>
      <c r="H32" t="s">
        <v>2000</v>
      </c>
      <c r="I32" t="s">
        <v>2001</v>
      </c>
      <c r="J32">
        <v>1558674000</v>
      </c>
      <c r="K32">
        <v>1559106000</v>
      </c>
      <c r="L32" s="20">
        <f t="shared" si="1"/>
        <v>43609.208333333328</v>
      </c>
      <c r="M32" s="20">
        <f t="shared" si="2"/>
        <v>43614.208333333328</v>
      </c>
      <c r="N32" t="b">
        <v>0</v>
      </c>
      <c r="O32" t="b">
        <v>0</v>
      </c>
      <c r="P32" t="s">
        <v>2017</v>
      </c>
      <c r="Q32" s="8">
        <f t="shared" si="0"/>
        <v>1.606111111111111</v>
      </c>
      <c r="R32" s="14">
        <f t="shared" si="3"/>
        <v>112.05</v>
      </c>
      <c r="S32" s="18" t="str">
        <f t="shared" si="12"/>
        <v>film &amp; video</v>
      </c>
      <c r="T32" s="16" t="str">
        <f t="shared" si="13"/>
        <v>animation</v>
      </c>
    </row>
    <row r="33" spans="1:20">
      <c r="A33">
        <v>31</v>
      </c>
      <c r="B33" t="s">
        <v>1571</v>
      </c>
      <c r="C33" s="3" t="s">
        <v>1572</v>
      </c>
      <c r="D33">
        <v>3500</v>
      </c>
      <c r="E33">
        <v>10850</v>
      </c>
      <c r="F33" s="13" t="s">
        <v>8</v>
      </c>
      <c r="G33">
        <v>226</v>
      </c>
      <c r="H33" t="s">
        <v>2009</v>
      </c>
      <c r="I33" t="s">
        <v>2010</v>
      </c>
      <c r="J33">
        <v>1451973600</v>
      </c>
      <c r="K33">
        <v>1454392800</v>
      </c>
      <c r="L33" s="20">
        <f t="shared" si="1"/>
        <v>42374.25</v>
      </c>
      <c r="M33" s="20">
        <f t="shared" si="2"/>
        <v>42402.25</v>
      </c>
      <c r="N33" t="b">
        <v>0</v>
      </c>
      <c r="O33" t="b">
        <v>0</v>
      </c>
      <c r="P33" t="s">
        <v>2018</v>
      </c>
      <c r="Q33" s="8">
        <f t="shared" si="0"/>
        <v>3.1</v>
      </c>
      <c r="R33" s="14">
        <f t="shared" si="3"/>
        <v>48.01</v>
      </c>
      <c r="S33" s="16" t="str">
        <f>LEFT(P33,5)</f>
        <v>games</v>
      </c>
      <c r="T33" s="16" t="str">
        <f t="shared" si="13"/>
        <v>video games</v>
      </c>
    </row>
    <row r="34" spans="1:20">
      <c r="A34">
        <v>32</v>
      </c>
      <c r="B34" t="s">
        <v>821</v>
      </c>
      <c r="C34" s="3" t="s">
        <v>822</v>
      </c>
      <c r="D34">
        <v>101000</v>
      </c>
      <c r="E34">
        <v>87676</v>
      </c>
      <c r="F34" s="13" t="s">
        <v>11</v>
      </c>
      <c r="G34">
        <v>2307</v>
      </c>
      <c r="H34" t="s">
        <v>2022</v>
      </c>
      <c r="I34" t="s">
        <v>2023</v>
      </c>
      <c r="J34">
        <v>1515564000</v>
      </c>
      <c r="K34">
        <v>1517896800</v>
      </c>
      <c r="L34" s="20">
        <f t="shared" si="1"/>
        <v>43110.25</v>
      </c>
      <c r="M34" s="20">
        <f t="shared" si="2"/>
        <v>43137.25</v>
      </c>
      <c r="N34" t="b">
        <v>0</v>
      </c>
      <c r="O34" t="b">
        <v>0</v>
      </c>
      <c r="P34" t="s">
        <v>2011</v>
      </c>
      <c r="Q34" s="8">
        <f t="shared" si="0"/>
        <v>0.86807920792079207</v>
      </c>
      <c r="R34" s="14">
        <f t="shared" si="3"/>
        <v>38</v>
      </c>
      <c r="S34" s="18" t="str">
        <f>LEFT(P34,12)</f>
        <v>film &amp; video</v>
      </c>
      <c r="T34" s="16" t="str">
        <f>_xlfn.TEXTAFTER(P34,"/",,TRUE,TRUE)</f>
        <v>documentary</v>
      </c>
    </row>
    <row r="35" spans="1:20">
      <c r="A35">
        <v>33</v>
      </c>
      <c r="B35" t="s">
        <v>151</v>
      </c>
      <c r="C35" s="3" t="s">
        <v>152</v>
      </c>
      <c r="D35">
        <v>50200</v>
      </c>
      <c r="E35">
        <v>189666</v>
      </c>
      <c r="F35" s="13" t="s">
        <v>8</v>
      </c>
      <c r="G35">
        <v>5419</v>
      </c>
      <c r="H35" t="s">
        <v>2000</v>
      </c>
      <c r="I35" t="s">
        <v>2001</v>
      </c>
      <c r="J35">
        <v>1412485200</v>
      </c>
      <c r="K35">
        <v>1415685600</v>
      </c>
      <c r="L35" s="20">
        <f t="shared" si="1"/>
        <v>41917.208333333336</v>
      </c>
      <c r="M35" s="20">
        <f t="shared" si="2"/>
        <v>41954.25</v>
      </c>
      <c r="N35" t="b">
        <v>0</v>
      </c>
      <c r="O35" t="b">
        <v>0</v>
      </c>
      <c r="P35" t="s">
        <v>2006</v>
      </c>
      <c r="Q35" s="8">
        <f t="shared" si="0"/>
        <v>3.7782071713147412</v>
      </c>
      <c r="R35" s="14">
        <f t="shared" si="3"/>
        <v>35</v>
      </c>
      <c r="S35" s="16" t="str">
        <f>LEFT(P35,7)</f>
        <v>theater</v>
      </c>
      <c r="T35" s="16" t="str">
        <f>_xlfn.TEXTAFTER(P35,"/",1,1,1)</f>
        <v>plays</v>
      </c>
    </row>
    <row r="36" spans="1:20" ht="31.5">
      <c r="A36">
        <v>34</v>
      </c>
      <c r="B36" t="s">
        <v>1041</v>
      </c>
      <c r="C36" s="3" t="s">
        <v>1042</v>
      </c>
      <c r="D36">
        <v>9300</v>
      </c>
      <c r="E36">
        <v>14025</v>
      </c>
      <c r="F36" s="13" t="s">
        <v>8</v>
      </c>
      <c r="G36">
        <v>165</v>
      </c>
      <c r="H36" t="s">
        <v>2000</v>
      </c>
      <c r="I36" t="s">
        <v>2001</v>
      </c>
      <c r="J36">
        <v>1490245200</v>
      </c>
      <c r="K36">
        <v>1490677200</v>
      </c>
      <c r="L36" s="20">
        <f t="shared" si="1"/>
        <v>42817.208333333328</v>
      </c>
      <c r="M36" s="20">
        <f t="shared" si="2"/>
        <v>42822.208333333328</v>
      </c>
      <c r="N36" t="b">
        <v>0</v>
      </c>
      <c r="O36" t="b">
        <v>0</v>
      </c>
      <c r="P36" t="s">
        <v>2011</v>
      </c>
      <c r="Q36" s="8">
        <f t="shared" si="0"/>
        <v>1.5080645161290323</v>
      </c>
      <c r="R36" s="14">
        <f t="shared" si="3"/>
        <v>85</v>
      </c>
      <c r="S36" s="18" t="str">
        <f t="shared" ref="S36:S37" si="14">LEFT(P36,12)</f>
        <v>film &amp; video</v>
      </c>
      <c r="T36" s="16" t="str">
        <f t="shared" ref="T36:T37" si="15">_xlfn.TEXTAFTER(P36,"/",,TRUE,TRUE)</f>
        <v>documentary</v>
      </c>
    </row>
    <row r="37" spans="1:20">
      <c r="A37">
        <v>35</v>
      </c>
      <c r="B37" t="s">
        <v>1164</v>
      </c>
      <c r="C37" s="3" t="s">
        <v>1165</v>
      </c>
      <c r="D37">
        <v>125500</v>
      </c>
      <c r="E37">
        <v>188628</v>
      </c>
      <c r="F37" s="13" t="s">
        <v>8</v>
      </c>
      <c r="G37">
        <v>1965</v>
      </c>
      <c r="H37" t="s">
        <v>2007</v>
      </c>
      <c r="I37" t="s">
        <v>2008</v>
      </c>
      <c r="J37">
        <v>1547877600</v>
      </c>
      <c r="K37">
        <v>1551506400</v>
      </c>
      <c r="L37" s="20">
        <f t="shared" si="1"/>
        <v>43484.25</v>
      </c>
      <c r="M37" s="20">
        <f t="shared" si="2"/>
        <v>43526.25</v>
      </c>
      <c r="N37" t="b">
        <v>0</v>
      </c>
      <c r="O37" t="b">
        <v>1</v>
      </c>
      <c r="P37" t="s">
        <v>2013</v>
      </c>
      <c r="Q37" s="8">
        <f t="shared" si="0"/>
        <v>1.5030119521912351</v>
      </c>
      <c r="R37" s="14">
        <f t="shared" si="3"/>
        <v>95.99</v>
      </c>
      <c r="S37" s="18" t="str">
        <f t="shared" si="14"/>
        <v>film &amp; video</v>
      </c>
      <c r="T37" s="16" t="str">
        <f t="shared" si="15"/>
        <v>drama</v>
      </c>
    </row>
    <row r="38" spans="1:20">
      <c r="A38">
        <v>36</v>
      </c>
      <c r="B38" t="s">
        <v>828</v>
      </c>
      <c r="C38" s="3" t="s">
        <v>829</v>
      </c>
      <c r="D38">
        <v>700</v>
      </c>
      <c r="E38">
        <v>1101</v>
      </c>
      <c r="F38" s="13" t="s">
        <v>8</v>
      </c>
      <c r="G38">
        <v>16</v>
      </c>
      <c r="H38" t="s">
        <v>2000</v>
      </c>
      <c r="I38" t="s">
        <v>2001</v>
      </c>
      <c r="J38">
        <v>1298700000</v>
      </c>
      <c r="K38">
        <v>1300856400</v>
      </c>
      <c r="L38" s="20">
        <f t="shared" si="1"/>
        <v>40600.25</v>
      </c>
      <c r="M38" s="20">
        <f t="shared" si="2"/>
        <v>40625.208333333336</v>
      </c>
      <c r="N38" t="b">
        <v>0</v>
      </c>
      <c r="O38" t="b">
        <v>0</v>
      </c>
      <c r="P38" t="s">
        <v>2006</v>
      </c>
      <c r="Q38" s="8">
        <f t="shared" si="0"/>
        <v>1.572857142857143</v>
      </c>
      <c r="R38" s="14">
        <f t="shared" si="3"/>
        <v>68.81</v>
      </c>
      <c r="S38" s="16" t="str">
        <f>LEFT(P38,7)</f>
        <v>theater</v>
      </c>
      <c r="T38" s="16" t="str">
        <f>_xlfn.TEXTAFTER(P38,"/",1,1,1)</f>
        <v>plays</v>
      </c>
    </row>
    <row r="39" spans="1:20" ht="31.5">
      <c r="A39">
        <v>37</v>
      </c>
      <c r="B39" t="s">
        <v>143</v>
      </c>
      <c r="C39" s="3" t="s">
        <v>144</v>
      </c>
      <c r="D39">
        <v>8100</v>
      </c>
      <c r="E39">
        <v>11339</v>
      </c>
      <c r="F39" s="13" t="s">
        <v>8</v>
      </c>
      <c r="G39">
        <v>107</v>
      </c>
      <c r="H39" t="s">
        <v>2000</v>
      </c>
      <c r="I39" t="s">
        <v>2001</v>
      </c>
      <c r="J39">
        <v>1570338000</v>
      </c>
      <c r="K39">
        <v>1573192800</v>
      </c>
      <c r="L39" s="20">
        <f t="shared" si="1"/>
        <v>43744.208333333328</v>
      </c>
      <c r="M39" s="20">
        <f t="shared" si="2"/>
        <v>43777.25</v>
      </c>
      <c r="N39" t="b">
        <v>0</v>
      </c>
      <c r="O39" t="b">
        <v>1</v>
      </c>
      <c r="P39" t="s">
        <v>2024</v>
      </c>
      <c r="Q39" s="8">
        <f t="shared" si="0"/>
        <v>1.3998765432098765</v>
      </c>
      <c r="R39" s="14">
        <f t="shared" si="3"/>
        <v>105.97</v>
      </c>
      <c r="S39" s="16" t="str">
        <f>LEFT(P39,10)</f>
        <v>publishing</v>
      </c>
      <c r="T39" s="16" t="str">
        <f>_xlfn.TEXTAFTER(P39,"/",1,1,1)</f>
        <v>fiction</v>
      </c>
    </row>
    <row r="40" spans="1:20">
      <c r="A40">
        <v>38</v>
      </c>
      <c r="B40" t="s">
        <v>1043</v>
      </c>
      <c r="C40" s="3" t="s">
        <v>1044</v>
      </c>
      <c r="D40">
        <v>3100</v>
      </c>
      <c r="E40">
        <v>10085</v>
      </c>
      <c r="F40" s="13" t="s">
        <v>8</v>
      </c>
      <c r="G40">
        <v>134</v>
      </c>
      <c r="H40" t="s">
        <v>2000</v>
      </c>
      <c r="I40" t="s">
        <v>2001</v>
      </c>
      <c r="J40">
        <v>1287378000</v>
      </c>
      <c r="K40">
        <v>1287810000</v>
      </c>
      <c r="L40" s="20">
        <f t="shared" si="1"/>
        <v>40469.208333333336</v>
      </c>
      <c r="M40" s="20">
        <f t="shared" si="2"/>
        <v>40474.208333333336</v>
      </c>
      <c r="N40" t="b">
        <v>0</v>
      </c>
      <c r="O40" t="b">
        <v>0</v>
      </c>
      <c r="P40" t="s">
        <v>2025</v>
      </c>
      <c r="Q40" s="8">
        <f t="shared" si="0"/>
        <v>3.2532258064516131</v>
      </c>
      <c r="R40" s="14">
        <f t="shared" si="3"/>
        <v>75.260000000000005</v>
      </c>
      <c r="S40" s="16" t="str">
        <f>LEFT(P40,11)</f>
        <v>photography</v>
      </c>
      <c r="T40" s="16" t="str">
        <f>_xlfn.TEXTAFTER(P40,"/",1,1,1)</f>
        <v>photography books</v>
      </c>
    </row>
    <row r="41" spans="1:20">
      <c r="A41">
        <v>39</v>
      </c>
      <c r="B41" t="s">
        <v>918</v>
      </c>
      <c r="C41" s="3" t="s">
        <v>919</v>
      </c>
      <c r="D41">
        <v>9900</v>
      </c>
      <c r="E41">
        <v>5027</v>
      </c>
      <c r="F41" s="13" t="s">
        <v>11</v>
      </c>
      <c r="G41">
        <v>88</v>
      </c>
      <c r="H41" t="s">
        <v>2007</v>
      </c>
      <c r="I41" t="s">
        <v>2008</v>
      </c>
      <c r="J41">
        <v>1361772000</v>
      </c>
      <c r="K41">
        <v>1362978000</v>
      </c>
      <c r="L41" s="20">
        <f t="shared" si="1"/>
        <v>41330.25</v>
      </c>
      <c r="M41" s="20">
        <f t="shared" si="2"/>
        <v>41344.208333333336</v>
      </c>
      <c r="N41" t="b">
        <v>0</v>
      </c>
      <c r="O41" t="b">
        <v>0</v>
      </c>
      <c r="P41" t="s">
        <v>2006</v>
      </c>
      <c r="Q41" s="8">
        <f t="shared" si="0"/>
        <v>0.50777777777777777</v>
      </c>
      <c r="R41" s="14">
        <f t="shared" si="3"/>
        <v>57.13</v>
      </c>
      <c r="S41" s="16" t="str">
        <f>LEFT(P41,7)</f>
        <v>theater</v>
      </c>
      <c r="T41" s="16" t="str">
        <f>_xlfn.TEXTAFTER(P41,"/",1,1,1)</f>
        <v>plays</v>
      </c>
    </row>
    <row r="42" spans="1:20">
      <c r="A42">
        <v>40</v>
      </c>
      <c r="B42" t="s">
        <v>568</v>
      </c>
      <c r="C42" s="3" t="s">
        <v>569</v>
      </c>
      <c r="D42">
        <v>8800</v>
      </c>
      <c r="E42">
        <v>14878</v>
      </c>
      <c r="F42" s="13" t="s">
        <v>8</v>
      </c>
      <c r="G42">
        <v>198</v>
      </c>
      <c r="H42" t="s">
        <v>2000</v>
      </c>
      <c r="I42" t="s">
        <v>2001</v>
      </c>
      <c r="J42">
        <v>1275714000</v>
      </c>
      <c r="K42">
        <v>1277355600</v>
      </c>
      <c r="L42" s="20">
        <f t="shared" si="1"/>
        <v>40334.208333333336</v>
      </c>
      <c r="M42" s="20">
        <f t="shared" si="2"/>
        <v>40353.208333333336</v>
      </c>
      <c r="N42" t="b">
        <v>0</v>
      </c>
      <c r="O42" t="b">
        <v>1</v>
      </c>
      <c r="P42" t="s">
        <v>2015</v>
      </c>
      <c r="Q42" s="8">
        <f t="shared" si="0"/>
        <v>1.6906818181818182</v>
      </c>
      <c r="R42" s="14">
        <f t="shared" si="3"/>
        <v>75.14</v>
      </c>
      <c r="S42" s="16" t="str">
        <f>LEFT(P42,10)</f>
        <v>technology</v>
      </c>
      <c r="T42" s="16" t="str">
        <f>_xlfn.TEXTAFTER(P42,"/",1,1,1)</f>
        <v>wearables</v>
      </c>
    </row>
    <row r="43" spans="1:20">
      <c r="A43">
        <v>41</v>
      </c>
      <c r="B43" t="s">
        <v>1850</v>
      </c>
      <c r="C43" s="3" t="s">
        <v>1851</v>
      </c>
      <c r="D43">
        <v>5600</v>
      </c>
      <c r="E43">
        <v>11924</v>
      </c>
      <c r="F43" s="13" t="s">
        <v>8</v>
      </c>
      <c r="G43">
        <v>111</v>
      </c>
      <c r="H43" t="s">
        <v>2022</v>
      </c>
      <c r="I43" t="s">
        <v>2023</v>
      </c>
      <c r="J43">
        <v>1346734800</v>
      </c>
      <c r="K43">
        <v>1348981200</v>
      </c>
      <c r="L43" s="20">
        <f t="shared" si="1"/>
        <v>41156.208333333336</v>
      </c>
      <c r="M43" s="20">
        <f t="shared" si="2"/>
        <v>41182.208333333336</v>
      </c>
      <c r="N43" t="b">
        <v>0</v>
      </c>
      <c r="O43" t="b">
        <v>1</v>
      </c>
      <c r="P43" t="s">
        <v>2002</v>
      </c>
      <c r="Q43" s="8">
        <f t="shared" si="0"/>
        <v>2.1292857142857144</v>
      </c>
      <c r="R43" s="14">
        <f t="shared" si="3"/>
        <v>107.42</v>
      </c>
      <c r="S43" s="16" t="str">
        <f>LEFT(P43,5)</f>
        <v>music</v>
      </c>
      <c r="T43" s="16" t="str">
        <f>_xlfn.TEXTAFTER(P43,"/",1)</f>
        <v>rock</v>
      </c>
    </row>
    <row r="44" spans="1:20">
      <c r="A44">
        <v>42</v>
      </c>
      <c r="B44" t="s">
        <v>1864</v>
      </c>
      <c r="C44" s="3" t="s">
        <v>1865</v>
      </c>
      <c r="D44">
        <v>1800</v>
      </c>
      <c r="E44">
        <v>7991</v>
      </c>
      <c r="F44" s="13" t="s">
        <v>8</v>
      </c>
      <c r="G44">
        <v>222</v>
      </c>
      <c r="H44" t="s">
        <v>2000</v>
      </c>
      <c r="I44" t="s">
        <v>2001</v>
      </c>
      <c r="J44">
        <v>1309755600</v>
      </c>
      <c r="K44">
        <v>1310533200</v>
      </c>
      <c r="L44" s="20">
        <f t="shared" si="1"/>
        <v>40728.208333333336</v>
      </c>
      <c r="M44" s="20">
        <f t="shared" si="2"/>
        <v>40737.208333333336</v>
      </c>
      <c r="N44" t="b">
        <v>0</v>
      </c>
      <c r="O44" t="b">
        <v>0</v>
      </c>
      <c r="P44" s="16" t="s">
        <v>1999</v>
      </c>
      <c r="Q44" s="8">
        <f t="shared" si="0"/>
        <v>4.4394444444444447</v>
      </c>
      <c r="R44" s="14">
        <f t="shared" si="3"/>
        <v>36</v>
      </c>
      <c r="S44" s="16" t="str">
        <f>LEFT(P44,4)</f>
        <v>food</v>
      </c>
      <c r="T44" s="16" t="str">
        <f>RIGHT(P44,11)</f>
        <v>food trucks</v>
      </c>
    </row>
    <row r="45" spans="1:20">
      <c r="A45">
        <v>43</v>
      </c>
      <c r="B45" t="s">
        <v>1569</v>
      </c>
      <c r="C45" s="3" t="s">
        <v>1570</v>
      </c>
      <c r="D45">
        <v>90200</v>
      </c>
      <c r="E45">
        <v>167717</v>
      </c>
      <c r="F45" s="13" t="s">
        <v>8</v>
      </c>
      <c r="G45">
        <v>6212</v>
      </c>
      <c r="H45" t="s">
        <v>2000</v>
      </c>
      <c r="I45" t="s">
        <v>2001</v>
      </c>
      <c r="J45">
        <v>1406178000</v>
      </c>
      <c r="K45">
        <v>1407560400</v>
      </c>
      <c r="L45" s="20">
        <f t="shared" si="1"/>
        <v>41844.208333333336</v>
      </c>
      <c r="M45" s="20">
        <f t="shared" si="2"/>
        <v>41860.208333333336</v>
      </c>
      <c r="N45" t="b">
        <v>0</v>
      </c>
      <c r="O45" t="b">
        <v>0</v>
      </c>
      <c r="P45" t="s">
        <v>2026</v>
      </c>
      <c r="Q45" s="8">
        <f t="shared" si="0"/>
        <v>1.859390243902439</v>
      </c>
      <c r="R45" s="14">
        <f t="shared" si="3"/>
        <v>27</v>
      </c>
      <c r="S45" s="16" t="str">
        <f t="shared" ref="S45:S46" si="16">LEFT(P45,10)</f>
        <v>publishing</v>
      </c>
      <c r="T45" s="16" t="str">
        <f t="shared" ref="T45:T46" si="17">_xlfn.TEXTAFTER(P45,"/",1,1,1)</f>
        <v>radio &amp; podcasts</v>
      </c>
    </row>
    <row r="46" spans="1:20">
      <c r="A46">
        <v>44</v>
      </c>
      <c r="B46" t="s">
        <v>1414</v>
      </c>
      <c r="C46" s="3" t="s">
        <v>1415</v>
      </c>
      <c r="D46">
        <v>1600</v>
      </c>
      <c r="E46">
        <v>10541</v>
      </c>
      <c r="F46" s="13" t="s">
        <v>8</v>
      </c>
      <c r="G46">
        <v>98</v>
      </c>
      <c r="H46" t="s">
        <v>2007</v>
      </c>
      <c r="I46" t="s">
        <v>2008</v>
      </c>
      <c r="J46">
        <v>1552798800</v>
      </c>
      <c r="K46">
        <v>1552885200</v>
      </c>
      <c r="L46" s="20">
        <f t="shared" si="1"/>
        <v>43541.208333333328</v>
      </c>
      <c r="M46" s="20">
        <f t="shared" si="2"/>
        <v>43542.208333333328</v>
      </c>
      <c r="N46" t="b">
        <v>0</v>
      </c>
      <c r="O46" t="b">
        <v>0</v>
      </c>
      <c r="P46" t="s">
        <v>2024</v>
      </c>
      <c r="Q46" s="8">
        <f t="shared" si="0"/>
        <v>6.5881249999999998</v>
      </c>
      <c r="R46" s="14">
        <f t="shared" si="3"/>
        <v>107.56</v>
      </c>
      <c r="S46" s="16" t="str">
        <f t="shared" si="16"/>
        <v>publishing</v>
      </c>
      <c r="T46" s="16" t="str">
        <f t="shared" si="17"/>
        <v>fiction</v>
      </c>
    </row>
    <row r="47" spans="1:20" ht="31.5">
      <c r="A47">
        <v>45</v>
      </c>
      <c r="B47" t="s">
        <v>1946</v>
      </c>
      <c r="C47" s="3" t="s">
        <v>1947</v>
      </c>
      <c r="D47">
        <v>9500</v>
      </c>
      <c r="E47">
        <v>4530</v>
      </c>
      <c r="F47" s="13" t="s">
        <v>11</v>
      </c>
      <c r="G47">
        <v>48</v>
      </c>
      <c r="H47" t="s">
        <v>2000</v>
      </c>
      <c r="I47" t="s">
        <v>2001</v>
      </c>
      <c r="J47">
        <v>1478062800</v>
      </c>
      <c r="K47">
        <v>1479362400</v>
      </c>
      <c r="L47" s="20">
        <f t="shared" si="1"/>
        <v>42676.208333333328</v>
      </c>
      <c r="M47" s="20">
        <f t="shared" si="2"/>
        <v>42691.25</v>
      </c>
      <c r="N47" t="b">
        <v>0</v>
      </c>
      <c r="O47" t="b">
        <v>1</v>
      </c>
      <c r="P47" t="s">
        <v>2006</v>
      </c>
      <c r="Q47" s="8">
        <f t="shared" si="0"/>
        <v>0.4768421052631579</v>
      </c>
      <c r="R47" s="14">
        <f t="shared" si="3"/>
        <v>94.38</v>
      </c>
      <c r="S47" s="16" t="str">
        <f>LEFT(P47,7)</f>
        <v>theater</v>
      </c>
      <c r="T47" s="16" t="str">
        <f>_xlfn.TEXTAFTER(P47,"/",1,1,1)</f>
        <v>plays</v>
      </c>
    </row>
    <row r="48" spans="1:20">
      <c r="A48">
        <v>46</v>
      </c>
      <c r="B48" t="s">
        <v>1796</v>
      </c>
      <c r="C48" s="3" t="s">
        <v>1797</v>
      </c>
      <c r="D48">
        <v>3700</v>
      </c>
      <c r="E48">
        <v>4247</v>
      </c>
      <c r="F48" s="13" t="s">
        <v>8</v>
      </c>
      <c r="G48">
        <v>92</v>
      </c>
      <c r="H48" t="s">
        <v>2000</v>
      </c>
      <c r="I48" t="s">
        <v>2001</v>
      </c>
      <c r="J48">
        <v>1278565200</v>
      </c>
      <c r="K48">
        <v>1280552400</v>
      </c>
      <c r="L48" s="20">
        <f t="shared" si="1"/>
        <v>40367.208333333336</v>
      </c>
      <c r="M48" s="20">
        <f t="shared" si="2"/>
        <v>40390.208333333336</v>
      </c>
      <c r="N48" t="b">
        <v>0</v>
      </c>
      <c r="O48" t="b">
        <v>0</v>
      </c>
      <c r="P48" t="s">
        <v>2002</v>
      </c>
      <c r="Q48" s="8">
        <f t="shared" si="0"/>
        <v>1.1478378378378378</v>
      </c>
      <c r="R48" s="14">
        <f t="shared" si="3"/>
        <v>46.16</v>
      </c>
      <c r="S48" s="16" t="str">
        <f>LEFT(P48,5)</f>
        <v>music</v>
      </c>
      <c r="T48" s="16" t="str">
        <f>_xlfn.TEXTAFTER(P48,"/",1)</f>
        <v>rock</v>
      </c>
    </row>
    <row r="49" spans="1:20">
      <c r="A49">
        <v>47</v>
      </c>
      <c r="B49" t="s">
        <v>127</v>
      </c>
      <c r="C49" s="3" t="s">
        <v>128</v>
      </c>
      <c r="D49">
        <v>1500</v>
      </c>
      <c r="E49">
        <v>7129</v>
      </c>
      <c r="F49" s="13" t="s">
        <v>8</v>
      </c>
      <c r="G49">
        <v>149</v>
      </c>
      <c r="H49" t="s">
        <v>2000</v>
      </c>
      <c r="I49" t="s">
        <v>2001</v>
      </c>
      <c r="J49">
        <v>1396069200</v>
      </c>
      <c r="K49">
        <v>1398661200</v>
      </c>
      <c r="L49" s="20">
        <f t="shared" si="1"/>
        <v>41727.208333333336</v>
      </c>
      <c r="M49" s="20">
        <f t="shared" si="2"/>
        <v>41757.208333333336</v>
      </c>
      <c r="N49" t="b">
        <v>0</v>
      </c>
      <c r="O49" t="b">
        <v>0</v>
      </c>
      <c r="P49" t="s">
        <v>2006</v>
      </c>
      <c r="Q49" s="8">
        <f t="shared" si="0"/>
        <v>4.7526666666666664</v>
      </c>
      <c r="R49" s="14">
        <f t="shared" si="3"/>
        <v>47.85</v>
      </c>
      <c r="S49" s="16" t="str">
        <f t="shared" ref="S49:S50" si="18">LEFT(P49,7)</f>
        <v>theater</v>
      </c>
      <c r="T49" s="16" t="str">
        <f t="shared" ref="T49:T50" si="19">_xlfn.TEXTAFTER(P49,"/",1,1,1)</f>
        <v>plays</v>
      </c>
    </row>
    <row r="50" spans="1:20">
      <c r="A50">
        <v>48</v>
      </c>
      <c r="B50" t="s">
        <v>937</v>
      </c>
      <c r="C50" s="3" t="s">
        <v>938</v>
      </c>
      <c r="D50">
        <v>33300</v>
      </c>
      <c r="E50">
        <v>128862</v>
      </c>
      <c r="F50" s="13" t="s">
        <v>8</v>
      </c>
      <c r="G50">
        <v>2431</v>
      </c>
      <c r="H50" t="s">
        <v>2000</v>
      </c>
      <c r="I50" t="s">
        <v>2001</v>
      </c>
      <c r="J50">
        <v>1435208400</v>
      </c>
      <c r="K50">
        <v>1436245200</v>
      </c>
      <c r="L50" s="20">
        <f t="shared" si="1"/>
        <v>42180.208333333328</v>
      </c>
      <c r="M50" s="20">
        <f t="shared" si="2"/>
        <v>42192.208333333328</v>
      </c>
      <c r="N50" t="b">
        <v>0</v>
      </c>
      <c r="O50" t="b">
        <v>0</v>
      </c>
      <c r="P50" t="s">
        <v>2006</v>
      </c>
      <c r="Q50" s="8">
        <f t="shared" si="0"/>
        <v>3.86972972972973</v>
      </c>
      <c r="R50" s="14">
        <f t="shared" si="3"/>
        <v>53.01</v>
      </c>
      <c r="S50" s="16" t="str">
        <f t="shared" si="18"/>
        <v>theater</v>
      </c>
      <c r="T50" s="16" t="str">
        <f t="shared" si="19"/>
        <v>plays</v>
      </c>
    </row>
    <row r="51" spans="1:20">
      <c r="A51">
        <v>49</v>
      </c>
      <c r="B51" t="s">
        <v>278</v>
      </c>
      <c r="C51" s="3" t="s">
        <v>279</v>
      </c>
      <c r="D51">
        <v>7200</v>
      </c>
      <c r="E51">
        <v>13653</v>
      </c>
      <c r="F51" s="13" t="s">
        <v>8</v>
      </c>
      <c r="G51">
        <v>303</v>
      </c>
      <c r="H51" t="s">
        <v>2000</v>
      </c>
      <c r="I51" t="s">
        <v>2001</v>
      </c>
      <c r="J51">
        <v>1571547600</v>
      </c>
      <c r="K51">
        <v>1575439200</v>
      </c>
      <c r="L51" s="20">
        <f t="shared" si="1"/>
        <v>43758.208333333328</v>
      </c>
      <c r="M51" s="20">
        <f t="shared" si="2"/>
        <v>43803.25</v>
      </c>
      <c r="N51" t="b">
        <v>0</v>
      </c>
      <c r="O51" t="b">
        <v>0</v>
      </c>
      <c r="P51" t="s">
        <v>2002</v>
      </c>
      <c r="Q51" s="8">
        <f t="shared" si="0"/>
        <v>1.89625</v>
      </c>
      <c r="R51" s="14">
        <f t="shared" si="3"/>
        <v>45.06</v>
      </c>
      <c r="S51" s="16" t="str">
        <f t="shared" ref="S51:S52" si="20">LEFT(P51,5)</f>
        <v>music</v>
      </c>
      <c r="T51" s="16" t="str">
        <f t="shared" ref="T51:T52" si="21">_xlfn.TEXTAFTER(P51,"/",1)</f>
        <v>rock</v>
      </c>
    </row>
    <row r="52" spans="1:20" ht="31.5">
      <c r="A52">
        <v>50</v>
      </c>
      <c r="B52" t="s">
        <v>876</v>
      </c>
      <c r="C52" s="3" t="s">
        <v>877</v>
      </c>
      <c r="D52">
        <v>100</v>
      </c>
      <c r="E52">
        <v>2</v>
      </c>
      <c r="F52" s="13" t="s">
        <v>11</v>
      </c>
      <c r="G52">
        <v>1</v>
      </c>
      <c r="H52" t="s">
        <v>2022</v>
      </c>
      <c r="I52" t="s">
        <v>2023</v>
      </c>
      <c r="J52">
        <v>1375333200</v>
      </c>
      <c r="K52">
        <v>1377752400</v>
      </c>
      <c r="L52" s="20">
        <f t="shared" si="1"/>
        <v>41487.208333333336</v>
      </c>
      <c r="M52" s="20">
        <f t="shared" si="2"/>
        <v>41515.208333333336</v>
      </c>
      <c r="N52" t="b">
        <v>0</v>
      </c>
      <c r="O52" t="b">
        <v>0</v>
      </c>
      <c r="P52" t="s">
        <v>2027</v>
      </c>
      <c r="Q52" s="8">
        <f t="shared" si="0"/>
        <v>0.02</v>
      </c>
      <c r="R52" s="14">
        <f t="shared" si="3"/>
        <v>2</v>
      </c>
      <c r="S52" s="16" t="str">
        <f t="shared" si="20"/>
        <v>music</v>
      </c>
      <c r="T52" s="16" t="str">
        <f t="shared" si="21"/>
        <v>metal</v>
      </c>
    </row>
    <row r="53" spans="1:20">
      <c r="A53">
        <v>51</v>
      </c>
      <c r="B53" t="s">
        <v>167</v>
      </c>
      <c r="C53" s="3" t="s">
        <v>168</v>
      </c>
      <c r="D53">
        <v>158100</v>
      </c>
      <c r="E53">
        <v>145243</v>
      </c>
      <c r="F53" s="13" t="s">
        <v>11</v>
      </c>
      <c r="G53">
        <v>1467</v>
      </c>
      <c r="H53" t="s">
        <v>2009</v>
      </c>
      <c r="I53" t="s">
        <v>2010</v>
      </c>
      <c r="J53">
        <v>1332824400</v>
      </c>
      <c r="K53">
        <v>1334206800</v>
      </c>
      <c r="L53" s="20">
        <f t="shared" si="1"/>
        <v>40995.208333333336</v>
      </c>
      <c r="M53" s="20">
        <f t="shared" si="2"/>
        <v>41011.208333333336</v>
      </c>
      <c r="N53" t="b">
        <v>0</v>
      </c>
      <c r="O53" t="b">
        <v>1</v>
      </c>
      <c r="P53" t="s">
        <v>2015</v>
      </c>
      <c r="Q53" s="8">
        <f t="shared" si="0"/>
        <v>0.91867805186590767</v>
      </c>
      <c r="R53" s="14">
        <f t="shared" si="3"/>
        <v>99.01</v>
      </c>
      <c r="S53" s="16" t="str">
        <f>LEFT(P53,10)</f>
        <v>technology</v>
      </c>
      <c r="T53" s="16" t="str">
        <f>_xlfn.TEXTAFTER(P53,"/",1,1,1)</f>
        <v>wearables</v>
      </c>
    </row>
    <row r="54" spans="1:20">
      <c r="A54">
        <v>52</v>
      </c>
      <c r="B54" t="s">
        <v>727</v>
      </c>
      <c r="C54" s="3" t="s">
        <v>728</v>
      </c>
      <c r="D54">
        <v>7200</v>
      </c>
      <c r="E54">
        <v>2459</v>
      </c>
      <c r="F54" s="13" t="s">
        <v>11</v>
      </c>
      <c r="G54">
        <v>75</v>
      </c>
      <c r="H54" t="s">
        <v>2000</v>
      </c>
      <c r="I54" t="s">
        <v>2001</v>
      </c>
      <c r="J54">
        <v>1284526800</v>
      </c>
      <c r="K54">
        <v>1284872400</v>
      </c>
      <c r="L54" s="20">
        <f t="shared" si="1"/>
        <v>40436.208333333336</v>
      </c>
      <c r="M54" s="20">
        <f t="shared" si="2"/>
        <v>40440.208333333336</v>
      </c>
      <c r="N54" t="b">
        <v>0</v>
      </c>
      <c r="O54" t="b">
        <v>0</v>
      </c>
      <c r="P54" t="s">
        <v>2006</v>
      </c>
      <c r="Q54" s="8">
        <f t="shared" si="0"/>
        <v>0.34152777777777776</v>
      </c>
      <c r="R54" s="14">
        <f t="shared" si="3"/>
        <v>32.79</v>
      </c>
      <c r="S54" s="16" t="str">
        <f>LEFT(P54,7)</f>
        <v>theater</v>
      </c>
      <c r="T54" s="16" t="str">
        <f>_xlfn.TEXTAFTER(P54,"/",1,1,1)</f>
        <v>plays</v>
      </c>
    </row>
    <row r="55" spans="1:20">
      <c r="A55">
        <v>53</v>
      </c>
      <c r="B55" t="s">
        <v>1634</v>
      </c>
      <c r="C55" s="3" t="s">
        <v>1635</v>
      </c>
      <c r="D55">
        <v>8800</v>
      </c>
      <c r="E55">
        <v>12356</v>
      </c>
      <c r="F55" s="13" t="s">
        <v>8</v>
      </c>
      <c r="G55">
        <v>209</v>
      </c>
      <c r="H55" t="s">
        <v>2000</v>
      </c>
      <c r="I55" t="s">
        <v>2001</v>
      </c>
      <c r="J55">
        <v>1400562000</v>
      </c>
      <c r="K55">
        <v>1403931600</v>
      </c>
      <c r="L55" s="20">
        <f t="shared" si="1"/>
        <v>41779.208333333336</v>
      </c>
      <c r="M55" s="20">
        <f t="shared" si="2"/>
        <v>41818.208333333336</v>
      </c>
      <c r="N55" t="b">
        <v>0</v>
      </c>
      <c r="O55" t="b">
        <v>0</v>
      </c>
      <c r="P55" t="s">
        <v>2013</v>
      </c>
      <c r="Q55" s="8">
        <f t="shared" si="0"/>
        <v>1.4040909090909091</v>
      </c>
      <c r="R55" s="14">
        <f t="shared" si="3"/>
        <v>59.12</v>
      </c>
      <c r="S55" s="18" t="str">
        <f>LEFT(P55,12)</f>
        <v>film &amp; video</v>
      </c>
      <c r="T55" s="16" t="str">
        <f>_xlfn.TEXTAFTER(P55,"/",,TRUE,TRUE)</f>
        <v>drama</v>
      </c>
    </row>
    <row r="56" spans="1:20" ht="31.5">
      <c r="A56">
        <v>54</v>
      </c>
      <c r="B56" t="s">
        <v>1511</v>
      </c>
      <c r="C56" s="3" t="s">
        <v>1512</v>
      </c>
      <c r="D56">
        <v>6000</v>
      </c>
      <c r="E56">
        <v>5392</v>
      </c>
      <c r="F56" s="13" t="s">
        <v>11</v>
      </c>
      <c r="G56">
        <v>120</v>
      </c>
      <c r="H56" t="s">
        <v>2000</v>
      </c>
      <c r="I56" t="s">
        <v>2001</v>
      </c>
      <c r="J56">
        <v>1520748000</v>
      </c>
      <c r="K56">
        <v>1521262800</v>
      </c>
      <c r="L56" s="20">
        <f t="shared" si="1"/>
        <v>43170.25</v>
      </c>
      <c r="M56" s="20">
        <f t="shared" si="2"/>
        <v>43176.208333333328</v>
      </c>
      <c r="N56" t="b">
        <v>0</v>
      </c>
      <c r="O56" t="b">
        <v>0</v>
      </c>
      <c r="P56" t="s">
        <v>2015</v>
      </c>
      <c r="Q56" s="8">
        <f t="shared" si="0"/>
        <v>0.89866666666666661</v>
      </c>
      <c r="R56" s="14">
        <f t="shared" si="3"/>
        <v>44.93</v>
      </c>
      <c r="S56" s="16" t="str">
        <f>LEFT(P56,10)</f>
        <v>technology</v>
      </c>
      <c r="T56" s="16" t="str">
        <f>_xlfn.TEXTAFTER(P56,"/",1,1,1)</f>
        <v>wearables</v>
      </c>
    </row>
    <row r="57" spans="1:20" ht="31.5">
      <c r="A57">
        <v>55</v>
      </c>
      <c r="B57" t="s">
        <v>1950</v>
      </c>
      <c r="C57" s="3" t="s">
        <v>1951</v>
      </c>
      <c r="D57">
        <v>6600</v>
      </c>
      <c r="E57">
        <v>11746</v>
      </c>
      <c r="F57" s="13" t="s">
        <v>8</v>
      </c>
      <c r="G57">
        <v>131</v>
      </c>
      <c r="H57" t="s">
        <v>2000</v>
      </c>
      <c r="I57" t="s">
        <v>2001</v>
      </c>
      <c r="J57">
        <v>1532926800</v>
      </c>
      <c r="K57">
        <v>1533358800</v>
      </c>
      <c r="L57" s="20">
        <f t="shared" si="1"/>
        <v>43311.208333333328</v>
      </c>
      <c r="M57" s="20">
        <f t="shared" si="2"/>
        <v>43316.208333333328</v>
      </c>
      <c r="N57" t="b">
        <v>0</v>
      </c>
      <c r="O57" t="b">
        <v>0</v>
      </c>
      <c r="P57" t="s">
        <v>2028</v>
      </c>
      <c r="Q57" s="8">
        <f t="shared" si="0"/>
        <v>1.7796969696969698</v>
      </c>
      <c r="R57" s="14">
        <f t="shared" si="3"/>
        <v>89.66</v>
      </c>
      <c r="S57" s="16" t="str">
        <f>LEFT(P57,5)</f>
        <v>music</v>
      </c>
      <c r="T57" s="16" t="str">
        <f>_xlfn.TEXTAFTER(P57,"/",1)</f>
        <v>jazz</v>
      </c>
    </row>
    <row r="58" spans="1:20" ht="31.5">
      <c r="A58">
        <v>56</v>
      </c>
      <c r="B58" t="s">
        <v>513</v>
      </c>
      <c r="C58" s="3" t="s">
        <v>514</v>
      </c>
      <c r="D58">
        <v>8000</v>
      </c>
      <c r="E58">
        <v>11493</v>
      </c>
      <c r="F58" s="13" t="s">
        <v>8</v>
      </c>
      <c r="G58">
        <v>164</v>
      </c>
      <c r="H58" t="s">
        <v>2000</v>
      </c>
      <c r="I58" t="s">
        <v>2001</v>
      </c>
      <c r="J58">
        <v>1420869600</v>
      </c>
      <c r="K58">
        <v>1421474400</v>
      </c>
      <c r="L58" s="20">
        <f t="shared" si="1"/>
        <v>42014.25</v>
      </c>
      <c r="M58" s="20">
        <f t="shared" si="2"/>
        <v>42021.25</v>
      </c>
      <c r="N58" t="b">
        <v>0</v>
      </c>
      <c r="O58" t="b">
        <v>0</v>
      </c>
      <c r="P58" t="s">
        <v>2015</v>
      </c>
      <c r="Q58" s="8">
        <f t="shared" si="0"/>
        <v>1.436625</v>
      </c>
      <c r="R58" s="14">
        <f t="shared" si="3"/>
        <v>70.08</v>
      </c>
      <c r="S58" s="16" t="str">
        <f>LEFT(P58,10)</f>
        <v>technology</v>
      </c>
      <c r="T58" s="16" t="str">
        <f>_xlfn.TEXTAFTER(P58,"/",1,1,1)</f>
        <v>wearables</v>
      </c>
    </row>
    <row r="59" spans="1:20">
      <c r="A59">
        <v>57</v>
      </c>
      <c r="B59" t="s">
        <v>179</v>
      </c>
      <c r="C59" s="3" t="s">
        <v>180</v>
      </c>
      <c r="D59">
        <v>2900</v>
      </c>
      <c r="E59">
        <v>6243</v>
      </c>
      <c r="F59" s="13" t="s">
        <v>8</v>
      </c>
      <c r="G59">
        <v>201</v>
      </c>
      <c r="H59" t="s">
        <v>2000</v>
      </c>
      <c r="I59" t="s">
        <v>2001</v>
      </c>
      <c r="J59">
        <v>1504242000</v>
      </c>
      <c r="K59">
        <v>1505278800</v>
      </c>
      <c r="L59" s="20">
        <f t="shared" si="1"/>
        <v>42979.208333333328</v>
      </c>
      <c r="M59" s="20">
        <f t="shared" si="2"/>
        <v>42991.208333333328</v>
      </c>
      <c r="N59" t="b">
        <v>0</v>
      </c>
      <c r="O59" t="b">
        <v>0</v>
      </c>
      <c r="P59" t="s">
        <v>2018</v>
      </c>
      <c r="Q59" s="8">
        <f t="shared" si="0"/>
        <v>2.1527586206896552</v>
      </c>
      <c r="R59" s="14">
        <f t="shared" si="3"/>
        <v>31.06</v>
      </c>
      <c r="S59" s="16" t="str">
        <f>LEFT(P59,5)</f>
        <v>games</v>
      </c>
      <c r="T59" s="16" t="str">
        <f>_xlfn.TEXTAFTER(P59,"/",1,TRUE,TRUE)</f>
        <v>video games</v>
      </c>
    </row>
    <row r="60" spans="1:20">
      <c r="A60">
        <v>58</v>
      </c>
      <c r="B60" t="s">
        <v>46</v>
      </c>
      <c r="C60" s="3" t="s">
        <v>47</v>
      </c>
      <c r="D60">
        <v>2700</v>
      </c>
      <c r="E60">
        <v>6132</v>
      </c>
      <c r="F60" s="13" t="s">
        <v>8</v>
      </c>
      <c r="G60">
        <v>211</v>
      </c>
      <c r="H60" t="s">
        <v>2000</v>
      </c>
      <c r="I60" t="s">
        <v>2001</v>
      </c>
      <c r="J60">
        <v>1442811600</v>
      </c>
      <c r="K60">
        <v>1443934800</v>
      </c>
      <c r="L60" s="20">
        <f t="shared" si="1"/>
        <v>42268.208333333328</v>
      </c>
      <c r="M60" s="20">
        <f t="shared" si="2"/>
        <v>42281.208333333328</v>
      </c>
      <c r="N60" t="b">
        <v>0</v>
      </c>
      <c r="O60" t="b">
        <v>0</v>
      </c>
      <c r="P60" t="s">
        <v>2006</v>
      </c>
      <c r="Q60" s="8">
        <f t="shared" si="0"/>
        <v>2.2711111111111113</v>
      </c>
      <c r="R60" s="14">
        <f t="shared" si="3"/>
        <v>29.06</v>
      </c>
      <c r="S60" s="16" t="str">
        <f t="shared" ref="S60:S63" si="22">LEFT(P60,7)</f>
        <v>theater</v>
      </c>
      <c r="T60" s="16" t="str">
        <f t="shared" ref="T60:T63" si="23">_xlfn.TEXTAFTER(P60,"/",1,1,1)</f>
        <v>plays</v>
      </c>
    </row>
    <row r="61" spans="1:20">
      <c r="A61">
        <v>59</v>
      </c>
      <c r="B61" t="s">
        <v>1952</v>
      </c>
      <c r="C61" s="3" t="s">
        <v>1953</v>
      </c>
      <c r="D61">
        <v>1400</v>
      </c>
      <c r="E61">
        <v>3851</v>
      </c>
      <c r="F61" s="13" t="s">
        <v>8</v>
      </c>
      <c r="G61">
        <v>128</v>
      </c>
      <c r="H61" t="s">
        <v>2000</v>
      </c>
      <c r="I61" t="s">
        <v>2001</v>
      </c>
      <c r="J61">
        <v>1497243600</v>
      </c>
      <c r="K61">
        <v>1498539600</v>
      </c>
      <c r="L61" s="20">
        <f t="shared" si="1"/>
        <v>42898.208333333328</v>
      </c>
      <c r="M61" s="20">
        <f t="shared" si="2"/>
        <v>42913.208333333328</v>
      </c>
      <c r="N61" t="b">
        <v>0</v>
      </c>
      <c r="O61" t="b">
        <v>1</v>
      </c>
      <c r="P61" t="s">
        <v>2006</v>
      </c>
      <c r="Q61" s="8">
        <f t="shared" si="0"/>
        <v>2.7507142857142859</v>
      </c>
      <c r="R61" s="14">
        <f t="shared" si="3"/>
        <v>30.09</v>
      </c>
      <c r="S61" s="16" t="str">
        <f t="shared" si="22"/>
        <v>theater</v>
      </c>
      <c r="T61" s="16" t="str">
        <f t="shared" si="23"/>
        <v>plays</v>
      </c>
    </row>
    <row r="62" spans="1:20">
      <c r="A62">
        <v>60</v>
      </c>
      <c r="B62" t="s">
        <v>376</v>
      </c>
      <c r="C62" s="3" t="s">
        <v>377</v>
      </c>
      <c r="D62">
        <v>94200</v>
      </c>
      <c r="E62">
        <v>135997</v>
      </c>
      <c r="F62" s="13" t="s">
        <v>8</v>
      </c>
      <c r="G62">
        <v>1600</v>
      </c>
      <c r="H62" t="s">
        <v>1997</v>
      </c>
      <c r="I62" t="s">
        <v>1998</v>
      </c>
      <c r="J62">
        <v>1342501200</v>
      </c>
      <c r="K62">
        <v>1342760400</v>
      </c>
      <c r="L62" s="20">
        <f t="shared" si="1"/>
        <v>41107.208333333336</v>
      </c>
      <c r="M62" s="20">
        <f t="shared" si="2"/>
        <v>41110.208333333336</v>
      </c>
      <c r="N62" t="b">
        <v>0</v>
      </c>
      <c r="O62" t="b">
        <v>0</v>
      </c>
      <c r="P62" t="s">
        <v>2006</v>
      </c>
      <c r="Q62" s="8">
        <f t="shared" si="0"/>
        <v>1.4437048832271762</v>
      </c>
      <c r="R62" s="14">
        <f t="shared" si="3"/>
        <v>85</v>
      </c>
      <c r="S62" s="16" t="str">
        <f t="shared" si="22"/>
        <v>theater</v>
      </c>
      <c r="T62" s="16" t="str">
        <f t="shared" si="23"/>
        <v>plays</v>
      </c>
    </row>
    <row r="63" spans="1:20" ht="31.5">
      <c r="A63">
        <v>61</v>
      </c>
      <c r="B63" t="s">
        <v>1491</v>
      </c>
      <c r="C63" s="3" t="s">
        <v>1492</v>
      </c>
      <c r="D63">
        <v>199200</v>
      </c>
      <c r="E63">
        <v>184750</v>
      </c>
      <c r="F63" s="13" t="s">
        <v>11</v>
      </c>
      <c r="G63">
        <v>2253</v>
      </c>
      <c r="H63" t="s">
        <v>1997</v>
      </c>
      <c r="I63" t="s">
        <v>1998</v>
      </c>
      <c r="J63">
        <v>1298268000</v>
      </c>
      <c r="K63">
        <v>1301720400</v>
      </c>
      <c r="L63" s="20">
        <f t="shared" si="1"/>
        <v>40595.25</v>
      </c>
      <c r="M63" s="20">
        <f t="shared" si="2"/>
        <v>40635.208333333336</v>
      </c>
      <c r="N63" t="b">
        <v>0</v>
      </c>
      <c r="O63" t="b">
        <v>0</v>
      </c>
      <c r="P63" t="s">
        <v>2006</v>
      </c>
      <c r="Q63" s="8">
        <f t="shared" si="0"/>
        <v>0.92745983935742971</v>
      </c>
      <c r="R63" s="14">
        <f t="shared" si="3"/>
        <v>82</v>
      </c>
      <c r="S63" s="16" t="str">
        <f t="shared" si="22"/>
        <v>theater</v>
      </c>
      <c r="T63" s="16" t="str">
        <f t="shared" si="23"/>
        <v>plays</v>
      </c>
    </row>
    <row r="64" spans="1:20">
      <c r="A64">
        <v>62</v>
      </c>
      <c r="B64" t="s">
        <v>1664</v>
      </c>
      <c r="C64" s="3" t="s">
        <v>1665</v>
      </c>
      <c r="D64">
        <v>2000</v>
      </c>
      <c r="E64">
        <v>14452</v>
      </c>
      <c r="F64" s="13" t="s">
        <v>8</v>
      </c>
      <c r="G64">
        <v>249</v>
      </c>
      <c r="H64" t="s">
        <v>2000</v>
      </c>
      <c r="I64" t="s">
        <v>2001</v>
      </c>
      <c r="J64">
        <v>1433480400</v>
      </c>
      <c r="K64">
        <v>1433566800</v>
      </c>
      <c r="L64" s="20">
        <f t="shared" si="1"/>
        <v>42160.208333333328</v>
      </c>
      <c r="M64" s="20">
        <f t="shared" si="2"/>
        <v>42161.208333333328</v>
      </c>
      <c r="N64" t="b">
        <v>0</v>
      </c>
      <c r="O64" t="b">
        <v>0</v>
      </c>
      <c r="P64" t="s">
        <v>2005</v>
      </c>
      <c r="Q64" s="8">
        <f t="shared" si="0"/>
        <v>7.226</v>
      </c>
      <c r="R64" s="14">
        <f t="shared" si="3"/>
        <v>58.04</v>
      </c>
      <c r="S64" s="16" t="str">
        <f>LEFT(P64,10)</f>
        <v>technology</v>
      </c>
      <c r="T64" s="16" t="str">
        <f>_xlfn.TEXTAFTER(P64,"/",1,1,1)</f>
        <v>web</v>
      </c>
    </row>
    <row r="65" spans="1:20">
      <c r="A65">
        <v>63</v>
      </c>
      <c r="B65" t="s">
        <v>80</v>
      </c>
      <c r="C65" s="3" t="s">
        <v>81</v>
      </c>
      <c r="D65">
        <v>4700</v>
      </c>
      <c r="E65">
        <v>557</v>
      </c>
      <c r="F65" s="13" t="s">
        <v>11</v>
      </c>
      <c r="G65">
        <v>5</v>
      </c>
      <c r="H65" t="s">
        <v>2000</v>
      </c>
      <c r="I65" t="s">
        <v>2001</v>
      </c>
      <c r="J65">
        <v>1493355600</v>
      </c>
      <c r="K65">
        <v>1493874000</v>
      </c>
      <c r="L65" s="20">
        <f t="shared" si="1"/>
        <v>42853.208333333328</v>
      </c>
      <c r="M65" s="20">
        <f t="shared" si="2"/>
        <v>42859.208333333328</v>
      </c>
      <c r="N65" t="b">
        <v>0</v>
      </c>
      <c r="O65" t="b">
        <v>0</v>
      </c>
      <c r="P65" t="s">
        <v>2006</v>
      </c>
      <c r="Q65" s="8">
        <f t="shared" si="0"/>
        <v>0.11851063829787234</v>
      </c>
      <c r="R65" s="14">
        <f t="shared" si="3"/>
        <v>111.4</v>
      </c>
      <c r="S65" s="16" t="str">
        <f>LEFT(P65,7)</f>
        <v>theater</v>
      </c>
      <c r="T65" s="16" t="str">
        <f>_xlfn.TEXTAFTER(P65,"/",1,1,1)</f>
        <v>plays</v>
      </c>
    </row>
    <row r="66" spans="1:20">
      <c r="A66">
        <v>64</v>
      </c>
      <c r="B66" t="s">
        <v>1208</v>
      </c>
      <c r="C66" s="3" t="s">
        <v>1209</v>
      </c>
      <c r="D66">
        <v>2800</v>
      </c>
      <c r="E66">
        <v>2734</v>
      </c>
      <c r="F66" s="13" t="s">
        <v>11</v>
      </c>
      <c r="G66">
        <v>38</v>
      </c>
      <c r="H66" t="s">
        <v>2000</v>
      </c>
      <c r="I66" t="s">
        <v>2001</v>
      </c>
      <c r="J66">
        <v>1530507600</v>
      </c>
      <c r="K66">
        <v>1531803600</v>
      </c>
      <c r="L66" s="20">
        <f t="shared" si="1"/>
        <v>43283.208333333328</v>
      </c>
      <c r="M66" s="20">
        <f t="shared" si="2"/>
        <v>43298.208333333328</v>
      </c>
      <c r="N66" t="b">
        <v>0</v>
      </c>
      <c r="O66" t="b">
        <v>1</v>
      </c>
      <c r="P66" t="s">
        <v>2005</v>
      </c>
      <c r="Q66" s="8">
        <f t="shared" ref="Q66:Q129" si="24">E66/D66</f>
        <v>0.97642857142857142</v>
      </c>
      <c r="R66" s="14">
        <f t="shared" si="3"/>
        <v>71.95</v>
      </c>
      <c r="S66" s="16" t="str">
        <f>LEFT(P66,10)</f>
        <v>technology</v>
      </c>
      <c r="T66" s="16" t="str">
        <f>_xlfn.TEXTAFTER(P66,"/",1,1,1)</f>
        <v>web</v>
      </c>
    </row>
    <row r="67" spans="1:20">
      <c r="A67">
        <v>65</v>
      </c>
      <c r="B67" t="s">
        <v>131</v>
      </c>
      <c r="C67" s="3" t="s">
        <v>132</v>
      </c>
      <c r="D67">
        <v>6100</v>
      </c>
      <c r="E67">
        <v>14405</v>
      </c>
      <c r="F67" s="13" t="s">
        <v>8</v>
      </c>
      <c r="G67">
        <v>236</v>
      </c>
      <c r="H67" t="s">
        <v>2000</v>
      </c>
      <c r="I67" t="s">
        <v>2001</v>
      </c>
      <c r="J67">
        <v>1296108000</v>
      </c>
      <c r="K67">
        <v>1296712800</v>
      </c>
      <c r="L67" s="20">
        <f t="shared" ref="L67:L130" si="25">(((J67/60)/60)/24)+DATE(1970,1,1)</f>
        <v>40570.25</v>
      </c>
      <c r="M67" s="20">
        <f t="shared" ref="M67:M130" si="26">((K67/60)/60/24)+DATE(1970,1,1)</f>
        <v>40577.25</v>
      </c>
      <c r="N67" t="b">
        <v>0</v>
      </c>
      <c r="O67" t="b">
        <v>0</v>
      </c>
      <c r="P67" t="s">
        <v>2006</v>
      </c>
      <c r="Q67" s="8">
        <f t="shared" si="24"/>
        <v>2.3614754098360655</v>
      </c>
      <c r="R67" s="14">
        <f t="shared" ref="R67:R130" si="27">ROUND(E67/G67, 2)</f>
        <v>61.04</v>
      </c>
      <c r="S67" s="16" t="str">
        <f t="shared" ref="S67:S68" si="28">LEFT(P67,7)</f>
        <v>theater</v>
      </c>
      <c r="T67" s="16" t="str">
        <f t="shared" ref="T67:T68" si="29">_xlfn.TEXTAFTER(P67,"/",1,1,1)</f>
        <v>plays</v>
      </c>
    </row>
    <row r="68" spans="1:20">
      <c r="A68">
        <v>66</v>
      </c>
      <c r="B68" t="s">
        <v>1543</v>
      </c>
      <c r="C68" s="3" t="s">
        <v>1544</v>
      </c>
      <c r="D68">
        <v>2900</v>
      </c>
      <c r="E68">
        <v>1307</v>
      </c>
      <c r="F68" s="13" t="s">
        <v>11</v>
      </c>
      <c r="G68">
        <v>12</v>
      </c>
      <c r="H68" t="s">
        <v>2000</v>
      </c>
      <c r="I68" t="s">
        <v>2001</v>
      </c>
      <c r="J68">
        <v>1428469200</v>
      </c>
      <c r="K68">
        <v>1428901200</v>
      </c>
      <c r="L68" s="20">
        <f t="shared" si="25"/>
        <v>42102.208333333328</v>
      </c>
      <c r="M68" s="20">
        <f t="shared" si="26"/>
        <v>42107.208333333328</v>
      </c>
      <c r="N68" t="b">
        <v>0</v>
      </c>
      <c r="O68" t="b">
        <v>1</v>
      </c>
      <c r="P68" t="s">
        <v>2006</v>
      </c>
      <c r="Q68" s="8">
        <f t="shared" si="24"/>
        <v>0.45068965517241377</v>
      </c>
      <c r="R68" s="14">
        <f t="shared" si="27"/>
        <v>108.92</v>
      </c>
      <c r="S68" s="16" t="str">
        <f t="shared" si="28"/>
        <v>theater</v>
      </c>
      <c r="T68" s="16" t="str">
        <f t="shared" si="29"/>
        <v>plays</v>
      </c>
    </row>
    <row r="69" spans="1:20" ht="31.5">
      <c r="A69">
        <v>67</v>
      </c>
      <c r="B69" t="s">
        <v>1005</v>
      </c>
      <c r="C69" s="3" t="s">
        <v>1006</v>
      </c>
      <c r="D69">
        <v>72600</v>
      </c>
      <c r="E69">
        <v>117892</v>
      </c>
      <c r="F69" s="13" t="s">
        <v>8</v>
      </c>
      <c r="G69">
        <v>4065</v>
      </c>
      <c r="H69" t="s">
        <v>2009</v>
      </c>
      <c r="I69" t="s">
        <v>2010</v>
      </c>
      <c r="J69">
        <v>1264399200</v>
      </c>
      <c r="K69">
        <v>1264831200</v>
      </c>
      <c r="L69" s="20">
        <f t="shared" si="25"/>
        <v>40203.25</v>
      </c>
      <c r="M69" s="20">
        <f t="shared" si="26"/>
        <v>40208.25</v>
      </c>
      <c r="N69" t="b">
        <v>0</v>
      </c>
      <c r="O69" t="b">
        <v>1</v>
      </c>
      <c r="P69" t="s">
        <v>2015</v>
      </c>
      <c r="Q69" s="8">
        <f t="shared" si="24"/>
        <v>1.6238567493112948</v>
      </c>
      <c r="R69" s="14">
        <f t="shared" si="27"/>
        <v>29</v>
      </c>
      <c r="S69" s="16" t="str">
        <f>LEFT(P69,10)</f>
        <v>technology</v>
      </c>
      <c r="T69" s="16" t="str">
        <f>_xlfn.TEXTAFTER(P69,"/",1,1,1)</f>
        <v>wearables</v>
      </c>
    </row>
    <row r="70" spans="1:20">
      <c r="A70">
        <v>68</v>
      </c>
      <c r="B70" t="s">
        <v>1190</v>
      </c>
      <c r="C70" s="3" t="s">
        <v>1191</v>
      </c>
      <c r="D70">
        <v>5700</v>
      </c>
      <c r="E70">
        <v>14508</v>
      </c>
      <c r="F70" s="13" t="s">
        <v>8</v>
      </c>
      <c r="G70">
        <v>246</v>
      </c>
      <c r="H70" t="s">
        <v>2022</v>
      </c>
      <c r="I70" t="s">
        <v>2023</v>
      </c>
      <c r="J70">
        <v>1501131600</v>
      </c>
      <c r="K70">
        <v>1505192400</v>
      </c>
      <c r="L70" s="20">
        <f t="shared" si="25"/>
        <v>42943.208333333328</v>
      </c>
      <c r="M70" s="20">
        <f t="shared" si="26"/>
        <v>42990.208333333328</v>
      </c>
      <c r="N70" t="b">
        <v>0</v>
      </c>
      <c r="O70" t="b">
        <v>1</v>
      </c>
      <c r="P70" t="s">
        <v>2006</v>
      </c>
      <c r="Q70" s="8">
        <f t="shared" si="24"/>
        <v>2.5452631578947367</v>
      </c>
      <c r="R70" s="14">
        <f t="shared" si="27"/>
        <v>58.98</v>
      </c>
      <c r="S70" s="16" t="str">
        <f t="shared" ref="S70:S73" si="30">LEFT(P70,7)</f>
        <v>theater</v>
      </c>
      <c r="T70" s="16" t="str">
        <f t="shared" ref="T70:T73" si="31">_xlfn.TEXTAFTER(P70,"/",1,1,1)</f>
        <v>plays</v>
      </c>
    </row>
    <row r="71" spans="1:20">
      <c r="A71">
        <v>69</v>
      </c>
      <c r="B71" t="s">
        <v>890</v>
      </c>
      <c r="C71" s="3" t="s">
        <v>891</v>
      </c>
      <c r="D71">
        <v>7900</v>
      </c>
      <c r="E71">
        <v>1901</v>
      </c>
      <c r="F71" s="13" t="s">
        <v>27</v>
      </c>
      <c r="G71">
        <v>17</v>
      </c>
      <c r="H71" t="s">
        <v>2000</v>
      </c>
      <c r="I71" t="s">
        <v>2001</v>
      </c>
      <c r="J71">
        <v>1292738400</v>
      </c>
      <c r="K71">
        <v>1295676000</v>
      </c>
      <c r="L71" s="20">
        <f t="shared" si="25"/>
        <v>40531.25</v>
      </c>
      <c r="M71" s="20">
        <f t="shared" si="26"/>
        <v>40565.25</v>
      </c>
      <c r="N71" t="b">
        <v>0</v>
      </c>
      <c r="O71" t="b">
        <v>0</v>
      </c>
      <c r="P71" t="s">
        <v>2006</v>
      </c>
      <c r="Q71" s="8">
        <f t="shared" si="24"/>
        <v>0.24063291139240506</v>
      </c>
      <c r="R71" s="14">
        <f t="shared" si="27"/>
        <v>111.82</v>
      </c>
      <c r="S71" s="16" t="str">
        <f t="shared" si="30"/>
        <v>theater</v>
      </c>
      <c r="T71" s="16" t="str">
        <f t="shared" si="31"/>
        <v>plays</v>
      </c>
    </row>
    <row r="72" spans="1:20">
      <c r="A72">
        <v>70</v>
      </c>
      <c r="B72" t="s">
        <v>92</v>
      </c>
      <c r="C72" s="3" t="s">
        <v>93</v>
      </c>
      <c r="D72">
        <v>128000</v>
      </c>
      <c r="E72">
        <v>158389</v>
      </c>
      <c r="F72" s="13" t="s">
        <v>8</v>
      </c>
      <c r="G72">
        <v>2475</v>
      </c>
      <c r="H72" t="s">
        <v>2022</v>
      </c>
      <c r="I72" t="s">
        <v>2023</v>
      </c>
      <c r="J72">
        <v>1288674000</v>
      </c>
      <c r="K72">
        <v>1292911200</v>
      </c>
      <c r="L72" s="20">
        <f t="shared" si="25"/>
        <v>40484.208333333336</v>
      </c>
      <c r="M72" s="20">
        <f t="shared" si="26"/>
        <v>40533.25</v>
      </c>
      <c r="N72" t="b">
        <v>0</v>
      </c>
      <c r="O72" t="b">
        <v>1</v>
      </c>
      <c r="P72" t="s">
        <v>2006</v>
      </c>
      <c r="Q72" s="8">
        <f t="shared" si="24"/>
        <v>1.2374140625000001</v>
      </c>
      <c r="R72" s="14">
        <f t="shared" si="27"/>
        <v>64</v>
      </c>
      <c r="S72" s="16" t="str">
        <f t="shared" si="30"/>
        <v>theater</v>
      </c>
      <c r="T72" s="16" t="str">
        <f t="shared" si="31"/>
        <v>plays</v>
      </c>
    </row>
    <row r="73" spans="1:20" ht="31.5">
      <c r="A73">
        <v>71</v>
      </c>
      <c r="B73" t="s">
        <v>1715</v>
      </c>
      <c r="C73" s="3" t="s">
        <v>1716</v>
      </c>
      <c r="D73">
        <v>6000</v>
      </c>
      <c r="E73">
        <v>6484</v>
      </c>
      <c r="F73" s="13" t="s">
        <v>8</v>
      </c>
      <c r="G73">
        <v>76</v>
      </c>
      <c r="H73" t="s">
        <v>2000</v>
      </c>
      <c r="I73" t="s">
        <v>2001</v>
      </c>
      <c r="J73">
        <v>1575093600</v>
      </c>
      <c r="K73">
        <v>1575439200</v>
      </c>
      <c r="L73" s="20">
        <f t="shared" si="25"/>
        <v>43799.25</v>
      </c>
      <c r="M73" s="20">
        <f t="shared" si="26"/>
        <v>43803.25</v>
      </c>
      <c r="N73" t="b">
        <v>0</v>
      </c>
      <c r="O73" t="b">
        <v>0</v>
      </c>
      <c r="P73" t="s">
        <v>2006</v>
      </c>
      <c r="Q73" s="8">
        <f t="shared" si="24"/>
        <v>1.0806666666666667</v>
      </c>
      <c r="R73" s="14">
        <f t="shared" si="27"/>
        <v>85.32</v>
      </c>
      <c r="S73" s="16" t="str">
        <f t="shared" si="30"/>
        <v>theater</v>
      </c>
      <c r="T73" s="16" t="str">
        <f t="shared" si="31"/>
        <v>plays</v>
      </c>
    </row>
    <row r="74" spans="1:20">
      <c r="A74">
        <v>72</v>
      </c>
      <c r="B74" t="s">
        <v>658</v>
      </c>
      <c r="C74" s="3" t="s">
        <v>659</v>
      </c>
      <c r="D74">
        <v>600</v>
      </c>
      <c r="E74">
        <v>4022</v>
      </c>
      <c r="F74" s="13" t="s">
        <v>8</v>
      </c>
      <c r="G74">
        <v>54</v>
      </c>
      <c r="H74" t="s">
        <v>2000</v>
      </c>
      <c r="I74" t="s">
        <v>2001</v>
      </c>
      <c r="J74">
        <v>1435726800</v>
      </c>
      <c r="K74">
        <v>1438837200</v>
      </c>
      <c r="L74" s="20">
        <f t="shared" si="25"/>
        <v>42186.208333333328</v>
      </c>
      <c r="M74" s="20">
        <f t="shared" si="26"/>
        <v>42222.208333333328</v>
      </c>
      <c r="N74" t="b">
        <v>0</v>
      </c>
      <c r="O74" t="b">
        <v>0</v>
      </c>
      <c r="P74" t="s">
        <v>2017</v>
      </c>
      <c r="Q74" s="8">
        <f t="shared" si="24"/>
        <v>6.7033333333333331</v>
      </c>
      <c r="R74" s="14">
        <f t="shared" si="27"/>
        <v>74.48</v>
      </c>
      <c r="S74" s="18" t="str">
        <f>LEFT(P74,12)</f>
        <v>film &amp; video</v>
      </c>
      <c r="T74" s="16" t="str">
        <f>_xlfn.TEXTAFTER(P74,"/",,TRUE,TRUE)</f>
        <v>animation</v>
      </c>
    </row>
    <row r="75" spans="1:20">
      <c r="A75">
        <v>73</v>
      </c>
      <c r="B75" t="s">
        <v>348</v>
      </c>
      <c r="C75" s="3" t="s">
        <v>349</v>
      </c>
      <c r="D75">
        <v>1400</v>
      </c>
      <c r="E75">
        <v>9253</v>
      </c>
      <c r="F75" s="13" t="s">
        <v>8</v>
      </c>
      <c r="G75">
        <v>88</v>
      </c>
      <c r="H75" t="s">
        <v>2000</v>
      </c>
      <c r="I75" t="s">
        <v>2001</v>
      </c>
      <c r="J75">
        <v>1480226400</v>
      </c>
      <c r="K75">
        <v>1480485600</v>
      </c>
      <c r="L75" s="20">
        <f t="shared" si="25"/>
        <v>42701.25</v>
      </c>
      <c r="M75" s="20">
        <f t="shared" si="26"/>
        <v>42704.25</v>
      </c>
      <c r="N75" t="b">
        <v>0</v>
      </c>
      <c r="O75" t="b">
        <v>0</v>
      </c>
      <c r="P75" t="s">
        <v>2028</v>
      </c>
      <c r="Q75" s="8">
        <f t="shared" si="24"/>
        <v>6.609285714285714</v>
      </c>
      <c r="R75" s="14">
        <f t="shared" si="27"/>
        <v>105.15</v>
      </c>
      <c r="S75" s="16" t="str">
        <f t="shared" ref="S75:S76" si="32">LEFT(P75,5)</f>
        <v>music</v>
      </c>
      <c r="T75" s="16" t="str">
        <f t="shared" ref="T75:T76" si="33">_xlfn.TEXTAFTER(P75,"/",1)</f>
        <v>jazz</v>
      </c>
    </row>
    <row r="76" spans="1:20">
      <c r="A76">
        <v>74</v>
      </c>
      <c r="B76" t="s">
        <v>421</v>
      </c>
      <c r="C76" s="3" t="s">
        <v>422</v>
      </c>
      <c r="D76">
        <v>3900</v>
      </c>
      <c r="E76">
        <v>4776</v>
      </c>
      <c r="F76" s="13" t="s">
        <v>8</v>
      </c>
      <c r="G76">
        <v>85</v>
      </c>
      <c r="H76" t="s">
        <v>2009</v>
      </c>
      <c r="I76" t="s">
        <v>2010</v>
      </c>
      <c r="J76">
        <v>1459054800</v>
      </c>
      <c r="K76">
        <v>1459141200</v>
      </c>
      <c r="L76" s="20">
        <f t="shared" si="25"/>
        <v>42456.208333333328</v>
      </c>
      <c r="M76" s="20">
        <f t="shared" si="26"/>
        <v>42457.208333333328</v>
      </c>
      <c r="N76" t="b">
        <v>0</v>
      </c>
      <c r="O76" t="b">
        <v>0</v>
      </c>
      <c r="P76" t="s">
        <v>2027</v>
      </c>
      <c r="Q76" s="8">
        <f t="shared" si="24"/>
        <v>1.2246153846153847</v>
      </c>
      <c r="R76" s="14">
        <f t="shared" si="27"/>
        <v>56.19</v>
      </c>
      <c r="S76" s="16" t="str">
        <f t="shared" si="32"/>
        <v>music</v>
      </c>
      <c r="T76" s="16" t="str">
        <f t="shared" si="33"/>
        <v>metal</v>
      </c>
    </row>
    <row r="77" spans="1:20">
      <c r="A77">
        <v>75</v>
      </c>
      <c r="B77" t="s">
        <v>1881</v>
      </c>
      <c r="C77" s="3" t="s">
        <v>1882</v>
      </c>
      <c r="D77">
        <v>9700</v>
      </c>
      <c r="E77">
        <v>14606</v>
      </c>
      <c r="F77" s="13" t="s">
        <v>8</v>
      </c>
      <c r="G77">
        <v>170</v>
      </c>
      <c r="H77" t="s">
        <v>2000</v>
      </c>
      <c r="I77" t="s">
        <v>2001</v>
      </c>
      <c r="J77">
        <v>1531630800</v>
      </c>
      <c r="K77">
        <v>1532322000</v>
      </c>
      <c r="L77" s="20">
        <f t="shared" si="25"/>
        <v>43296.208333333328</v>
      </c>
      <c r="M77" s="20">
        <f t="shared" si="26"/>
        <v>43304.208333333328</v>
      </c>
      <c r="N77" t="b">
        <v>0</v>
      </c>
      <c r="O77" t="b">
        <v>0</v>
      </c>
      <c r="P77" t="s">
        <v>2025</v>
      </c>
      <c r="Q77" s="8">
        <f t="shared" si="24"/>
        <v>1.5057731958762886</v>
      </c>
      <c r="R77" s="14">
        <f t="shared" si="27"/>
        <v>85.92</v>
      </c>
      <c r="S77" s="16" t="str">
        <f>LEFT(P77,11)</f>
        <v>photography</v>
      </c>
      <c r="T77" s="16" t="str">
        <f>_xlfn.TEXTAFTER(P77,"/",1,1,1)</f>
        <v>photography books</v>
      </c>
    </row>
    <row r="78" spans="1:20">
      <c r="A78">
        <v>76</v>
      </c>
      <c r="B78" t="s">
        <v>1055</v>
      </c>
      <c r="C78" s="3" t="s">
        <v>1056</v>
      </c>
      <c r="D78">
        <v>122900</v>
      </c>
      <c r="E78">
        <v>95993</v>
      </c>
      <c r="F78" s="13" t="s">
        <v>11</v>
      </c>
      <c r="G78">
        <v>1684</v>
      </c>
      <c r="H78" t="s">
        <v>2000</v>
      </c>
      <c r="I78" t="s">
        <v>2001</v>
      </c>
      <c r="J78">
        <v>1421992800</v>
      </c>
      <c r="K78">
        <v>1426222800</v>
      </c>
      <c r="L78" s="20">
        <f t="shared" si="25"/>
        <v>42027.25</v>
      </c>
      <c r="M78" s="20">
        <f t="shared" si="26"/>
        <v>42076.208333333328</v>
      </c>
      <c r="N78" t="b">
        <v>1</v>
      </c>
      <c r="O78" t="b">
        <v>1</v>
      </c>
      <c r="P78" t="s">
        <v>2006</v>
      </c>
      <c r="Q78" s="8">
        <f t="shared" si="24"/>
        <v>0.78106590724165992</v>
      </c>
      <c r="R78" s="14">
        <f t="shared" si="27"/>
        <v>57</v>
      </c>
      <c r="S78" s="16" t="str">
        <f>LEFT(P78,7)</f>
        <v>theater</v>
      </c>
      <c r="T78" s="16" t="str">
        <f>_xlfn.TEXTAFTER(P78,"/",1,1,1)</f>
        <v>plays</v>
      </c>
    </row>
    <row r="79" spans="1:20">
      <c r="A79">
        <v>77</v>
      </c>
      <c r="B79" t="s">
        <v>4</v>
      </c>
      <c r="C79" s="3" t="s">
        <v>5</v>
      </c>
      <c r="D79">
        <v>9500</v>
      </c>
      <c r="E79">
        <v>4460</v>
      </c>
      <c r="F79" s="13" t="s">
        <v>11</v>
      </c>
      <c r="G79">
        <v>56</v>
      </c>
      <c r="H79" t="s">
        <v>2000</v>
      </c>
      <c r="I79" t="s">
        <v>2001</v>
      </c>
      <c r="J79">
        <v>1285563600</v>
      </c>
      <c r="K79">
        <v>1286773200</v>
      </c>
      <c r="L79" s="20">
        <f t="shared" si="25"/>
        <v>40448.208333333336</v>
      </c>
      <c r="M79" s="20">
        <f t="shared" si="26"/>
        <v>40462.208333333336</v>
      </c>
      <c r="N79" t="b">
        <v>0</v>
      </c>
      <c r="O79" t="b">
        <v>1</v>
      </c>
      <c r="P79" t="s">
        <v>2017</v>
      </c>
      <c r="Q79" s="8">
        <f t="shared" si="24"/>
        <v>0.46947368421052632</v>
      </c>
      <c r="R79" s="14">
        <f t="shared" si="27"/>
        <v>79.64</v>
      </c>
      <c r="S79" s="18" t="str">
        <f>LEFT(P79,12)</f>
        <v>film &amp; video</v>
      </c>
      <c r="T79" s="16" t="str">
        <f>_xlfn.TEXTAFTER(P79,"/",,TRUE,TRUE)</f>
        <v>animation</v>
      </c>
    </row>
    <row r="80" spans="1:20">
      <c r="A80">
        <v>78</v>
      </c>
      <c r="B80" t="s">
        <v>1168</v>
      </c>
      <c r="C80" s="3" t="s">
        <v>1169</v>
      </c>
      <c r="D80">
        <v>4500</v>
      </c>
      <c r="E80">
        <v>13536</v>
      </c>
      <c r="F80" s="13" t="s">
        <v>8</v>
      </c>
      <c r="G80">
        <v>330</v>
      </c>
      <c r="H80" t="s">
        <v>2000</v>
      </c>
      <c r="I80" t="s">
        <v>2001</v>
      </c>
      <c r="J80">
        <v>1523854800</v>
      </c>
      <c r="K80">
        <v>1523941200</v>
      </c>
      <c r="L80" s="20">
        <f t="shared" si="25"/>
        <v>43206.208333333328</v>
      </c>
      <c r="M80" s="20">
        <f t="shared" si="26"/>
        <v>43207.208333333328</v>
      </c>
      <c r="N80" t="b">
        <v>0</v>
      </c>
      <c r="O80" t="b">
        <v>0</v>
      </c>
      <c r="P80" t="s">
        <v>2029</v>
      </c>
      <c r="Q80" s="8">
        <f t="shared" si="24"/>
        <v>3.008</v>
      </c>
      <c r="R80" s="14">
        <f t="shared" si="27"/>
        <v>41.02</v>
      </c>
      <c r="S80" s="16" t="str">
        <f>LEFT(P80,10)</f>
        <v>publishing</v>
      </c>
      <c r="T80" s="16" t="str">
        <f>_xlfn.TEXTAFTER(P80,"/",1,1,1)</f>
        <v>translations</v>
      </c>
    </row>
    <row r="81" spans="1:20">
      <c r="A81">
        <v>79</v>
      </c>
      <c r="B81" t="s">
        <v>1660</v>
      </c>
      <c r="C81" s="3" t="s">
        <v>1661</v>
      </c>
      <c r="D81">
        <v>57800</v>
      </c>
      <c r="E81">
        <v>40228</v>
      </c>
      <c r="F81" s="13" t="s">
        <v>11</v>
      </c>
      <c r="G81">
        <v>838</v>
      </c>
      <c r="H81" t="s">
        <v>2000</v>
      </c>
      <c r="I81" t="s">
        <v>2001</v>
      </c>
      <c r="J81">
        <v>1529125200</v>
      </c>
      <c r="K81">
        <v>1529557200</v>
      </c>
      <c r="L81" s="20">
        <f t="shared" si="25"/>
        <v>43267.208333333328</v>
      </c>
      <c r="M81" s="20">
        <f t="shared" si="26"/>
        <v>43272.208333333328</v>
      </c>
      <c r="N81" t="b">
        <v>0</v>
      </c>
      <c r="O81" t="b">
        <v>0</v>
      </c>
      <c r="P81" t="s">
        <v>2006</v>
      </c>
      <c r="Q81" s="8">
        <f t="shared" si="24"/>
        <v>0.6959861591695502</v>
      </c>
      <c r="R81" s="14">
        <f t="shared" si="27"/>
        <v>48</v>
      </c>
      <c r="S81" s="16" t="str">
        <f>LEFT(P81,7)</f>
        <v>theater</v>
      </c>
      <c r="T81" s="16" t="str">
        <f>_xlfn.TEXTAFTER(P81,"/",1,1,1)</f>
        <v>plays</v>
      </c>
    </row>
    <row r="82" spans="1:20">
      <c r="A82">
        <v>80</v>
      </c>
      <c r="B82" t="s">
        <v>1707</v>
      </c>
      <c r="C82" s="3" t="s">
        <v>1708</v>
      </c>
      <c r="D82">
        <v>1100</v>
      </c>
      <c r="E82">
        <v>7012</v>
      </c>
      <c r="F82" s="13" t="s">
        <v>8</v>
      </c>
      <c r="G82">
        <v>127</v>
      </c>
      <c r="H82" t="s">
        <v>2000</v>
      </c>
      <c r="I82" t="s">
        <v>2001</v>
      </c>
      <c r="J82">
        <v>1503982800</v>
      </c>
      <c r="K82">
        <v>1506574800</v>
      </c>
      <c r="L82" s="20">
        <f t="shared" si="25"/>
        <v>42976.208333333328</v>
      </c>
      <c r="M82" s="20">
        <f t="shared" si="26"/>
        <v>43006.208333333328</v>
      </c>
      <c r="N82" t="b">
        <v>0</v>
      </c>
      <c r="O82" t="b">
        <v>0</v>
      </c>
      <c r="P82" t="s">
        <v>2018</v>
      </c>
      <c r="Q82" s="8">
        <f t="shared" si="24"/>
        <v>6.374545454545455</v>
      </c>
      <c r="R82" s="14">
        <f t="shared" si="27"/>
        <v>55.21</v>
      </c>
      <c r="S82" s="16" t="str">
        <f>LEFT(P82,5)</f>
        <v>games</v>
      </c>
      <c r="T82" s="16" t="str">
        <f>_xlfn.TEXTAFTER(P82,"/",1,TRUE,TRUE)</f>
        <v>video games</v>
      </c>
    </row>
    <row r="83" spans="1:20">
      <c r="A83">
        <v>81</v>
      </c>
      <c r="B83" t="s">
        <v>600</v>
      </c>
      <c r="C83" s="3" t="s">
        <v>601</v>
      </c>
      <c r="D83">
        <v>16800</v>
      </c>
      <c r="E83">
        <v>37857</v>
      </c>
      <c r="F83" s="13" t="s">
        <v>8</v>
      </c>
      <c r="G83">
        <v>411</v>
      </c>
      <c r="H83" t="s">
        <v>2000</v>
      </c>
      <c r="I83" t="s">
        <v>2001</v>
      </c>
      <c r="J83">
        <v>1511416800</v>
      </c>
      <c r="K83">
        <v>1513576800</v>
      </c>
      <c r="L83" s="20">
        <f t="shared" si="25"/>
        <v>43062.25</v>
      </c>
      <c r="M83" s="20">
        <f t="shared" si="26"/>
        <v>43087.25</v>
      </c>
      <c r="N83" t="b">
        <v>0</v>
      </c>
      <c r="O83" t="b">
        <v>0</v>
      </c>
      <c r="P83" t="s">
        <v>2002</v>
      </c>
      <c r="Q83" s="8">
        <f t="shared" si="24"/>
        <v>2.253392857142857</v>
      </c>
      <c r="R83" s="14">
        <f t="shared" si="27"/>
        <v>92.11</v>
      </c>
      <c r="S83" s="16" t="str">
        <f>LEFT(P83,5)</f>
        <v>music</v>
      </c>
      <c r="T83" s="16" t="str">
        <f>_xlfn.TEXTAFTER(P83,"/",1)</f>
        <v>rock</v>
      </c>
    </row>
    <row r="84" spans="1:20">
      <c r="A84">
        <v>82</v>
      </c>
      <c r="B84" t="s">
        <v>1365</v>
      </c>
      <c r="C84" s="3" t="s">
        <v>1366</v>
      </c>
      <c r="D84">
        <v>1000</v>
      </c>
      <c r="E84">
        <v>14973</v>
      </c>
      <c r="F84" s="13" t="s">
        <v>8</v>
      </c>
      <c r="G84">
        <v>180</v>
      </c>
      <c r="H84" t="s">
        <v>2009</v>
      </c>
      <c r="I84" t="s">
        <v>2010</v>
      </c>
      <c r="J84">
        <v>1547704800</v>
      </c>
      <c r="K84">
        <v>1548309600</v>
      </c>
      <c r="L84" s="20">
        <f t="shared" si="25"/>
        <v>43482.25</v>
      </c>
      <c r="M84" s="20">
        <f t="shared" si="26"/>
        <v>43489.25</v>
      </c>
      <c r="N84" t="b">
        <v>0</v>
      </c>
      <c r="O84" t="b">
        <v>1</v>
      </c>
      <c r="P84" t="s">
        <v>2018</v>
      </c>
      <c r="Q84" s="8">
        <f t="shared" si="24"/>
        <v>14.973000000000001</v>
      </c>
      <c r="R84" s="14">
        <f t="shared" si="27"/>
        <v>83.18</v>
      </c>
      <c r="S84" s="16" t="str">
        <f>LEFT(P84,5)</f>
        <v>games</v>
      </c>
      <c r="T84" s="16" t="str">
        <f>_xlfn.TEXTAFTER(P84,"/",1,TRUE,TRUE)</f>
        <v>video games</v>
      </c>
    </row>
    <row r="85" spans="1:20">
      <c r="A85">
        <v>83</v>
      </c>
      <c r="B85" t="s">
        <v>505</v>
      </c>
      <c r="C85" s="3" t="s">
        <v>506</v>
      </c>
      <c r="D85">
        <v>106400</v>
      </c>
      <c r="E85">
        <v>39996</v>
      </c>
      <c r="F85" s="13" t="s">
        <v>11</v>
      </c>
      <c r="G85">
        <v>1000</v>
      </c>
      <c r="H85" t="s">
        <v>2000</v>
      </c>
      <c r="I85" t="s">
        <v>2001</v>
      </c>
      <c r="J85">
        <v>1469682000</v>
      </c>
      <c r="K85">
        <v>1471582800</v>
      </c>
      <c r="L85" s="20">
        <f t="shared" si="25"/>
        <v>42579.208333333328</v>
      </c>
      <c r="M85" s="20">
        <f t="shared" si="26"/>
        <v>42601.208333333328</v>
      </c>
      <c r="N85" t="b">
        <v>0</v>
      </c>
      <c r="O85" t="b">
        <v>0</v>
      </c>
      <c r="P85" t="s">
        <v>2012</v>
      </c>
      <c r="Q85" s="8">
        <f t="shared" si="24"/>
        <v>0.37590225563909774</v>
      </c>
      <c r="R85" s="14">
        <f t="shared" si="27"/>
        <v>40</v>
      </c>
      <c r="S85" s="16" t="str">
        <f>LEFT(P85,5)</f>
        <v>music</v>
      </c>
      <c r="T85" s="16" t="str">
        <f>_xlfn.TEXTAFTER(P85,"/",1)</f>
        <v>electric music</v>
      </c>
    </row>
    <row r="86" spans="1:20">
      <c r="A86">
        <v>84</v>
      </c>
      <c r="B86" t="s">
        <v>304</v>
      </c>
      <c r="C86" s="3" t="s">
        <v>305</v>
      </c>
      <c r="D86">
        <v>31400</v>
      </c>
      <c r="E86">
        <v>41564</v>
      </c>
      <c r="F86" s="13" t="s">
        <v>8</v>
      </c>
      <c r="G86">
        <v>374</v>
      </c>
      <c r="H86" t="s">
        <v>2000</v>
      </c>
      <c r="I86" t="s">
        <v>2001</v>
      </c>
      <c r="J86">
        <v>1343451600</v>
      </c>
      <c r="K86">
        <v>1344315600</v>
      </c>
      <c r="L86" s="20">
        <f t="shared" si="25"/>
        <v>41118.208333333336</v>
      </c>
      <c r="M86" s="20">
        <f t="shared" si="26"/>
        <v>41128.208333333336</v>
      </c>
      <c r="N86" t="b">
        <v>0</v>
      </c>
      <c r="O86" t="b">
        <v>0</v>
      </c>
      <c r="P86" t="s">
        <v>2015</v>
      </c>
      <c r="Q86" s="8">
        <f t="shared" si="24"/>
        <v>1.3236942675159236</v>
      </c>
      <c r="R86" s="14">
        <f t="shared" si="27"/>
        <v>111.13</v>
      </c>
      <c r="S86" s="16" t="str">
        <f>LEFT(P86,10)</f>
        <v>technology</v>
      </c>
      <c r="T86" s="16" t="str">
        <f>_xlfn.TEXTAFTER(P86,"/",1,1,1)</f>
        <v>wearables</v>
      </c>
    </row>
    <row r="87" spans="1:20">
      <c r="A87">
        <v>85</v>
      </c>
      <c r="B87" t="s">
        <v>743</v>
      </c>
      <c r="C87" s="3" t="s">
        <v>744</v>
      </c>
      <c r="D87">
        <v>4900</v>
      </c>
      <c r="E87">
        <v>6430</v>
      </c>
      <c r="F87" s="13" t="s">
        <v>8</v>
      </c>
      <c r="G87">
        <v>71</v>
      </c>
      <c r="H87" t="s">
        <v>2003</v>
      </c>
      <c r="I87" t="s">
        <v>2004</v>
      </c>
      <c r="J87">
        <v>1315717200</v>
      </c>
      <c r="K87">
        <v>1316408400</v>
      </c>
      <c r="L87" s="20">
        <f t="shared" si="25"/>
        <v>40797.208333333336</v>
      </c>
      <c r="M87" s="20">
        <f t="shared" si="26"/>
        <v>40805.208333333336</v>
      </c>
      <c r="N87" t="b">
        <v>0</v>
      </c>
      <c r="O87" t="b">
        <v>0</v>
      </c>
      <c r="P87" t="s">
        <v>2014</v>
      </c>
      <c r="Q87" s="8">
        <f t="shared" si="24"/>
        <v>1.3122448979591836</v>
      </c>
      <c r="R87" s="14">
        <f t="shared" si="27"/>
        <v>90.56</v>
      </c>
      <c r="S87" s="16" t="str">
        <f>LEFT(P87,5)</f>
        <v>music</v>
      </c>
      <c r="T87" s="16" t="str">
        <f>_xlfn.TEXTAFTER(P87,"/",1)</f>
        <v>indie rock</v>
      </c>
    </row>
    <row r="88" spans="1:20">
      <c r="A88">
        <v>86</v>
      </c>
      <c r="B88" t="s">
        <v>425</v>
      </c>
      <c r="C88" s="3" t="s">
        <v>426</v>
      </c>
      <c r="D88">
        <v>7400</v>
      </c>
      <c r="E88">
        <v>12405</v>
      </c>
      <c r="F88" s="13" t="s">
        <v>8</v>
      </c>
      <c r="G88">
        <v>203</v>
      </c>
      <c r="H88" t="s">
        <v>2000</v>
      </c>
      <c r="I88" t="s">
        <v>2001</v>
      </c>
      <c r="J88">
        <v>1430715600</v>
      </c>
      <c r="K88">
        <v>1431838800</v>
      </c>
      <c r="L88" s="20">
        <f t="shared" si="25"/>
        <v>42128.208333333328</v>
      </c>
      <c r="M88" s="20">
        <f t="shared" si="26"/>
        <v>42141.208333333328</v>
      </c>
      <c r="N88" t="b">
        <v>1</v>
      </c>
      <c r="O88" t="b">
        <v>0</v>
      </c>
      <c r="P88" t="s">
        <v>2006</v>
      </c>
      <c r="Q88" s="8">
        <f t="shared" si="24"/>
        <v>1.6763513513513513</v>
      </c>
      <c r="R88" s="14">
        <f t="shared" si="27"/>
        <v>61.11</v>
      </c>
      <c r="S88" s="16" t="str">
        <f>LEFT(P88,7)</f>
        <v>theater</v>
      </c>
      <c r="T88" s="16" t="str">
        <f>_xlfn.TEXTAFTER(P88,"/",1,1,1)</f>
        <v>plays</v>
      </c>
    </row>
    <row r="89" spans="1:20" ht="31.5">
      <c r="A89">
        <v>87</v>
      </c>
      <c r="B89" t="s">
        <v>485</v>
      </c>
      <c r="C89" s="3" t="s">
        <v>486</v>
      </c>
      <c r="D89">
        <v>198500</v>
      </c>
      <c r="E89">
        <v>123040</v>
      </c>
      <c r="F89" s="13" t="s">
        <v>11</v>
      </c>
      <c r="G89">
        <v>1482</v>
      </c>
      <c r="H89" t="s">
        <v>2003</v>
      </c>
      <c r="I89" t="s">
        <v>2004</v>
      </c>
      <c r="J89">
        <v>1299564000</v>
      </c>
      <c r="K89">
        <v>1300510800</v>
      </c>
      <c r="L89" s="20">
        <f t="shared" si="25"/>
        <v>40610.25</v>
      </c>
      <c r="M89" s="20">
        <f t="shared" si="26"/>
        <v>40621.208333333336</v>
      </c>
      <c r="N89" t="b">
        <v>0</v>
      </c>
      <c r="O89" t="b">
        <v>1</v>
      </c>
      <c r="P89" t="s">
        <v>2002</v>
      </c>
      <c r="Q89" s="8">
        <f t="shared" si="24"/>
        <v>0.6198488664987406</v>
      </c>
      <c r="R89" s="14">
        <f t="shared" si="27"/>
        <v>83.02</v>
      </c>
      <c r="S89" s="16" t="str">
        <f>LEFT(P89,5)</f>
        <v>music</v>
      </c>
      <c r="T89" s="16" t="str">
        <f>_xlfn.TEXTAFTER(P89,"/",1)</f>
        <v>rock</v>
      </c>
    </row>
    <row r="90" spans="1:20">
      <c r="A90">
        <v>88</v>
      </c>
      <c r="B90" t="s">
        <v>308</v>
      </c>
      <c r="C90" s="3" t="s">
        <v>309</v>
      </c>
      <c r="D90">
        <v>4800</v>
      </c>
      <c r="E90">
        <v>12516</v>
      </c>
      <c r="F90" s="13" t="s">
        <v>8</v>
      </c>
      <c r="G90">
        <v>113</v>
      </c>
      <c r="H90" t="s">
        <v>2000</v>
      </c>
      <c r="I90" t="s">
        <v>2001</v>
      </c>
      <c r="J90">
        <v>1429160400</v>
      </c>
      <c r="K90">
        <v>1431061200</v>
      </c>
      <c r="L90" s="20">
        <f t="shared" si="25"/>
        <v>42110.208333333328</v>
      </c>
      <c r="M90" s="20">
        <f t="shared" si="26"/>
        <v>42132.208333333328</v>
      </c>
      <c r="N90" t="b">
        <v>0</v>
      </c>
      <c r="O90" t="b">
        <v>0</v>
      </c>
      <c r="P90" t="s">
        <v>2029</v>
      </c>
      <c r="Q90" s="8">
        <f t="shared" si="24"/>
        <v>2.6074999999999999</v>
      </c>
      <c r="R90" s="14">
        <f t="shared" si="27"/>
        <v>110.76</v>
      </c>
      <c r="S90" s="16" t="str">
        <f>LEFT(P90,10)</f>
        <v>publishing</v>
      </c>
      <c r="T90" s="16" t="str">
        <f>_xlfn.TEXTAFTER(P90,"/",1,1,1)</f>
        <v>translations</v>
      </c>
    </row>
    <row r="91" spans="1:20">
      <c r="A91">
        <v>89</v>
      </c>
      <c r="B91" t="s">
        <v>1879</v>
      </c>
      <c r="C91" s="3" t="s">
        <v>1880</v>
      </c>
      <c r="D91">
        <v>3400</v>
      </c>
      <c r="E91">
        <v>8588</v>
      </c>
      <c r="F91" s="13" t="s">
        <v>8</v>
      </c>
      <c r="G91">
        <v>96</v>
      </c>
      <c r="H91" t="s">
        <v>2000</v>
      </c>
      <c r="I91" t="s">
        <v>2001</v>
      </c>
      <c r="J91">
        <v>1271307600</v>
      </c>
      <c r="K91">
        <v>1271480400</v>
      </c>
      <c r="L91" s="20">
        <f t="shared" si="25"/>
        <v>40283.208333333336</v>
      </c>
      <c r="M91" s="20">
        <f t="shared" si="26"/>
        <v>40285.208333333336</v>
      </c>
      <c r="N91" t="b">
        <v>0</v>
      </c>
      <c r="O91" t="b">
        <v>0</v>
      </c>
      <c r="P91" t="s">
        <v>2006</v>
      </c>
      <c r="Q91" s="8">
        <f t="shared" si="24"/>
        <v>2.5258823529411765</v>
      </c>
      <c r="R91" s="14">
        <f t="shared" si="27"/>
        <v>89.46</v>
      </c>
      <c r="S91" s="16" t="str">
        <f t="shared" ref="S91:S92" si="34">LEFT(P91,7)</f>
        <v>theater</v>
      </c>
      <c r="T91" s="16" t="str">
        <f t="shared" ref="T91:T92" si="35">_xlfn.TEXTAFTER(P91,"/",1,1,1)</f>
        <v>plays</v>
      </c>
    </row>
    <row r="92" spans="1:20">
      <c r="A92">
        <v>90</v>
      </c>
      <c r="B92" t="s">
        <v>935</v>
      </c>
      <c r="C92" s="3" t="s">
        <v>936</v>
      </c>
      <c r="D92">
        <v>7800</v>
      </c>
      <c r="E92">
        <v>6132</v>
      </c>
      <c r="F92" s="13" t="s">
        <v>11</v>
      </c>
      <c r="G92">
        <v>106</v>
      </c>
      <c r="H92" t="s">
        <v>2000</v>
      </c>
      <c r="I92" t="s">
        <v>2001</v>
      </c>
      <c r="J92">
        <v>1456380000</v>
      </c>
      <c r="K92">
        <v>1456380000</v>
      </c>
      <c r="L92" s="20">
        <f t="shared" si="25"/>
        <v>42425.25</v>
      </c>
      <c r="M92" s="20">
        <f t="shared" si="26"/>
        <v>42425.25</v>
      </c>
      <c r="N92" t="b">
        <v>0</v>
      </c>
      <c r="O92" t="b">
        <v>1</v>
      </c>
      <c r="P92" t="s">
        <v>2006</v>
      </c>
      <c r="Q92" s="8">
        <f t="shared" si="24"/>
        <v>0.7861538461538462</v>
      </c>
      <c r="R92" s="14">
        <f t="shared" si="27"/>
        <v>57.85</v>
      </c>
      <c r="S92" s="16" t="str">
        <f t="shared" si="34"/>
        <v>theater</v>
      </c>
      <c r="T92" s="16" t="str">
        <f t="shared" si="35"/>
        <v>plays</v>
      </c>
    </row>
    <row r="93" spans="1:20">
      <c r="A93">
        <v>91</v>
      </c>
      <c r="B93" t="s">
        <v>537</v>
      </c>
      <c r="C93" s="3" t="s">
        <v>538</v>
      </c>
      <c r="D93">
        <v>154300</v>
      </c>
      <c r="E93">
        <v>74688</v>
      </c>
      <c r="F93" s="13" t="s">
        <v>11</v>
      </c>
      <c r="G93">
        <v>679</v>
      </c>
      <c r="H93" t="s">
        <v>2022</v>
      </c>
      <c r="I93" t="s">
        <v>2023</v>
      </c>
      <c r="J93">
        <v>1470459600</v>
      </c>
      <c r="K93">
        <v>1472878800</v>
      </c>
      <c r="L93" s="20">
        <f t="shared" si="25"/>
        <v>42588.208333333328</v>
      </c>
      <c r="M93" s="20">
        <f t="shared" si="26"/>
        <v>42616.208333333328</v>
      </c>
      <c r="N93" t="b">
        <v>0</v>
      </c>
      <c r="O93" t="b">
        <v>0</v>
      </c>
      <c r="P93" t="s">
        <v>2029</v>
      </c>
      <c r="Q93" s="8">
        <f t="shared" si="24"/>
        <v>0.48404406999351912</v>
      </c>
      <c r="R93" s="14">
        <f t="shared" si="27"/>
        <v>110</v>
      </c>
      <c r="S93" s="16" t="str">
        <f>LEFT(P93,10)</f>
        <v>publishing</v>
      </c>
      <c r="T93" s="16" t="str">
        <f>_xlfn.TEXTAFTER(P93,"/",1,1,1)</f>
        <v>translations</v>
      </c>
    </row>
    <row r="94" spans="1:20" ht="31.5">
      <c r="A94">
        <v>92</v>
      </c>
      <c r="B94" t="s">
        <v>1553</v>
      </c>
      <c r="C94" s="3" t="s">
        <v>1554</v>
      </c>
      <c r="D94">
        <v>20000</v>
      </c>
      <c r="E94">
        <v>51775</v>
      </c>
      <c r="F94" s="13" t="s">
        <v>8</v>
      </c>
      <c r="G94">
        <v>498</v>
      </c>
      <c r="H94" t="s">
        <v>2019</v>
      </c>
      <c r="I94" t="s">
        <v>2020</v>
      </c>
      <c r="J94">
        <v>1277269200</v>
      </c>
      <c r="K94">
        <v>1277355600</v>
      </c>
      <c r="L94" s="20">
        <f t="shared" si="25"/>
        <v>40352.208333333336</v>
      </c>
      <c r="M94" s="20">
        <f t="shared" si="26"/>
        <v>40353.208333333336</v>
      </c>
      <c r="N94" t="b">
        <v>0</v>
      </c>
      <c r="O94" t="b">
        <v>1</v>
      </c>
      <c r="P94" t="s">
        <v>2018</v>
      </c>
      <c r="Q94" s="8">
        <f t="shared" si="24"/>
        <v>2.5887500000000001</v>
      </c>
      <c r="R94" s="14">
        <f t="shared" si="27"/>
        <v>103.97</v>
      </c>
      <c r="S94" s="16" t="str">
        <f>LEFT(P94,5)</f>
        <v>games</v>
      </c>
      <c r="T94" s="16" t="str">
        <f>_xlfn.TEXTAFTER(P94,"/",1,TRUE,TRUE)</f>
        <v>video games</v>
      </c>
    </row>
    <row r="95" spans="1:20">
      <c r="A95">
        <v>93</v>
      </c>
      <c r="B95" t="s">
        <v>648</v>
      </c>
      <c r="C95" s="3" t="s">
        <v>649</v>
      </c>
      <c r="D95">
        <v>108800</v>
      </c>
      <c r="E95">
        <v>65877</v>
      </c>
      <c r="F95" s="13" t="s">
        <v>27</v>
      </c>
      <c r="G95">
        <v>610</v>
      </c>
      <c r="H95" t="s">
        <v>2000</v>
      </c>
      <c r="I95" t="s">
        <v>2001</v>
      </c>
      <c r="J95">
        <v>1350709200</v>
      </c>
      <c r="K95">
        <v>1351054800</v>
      </c>
      <c r="L95" s="20">
        <f t="shared" si="25"/>
        <v>41202.208333333336</v>
      </c>
      <c r="M95" s="20">
        <f t="shared" si="26"/>
        <v>41206.208333333336</v>
      </c>
      <c r="N95" t="b">
        <v>0</v>
      </c>
      <c r="O95" t="b">
        <v>1</v>
      </c>
      <c r="P95" t="s">
        <v>2006</v>
      </c>
      <c r="Q95" s="8">
        <f t="shared" si="24"/>
        <v>0.60548713235294116</v>
      </c>
      <c r="R95" s="14">
        <f t="shared" si="27"/>
        <v>108</v>
      </c>
      <c r="S95" s="16" t="str">
        <f>LEFT(P95,7)</f>
        <v>theater</v>
      </c>
      <c r="T95" s="16" t="str">
        <f>_xlfn.TEXTAFTER(P95,"/",1,1,1)</f>
        <v>plays</v>
      </c>
    </row>
    <row r="96" spans="1:20">
      <c r="A96">
        <v>94</v>
      </c>
      <c r="B96" t="s">
        <v>664</v>
      </c>
      <c r="C96" s="3" t="s">
        <v>665</v>
      </c>
      <c r="D96">
        <v>2900</v>
      </c>
      <c r="E96">
        <v>8807</v>
      </c>
      <c r="F96" s="13" t="s">
        <v>8</v>
      </c>
      <c r="G96">
        <v>180</v>
      </c>
      <c r="H96" t="s">
        <v>2009</v>
      </c>
      <c r="I96" t="s">
        <v>2010</v>
      </c>
      <c r="J96">
        <v>1554613200</v>
      </c>
      <c r="K96">
        <v>1555563600</v>
      </c>
      <c r="L96" s="20">
        <f t="shared" si="25"/>
        <v>43562.208333333328</v>
      </c>
      <c r="M96" s="20">
        <f t="shared" si="26"/>
        <v>43573.208333333328</v>
      </c>
      <c r="N96" t="b">
        <v>0</v>
      </c>
      <c r="O96" t="b">
        <v>0</v>
      </c>
      <c r="P96" t="s">
        <v>2005</v>
      </c>
      <c r="Q96" s="8">
        <f t="shared" si="24"/>
        <v>3.036896551724138</v>
      </c>
      <c r="R96" s="14">
        <f t="shared" si="27"/>
        <v>48.93</v>
      </c>
      <c r="S96" s="16" t="str">
        <f>LEFT(P96,10)</f>
        <v>technology</v>
      </c>
      <c r="T96" s="16" t="str">
        <f>_xlfn.TEXTAFTER(P96,"/",1,1,1)</f>
        <v>web</v>
      </c>
    </row>
    <row r="97" spans="1:20" ht="31.5">
      <c r="A97">
        <v>95</v>
      </c>
      <c r="B97" t="s">
        <v>1527</v>
      </c>
      <c r="C97" s="3" t="s">
        <v>1528</v>
      </c>
      <c r="D97">
        <v>900</v>
      </c>
      <c r="E97">
        <v>1017</v>
      </c>
      <c r="F97" s="13" t="s">
        <v>8</v>
      </c>
      <c r="G97">
        <v>27</v>
      </c>
      <c r="H97" t="s">
        <v>2000</v>
      </c>
      <c r="I97" t="s">
        <v>2001</v>
      </c>
      <c r="J97">
        <v>1571029200</v>
      </c>
      <c r="K97">
        <v>1571634000</v>
      </c>
      <c r="L97" s="20">
        <f t="shared" si="25"/>
        <v>43752.208333333328</v>
      </c>
      <c r="M97" s="20">
        <f t="shared" si="26"/>
        <v>43759.208333333328</v>
      </c>
      <c r="N97" t="b">
        <v>0</v>
      </c>
      <c r="O97" t="b">
        <v>0</v>
      </c>
      <c r="P97" t="s">
        <v>2011</v>
      </c>
      <c r="Q97" s="8">
        <f t="shared" si="24"/>
        <v>1.1299999999999999</v>
      </c>
      <c r="R97" s="14">
        <f t="shared" si="27"/>
        <v>37.67</v>
      </c>
      <c r="S97" s="18" t="str">
        <f>LEFT(P97,12)</f>
        <v>film &amp; video</v>
      </c>
      <c r="T97" s="16" t="str">
        <f>_xlfn.TEXTAFTER(P97,"/",,TRUE,TRUE)</f>
        <v>documentary</v>
      </c>
    </row>
    <row r="98" spans="1:20">
      <c r="A98">
        <v>96</v>
      </c>
      <c r="B98" t="s">
        <v>781</v>
      </c>
      <c r="C98" s="3" t="s">
        <v>782</v>
      </c>
      <c r="D98">
        <v>69700</v>
      </c>
      <c r="E98">
        <v>151513</v>
      </c>
      <c r="F98" s="13" t="s">
        <v>8</v>
      </c>
      <c r="G98">
        <v>2331</v>
      </c>
      <c r="H98" t="s">
        <v>2000</v>
      </c>
      <c r="I98" t="s">
        <v>2001</v>
      </c>
      <c r="J98">
        <v>1299736800</v>
      </c>
      <c r="K98">
        <v>1300856400</v>
      </c>
      <c r="L98" s="20">
        <f t="shared" si="25"/>
        <v>40612.25</v>
      </c>
      <c r="M98" s="20">
        <f t="shared" si="26"/>
        <v>40625.208333333336</v>
      </c>
      <c r="N98" t="b">
        <v>0</v>
      </c>
      <c r="O98" t="b">
        <v>0</v>
      </c>
      <c r="P98" t="s">
        <v>2006</v>
      </c>
      <c r="Q98" s="8">
        <f t="shared" si="24"/>
        <v>2.1737876614060259</v>
      </c>
      <c r="R98" s="14">
        <f t="shared" si="27"/>
        <v>65</v>
      </c>
      <c r="S98" s="16" t="str">
        <f>LEFT(P98,7)</f>
        <v>theater</v>
      </c>
      <c r="T98" s="16" t="str">
        <f>_xlfn.TEXTAFTER(P98,"/",1,1,1)</f>
        <v>plays</v>
      </c>
    </row>
    <row r="99" spans="1:20">
      <c r="A99">
        <v>97</v>
      </c>
      <c r="B99" t="s">
        <v>1686</v>
      </c>
      <c r="C99" s="3" t="s">
        <v>1687</v>
      </c>
      <c r="D99">
        <v>1300</v>
      </c>
      <c r="E99">
        <v>12047</v>
      </c>
      <c r="F99" s="13" t="s">
        <v>8</v>
      </c>
      <c r="G99">
        <v>113</v>
      </c>
      <c r="H99" t="s">
        <v>2000</v>
      </c>
      <c r="I99" t="s">
        <v>2001</v>
      </c>
      <c r="J99">
        <v>1435208400</v>
      </c>
      <c r="K99">
        <v>1439874000</v>
      </c>
      <c r="L99" s="20">
        <f t="shared" si="25"/>
        <v>42180.208333333328</v>
      </c>
      <c r="M99" s="20">
        <f t="shared" si="26"/>
        <v>42234.208333333328</v>
      </c>
      <c r="N99" t="b">
        <v>0</v>
      </c>
      <c r="O99" t="b">
        <v>0</v>
      </c>
      <c r="P99" s="16" t="s">
        <v>1999</v>
      </c>
      <c r="Q99" s="8">
        <f t="shared" si="24"/>
        <v>9.2669230769230762</v>
      </c>
      <c r="R99" s="14">
        <f t="shared" si="27"/>
        <v>106.61</v>
      </c>
      <c r="S99" s="16" t="str">
        <f>LEFT(P99,4)</f>
        <v>food</v>
      </c>
      <c r="T99" s="16" t="str">
        <f>RIGHT(P99,11)</f>
        <v>food trucks</v>
      </c>
    </row>
    <row r="100" spans="1:20">
      <c r="A100">
        <v>98</v>
      </c>
      <c r="B100" t="s">
        <v>52</v>
      </c>
      <c r="C100" s="3" t="s">
        <v>53</v>
      </c>
      <c r="D100">
        <v>97800</v>
      </c>
      <c r="E100">
        <v>32951</v>
      </c>
      <c r="F100" s="13" t="s">
        <v>11</v>
      </c>
      <c r="G100">
        <v>1220</v>
      </c>
      <c r="H100" t="s">
        <v>2003</v>
      </c>
      <c r="I100" t="s">
        <v>2004</v>
      </c>
      <c r="J100">
        <v>1437973200</v>
      </c>
      <c r="K100">
        <v>1438318800</v>
      </c>
      <c r="L100" s="20">
        <f t="shared" si="25"/>
        <v>42212.208333333328</v>
      </c>
      <c r="M100" s="20">
        <f t="shared" si="26"/>
        <v>42216.208333333328</v>
      </c>
      <c r="N100" t="b">
        <v>0</v>
      </c>
      <c r="O100" t="b">
        <v>0</v>
      </c>
      <c r="P100" t="s">
        <v>2018</v>
      </c>
      <c r="Q100" s="8">
        <f t="shared" si="24"/>
        <v>0.33692229038854804</v>
      </c>
      <c r="R100" s="14">
        <f t="shared" si="27"/>
        <v>27.01</v>
      </c>
      <c r="S100" s="16" t="str">
        <f>LEFT(P100,5)</f>
        <v>games</v>
      </c>
      <c r="T100" s="16" t="str">
        <f>_xlfn.TEXTAFTER(P100,"/",1,TRUE,TRUE)</f>
        <v>video games</v>
      </c>
    </row>
    <row r="101" spans="1:20">
      <c r="A101">
        <v>99</v>
      </c>
      <c r="B101" t="s">
        <v>84</v>
      </c>
      <c r="C101" s="3" t="s">
        <v>85</v>
      </c>
      <c r="D101">
        <v>7600</v>
      </c>
      <c r="E101">
        <v>14951</v>
      </c>
      <c r="F101" s="13" t="s">
        <v>8</v>
      </c>
      <c r="G101">
        <v>164</v>
      </c>
      <c r="H101" t="s">
        <v>2000</v>
      </c>
      <c r="I101" t="s">
        <v>2001</v>
      </c>
      <c r="J101">
        <v>1416895200</v>
      </c>
      <c r="K101">
        <v>1419400800</v>
      </c>
      <c r="L101" s="20">
        <f t="shared" si="25"/>
        <v>41968.25</v>
      </c>
      <c r="M101" s="20">
        <f t="shared" si="26"/>
        <v>41997.25</v>
      </c>
      <c r="N101" t="b">
        <v>0</v>
      </c>
      <c r="O101" t="b">
        <v>0</v>
      </c>
      <c r="P101" t="s">
        <v>2006</v>
      </c>
      <c r="Q101" s="8">
        <f t="shared" si="24"/>
        <v>1.9672368421052631</v>
      </c>
      <c r="R101" s="14">
        <f t="shared" si="27"/>
        <v>91.16</v>
      </c>
      <c r="S101" s="16" t="str">
        <f t="shared" ref="S101:S102" si="36">LEFT(P101,7)</f>
        <v>theater</v>
      </c>
      <c r="T101" s="16" t="str">
        <f t="shared" ref="T101:T102" si="37">_xlfn.TEXTAFTER(P101,"/",1,1,1)</f>
        <v>plays</v>
      </c>
    </row>
    <row r="102" spans="1:20">
      <c r="A102">
        <v>100</v>
      </c>
      <c r="B102" t="s">
        <v>1760</v>
      </c>
      <c r="C102" s="3" t="s">
        <v>1761</v>
      </c>
      <c r="D102">
        <v>100</v>
      </c>
      <c r="E102">
        <v>1</v>
      </c>
      <c r="F102" s="13" t="s">
        <v>11</v>
      </c>
      <c r="G102">
        <v>1</v>
      </c>
      <c r="H102" t="s">
        <v>2000</v>
      </c>
      <c r="I102" t="s">
        <v>2001</v>
      </c>
      <c r="J102">
        <v>1319000400</v>
      </c>
      <c r="K102">
        <v>1320555600</v>
      </c>
      <c r="L102" s="20">
        <f t="shared" si="25"/>
        <v>40835.208333333336</v>
      </c>
      <c r="M102" s="20">
        <f t="shared" si="26"/>
        <v>40853.208333333336</v>
      </c>
      <c r="N102" t="b">
        <v>0</v>
      </c>
      <c r="O102" t="b">
        <v>0</v>
      </c>
      <c r="P102" t="s">
        <v>2006</v>
      </c>
      <c r="Q102" s="8">
        <f t="shared" si="24"/>
        <v>0.01</v>
      </c>
      <c r="R102" s="14">
        <f t="shared" si="27"/>
        <v>1</v>
      </c>
      <c r="S102" s="16" t="str">
        <f t="shared" si="36"/>
        <v>theater</v>
      </c>
      <c r="T102" s="16" t="str">
        <f t="shared" si="37"/>
        <v>plays</v>
      </c>
    </row>
    <row r="103" spans="1:20">
      <c r="A103">
        <v>101</v>
      </c>
      <c r="B103" t="s">
        <v>451</v>
      </c>
      <c r="C103" s="3" t="s">
        <v>452</v>
      </c>
      <c r="D103">
        <v>900</v>
      </c>
      <c r="E103">
        <v>9193</v>
      </c>
      <c r="F103" s="13" t="s">
        <v>8</v>
      </c>
      <c r="G103">
        <v>164</v>
      </c>
      <c r="H103" t="s">
        <v>2000</v>
      </c>
      <c r="I103" t="s">
        <v>2001</v>
      </c>
      <c r="J103">
        <v>1424498400</v>
      </c>
      <c r="K103">
        <v>1425103200</v>
      </c>
      <c r="L103" s="20">
        <f t="shared" si="25"/>
        <v>42056.25</v>
      </c>
      <c r="M103" s="20">
        <f t="shared" si="26"/>
        <v>42063.25</v>
      </c>
      <c r="N103" t="b">
        <v>0</v>
      </c>
      <c r="O103" t="b">
        <v>1</v>
      </c>
      <c r="P103" t="s">
        <v>2012</v>
      </c>
      <c r="Q103" s="8">
        <f t="shared" si="24"/>
        <v>10.214444444444444</v>
      </c>
      <c r="R103" s="14">
        <f t="shared" si="27"/>
        <v>56.05</v>
      </c>
      <c r="S103" s="16" t="str">
        <f>LEFT(P103,5)</f>
        <v>music</v>
      </c>
      <c r="T103" s="16" t="str">
        <f>_xlfn.TEXTAFTER(P103,"/",1)</f>
        <v>electric music</v>
      </c>
    </row>
    <row r="104" spans="1:20">
      <c r="A104">
        <v>102</v>
      </c>
      <c r="B104" t="s">
        <v>558</v>
      </c>
      <c r="C104" s="3" t="s">
        <v>559</v>
      </c>
      <c r="D104">
        <v>3700</v>
      </c>
      <c r="E104">
        <v>10422</v>
      </c>
      <c r="F104" s="13" t="s">
        <v>8</v>
      </c>
      <c r="G104">
        <v>336</v>
      </c>
      <c r="H104" t="s">
        <v>2000</v>
      </c>
      <c r="I104" t="s">
        <v>2001</v>
      </c>
      <c r="J104">
        <v>1526274000</v>
      </c>
      <c r="K104">
        <v>1526878800</v>
      </c>
      <c r="L104" s="20">
        <f t="shared" si="25"/>
        <v>43234.208333333328</v>
      </c>
      <c r="M104" s="20">
        <f t="shared" si="26"/>
        <v>43241.208333333328</v>
      </c>
      <c r="N104" t="b">
        <v>0</v>
      </c>
      <c r="O104" t="b">
        <v>1</v>
      </c>
      <c r="P104" t="s">
        <v>2015</v>
      </c>
      <c r="Q104" s="8">
        <f t="shared" si="24"/>
        <v>2.8167567567567566</v>
      </c>
      <c r="R104" s="14">
        <f t="shared" si="27"/>
        <v>31.02</v>
      </c>
      <c r="S104" s="16" t="str">
        <f>LEFT(P104,10)</f>
        <v>technology</v>
      </c>
      <c r="T104" s="16" t="str">
        <f>_xlfn.TEXTAFTER(P104,"/",1,1,1)</f>
        <v>wearables</v>
      </c>
    </row>
    <row r="105" spans="1:20">
      <c r="A105">
        <v>103</v>
      </c>
      <c r="B105" t="s">
        <v>545</v>
      </c>
      <c r="C105" s="3" t="s">
        <v>546</v>
      </c>
      <c r="D105">
        <v>10000</v>
      </c>
      <c r="E105">
        <v>2461</v>
      </c>
      <c r="F105" s="13" t="s">
        <v>11</v>
      </c>
      <c r="G105">
        <v>37</v>
      </c>
      <c r="H105" t="s">
        <v>2022</v>
      </c>
      <c r="I105" t="s">
        <v>2023</v>
      </c>
      <c r="J105">
        <v>1287896400</v>
      </c>
      <c r="K105">
        <v>1288674000</v>
      </c>
      <c r="L105" s="20">
        <f t="shared" si="25"/>
        <v>40475.208333333336</v>
      </c>
      <c r="M105" s="20">
        <f t="shared" si="26"/>
        <v>40484.208333333336</v>
      </c>
      <c r="N105" t="b">
        <v>0</v>
      </c>
      <c r="O105" t="b">
        <v>0</v>
      </c>
      <c r="P105" t="s">
        <v>2012</v>
      </c>
      <c r="Q105" s="8">
        <f t="shared" si="24"/>
        <v>0.24610000000000001</v>
      </c>
      <c r="R105" s="14">
        <f t="shared" si="27"/>
        <v>66.510000000000005</v>
      </c>
      <c r="S105" s="16" t="str">
        <f t="shared" ref="S105:S106" si="38">LEFT(P105,5)</f>
        <v>music</v>
      </c>
      <c r="T105" s="16" t="str">
        <f t="shared" ref="T105:T106" si="39">_xlfn.TEXTAFTER(P105,"/",1)</f>
        <v>electric music</v>
      </c>
    </row>
    <row r="106" spans="1:20">
      <c r="A106">
        <v>104</v>
      </c>
      <c r="B106" t="s">
        <v>1622</v>
      </c>
      <c r="C106" s="3" t="s">
        <v>1623</v>
      </c>
      <c r="D106">
        <v>119200</v>
      </c>
      <c r="E106">
        <v>170623</v>
      </c>
      <c r="F106" s="13" t="s">
        <v>8</v>
      </c>
      <c r="G106">
        <v>1917</v>
      </c>
      <c r="H106" t="s">
        <v>2000</v>
      </c>
      <c r="I106" t="s">
        <v>2001</v>
      </c>
      <c r="J106">
        <v>1495515600</v>
      </c>
      <c r="K106">
        <v>1495602000</v>
      </c>
      <c r="L106" s="20">
        <f t="shared" si="25"/>
        <v>42878.208333333328</v>
      </c>
      <c r="M106" s="20">
        <f t="shared" si="26"/>
        <v>42879.208333333328</v>
      </c>
      <c r="N106" t="b">
        <v>0</v>
      </c>
      <c r="O106" t="b">
        <v>0</v>
      </c>
      <c r="P106" t="s">
        <v>2014</v>
      </c>
      <c r="Q106" s="8">
        <f t="shared" si="24"/>
        <v>1.4314010067114094</v>
      </c>
      <c r="R106" s="14">
        <f t="shared" si="27"/>
        <v>89.01</v>
      </c>
      <c r="S106" s="16" t="str">
        <f t="shared" si="38"/>
        <v>music</v>
      </c>
      <c r="T106" s="16" t="str">
        <f t="shared" si="39"/>
        <v>indie rock</v>
      </c>
    </row>
    <row r="107" spans="1:20">
      <c r="A107">
        <v>105</v>
      </c>
      <c r="B107" t="s">
        <v>288</v>
      </c>
      <c r="C107" s="3" t="s">
        <v>289</v>
      </c>
      <c r="D107">
        <v>6800</v>
      </c>
      <c r="E107">
        <v>9829</v>
      </c>
      <c r="F107" s="13" t="s">
        <v>8</v>
      </c>
      <c r="G107">
        <v>95</v>
      </c>
      <c r="H107" t="s">
        <v>2000</v>
      </c>
      <c r="I107" t="s">
        <v>2001</v>
      </c>
      <c r="J107">
        <v>1364878800</v>
      </c>
      <c r="K107">
        <v>1366434000</v>
      </c>
      <c r="L107" s="20">
        <f t="shared" si="25"/>
        <v>41366.208333333336</v>
      </c>
      <c r="M107" s="20">
        <f t="shared" si="26"/>
        <v>41384.208333333336</v>
      </c>
      <c r="N107" t="b">
        <v>0</v>
      </c>
      <c r="O107" t="b">
        <v>0</v>
      </c>
      <c r="P107" t="s">
        <v>2005</v>
      </c>
      <c r="Q107" s="8">
        <f t="shared" si="24"/>
        <v>1.4454411764705883</v>
      </c>
      <c r="R107" s="14">
        <f t="shared" si="27"/>
        <v>103.46</v>
      </c>
      <c r="S107" s="16" t="str">
        <f>LEFT(P107,10)</f>
        <v>technology</v>
      </c>
      <c r="T107" s="16" t="str">
        <f>_xlfn.TEXTAFTER(P107,"/",1,1,1)</f>
        <v>web</v>
      </c>
    </row>
    <row r="108" spans="1:20">
      <c r="A108">
        <v>106</v>
      </c>
      <c r="B108" t="s">
        <v>175</v>
      </c>
      <c r="C108" s="3" t="s">
        <v>176</v>
      </c>
      <c r="D108">
        <v>3900</v>
      </c>
      <c r="E108">
        <v>14006</v>
      </c>
      <c r="F108" s="13" t="s">
        <v>8</v>
      </c>
      <c r="G108">
        <v>147</v>
      </c>
      <c r="H108" t="s">
        <v>2000</v>
      </c>
      <c r="I108" t="s">
        <v>2001</v>
      </c>
      <c r="J108">
        <v>1567918800</v>
      </c>
      <c r="K108">
        <v>1568350800</v>
      </c>
      <c r="L108" s="20">
        <f t="shared" si="25"/>
        <v>43716.208333333328</v>
      </c>
      <c r="M108" s="20">
        <f t="shared" si="26"/>
        <v>43721.208333333328</v>
      </c>
      <c r="N108" t="b">
        <v>0</v>
      </c>
      <c r="O108" t="b">
        <v>0</v>
      </c>
      <c r="P108" t="s">
        <v>2006</v>
      </c>
      <c r="Q108" s="8">
        <f t="shared" si="24"/>
        <v>3.5912820512820511</v>
      </c>
      <c r="R108" s="14">
        <f t="shared" si="27"/>
        <v>95.28</v>
      </c>
      <c r="S108" s="16" t="str">
        <f t="shared" ref="S108:S109" si="40">LEFT(P108,7)</f>
        <v>theater</v>
      </c>
      <c r="T108" s="16" t="str">
        <f t="shared" ref="T108:T109" si="41">_xlfn.TEXTAFTER(P108,"/",1,1,1)</f>
        <v>plays</v>
      </c>
    </row>
    <row r="109" spans="1:20" ht="31.5">
      <c r="A109">
        <v>107</v>
      </c>
      <c r="B109" t="s">
        <v>1764</v>
      </c>
      <c r="C109" s="3" t="s">
        <v>1765</v>
      </c>
      <c r="D109">
        <v>3500</v>
      </c>
      <c r="E109">
        <v>6527</v>
      </c>
      <c r="F109" s="13" t="s">
        <v>8</v>
      </c>
      <c r="G109">
        <v>86</v>
      </c>
      <c r="H109" t="s">
        <v>2000</v>
      </c>
      <c r="I109" t="s">
        <v>2001</v>
      </c>
      <c r="J109">
        <v>1524459600</v>
      </c>
      <c r="K109">
        <v>1525928400</v>
      </c>
      <c r="L109" s="20">
        <f t="shared" si="25"/>
        <v>43213.208333333328</v>
      </c>
      <c r="M109" s="20">
        <f t="shared" si="26"/>
        <v>43230.208333333328</v>
      </c>
      <c r="N109" t="b">
        <v>0</v>
      </c>
      <c r="O109" t="b">
        <v>1</v>
      </c>
      <c r="P109" t="s">
        <v>2006</v>
      </c>
      <c r="Q109" s="8">
        <f t="shared" si="24"/>
        <v>1.8648571428571428</v>
      </c>
      <c r="R109" s="14">
        <f t="shared" si="27"/>
        <v>75.900000000000006</v>
      </c>
      <c r="S109" s="16" t="str">
        <f t="shared" si="40"/>
        <v>theater</v>
      </c>
      <c r="T109" s="16" t="str">
        <f t="shared" si="41"/>
        <v>plays</v>
      </c>
    </row>
    <row r="110" spans="1:20" ht="31.5">
      <c r="A110">
        <v>108</v>
      </c>
      <c r="B110" t="s">
        <v>435</v>
      </c>
      <c r="C110" s="3" t="s">
        <v>436</v>
      </c>
      <c r="D110">
        <v>1500</v>
      </c>
      <c r="E110">
        <v>8929</v>
      </c>
      <c r="F110" s="13" t="s">
        <v>8</v>
      </c>
      <c r="G110">
        <v>83</v>
      </c>
      <c r="H110" t="s">
        <v>2000</v>
      </c>
      <c r="I110" t="s">
        <v>2001</v>
      </c>
      <c r="J110">
        <v>1333688400</v>
      </c>
      <c r="K110">
        <v>1336885200</v>
      </c>
      <c r="L110" s="20">
        <f t="shared" si="25"/>
        <v>41005.208333333336</v>
      </c>
      <c r="M110" s="20">
        <f t="shared" si="26"/>
        <v>41042.208333333336</v>
      </c>
      <c r="N110" t="b">
        <v>0</v>
      </c>
      <c r="O110" t="b">
        <v>0</v>
      </c>
      <c r="P110" t="s">
        <v>2011</v>
      </c>
      <c r="Q110" s="8">
        <f t="shared" si="24"/>
        <v>5.9526666666666666</v>
      </c>
      <c r="R110" s="14">
        <f t="shared" si="27"/>
        <v>107.58</v>
      </c>
      <c r="S110" s="18" t="str">
        <f t="shared" ref="S110:S111" si="42">LEFT(P110,12)</f>
        <v>film &amp; video</v>
      </c>
      <c r="T110" s="16" t="str">
        <f t="shared" ref="T110:T111" si="43">_xlfn.TEXTAFTER(P110,"/",,TRUE,TRUE)</f>
        <v>documentary</v>
      </c>
    </row>
    <row r="111" spans="1:20">
      <c r="A111">
        <v>109</v>
      </c>
      <c r="B111" t="s">
        <v>1489</v>
      </c>
      <c r="C111" s="3" t="s">
        <v>1490</v>
      </c>
      <c r="D111">
        <v>5200</v>
      </c>
      <c r="E111">
        <v>3079</v>
      </c>
      <c r="F111" s="13" t="s">
        <v>11</v>
      </c>
      <c r="G111">
        <v>60</v>
      </c>
      <c r="H111" t="s">
        <v>2000</v>
      </c>
      <c r="I111" t="s">
        <v>2001</v>
      </c>
      <c r="J111">
        <v>1389506400</v>
      </c>
      <c r="K111">
        <v>1389679200</v>
      </c>
      <c r="L111" s="20">
        <f t="shared" si="25"/>
        <v>41651.25</v>
      </c>
      <c r="M111" s="20">
        <f t="shared" si="26"/>
        <v>41653.25</v>
      </c>
      <c r="N111" t="b">
        <v>0</v>
      </c>
      <c r="O111" t="b">
        <v>0</v>
      </c>
      <c r="P111" t="s">
        <v>2030</v>
      </c>
      <c r="Q111" s="8">
        <f t="shared" si="24"/>
        <v>0.5921153846153846</v>
      </c>
      <c r="R111" s="14">
        <f t="shared" si="27"/>
        <v>51.32</v>
      </c>
      <c r="S111" s="18" t="str">
        <f t="shared" si="42"/>
        <v>film &amp; video</v>
      </c>
      <c r="T111" s="16" t="str">
        <f t="shared" si="43"/>
        <v>television</v>
      </c>
    </row>
    <row r="112" spans="1:20" ht="31.5">
      <c r="A112">
        <v>110</v>
      </c>
      <c r="B112" t="s">
        <v>280</v>
      </c>
      <c r="C112" s="3" t="s">
        <v>281</v>
      </c>
      <c r="D112">
        <v>142400</v>
      </c>
      <c r="E112">
        <v>21307</v>
      </c>
      <c r="F112" s="13" t="s">
        <v>11</v>
      </c>
      <c r="G112">
        <v>296</v>
      </c>
      <c r="H112" t="s">
        <v>2000</v>
      </c>
      <c r="I112" t="s">
        <v>2001</v>
      </c>
      <c r="J112">
        <v>1536642000</v>
      </c>
      <c r="K112">
        <v>1538283600</v>
      </c>
      <c r="L112" s="20">
        <f t="shared" si="25"/>
        <v>43354.208333333328</v>
      </c>
      <c r="M112" s="20">
        <f t="shared" si="26"/>
        <v>43373.208333333328</v>
      </c>
      <c r="N112" t="b">
        <v>0</v>
      </c>
      <c r="O112" t="b">
        <v>0</v>
      </c>
      <c r="P112" s="16" t="s">
        <v>1999</v>
      </c>
      <c r="Q112" s="8">
        <f t="shared" si="24"/>
        <v>0.14962780898876404</v>
      </c>
      <c r="R112" s="14">
        <f t="shared" si="27"/>
        <v>71.98</v>
      </c>
      <c r="S112" s="16" t="str">
        <f>LEFT(P112,4)</f>
        <v>food</v>
      </c>
      <c r="T112" s="16" t="str">
        <f>RIGHT(P112,11)</f>
        <v>food trucks</v>
      </c>
    </row>
    <row r="113" spans="1:20">
      <c r="A113">
        <v>111</v>
      </c>
      <c r="B113" t="s">
        <v>698</v>
      </c>
      <c r="C113" s="3" t="s">
        <v>699</v>
      </c>
      <c r="D113">
        <v>61400</v>
      </c>
      <c r="E113">
        <v>73653</v>
      </c>
      <c r="F113" s="13" t="s">
        <v>8</v>
      </c>
      <c r="G113">
        <v>676</v>
      </c>
      <c r="H113" t="s">
        <v>2000</v>
      </c>
      <c r="I113" t="s">
        <v>2001</v>
      </c>
      <c r="J113">
        <v>1348290000</v>
      </c>
      <c r="K113">
        <v>1348808400</v>
      </c>
      <c r="L113" s="20">
        <f t="shared" si="25"/>
        <v>41174.208333333336</v>
      </c>
      <c r="M113" s="20">
        <f t="shared" si="26"/>
        <v>41180.208333333336</v>
      </c>
      <c r="N113" t="b">
        <v>0</v>
      </c>
      <c r="O113" t="b">
        <v>0</v>
      </c>
      <c r="P113" t="s">
        <v>2026</v>
      </c>
      <c r="Q113" s="8">
        <f t="shared" si="24"/>
        <v>1.1995602605863191</v>
      </c>
      <c r="R113" s="14">
        <f t="shared" si="27"/>
        <v>108.95</v>
      </c>
      <c r="S113" s="16" t="str">
        <f>LEFT(P113,10)</f>
        <v>publishing</v>
      </c>
      <c r="T113" s="16" t="str">
        <f>_xlfn.TEXTAFTER(P113,"/",1,1,1)</f>
        <v>radio &amp; podcasts</v>
      </c>
    </row>
    <row r="114" spans="1:20">
      <c r="A114">
        <v>112</v>
      </c>
      <c r="B114" t="s">
        <v>884</v>
      </c>
      <c r="C114" s="3" t="s">
        <v>885</v>
      </c>
      <c r="D114">
        <v>4700</v>
      </c>
      <c r="E114">
        <v>12635</v>
      </c>
      <c r="F114" s="13" t="s">
        <v>8</v>
      </c>
      <c r="G114">
        <v>361</v>
      </c>
      <c r="H114" t="s">
        <v>2003</v>
      </c>
      <c r="I114" t="s">
        <v>2004</v>
      </c>
      <c r="J114">
        <v>1408856400</v>
      </c>
      <c r="K114">
        <v>1410152400</v>
      </c>
      <c r="L114" s="20">
        <f t="shared" si="25"/>
        <v>41875.208333333336</v>
      </c>
      <c r="M114" s="20">
        <f t="shared" si="26"/>
        <v>41890.208333333336</v>
      </c>
      <c r="N114" t="b">
        <v>0</v>
      </c>
      <c r="O114" t="b">
        <v>0</v>
      </c>
      <c r="P114" t="s">
        <v>2005</v>
      </c>
      <c r="Q114" s="8">
        <f t="shared" si="24"/>
        <v>2.6882978723404256</v>
      </c>
      <c r="R114" s="14">
        <f t="shared" si="27"/>
        <v>35</v>
      </c>
      <c r="S114" s="16" t="str">
        <f>LEFT(P114,10)</f>
        <v>technology</v>
      </c>
      <c r="T114" s="16" t="str">
        <f>_xlfn.TEXTAFTER(P114,"/",1,1,1)</f>
        <v>web</v>
      </c>
    </row>
    <row r="115" spans="1:20">
      <c r="A115">
        <v>113</v>
      </c>
      <c r="B115" t="s">
        <v>1954</v>
      </c>
      <c r="C115" s="3" t="s">
        <v>1955</v>
      </c>
      <c r="D115">
        <v>3300</v>
      </c>
      <c r="E115">
        <v>12437</v>
      </c>
      <c r="F115" s="13" t="s">
        <v>8</v>
      </c>
      <c r="G115">
        <v>131</v>
      </c>
      <c r="H115" t="s">
        <v>2000</v>
      </c>
      <c r="I115" t="s">
        <v>2001</v>
      </c>
      <c r="J115">
        <v>1505192400</v>
      </c>
      <c r="K115">
        <v>1505797200</v>
      </c>
      <c r="L115" s="20">
        <f t="shared" si="25"/>
        <v>42990.208333333328</v>
      </c>
      <c r="M115" s="20">
        <f t="shared" si="26"/>
        <v>42997.208333333328</v>
      </c>
      <c r="N115" t="b">
        <v>0</v>
      </c>
      <c r="O115" t="b">
        <v>0</v>
      </c>
      <c r="P115" s="16" t="s">
        <v>1999</v>
      </c>
      <c r="Q115" s="8">
        <f t="shared" si="24"/>
        <v>3.7687878787878786</v>
      </c>
      <c r="R115" s="14">
        <f t="shared" si="27"/>
        <v>94.94</v>
      </c>
      <c r="S115" s="16" t="str">
        <f>LEFT(P115,4)</f>
        <v>food</v>
      </c>
      <c r="T115" s="16" t="str">
        <f>RIGHT(P115,11)</f>
        <v>food trucks</v>
      </c>
    </row>
    <row r="116" spans="1:20">
      <c r="A116">
        <v>114</v>
      </c>
      <c r="B116" t="s">
        <v>674</v>
      </c>
      <c r="C116" s="3" t="s">
        <v>675</v>
      </c>
      <c r="D116">
        <v>1900</v>
      </c>
      <c r="E116">
        <v>13816</v>
      </c>
      <c r="F116" s="13" t="s">
        <v>8</v>
      </c>
      <c r="G116">
        <v>126</v>
      </c>
      <c r="H116" t="s">
        <v>2000</v>
      </c>
      <c r="I116" t="s">
        <v>2001</v>
      </c>
      <c r="J116">
        <v>1554786000</v>
      </c>
      <c r="K116">
        <v>1554872400</v>
      </c>
      <c r="L116" s="20">
        <f t="shared" si="25"/>
        <v>43564.208333333328</v>
      </c>
      <c r="M116" s="20">
        <f t="shared" si="26"/>
        <v>43565.208333333328</v>
      </c>
      <c r="N116" t="b">
        <v>0</v>
      </c>
      <c r="O116" t="b">
        <v>1</v>
      </c>
      <c r="P116" t="s">
        <v>2015</v>
      </c>
      <c r="Q116" s="8">
        <f t="shared" si="24"/>
        <v>7.2715789473684209</v>
      </c>
      <c r="R116" s="14">
        <f t="shared" si="27"/>
        <v>109.65</v>
      </c>
      <c r="S116" s="16" t="str">
        <f>LEFT(P116,10)</f>
        <v>technology</v>
      </c>
      <c r="T116" s="16" t="str">
        <f>_xlfn.TEXTAFTER(P116,"/",1,1,1)</f>
        <v>wearables</v>
      </c>
    </row>
    <row r="117" spans="1:20">
      <c r="A117">
        <v>115</v>
      </c>
      <c r="B117" t="s">
        <v>103</v>
      </c>
      <c r="C117" s="3" t="s">
        <v>104</v>
      </c>
      <c r="D117">
        <v>166700</v>
      </c>
      <c r="E117">
        <v>145382</v>
      </c>
      <c r="F117" s="13" t="s">
        <v>11</v>
      </c>
      <c r="G117">
        <v>3304</v>
      </c>
      <c r="H117" t="s">
        <v>2022</v>
      </c>
      <c r="I117" t="s">
        <v>2023</v>
      </c>
      <c r="J117">
        <v>1510898400</v>
      </c>
      <c r="K117">
        <v>1513922400</v>
      </c>
      <c r="L117" s="20">
        <f t="shared" si="25"/>
        <v>43056.25</v>
      </c>
      <c r="M117" s="20">
        <f t="shared" si="26"/>
        <v>43091.25</v>
      </c>
      <c r="N117" t="b">
        <v>0</v>
      </c>
      <c r="O117" t="b">
        <v>0</v>
      </c>
      <c r="P117" t="s">
        <v>2024</v>
      </c>
      <c r="Q117" s="8">
        <f t="shared" si="24"/>
        <v>0.87211757648470301</v>
      </c>
      <c r="R117" s="14">
        <f t="shared" si="27"/>
        <v>44</v>
      </c>
      <c r="S117" s="16" t="str">
        <f>LEFT(P117,10)</f>
        <v>publishing</v>
      </c>
      <c r="T117" s="16" t="str">
        <f>_xlfn.TEXTAFTER(P117,"/",1,1,1)</f>
        <v>fiction</v>
      </c>
    </row>
    <row r="118" spans="1:20" ht="31.5">
      <c r="A118">
        <v>116</v>
      </c>
      <c r="B118" t="s">
        <v>396</v>
      </c>
      <c r="C118" s="3" t="s">
        <v>397</v>
      </c>
      <c r="D118">
        <v>7200</v>
      </c>
      <c r="E118">
        <v>6336</v>
      </c>
      <c r="F118" s="13" t="s">
        <v>11</v>
      </c>
      <c r="G118">
        <v>73</v>
      </c>
      <c r="H118" t="s">
        <v>2000</v>
      </c>
      <c r="I118" t="s">
        <v>2001</v>
      </c>
      <c r="J118">
        <v>1442552400</v>
      </c>
      <c r="K118">
        <v>1442638800</v>
      </c>
      <c r="L118" s="20">
        <f t="shared" si="25"/>
        <v>42265.208333333328</v>
      </c>
      <c r="M118" s="20">
        <f t="shared" si="26"/>
        <v>42266.208333333328</v>
      </c>
      <c r="N118" t="b">
        <v>0</v>
      </c>
      <c r="O118" t="b">
        <v>0</v>
      </c>
      <c r="P118" t="s">
        <v>2006</v>
      </c>
      <c r="Q118" s="8">
        <f t="shared" si="24"/>
        <v>0.88</v>
      </c>
      <c r="R118" s="14">
        <f t="shared" si="27"/>
        <v>86.79</v>
      </c>
      <c r="S118" s="16" t="str">
        <f>LEFT(P118,7)</f>
        <v>theater</v>
      </c>
      <c r="T118" s="16" t="str">
        <f>_xlfn.TEXTAFTER(P118,"/",1,1,1)</f>
        <v>plays</v>
      </c>
    </row>
    <row r="119" spans="1:20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13" t="s">
        <v>8</v>
      </c>
      <c r="G119">
        <v>275</v>
      </c>
      <c r="H119" t="s">
        <v>2000</v>
      </c>
      <c r="I119" t="s">
        <v>2001</v>
      </c>
      <c r="J119">
        <v>1316667600</v>
      </c>
      <c r="K119">
        <v>1317186000</v>
      </c>
      <c r="L119" s="20">
        <f t="shared" si="25"/>
        <v>40808.208333333336</v>
      </c>
      <c r="M119" s="20">
        <f t="shared" si="26"/>
        <v>40814.208333333336</v>
      </c>
      <c r="N119" t="b">
        <v>0</v>
      </c>
      <c r="O119" t="b">
        <v>0</v>
      </c>
      <c r="P119" t="s">
        <v>2030</v>
      </c>
      <c r="Q119" s="8">
        <f t="shared" si="24"/>
        <v>1.7393877551020409</v>
      </c>
      <c r="R119" s="14">
        <f t="shared" si="27"/>
        <v>30.99</v>
      </c>
      <c r="S119" s="18" t="str">
        <f>LEFT(P119,12)</f>
        <v>film &amp; video</v>
      </c>
      <c r="T119" s="16" t="str">
        <f>_xlfn.TEXTAFTER(P119,"/",,TRUE,TRUE)</f>
        <v>television</v>
      </c>
    </row>
    <row r="120" spans="1:20">
      <c r="A120">
        <v>118</v>
      </c>
      <c r="B120" t="s">
        <v>1453</v>
      </c>
      <c r="C120" s="3" t="s">
        <v>1454</v>
      </c>
      <c r="D120">
        <v>5400</v>
      </c>
      <c r="E120">
        <v>6351</v>
      </c>
      <c r="F120" s="13" t="s">
        <v>8</v>
      </c>
      <c r="G120">
        <v>67</v>
      </c>
      <c r="H120" t="s">
        <v>2000</v>
      </c>
      <c r="I120" t="s">
        <v>2001</v>
      </c>
      <c r="J120">
        <v>1390716000</v>
      </c>
      <c r="K120">
        <v>1391234400</v>
      </c>
      <c r="L120" s="20">
        <f t="shared" si="25"/>
        <v>41665.25</v>
      </c>
      <c r="M120" s="20">
        <f t="shared" si="26"/>
        <v>41671.25</v>
      </c>
      <c r="N120" t="b">
        <v>0</v>
      </c>
      <c r="O120" t="b">
        <v>0</v>
      </c>
      <c r="P120" t="s">
        <v>2025</v>
      </c>
      <c r="Q120" s="8">
        <f t="shared" si="24"/>
        <v>1.1761111111111111</v>
      </c>
      <c r="R120" s="14">
        <f t="shared" si="27"/>
        <v>94.79</v>
      </c>
      <c r="S120" s="16" t="str">
        <f>LEFT(P120,11)</f>
        <v>photography</v>
      </c>
      <c r="T120" s="16" t="str">
        <f>_xlfn.TEXTAFTER(P120,"/",1,1,1)</f>
        <v>photography books</v>
      </c>
    </row>
    <row r="121" spans="1:20" ht="31.5">
      <c r="A121">
        <v>119</v>
      </c>
      <c r="B121" t="s">
        <v>306</v>
      </c>
      <c r="C121" s="3" t="s">
        <v>307</v>
      </c>
      <c r="D121">
        <v>5000</v>
      </c>
      <c r="E121">
        <v>10748</v>
      </c>
      <c r="F121" s="13" t="s">
        <v>8</v>
      </c>
      <c r="G121">
        <v>154</v>
      </c>
      <c r="H121" t="s">
        <v>2000</v>
      </c>
      <c r="I121" t="s">
        <v>2001</v>
      </c>
      <c r="J121">
        <v>1402894800</v>
      </c>
      <c r="K121">
        <v>1404363600</v>
      </c>
      <c r="L121" s="20">
        <f t="shared" si="25"/>
        <v>41806.208333333336</v>
      </c>
      <c r="M121" s="20">
        <f t="shared" si="26"/>
        <v>41823.208333333336</v>
      </c>
      <c r="N121" t="b">
        <v>0</v>
      </c>
      <c r="O121" t="b">
        <v>1</v>
      </c>
      <c r="P121" t="s">
        <v>2011</v>
      </c>
      <c r="Q121" s="8">
        <f t="shared" si="24"/>
        <v>2.1496</v>
      </c>
      <c r="R121" s="14">
        <f t="shared" si="27"/>
        <v>69.790000000000006</v>
      </c>
      <c r="S121" s="18" t="str">
        <f>LEFT(P121,12)</f>
        <v>film &amp; video</v>
      </c>
      <c r="T121" s="16" t="str">
        <f>_xlfn.TEXTAFTER(P121,"/",,TRUE,TRUE)</f>
        <v>documentary</v>
      </c>
    </row>
    <row r="122" spans="1:20">
      <c r="A122">
        <v>120</v>
      </c>
      <c r="B122" t="s">
        <v>1800</v>
      </c>
      <c r="C122" s="3" t="s">
        <v>1801</v>
      </c>
      <c r="D122">
        <v>75100</v>
      </c>
      <c r="E122">
        <v>112272</v>
      </c>
      <c r="F122" s="13" t="s">
        <v>8</v>
      </c>
      <c r="G122">
        <v>1782</v>
      </c>
      <c r="H122" t="s">
        <v>2000</v>
      </c>
      <c r="I122" t="s">
        <v>2001</v>
      </c>
      <c r="J122">
        <v>1429246800</v>
      </c>
      <c r="K122">
        <v>1429592400</v>
      </c>
      <c r="L122" s="20">
        <f t="shared" si="25"/>
        <v>42111.208333333328</v>
      </c>
      <c r="M122" s="20">
        <f t="shared" si="26"/>
        <v>42115.208333333328</v>
      </c>
      <c r="N122" t="b">
        <v>0</v>
      </c>
      <c r="O122" t="b">
        <v>1</v>
      </c>
      <c r="P122" t="s">
        <v>2031</v>
      </c>
      <c r="Q122" s="8">
        <f t="shared" si="24"/>
        <v>1.4949667110519307</v>
      </c>
      <c r="R122" s="14">
        <f t="shared" si="27"/>
        <v>63</v>
      </c>
      <c r="S122" s="16" t="str">
        <f t="shared" ref="S122:S123" si="44">LEFT(P122,5)</f>
        <v>games</v>
      </c>
      <c r="T122" s="16" t="str">
        <f t="shared" ref="T122:T123" si="45">_xlfn.TEXTAFTER(P122,"/",1,TRUE,TRUE)</f>
        <v>mobile games</v>
      </c>
    </row>
    <row r="123" spans="1:20">
      <c r="A123">
        <v>121</v>
      </c>
      <c r="B123" t="s">
        <v>206</v>
      </c>
      <c r="C123" s="3" t="s">
        <v>207</v>
      </c>
      <c r="D123">
        <v>45300</v>
      </c>
      <c r="E123">
        <v>99361</v>
      </c>
      <c r="F123" s="13" t="s">
        <v>8</v>
      </c>
      <c r="G123">
        <v>903</v>
      </c>
      <c r="H123" t="s">
        <v>2000</v>
      </c>
      <c r="I123" t="s">
        <v>2001</v>
      </c>
      <c r="J123">
        <v>1412485200</v>
      </c>
      <c r="K123">
        <v>1413608400</v>
      </c>
      <c r="L123" s="20">
        <f t="shared" si="25"/>
        <v>41917.208333333336</v>
      </c>
      <c r="M123" s="20">
        <f t="shared" si="26"/>
        <v>41930.208333333336</v>
      </c>
      <c r="N123" t="b">
        <v>0</v>
      </c>
      <c r="O123" t="b">
        <v>0</v>
      </c>
      <c r="P123" t="s">
        <v>2018</v>
      </c>
      <c r="Q123" s="8">
        <f t="shared" si="24"/>
        <v>2.1933995584988963</v>
      </c>
      <c r="R123" s="14">
        <f t="shared" si="27"/>
        <v>110.03</v>
      </c>
      <c r="S123" s="16" t="str">
        <f t="shared" si="44"/>
        <v>games</v>
      </c>
      <c r="T123" s="16" t="str">
        <f t="shared" si="45"/>
        <v>video games</v>
      </c>
    </row>
    <row r="124" spans="1:20">
      <c r="A124">
        <v>122</v>
      </c>
      <c r="B124" t="s">
        <v>1719</v>
      </c>
      <c r="C124" s="3" t="s">
        <v>1721</v>
      </c>
      <c r="D124">
        <v>136800</v>
      </c>
      <c r="E124">
        <v>88055</v>
      </c>
      <c r="F124" s="13" t="s">
        <v>11</v>
      </c>
      <c r="G124">
        <v>3387</v>
      </c>
      <c r="H124" t="s">
        <v>2000</v>
      </c>
      <c r="I124" t="s">
        <v>2001</v>
      </c>
      <c r="J124">
        <v>1417068000</v>
      </c>
      <c r="K124">
        <v>1419400800</v>
      </c>
      <c r="L124" s="20">
        <f t="shared" si="25"/>
        <v>41970.25</v>
      </c>
      <c r="M124" s="20">
        <f t="shared" si="26"/>
        <v>41997.25</v>
      </c>
      <c r="N124" t="b">
        <v>0</v>
      </c>
      <c r="O124" t="b">
        <v>0</v>
      </c>
      <c r="P124" t="s">
        <v>2024</v>
      </c>
      <c r="Q124" s="8">
        <f t="shared" si="24"/>
        <v>0.64367690058479532</v>
      </c>
      <c r="R124" s="14">
        <f t="shared" si="27"/>
        <v>26</v>
      </c>
      <c r="S124" s="16" t="str">
        <f>LEFT(P124,10)</f>
        <v>publishing</v>
      </c>
      <c r="T124" s="16" t="str">
        <f>_xlfn.TEXTAFTER(P124,"/",1,1,1)</f>
        <v>fiction</v>
      </c>
    </row>
    <row r="125" spans="1:20">
      <c r="A125">
        <v>123</v>
      </c>
      <c r="B125" t="s">
        <v>465</v>
      </c>
      <c r="C125" s="3" t="s">
        <v>466</v>
      </c>
      <c r="D125">
        <v>177700</v>
      </c>
      <c r="E125">
        <v>33092</v>
      </c>
      <c r="F125" s="13" t="s">
        <v>11</v>
      </c>
      <c r="G125">
        <v>662</v>
      </c>
      <c r="H125" t="s">
        <v>1997</v>
      </c>
      <c r="I125" t="s">
        <v>1998</v>
      </c>
      <c r="J125">
        <v>1448344800</v>
      </c>
      <c r="K125">
        <v>1448604000</v>
      </c>
      <c r="L125" s="20">
        <f t="shared" si="25"/>
        <v>42332.25</v>
      </c>
      <c r="M125" s="20">
        <f t="shared" si="26"/>
        <v>42335.25</v>
      </c>
      <c r="N125" t="b">
        <v>1</v>
      </c>
      <c r="O125" t="b">
        <v>0</v>
      </c>
      <c r="P125" t="s">
        <v>2006</v>
      </c>
      <c r="Q125" s="8">
        <f t="shared" si="24"/>
        <v>0.18622397298818233</v>
      </c>
      <c r="R125" s="14">
        <f t="shared" si="27"/>
        <v>49.99</v>
      </c>
      <c r="S125" s="16" t="str">
        <f>LEFT(P125,7)</f>
        <v>theater</v>
      </c>
      <c r="T125" s="16" t="str">
        <f>_xlfn.TEXTAFTER(P125,"/",1,1,1)</f>
        <v>plays</v>
      </c>
    </row>
    <row r="126" spans="1:20">
      <c r="A126">
        <v>124</v>
      </c>
      <c r="B126" t="s">
        <v>1674</v>
      </c>
      <c r="C126" s="3" t="s">
        <v>1675</v>
      </c>
      <c r="D126">
        <v>2600</v>
      </c>
      <c r="E126">
        <v>9562</v>
      </c>
      <c r="F126" s="13" t="s">
        <v>8</v>
      </c>
      <c r="G126">
        <v>94</v>
      </c>
      <c r="H126" t="s">
        <v>2022</v>
      </c>
      <c r="I126" t="s">
        <v>2023</v>
      </c>
      <c r="J126">
        <v>1557723600</v>
      </c>
      <c r="K126">
        <v>1562302800</v>
      </c>
      <c r="L126" s="20">
        <f t="shared" si="25"/>
        <v>43598.208333333328</v>
      </c>
      <c r="M126" s="20">
        <f t="shared" si="26"/>
        <v>43651.208333333328</v>
      </c>
      <c r="N126" t="b">
        <v>0</v>
      </c>
      <c r="O126" t="b">
        <v>0</v>
      </c>
      <c r="P126" t="s">
        <v>2025</v>
      </c>
      <c r="Q126" s="8">
        <f t="shared" si="24"/>
        <v>3.6776923076923076</v>
      </c>
      <c r="R126" s="14">
        <f t="shared" si="27"/>
        <v>101.72</v>
      </c>
      <c r="S126" s="16" t="str">
        <f>LEFT(P126,11)</f>
        <v>photography</v>
      </c>
      <c r="T126" s="16" t="str">
        <f>_xlfn.TEXTAFTER(P126,"/",1,1,1)</f>
        <v>photography books</v>
      </c>
    </row>
    <row r="127" spans="1:20">
      <c r="A127">
        <v>125</v>
      </c>
      <c r="B127" t="s">
        <v>1375</v>
      </c>
      <c r="C127" s="3" t="s">
        <v>1376</v>
      </c>
      <c r="D127">
        <v>5300</v>
      </c>
      <c r="E127">
        <v>8475</v>
      </c>
      <c r="F127" s="13" t="s">
        <v>8</v>
      </c>
      <c r="G127">
        <v>180</v>
      </c>
      <c r="H127" t="s">
        <v>2000</v>
      </c>
      <c r="I127" t="s">
        <v>2001</v>
      </c>
      <c r="J127">
        <v>1537333200</v>
      </c>
      <c r="K127">
        <v>1537678800</v>
      </c>
      <c r="L127" s="20">
        <f t="shared" si="25"/>
        <v>43362.208333333328</v>
      </c>
      <c r="M127" s="20">
        <f t="shared" si="26"/>
        <v>43366.208333333328</v>
      </c>
      <c r="N127" t="b">
        <v>0</v>
      </c>
      <c r="O127" t="b">
        <v>0</v>
      </c>
      <c r="P127" t="s">
        <v>2006</v>
      </c>
      <c r="Q127" s="8">
        <f t="shared" si="24"/>
        <v>1.5990566037735849</v>
      </c>
      <c r="R127" s="14">
        <f t="shared" si="27"/>
        <v>47.08</v>
      </c>
      <c r="S127" s="16" t="str">
        <f t="shared" ref="S127:S129" si="46">LEFT(P127,7)</f>
        <v>theater</v>
      </c>
      <c r="T127" s="16" t="str">
        <f t="shared" ref="T127:T129" si="47">_xlfn.TEXTAFTER(P127,"/",1,1,1)</f>
        <v>plays</v>
      </c>
    </row>
    <row r="128" spans="1:20">
      <c r="A128">
        <v>126</v>
      </c>
      <c r="B128" t="s">
        <v>636</v>
      </c>
      <c r="C128" s="3" t="s">
        <v>637</v>
      </c>
      <c r="D128">
        <v>180200</v>
      </c>
      <c r="E128">
        <v>69617</v>
      </c>
      <c r="F128" s="13" t="s">
        <v>11</v>
      </c>
      <c r="G128">
        <v>774</v>
      </c>
      <c r="H128" t="s">
        <v>2000</v>
      </c>
      <c r="I128" t="s">
        <v>2001</v>
      </c>
      <c r="J128">
        <v>1471150800</v>
      </c>
      <c r="K128">
        <v>1473570000</v>
      </c>
      <c r="L128" s="20">
        <f t="shared" si="25"/>
        <v>42596.208333333328</v>
      </c>
      <c r="M128" s="20">
        <f t="shared" si="26"/>
        <v>42624.208333333328</v>
      </c>
      <c r="N128" t="b">
        <v>0</v>
      </c>
      <c r="O128" t="b">
        <v>1</v>
      </c>
      <c r="P128" t="s">
        <v>2006</v>
      </c>
      <c r="Q128" s="8">
        <f t="shared" si="24"/>
        <v>0.38633185349611543</v>
      </c>
      <c r="R128" s="14">
        <f t="shared" si="27"/>
        <v>89.94</v>
      </c>
      <c r="S128" s="16" t="str">
        <f t="shared" si="46"/>
        <v>theater</v>
      </c>
      <c r="T128" s="16" t="str">
        <f t="shared" si="47"/>
        <v>plays</v>
      </c>
    </row>
    <row r="129" spans="1:20">
      <c r="A129">
        <v>127</v>
      </c>
      <c r="B129" t="s">
        <v>1078</v>
      </c>
      <c r="C129" s="3" t="s">
        <v>1079</v>
      </c>
      <c r="D129">
        <v>103200</v>
      </c>
      <c r="E129">
        <v>53067</v>
      </c>
      <c r="F129" s="13" t="s">
        <v>11</v>
      </c>
      <c r="G129">
        <v>672</v>
      </c>
      <c r="H129" t="s">
        <v>1997</v>
      </c>
      <c r="I129" t="s">
        <v>1998</v>
      </c>
      <c r="J129">
        <v>1273640400</v>
      </c>
      <c r="K129">
        <v>1273899600</v>
      </c>
      <c r="L129" s="20">
        <f t="shared" si="25"/>
        <v>40310.208333333336</v>
      </c>
      <c r="M129" s="20">
        <f t="shared" si="26"/>
        <v>40313.208333333336</v>
      </c>
      <c r="N129" t="b">
        <v>0</v>
      </c>
      <c r="O129" t="b">
        <v>0</v>
      </c>
      <c r="P129" t="s">
        <v>2006</v>
      </c>
      <c r="Q129" s="8">
        <f t="shared" si="24"/>
        <v>0.51421511627906979</v>
      </c>
      <c r="R129" s="14">
        <f t="shared" si="27"/>
        <v>78.97</v>
      </c>
      <c r="S129" s="16" t="str">
        <f t="shared" si="46"/>
        <v>theater</v>
      </c>
      <c r="T129" s="16" t="str">
        <f t="shared" si="47"/>
        <v>plays</v>
      </c>
    </row>
    <row r="130" spans="1:20">
      <c r="A130">
        <v>128</v>
      </c>
      <c r="B130" t="s">
        <v>25</v>
      </c>
      <c r="C130" s="3" t="s">
        <v>26</v>
      </c>
      <c r="D130">
        <v>70600</v>
      </c>
      <c r="E130">
        <v>42596</v>
      </c>
      <c r="F130" s="13" t="s">
        <v>27</v>
      </c>
      <c r="G130">
        <v>532</v>
      </c>
      <c r="H130" t="s">
        <v>2000</v>
      </c>
      <c r="I130" t="s">
        <v>2001</v>
      </c>
      <c r="J130">
        <v>1282885200</v>
      </c>
      <c r="K130">
        <v>1284008400</v>
      </c>
      <c r="L130" s="20">
        <f t="shared" si="25"/>
        <v>40417.208333333336</v>
      </c>
      <c r="M130" s="20">
        <f t="shared" si="26"/>
        <v>40430.208333333336</v>
      </c>
      <c r="N130" t="b">
        <v>0</v>
      </c>
      <c r="O130" t="b">
        <v>0</v>
      </c>
      <c r="P130" t="s">
        <v>2002</v>
      </c>
      <c r="Q130" s="8">
        <f t="shared" ref="Q130:Q193" si="48">E130/D130</f>
        <v>0.60334277620396604</v>
      </c>
      <c r="R130" s="14">
        <f t="shared" si="27"/>
        <v>80.069999999999993</v>
      </c>
      <c r="S130" s="16" t="str">
        <f>LEFT(P130,5)</f>
        <v>music</v>
      </c>
      <c r="T130" s="16" t="str">
        <f>_xlfn.TEXTAFTER(P130,"/",1)</f>
        <v>rock</v>
      </c>
    </row>
    <row r="131" spans="1:20">
      <c r="A131">
        <v>129</v>
      </c>
      <c r="B131" t="s">
        <v>1194</v>
      </c>
      <c r="C131" s="3" t="s">
        <v>1195</v>
      </c>
      <c r="D131">
        <v>148500</v>
      </c>
      <c r="E131">
        <v>4756</v>
      </c>
      <c r="F131" s="13" t="s">
        <v>27</v>
      </c>
      <c r="G131">
        <v>55</v>
      </c>
      <c r="H131" t="s">
        <v>2003</v>
      </c>
      <c r="I131" t="s">
        <v>2004</v>
      </c>
      <c r="J131">
        <v>1422943200</v>
      </c>
      <c r="K131">
        <v>1425103200</v>
      </c>
      <c r="L131" s="20">
        <f t="shared" ref="L131:L194" si="49">(((J131/60)/60)/24)+DATE(1970,1,1)</f>
        <v>42038.25</v>
      </c>
      <c r="M131" s="20">
        <f t="shared" ref="M131:M194" si="50">((K131/60)/60/24)+DATE(1970,1,1)</f>
        <v>42063.25</v>
      </c>
      <c r="N131" t="b">
        <v>0</v>
      </c>
      <c r="O131" t="b">
        <v>0</v>
      </c>
      <c r="P131" s="16" t="s">
        <v>1999</v>
      </c>
      <c r="Q131" s="8">
        <f t="shared" si="48"/>
        <v>3.2026936026936029E-2</v>
      </c>
      <c r="R131" s="14">
        <f t="shared" ref="R131:R194" si="51">ROUND(E131/G131, 2)</f>
        <v>86.47</v>
      </c>
      <c r="S131" s="16" t="str">
        <f>LEFT(P131,4)</f>
        <v>food</v>
      </c>
      <c r="T131" s="16" t="str">
        <f>RIGHT(P131,11)</f>
        <v>food trucks</v>
      </c>
    </row>
    <row r="132" spans="1:20">
      <c r="A132">
        <v>130</v>
      </c>
      <c r="B132" t="s">
        <v>1023</v>
      </c>
      <c r="C132" s="3" t="s">
        <v>1024</v>
      </c>
      <c r="D132">
        <v>9600</v>
      </c>
      <c r="E132">
        <v>14925</v>
      </c>
      <c r="F132" s="13" t="s">
        <v>8</v>
      </c>
      <c r="G132">
        <v>533</v>
      </c>
      <c r="H132" t="s">
        <v>2007</v>
      </c>
      <c r="I132" t="s">
        <v>2008</v>
      </c>
      <c r="J132">
        <v>1319605200</v>
      </c>
      <c r="K132">
        <v>1320991200</v>
      </c>
      <c r="L132" s="20">
        <f t="shared" si="49"/>
        <v>40842.208333333336</v>
      </c>
      <c r="M132" s="20">
        <f t="shared" si="50"/>
        <v>40858.25</v>
      </c>
      <c r="N132" t="b">
        <v>0</v>
      </c>
      <c r="O132" t="b">
        <v>0</v>
      </c>
      <c r="P132" t="s">
        <v>2013</v>
      </c>
      <c r="Q132" s="8">
        <f t="shared" si="48"/>
        <v>1.5546875</v>
      </c>
      <c r="R132" s="14">
        <f t="shared" si="51"/>
        <v>28</v>
      </c>
      <c r="S132" s="18" t="str">
        <f>LEFT(P132,12)</f>
        <v>film &amp; video</v>
      </c>
      <c r="T132" s="16" t="str">
        <f>_xlfn.TEXTAFTER(P132,"/",,TRUE,TRUE)</f>
        <v>drama</v>
      </c>
    </row>
    <row r="133" spans="1:20" ht="31.5">
      <c r="A133">
        <v>131</v>
      </c>
      <c r="B133" t="s">
        <v>507</v>
      </c>
      <c r="C133" s="3" t="s">
        <v>508</v>
      </c>
      <c r="D133">
        <v>164700</v>
      </c>
      <c r="E133">
        <v>166116</v>
      </c>
      <c r="F133" s="13" t="s">
        <v>8</v>
      </c>
      <c r="G133">
        <v>2443</v>
      </c>
      <c r="H133" t="s">
        <v>2009</v>
      </c>
      <c r="I133" t="s">
        <v>2010</v>
      </c>
      <c r="J133">
        <v>1385704800</v>
      </c>
      <c r="K133">
        <v>1386828000</v>
      </c>
      <c r="L133" s="20">
        <f t="shared" si="49"/>
        <v>41607.25</v>
      </c>
      <c r="M133" s="20">
        <f t="shared" si="50"/>
        <v>41620.25</v>
      </c>
      <c r="N133" t="b">
        <v>0</v>
      </c>
      <c r="O133" t="b">
        <v>0</v>
      </c>
      <c r="P133" t="s">
        <v>2005</v>
      </c>
      <c r="Q133" s="8">
        <f t="shared" si="48"/>
        <v>1.0085974499089254</v>
      </c>
      <c r="R133" s="14">
        <f t="shared" si="51"/>
        <v>68</v>
      </c>
      <c r="S133" s="16" t="str">
        <f>LEFT(P133,10)</f>
        <v>technology</v>
      </c>
      <c r="T133" s="16" t="str">
        <f>_xlfn.TEXTAFTER(P133,"/",1,1,1)</f>
        <v>web</v>
      </c>
    </row>
    <row r="134" spans="1:20">
      <c r="A134">
        <v>132</v>
      </c>
      <c r="B134" t="s">
        <v>517</v>
      </c>
      <c r="C134" s="3" t="s">
        <v>518</v>
      </c>
      <c r="D134">
        <v>3300</v>
      </c>
      <c r="E134">
        <v>3834</v>
      </c>
      <c r="F134" s="13" t="s">
        <v>8</v>
      </c>
      <c r="G134">
        <v>89</v>
      </c>
      <c r="H134" t="s">
        <v>2000</v>
      </c>
      <c r="I134" t="s">
        <v>2001</v>
      </c>
      <c r="J134">
        <v>1515736800</v>
      </c>
      <c r="K134">
        <v>1517119200</v>
      </c>
      <c r="L134" s="20">
        <f t="shared" si="49"/>
        <v>43112.25</v>
      </c>
      <c r="M134" s="20">
        <f t="shared" si="50"/>
        <v>43128.25</v>
      </c>
      <c r="N134" t="b">
        <v>0</v>
      </c>
      <c r="O134" t="b">
        <v>1</v>
      </c>
      <c r="P134" t="s">
        <v>2006</v>
      </c>
      <c r="Q134" s="8">
        <f t="shared" si="48"/>
        <v>1.1618181818181819</v>
      </c>
      <c r="R134" s="14">
        <f t="shared" si="51"/>
        <v>43.08</v>
      </c>
      <c r="S134" s="16" t="str">
        <f>LEFT(P134,7)</f>
        <v>theater</v>
      </c>
      <c r="T134" s="16" t="str">
        <f>_xlfn.TEXTAFTER(P134,"/",1,1,1)</f>
        <v>plays</v>
      </c>
    </row>
    <row r="135" spans="1:20">
      <c r="A135">
        <v>133</v>
      </c>
      <c r="B135" t="s">
        <v>582</v>
      </c>
      <c r="C135" s="3" t="s">
        <v>583</v>
      </c>
      <c r="D135">
        <v>4500</v>
      </c>
      <c r="E135">
        <v>13985</v>
      </c>
      <c r="F135" s="13" t="s">
        <v>8</v>
      </c>
      <c r="G135">
        <v>159</v>
      </c>
      <c r="H135" t="s">
        <v>2000</v>
      </c>
      <c r="I135" t="s">
        <v>2001</v>
      </c>
      <c r="J135">
        <v>1313125200</v>
      </c>
      <c r="K135">
        <v>1315026000</v>
      </c>
      <c r="L135" s="20">
        <f t="shared" si="49"/>
        <v>40767.208333333336</v>
      </c>
      <c r="M135" s="20">
        <f t="shared" si="50"/>
        <v>40789.208333333336</v>
      </c>
      <c r="N135" t="b">
        <v>0</v>
      </c>
      <c r="O135" t="b">
        <v>0</v>
      </c>
      <c r="P135" t="s">
        <v>2032</v>
      </c>
      <c r="Q135" s="8">
        <f t="shared" si="48"/>
        <v>3.1077777777777778</v>
      </c>
      <c r="R135" s="14">
        <f t="shared" si="51"/>
        <v>87.96</v>
      </c>
      <c r="S135" s="16" t="str">
        <f>LEFT(P135,5)</f>
        <v>music</v>
      </c>
      <c r="T135" s="16" t="str">
        <f>_xlfn.TEXTAFTER(P135,"/",1)</f>
        <v>world music</v>
      </c>
    </row>
    <row r="136" spans="1:20">
      <c r="A136">
        <v>134</v>
      </c>
      <c r="B136" t="s">
        <v>246</v>
      </c>
      <c r="C136" s="3" t="s">
        <v>247</v>
      </c>
      <c r="D136">
        <v>99500</v>
      </c>
      <c r="E136">
        <v>89288</v>
      </c>
      <c r="F136" s="13" t="s">
        <v>11</v>
      </c>
      <c r="G136">
        <v>940</v>
      </c>
      <c r="H136" t="s">
        <v>2019</v>
      </c>
      <c r="I136" t="s">
        <v>2020</v>
      </c>
      <c r="J136">
        <v>1308459600</v>
      </c>
      <c r="K136">
        <v>1312693200</v>
      </c>
      <c r="L136" s="20">
        <f t="shared" si="49"/>
        <v>40713.208333333336</v>
      </c>
      <c r="M136" s="20">
        <f t="shared" si="50"/>
        <v>40762.208333333336</v>
      </c>
      <c r="N136" t="b">
        <v>0</v>
      </c>
      <c r="O136" t="b">
        <v>1</v>
      </c>
      <c r="P136" t="s">
        <v>2011</v>
      </c>
      <c r="Q136" s="8">
        <f t="shared" si="48"/>
        <v>0.89736683417085428</v>
      </c>
      <c r="R136" s="14">
        <f t="shared" si="51"/>
        <v>94.99</v>
      </c>
      <c r="S136" s="18" t="str">
        <f>LEFT(P136,12)</f>
        <v>film &amp; video</v>
      </c>
      <c r="T136" s="16" t="str">
        <f>_xlfn.TEXTAFTER(P136,"/",,TRUE,TRUE)</f>
        <v>documentary</v>
      </c>
    </row>
    <row r="137" spans="1:20">
      <c r="A137">
        <v>135</v>
      </c>
      <c r="B137" t="s">
        <v>959</v>
      </c>
      <c r="C137" s="3" t="s">
        <v>960</v>
      </c>
      <c r="D137">
        <v>7700</v>
      </c>
      <c r="E137">
        <v>5488</v>
      </c>
      <c r="F137" s="13" t="s">
        <v>11</v>
      </c>
      <c r="G137">
        <v>117</v>
      </c>
      <c r="H137" t="s">
        <v>2000</v>
      </c>
      <c r="I137" t="s">
        <v>2001</v>
      </c>
      <c r="J137">
        <v>1362636000</v>
      </c>
      <c r="K137">
        <v>1363064400</v>
      </c>
      <c r="L137" s="20">
        <f t="shared" si="49"/>
        <v>41340.25</v>
      </c>
      <c r="M137" s="20">
        <f t="shared" si="50"/>
        <v>41345.208333333336</v>
      </c>
      <c r="N137" t="b">
        <v>0</v>
      </c>
      <c r="O137" t="b">
        <v>1</v>
      </c>
      <c r="P137" t="s">
        <v>2006</v>
      </c>
      <c r="Q137" s="8">
        <f t="shared" si="48"/>
        <v>0.71272727272727276</v>
      </c>
      <c r="R137" s="14">
        <f t="shared" si="51"/>
        <v>46.91</v>
      </c>
      <c r="S137" s="16" t="str">
        <f>LEFT(P137,7)</f>
        <v>theater</v>
      </c>
      <c r="T137" s="16" t="str">
        <f>_xlfn.TEXTAFTER(P137,"/",1,1,1)</f>
        <v>plays</v>
      </c>
    </row>
    <row r="138" spans="1:20">
      <c r="A138">
        <v>136</v>
      </c>
      <c r="B138" t="s">
        <v>181</v>
      </c>
      <c r="C138" s="3" t="s">
        <v>182</v>
      </c>
      <c r="D138">
        <v>82800</v>
      </c>
      <c r="E138">
        <v>2721</v>
      </c>
      <c r="F138" s="13" t="s">
        <v>27</v>
      </c>
      <c r="G138">
        <v>58</v>
      </c>
      <c r="H138" t="s">
        <v>2000</v>
      </c>
      <c r="I138" t="s">
        <v>2001</v>
      </c>
      <c r="J138">
        <v>1402117200</v>
      </c>
      <c r="K138">
        <v>1403154000</v>
      </c>
      <c r="L138" s="20">
        <f t="shared" si="49"/>
        <v>41797.208333333336</v>
      </c>
      <c r="M138" s="20">
        <f t="shared" si="50"/>
        <v>41809.208333333336</v>
      </c>
      <c r="N138" t="b">
        <v>0</v>
      </c>
      <c r="O138" t="b">
        <v>1</v>
      </c>
      <c r="P138" t="s">
        <v>2013</v>
      </c>
      <c r="Q138" s="8">
        <f t="shared" si="48"/>
        <v>3.2862318840579711E-2</v>
      </c>
      <c r="R138" s="14">
        <f t="shared" si="51"/>
        <v>46.91</v>
      </c>
      <c r="S138" s="18" t="str">
        <f>LEFT(P138,12)</f>
        <v>film &amp; video</v>
      </c>
      <c r="T138" s="16" t="str">
        <f>_xlfn.TEXTAFTER(P138,"/",,TRUE,TRUE)</f>
        <v>drama</v>
      </c>
    </row>
    <row r="139" spans="1:20">
      <c r="A139">
        <v>137</v>
      </c>
      <c r="B139" t="s">
        <v>793</v>
      </c>
      <c r="C139" s="3" t="s">
        <v>794</v>
      </c>
      <c r="D139">
        <v>1800</v>
      </c>
      <c r="E139">
        <v>4712</v>
      </c>
      <c r="F139" s="13" t="s">
        <v>8</v>
      </c>
      <c r="G139">
        <v>50</v>
      </c>
      <c r="H139" t="s">
        <v>2000</v>
      </c>
      <c r="I139" t="s">
        <v>2001</v>
      </c>
      <c r="J139">
        <v>1286341200</v>
      </c>
      <c r="K139">
        <v>1286859600</v>
      </c>
      <c r="L139" s="20">
        <f t="shared" si="49"/>
        <v>40457.208333333336</v>
      </c>
      <c r="M139" s="20">
        <f t="shared" si="50"/>
        <v>40463.208333333336</v>
      </c>
      <c r="N139" t="b">
        <v>0</v>
      </c>
      <c r="O139" t="b">
        <v>0</v>
      </c>
      <c r="P139" t="s">
        <v>2016</v>
      </c>
      <c r="Q139" s="8">
        <f t="shared" si="48"/>
        <v>2.617777777777778</v>
      </c>
      <c r="R139" s="14">
        <f t="shared" si="51"/>
        <v>94.24</v>
      </c>
      <c r="S139" s="16" t="str">
        <f>LEFT(P139,10)</f>
        <v>publishing</v>
      </c>
      <c r="T139" s="16" t="str">
        <f>_xlfn.TEXTAFTER(P139,"/",1,1,1)</f>
        <v>nonfiction</v>
      </c>
    </row>
    <row r="140" spans="1:20" ht="31.5">
      <c r="A140">
        <v>138</v>
      </c>
      <c r="B140" t="s">
        <v>761</v>
      </c>
      <c r="C140" s="3" t="s">
        <v>762</v>
      </c>
      <c r="D140">
        <v>9600</v>
      </c>
      <c r="E140">
        <v>9216</v>
      </c>
      <c r="F140" s="13" t="s">
        <v>11</v>
      </c>
      <c r="G140">
        <v>115</v>
      </c>
      <c r="H140" t="s">
        <v>2000</v>
      </c>
      <c r="I140" t="s">
        <v>2001</v>
      </c>
      <c r="J140">
        <v>1348808400</v>
      </c>
      <c r="K140">
        <v>1349326800</v>
      </c>
      <c r="L140" s="20">
        <f t="shared" si="49"/>
        <v>41180.208333333336</v>
      </c>
      <c r="M140" s="20">
        <f t="shared" si="50"/>
        <v>41186.208333333336</v>
      </c>
      <c r="N140" t="b">
        <v>0</v>
      </c>
      <c r="O140" t="b">
        <v>0</v>
      </c>
      <c r="P140" t="s">
        <v>2031</v>
      </c>
      <c r="Q140" s="8">
        <f t="shared" si="48"/>
        <v>0.96</v>
      </c>
      <c r="R140" s="14">
        <f t="shared" si="51"/>
        <v>80.14</v>
      </c>
      <c r="S140" s="16" t="str">
        <f>LEFT(P140,5)</f>
        <v>games</v>
      </c>
      <c r="T140" s="16" t="str">
        <f>_xlfn.TEXTAFTER(P140,"/",1,TRUE,TRUE)</f>
        <v>mobile games</v>
      </c>
    </row>
    <row r="141" spans="1:20">
      <c r="A141">
        <v>139</v>
      </c>
      <c r="B141" t="s">
        <v>656</v>
      </c>
      <c r="C141" s="3" t="s">
        <v>657</v>
      </c>
      <c r="D141">
        <v>92100</v>
      </c>
      <c r="E141">
        <v>19246</v>
      </c>
      <c r="F141" s="13" t="s">
        <v>11</v>
      </c>
      <c r="G141">
        <v>326</v>
      </c>
      <c r="H141" t="s">
        <v>2000</v>
      </c>
      <c r="I141" t="s">
        <v>2001</v>
      </c>
      <c r="J141">
        <v>1429592400</v>
      </c>
      <c r="K141">
        <v>1430974800</v>
      </c>
      <c r="L141" s="20">
        <f t="shared" si="49"/>
        <v>42115.208333333328</v>
      </c>
      <c r="M141" s="20">
        <f t="shared" si="50"/>
        <v>42131.208333333328</v>
      </c>
      <c r="N141" t="b">
        <v>0</v>
      </c>
      <c r="O141" t="b">
        <v>1</v>
      </c>
      <c r="P141" t="s">
        <v>2015</v>
      </c>
      <c r="Q141" s="8">
        <f t="shared" si="48"/>
        <v>0.20896851248642778</v>
      </c>
      <c r="R141" s="14">
        <f t="shared" si="51"/>
        <v>59.04</v>
      </c>
      <c r="S141" s="16" t="str">
        <f>LEFT(P141,10)</f>
        <v>technology</v>
      </c>
      <c r="T141" s="16" t="str">
        <f>_xlfn.TEXTAFTER(P141,"/",1,1,1)</f>
        <v>wearables</v>
      </c>
    </row>
    <row r="142" spans="1:20" ht="31.5">
      <c r="A142">
        <v>140</v>
      </c>
      <c r="B142" t="s">
        <v>107</v>
      </c>
      <c r="C142" s="3" t="s">
        <v>108</v>
      </c>
      <c r="D142">
        <v>5500</v>
      </c>
      <c r="E142">
        <v>12274</v>
      </c>
      <c r="F142" s="13" t="s">
        <v>8</v>
      </c>
      <c r="G142">
        <v>186</v>
      </c>
      <c r="H142" t="s">
        <v>2000</v>
      </c>
      <c r="I142" t="s">
        <v>2001</v>
      </c>
      <c r="J142">
        <v>1519538400</v>
      </c>
      <c r="K142">
        <v>1519970400</v>
      </c>
      <c r="L142" s="20">
        <f t="shared" si="49"/>
        <v>43156.25</v>
      </c>
      <c r="M142" s="20">
        <f t="shared" si="50"/>
        <v>43161.25</v>
      </c>
      <c r="N142" t="b">
        <v>0</v>
      </c>
      <c r="O142" t="b">
        <v>0</v>
      </c>
      <c r="P142" t="s">
        <v>2011</v>
      </c>
      <c r="Q142" s="8">
        <f t="shared" si="48"/>
        <v>2.2316363636363636</v>
      </c>
      <c r="R142" s="14">
        <f t="shared" si="51"/>
        <v>65.989999999999995</v>
      </c>
      <c r="S142" s="18" t="str">
        <f>LEFT(P142,12)</f>
        <v>film &amp; video</v>
      </c>
      <c r="T142" s="16" t="str">
        <f>_xlfn.TEXTAFTER(P142,"/",,TRUE,TRUE)</f>
        <v>documentary</v>
      </c>
    </row>
    <row r="143" spans="1:20">
      <c r="A143">
        <v>141</v>
      </c>
      <c r="B143" t="s">
        <v>819</v>
      </c>
      <c r="C143" s="3" t="s">
        <v>820</v>
      </c>
      <c r="D143">
        <v>64300</v>
      </c>
      <c r="E143">
        <v>65323</v>
      </c>
      <c r="F143" s="13" t="s">
        <v>8</v>
      </c>
      <c r="G143">
        <v>1071</v>
      </c>
      <c r="H143" t="s">
        <v>2000</v>
      </c>
      <c r="I143" t="s">
        <v>2001</v>
      </c>
      <c r="J143">
        <v>1434085200</v>
      </c>
      <c r="K143">
        <v>1434603600</v>
      </c>
      <c r="L143" s="20">
        <f t="shared" si="49"/>
        <v>42167.208333333328</v>
      </c>
      <c r="M143" s="20">
        <f t="shared" si="50"/>
        <v>42173.208333333328</v>
      </c>
      <c r="N143" t="b">
        <v>0</v>
      </c>
      <c r="O143" t="b">
        <v>0</v>
      </c>
      <c r="P143" t="s">
        <v>2005</v>
      </c>
      <c r="Q143" s="8">
        <f t="shared" si="48"/>
        <v>1.0159097978227061</v>
      </c>
      <c r="R143" s="14">
        <f t="shared" si="51"/>
        <v>60.99</v>
      </c>
      <c r="S143" s="16" t="str">
        <f t="shared" ref="S143:S144" si="52">LEFT(P143,10)</f>
        <v>technology</v>
      </c>
      <c r="T143" s="16" t="str">
        <f t="shared" ref="T143:T144" si="53">_xlfn.TEXTAFTER(P143,"/",1,1,1)</f>
        <v>web</v>
      </c>
    </row>
    <row r="144" spans="1:20">
      <c r="A144">
        <v>142</v>
      </c>
      <c r="B144" t="s">
        <v>497</v>
      </c>
      <c r="C144" s="3" t="s">
        <v>498</v>
      </c>
      <c r="D144">
        <v>5000</v>
      </c>
      <c r="E144">
        <v>11502</v>
      </c>
      <c r="F144" s="13" t="s">
        <v>8</v>
      </c>
      <c r="G144">
        <v>117</v>
      </c>
      <c r="H144" t="s">
        <v>2000</v>
      </c>
      <c r="I144" t="s">
        <v>2001</v>
      </c>
      <c r="J144">
        <v>1333688400</v>
      </c>
      <c r="K144">
        <v>1337230800</v>
      </c>
      <c r="L144" s="20">
        <f t="shared" si="49"/>
        <v>41005.208333333336</v>
      </c>
      <c r="M144" s="20">
        <f t="shared" si="50"/>
        <v>41046.208333333336</v>
      </c>
      <c r="N144" t="b">
        <v>0</v>
      </c>
      <c r="O144" t="b">
        <v>0</v>
      </c>
      <c r="P144" t="s">
        <v>2005</v>
      </c>
      <c r="Q144" s="8">
        <f t="shared" si="48"/>
        <v>2.3003999999999998</v>
      </c>
      <c r="R144" s="14">
        <f t="shared" si="51"/>
        <v>98.31</v>
      </c>
      <c r="S144" s="16" t="str">
        <f t="shared" si="52"/>
        <v>technology</v>
      </c>
      <c r="T144" s="16" t="str">
        <f t="shared" si="53"/>
        <v>web</v>
      </c>
    </row>
    <row r="145" spans="1:20">
      <c r="A145">
        <v>143</v>
      </c>
      <c r="B145" t="s">
        <v>60</v>
      </c>
      <c r="C145" s="3" t="s">
        <v>61</v>
      </c>
      <c r="D145">
        <v>5400</v>
      </c>
      <c r="E145">
        <v>7322</v>
      </c>
      <c r="F145" s="13" t="s">
        <v>8</v>
      </c>
      <c r="G145">
        <v>70</v>
      </c>
      <c r="H145" t="s">
        <v>2000</v>
      </c>
      <c r="I145" t="s">
        <v>2001</v>
      </c>
      <c r="J145">
        <v>1277701200</v>
      </c>
      <c r="K145">
        <v>1279429200</v>
      </c>
      <c r="L145" s="20">
        <f t="shared" si="49"/>
        <v>40357.208333333336</v>
      </c>
      <c r="M145" s="20">
        <f t="shared" si="50"/>
        <v>40377.208333333336</v>
      </c>
      <c r="N145" t="b">
        <v>0</v>
      </c>
      <c r="O145" t="b">
        <v>0</v>
      </c>
      <c r="P145" t="s">
        <v>2014</v>
      </c>
      <c r="Q145" s="8">
        <f t="shared" si="48"/>
        <v>1.355925925925926</v>
      </c>
      <c r="R145" s="14">
        <f t="shared" si="51"/>
        <v>104.6</v>
      </c>
      <c r="S145" s="16" t="str">
        <f>LEFT(P145,5)</f>
        <v>music</v>
      </c>
      <c r="T145" s="16" t="str">
        <f>_xlfn.TEXTAFTER(P145,"/",1)</f>
        <v>indie rock</v>
      </c>
    </row>
    <row r="146" spans="1:20">
      <c r="A146">
        <v>144</v>
      </c>
      <c r="B146" t="s">
        <v>1061</v>
      </c>
      <c r="C146" s="3" t="s">
        <v>1062</v>
      </c>
      <c r="D146">
        <v>9000</v>
      </c>
      <c r="E146">
        <v>11619</v>
      </c>
      <c r="F146" s="13" t="s">
        <v>8</v>
      </c>
      <c r="G146">
        <v>135</v>
      </c>
      <c r="H146" t="s">
        <v>2000</v>
      </c>
      <c r="I146" t="s">
        <v>2001</v>
      </c>
      <c r="J146">
        <v>1560747600</v>
      </c>
      <c r="K146">
        <v>1561438800</v>
      </c>
      <c r="L146" s="20">
        <f t="shared" si="49"/>
        <v>43633.208333333328</v>
      </c>
      <c r="M146" s="20">
        <f t="shared" si="50"/>
        <v>43641.208333333328</v>
      </c>
      <c r="N146" t="b">
        <v>0</v>
      </c>
      <c r="O146" t="b">
        <v>0</v>
      </c>
      <c r="P146" t="s">
        <v>2006</v>
      </c>
      <c r="Q146" s="8">
        <f t="shared" si="48"/>
        <v>1.2909999999999999</v>
      </c>
      <c r="R146" s="14">
        <f t="shared" si="51"/>
        <v>86.07</v>
      </c>
      <c r="S146" s="16" t="str">
        <f>LEFT(P146,7)</f>
        <v>theater</v>
      </c>
      <c r="T146" s="16" t="str">
        <f>_xlfn.TEXTAFTER(P146,"/",1,1,1)</f>
        <v>plays</v>
      </c>
    </row>
    <row r="147" spans="1:20">
      <c r="A147">
        <v>145</v>
      </c>
      <c r="B147" t="s">
        <v>495</v>
      </c>
      <c r="C147" s="3" t="s">
        <v>496</v>
      </c>
      <c r="D147">
        <v>25000</v>
      </c>
      <c r="E147">
        <v>59128</v>
      </c>
      <c r="F147" s="13" t="s">
        <v>8</v>
      </c>
      <c r="G147">
        <v>768</v>
      </c>
      <c r="H147" t="s">
        <v>2019</v>
      </c>
      <c r="I147" t="s">
        <v>2020</v>
      </c>
      <c r="J147">
        <v>1410066000</v>
      </c>
      <c r="K147">
        <v>1410498000</v>
      </c>
      <c r="L147" s="20">
        <f t="shared" si="49"/>
        <v>41889.208333333336</v>
      </c>
      <c r="M147" s="20">
        <f t="shared" si="50"/>
        <v>41894.208333333336</v>
      </c>
      <c r="N147" t="b">
        <v>0</v>
      </c>
      <c r="O147" t="b">
        <v>0</v>
      </c>
      <c r="P147" t="s">
        <v>2015</v>
      </c>
      <c r="Q147" s="8">
        <f t="shared" si="48"/>
        <v>2.3651200000000001</v>
      </c>
      <c r="R147" s="14">
        <f t="shared" si="51"/>
        <v>76.989999999999995</v>
      </c>
      <c r="S147" s="16" t="str">
        <f>LEFT(P147,10)</f>
        <v>technology</v>
      </c>
      <c r="T147" s="16" t="str">
        <f>_xlfn.TEXTAFTER(P147,"/",1,1,1)</f>
        <v>wearables</v>
      </c>
    </row>
    <row r="148" spans="1:20" ht="31.5">
      <c r="A148">
        <v>146</v>
      </c>
      <c r="B148" t="s">
        <v>688</v>
      </c>
      <c r="C148" s="3" t="s">
        <v>689</v>
      </c>
      <c r="D148">
        <v>8800</v>
      </c>
      <c r="E148">
        <v>1518</v>
      </c>
      <c r="F148" s="13" t="s">
        <v>27</v>
      </c>
      <c r="G148">
        <v>51</v>
      </c>
      <c r="H148" t="s">
        <v>2000</v>
      </c>
      <c r="I148" t="s">
        <v>2001</v>
      </c>
      <c r="J148">
        <v>1320732000</v>
      </c>
      <c r="K148">
        <v>1322460000</v>
      </c>
      <c r="L148" s="20">
        <f t="shared" si="49"/>
        <v>40855.25</v>
      </c>
      <c r="M148" s="20">
        <f t="shared" si="50"/>
        <v>40875.25</v>
      </c>
      <c r="N148" t="b">
        <v>0</v>
      </c>
      <c r="O148" t="b">
        <v>0</v>
      </c>
      <c r="P148" t="s">
        <v>2006</v>
      </c>
      <c r="Q148" s="8">
        <f t="shared" si="48"/>
        <v>0.17249999999999999</v>
      </c>
      <c r="R148" s="14">
        <f t="shared" si="51"/>
        <v>29.76</v>
      </c>
      <c r="S148" s="16" t="str">
        <f t="shared" ref="S148:S149" si="54">LEFT(P148,7)</f>
        <v>theater</v>
      </c>
      <c r="T148" s="16" t="str">
        <f t="shared" ref="T148:T149" si="55">_xlfn.TEXTAFTER(P148,"/",1,1,1)</f>
        <v>plays</v>
      </c>
    </row>
    <row r="149" spans="1:20">
      <c r="A149">
        <v>147</v>
      </c>
      <c r="B149" t="s">
        <v>1210</v>
      </c>
      <c r="C149" s="3" t="s">
        <v>1211</v>
      </c>
      <c r="D149">
        <v>8300</v>
      </c>
      <c r="E149">
        <v>9337</v>
      </c>
      <c r="F149" s="13" t="s">
        <v>8</v>
      </c>
      <c r="G149">
        <v>199</v>
      </c>
      <c r="H149" t="s">
        <v>2000</v>
      </c>
      <c r="I149" t="s">
        <v>2001</v>
      </c>
      <c r="J149">
        <v>1465794000</v>
      </c>
      <c r="K149">
        <v>1466312400</v>
      </c>
      <c r="L149" s="20">
        <f t="shared" si="49"/>
        <v>42534.208333333328</v>
      </c>
      <c r="M149" s="20">
        <f t="shared" si="50"/>
        <v>42540.208333333328</v>
      </c>
      <c r="N149" t="b">
        <v>0</v>
      </c>
      <c r="O149" t="b">
        <v>1</v>
      </c>
      <c r="P149" t="s">
        <v>2006</v>
      </c>
      <c r="Q149" s="8">
        <f t="shared" si="48"/>
        <v>1.1249397590361445</v>
      </c>
      <c r="R149" s="14">
        <f t="shared" si="51"/>
        <v>46.92</v>
      </c>
      <c r="S149" s="16" t="str">
        <f t="shared" si="54"/>
        <v>theater</v>
      </c>
      <c r="T149" s="16" t="str">
        <f t="shared" si="55"/>
        <v>plays</v>
      </c>
    </row>
    <row r="150" spans="1:20">
      <c r="A150">
        <v>148</v>
      </c>
      <c r="B150" t="s">
        <v>1873</v>
      </c>
      <c r="C150" s="3" t="s">
        <v>1874</v>
      </c>
      <c r="D150">
        <v>9300</v>
      </c>
      <c r="E150">
        <v>11255</v>
      </c>
      <c r="F150" s="13" t="s">
        <v>8</v>
      </c>
      <c r="G150">
        <v>107</v>
      </c>
      <c r="H150" t="s">
        <v>2000</v>
      </c>
      <c r="I150" t="s">
        <v>2001</v>
      </c>
      <c r="J150">
        <v>1500958800</v>
      </c>
      <c r="K150">
        <v>1501736400</v>
      </c>
      <c r="L150" s="20">
        <f t="shared" si="49"/>
        <v>42941.208333333328</v>
      </c>
      <c r="M150" s="20">
        <f t="shared" si="50"/>
        <v>42950.208333333328</v>
      </c>
      <c r="N150" t="b">
        <v>0</v>
      </c>
      <c r="O150" t="b">
        <v>0</v>
      </c>
      <c r="P150" t="s">
        <v>2015</v>
      </c>
      <c r="Q150" s="8">
        <f t="shared" si="48"/>
        <v>1.2102150537634409</v>
      </c>
      <c r="R150" s="14">
        <f t="shared" si="51"/>
        <v>105.19</v>
      </c>
      <c r="S150" s="16" t="str">
        <f>LEFT(P150,10)</f>
        <v>technology</v>
      </c>
      <c r="T150" s="16" t="str">
        <f>_xlfn.TEXTAFTER(P150,"/",1,1,1)</f>
        <v>wearables</v>
      </c>
    </row>
    <row r="151" spans="1:20">
      <c r="A151">
        <v>149</v>
      </c>
      <c r="B151" t="s">
        <v>1317</v>
      </c>
      <c r="C151" s="3" t="s">
        <v>1318</v>
      </c>
      <c r="D151">
        <v>6200</v>
      </c>
      <c r="E151">
        <v>13632</v>
      </c>
      <c r="F151" s="13" t="s">
        <v>8</v>
      </c>
      <c r="G151">
        <v>195</v>
      </c>
      <c r="H151" t="s">
        <v>2000</v>
      </c>
      <c r="I151" t="s">
        <v>2001</v>
      </c>
      <c r="J151">
        <v>1357020000</v>
      </c>
      <c r="K151">
        <v>1361512800</v>
      </c>
      <c r="L151" s="20">
        <f t="shared" si="49"/>
        <v>41275.25</v>
      </c>
      <c r="M151" s="20">
        <f t="shared" si="50"/>
        <v>41327.25</v>
      </c>
      <c r="N151" t="b">
        <v>0</v>
      </c>
      <c r="O151" t="b">
        <v>0</v>
      </c>
      <c r="P151" t="s">
        <v>2014</v>
      </c>
      <c r="Q151" s="8">
        <f t="shared" si="48"/>
        <v>2.1987096774193549</v>
      </c>
      <c r="R151" s="14">
        <f t="shared" si="51"/>
        <v>69.91</v>
      </c>
      <c r="S151" s="16" t="str">
        <f t="shared" ref="S151:S154" si="56">LEFT(P151,5)</f>
        <v>music</v>
      </c>
      <c r="T151" s="16" t="str">
        <f t="shared" ref="T151:T154" si="57">_xlfn.TEXTAFTER(P151,"/",1)</f>
        <v>indie rock</v>
      </c>
    </row>
    <row r="152" spans="1:20">
      <c r="A152">
        <v>150</v>
      </c>
      <c r="B152" t="s">
        <v>204</v>
      </c>
      <c r="C152" s="3" t="s">
        <v>205</v>
      </c>
      <c r="D152">
        <v>100</v>
      </c>
      <c r="E152">
        <v>1</v>
      </c>
      <c r="F152" s="13" t="s">
        <v>11</v>
      </c>
      <c r="G152">
        <v>1</v>
      </c>
      <c r="H152" t="s">
        <v>2000</v>
      </c>
      <c r="I152" t="s">
        <v>2001</v>
      </c>
      <c r="J152">
        <v>1544940000</v>
      </c>
      <c r="K152">
        <v>1545026400</v>
      </c>
      <c r="L152" s="20">
        <f t="shared" si="49"/>
        <v>43450.25</v>
      </c>
      <c r="M152" s="20">
        <f t="shared" si="50"/>
        <v>43451.25</v>
      </c>
      <c r="N152" t="b">
        <v>0</v>
      </c>
      <c r="O152" t="b">
        <v>0</v>
      </c>
      <c r="P152" t="s">
        <v>2002</v>
      </c>
      <c r="Q152" s="8">
        <f t="shared" si="48"/>
        <v>0.01</v>
      </c>
      <c r="R152" s="14">
        <f t="shared" si="51"/>
        <v>1</v>
      </c>
      <c r="S152" s="16" t="str">
        <f t="shared" si="56"/>
        <v>music</v>
      </c>
      <c r="T152" s="16" t="str">
        <f t="shared" si="57"/>
        <v>rock</v>
      </c>
    </row>
    <row r="153" spans="1:20">
      <c r="A153">
        <v>151</v>
      </c>
      <c r="B153" t="s">
        <v>1301</v>
      </c>
      <c r="C153" s="3" t="s">
        <v>1302</v>
      </c>
      <c r="D153">
        <v>137200</v>
      </c>
      <c r="E153">
        <v>88037</v>
      </c>
      <c r="F153" s="13" t="s">
        <v>11</v>
      </c>
      <c r="G153">
        <v>1467</v>
      </c>
      <c r="H153" t="s">
        <v>2000</v>
      </c>
      <c r="I153" t="s">
        <v>2001</v>
      </c>
      <c r="J153">
        <v>1402290000</v>
      </c>
      <c r="K153">
        <v>1406696400</v>
      </c>
      <c r="L153" s="20">
        <f t="shared" si="49"/>
        <v>41799.208333333336</v>
      </c>
      <c r="M153" s="20">
        <f t="shared" si="50"/>
        <v>41850.208333333336</v>
      </c>
      <c r="N153" t="b">
        <v>0</v>
      </c>
      <c r="O153" t="b">
        <v>0</v>
      </c>
      <c r="P153" t="s">
        <v>2012</v>
      </c>
      <c r="Q153" s="8">
        <f t="shared" si="48"/>
        <v>0.64166909620991253</v>
      </c>
      <c r="R153" s="14">
        <f t="shared" si="51"/>
        <v>60.01</v>
      </c>
      <c r="S153" s="16" t="str">
        <f t="shared" si="56"/>
        <v>music</v>
      </c>
      <c r="T153" s="16" t="str">
        <f t="shared" si="57"/>
        <v>electric music</v>
      </c>
    </row>
    <row r="154" spans="1:20">
      <c r="A154">
        <v>152</v>
      </c>
      <c r="B154" t="s">
        <v>159</v>
      </c>
      <c r="C154" s="3" t="s">
        <v>160</v>
      </c>
      <c r="D154">
        <v>41500</v>
      </c>
      <c r="E154">
        <v>175573</v>
      </c>
      <c r="F154" s="13" t="s">
        <v>8</v>
      </c>
      <c r="G154">
        <v>3376</v>
      </c>
      <c r="H154" t="s">
        <v>2000</v>
      </c>
      <c r="I154" t="s">
        <v>2001</v>
      </c>
      <c r="J154">
        <v>1487311200</v>
      </c>
      <c r="K154">
        <v>1487916000</v>
      </c>
      <c r="L154" s="20">
        <f t="shared" si="49"/>
        <v>42783.25</v>
      </c>
      <c r="M154" s="20">
        <f t="shared" si="50"/>
        <v>42790.25</v>
      </c>
      <c r="N154" t="b">
        <v>0</v>
      </c>
      <c r="O154" t="b">
        <v>0</v>
      </c>
      <c r="P154" t="s">
        <v>2014</v>
      </c>
      <c r="Q154" s="8">
        <f t="shared" si="48"/>
        <v>4.2306746987951804</v>
      </c>
      <c r="R154" s="14">
        <f t="shared" si="51"/>
        <v>52.01</v>
      </c>
      <c r="S154" s="16" t="str">
        <f t="shared" si="56"/>
        <v>music</v>
      </c>
      <c r="T154" s="16" t="str">
        <f t="shared" si="57"/>
        <v>indie rock</v>
      </c>
    </row>
    <row r="155" spans="1:20">
      <c r="A155">
        <v>153</v>
      </c>
      <c r="B155" t="s">
        <v>1883</v>
      </c>
      <c r="C155" s="3" t="s">
        <v>1884</v>
      </c>
      <c r="D155">
        <v>189400</v>
      </c>
      <c r="E155">
        <v>176112</v>
      </c>
      <c r="F155" s="13" t="s">
        <v>11</v>
      </c>
      <c r="G155">
        <v>5681</v>
      </c>
      <c r="H155" t="s">
        <v>2000</v>
      </c>
      <c r="I155" t="s">
        <v>2001</v>
      </c>
      <c r="J155">
        <v>1350622800</v>
      </c>
      <c r="K155">
        <v>1351141200</v>
      </c>
      <c r="L155" s="20">
        <f t="shared" si="49"/>
        <v>41201.208333333336</v>
      </c>
      <c r="M155" s="20">
        <f t="shared" si="50"/>
        <v>41207.208333333336</v>
      </c>
      <c r="N155" t="b">
        <v>0</v>
      </c>
      <c r="O155" t="b">
        <v>0</v>
      </c>
      <c r="P155" t="s">
        <v>2006</v>
      </c>
      <c r="Q155" s="8">
        <f t="shared" si="48"/>
        <v>0.92984160506863778</v>
      </c>
      <c r="R155" s="14">
        <f t="shared" si="51"/>
        <v>31</v>
      </c>
      <c r="S155" s="16" t="str">
        <f>LEFT(P155,7)</f>
        <v>theater</v>
      </c>
      <c r="T155" s="16" t="str">
        <f>_xlfn.TEXTAFTER(P155,"/",1,1,1)</f>
        <v>plays</v>
      </c>
    </row>
    <row r="156" spans="1:20">
      <c r="A156">
        <v>154</v>
      </c>
      <c r="B156" t="s">
        <v>1473</v>
      </c>
      <c r="C156" s="3" t="s">
        <v>1474</v>
      </c>
      <c r="D156">
        <v>171300</v>
      </c>
      <c r="E156">
        <v>100650</v>
      </c>
      <c r="F156" s="13" t="s">
        <v>11</v>
      </c>
      <c r="G156">
        <v>1059</v>
      </c>
      <c r="H156" t="s">
        <v>2000</v>
      </c>
      <c r="I156" t="s">
        <v>2001</v>
      </c>
      <c r="J156">
        <v>1463029200</v>
      </c>
      <c r="K156">
        <v>1465016400</v>
      </c>
      <c r="L156" s="20">
        <f t="shared" si="49"/>
        <v>42502.208333333328</v>
      </c>
      <c r="M156" s="20">
        <f t="shared" si="50"/>
        <v>42525.208333333328</v>
      </c>
      <c r="N156" t="b">
        <v>0</v>
      </c>
      <c r="O156" t="b">
        <v>1</v>
      </c>
      <c r="P156" t="s">
        <v>2014</v>
      </c>
      <c r="Q156" s="8">
        <f t="shared" si="48"/>
        <v>0.58756567425569173</v>
      </c>
      <c r="R156" s="14">
        <f t="shared" si="51"/>
        <v>95.04</v>
      </c>
      <c r="S156" s="16" t="str">
        <f>LEFT(P156,5)</f>
        <v>music</v>
      </c>
      <c r="T156" s="16" t="str">
        <f>_xlfn.TEXTAFTER(P156,"/",1)</f>
        <v>indie rock</v>
      </c>
    </row>
    <row r="157" spans="1:20">
      <c r="A157">
        <v>155</v>
      </c>
      <c r="B157" t="s">
        <v>654</v>
      </c>
      <c r="C157" s="3" t="s">
        <v>655</v>
      </c>
      <c r="D157">
        <v>139500</v>
      </c>
      <c r="E157">
        <v>90706</v>
      </c>
      <c r="F157" s="13" t="s">
        <v>11</v>
      </c>
      <c r="G157">
        <v>1194</v>
      </c>
      <c r="H157" t="s">
        <v>2000</v>
      </c>
      <c r="I157" t="s">
        <v>2001</v>
      </c>
      <c r="J157">
        <v>1269493200</v>
      </c>
      <c r="K157">
        <v>1270789200</v>
      </c>
      <c r="L157" s="20">
        <f t="shared" si="49"/>
        <v>40262.208333333336</v>
      </c>
      <c r="M157" s="20">
        <f t="shared" si="50"/>
        <v>40277.208333333336</v>
      </c>
      <c r="N157" t="b">
        <v>0</v>
      </c>
      <c r="O157" t="b">
        <v>0</v>
      </c>
      <c r="P157" t="s">
        <v>2006</v>
      </c>
      <c r="Q157" s="8">
        <f t="shared" si="48"/>
        <v>0.65022222222222226</v>
      </c>
      <c r="R157" s="14">
        <f t="shared" si="51"/>
        <v>75.97</v>
      </c>
      <c r="S157" s="16" t="str">
        <f>LEFT(P157,7)</f>
        <v>theater</v>
      </c>
      <c r="T157" s="16" t="str">
        <f>_xlfn.TEXTAFTER(P157,"/",1,1,1)</f>
        <v>plays</v>
      </c>
    </row>
    <row r="158" spans="1:20">
      <c r="A158">
        <v>156</v>
      </c>
      <c r="B158" t="s">
        <v>1134</v>
      </c>
      <c r="C158" s="3" t="s">
        <v>1135</v>
      </c>
      <c r="D158">
        <v>36400</v>
      </c>
      <c r="E158">
        <v>26914</v>
      </c>
      <c r="F158" s="13" t="s">
        <v>27</v>
      </c>
      <c r="G158">
        <v>379</v>
      </c>
      <c r="H158" t="s">
        <v>2003</v>
      </c>
      <c r="I158" t="s">
        <v>2004</v>
      </c>
      <c r="J158">
        <v>1570251600</v>
      </c>
      <c r="K158">
        <v>1572325200</v>
      </c>
      <c r="L158" s="20">
        <f t="shared" si="49"/>
        <v>43743.208333333328</v>
      </c>
      <c r="M158" s="20">
        <f t="shared" si="50"/>
        <v>43767.208333333328</v>
      </c>
      <c r="N158" t="b">
        <v>0</v>
      </c>
      <c r="O158" t="b">
        <v>0</v>
      </c>
      <c r="P158" t="s">
        <v>2002</v>
      </c>
      <c r="Q158" s="8">
        <f t="shared" si="48"/>
        <v>0.73939560439560437</v>
      </c>
      <c r="R158" s="14">
        <f t="shared" si="51"/>
        <v>71.010000000000005</v>
      </c>
      <c r="S158" s="16" t="str">
        <f>LEFT(P158,5)</f>
        <v>music</v>
      </c>
      <c r="T158" s="16" t="str">
        <f>_xlfn.TEXTAFTER(P158,"/",1)</f>
        <v>rock</v>
      </c>
    </row>
    <row r="159" spans="1:20">
      <c r="A159">
        <v>157</v>
      </c>
      <c r="B159" t="s">
        <v>390</v>
      </c>
      <c r="C159" s="3" t="s">
        <v>391</v>
      </c>
      <c r="D159">
        <v>4200</v>
      </c>
      <c r="E159">
        <v>2212</v>
      </c>
      <c r="F159" s="13" t="s">
        <v>11</v>
      </c>
      <c r="G159">
        <v>30</v>
      </c>
      <c r="H159" t="s">
        <v>2003</v>
      </c>
      <c r="I159" t="s">
        <v>2004</v>
      </c>
      <c r="J159">
        <v>1388383200</v>
      </c>
      <c r="K159">
        <v>1389420000</v>
      </c>
      <c r="L159" s="20">
        <f t="shared" si="49"/>
        <v>41638.25</v>
      </c>
      <c r="M159" s="20">
        <f t="shared" si="50"/>
        <v>41650.25</v>
      </c>
      <c r="N159" t="b">
        <v>0</v>
      </c>
      <c r="O159" t="b">
        <v>0</v>
      </c>
      <c r="P159" t="s">
        <v>2025</v>
      </c>
      <c r="Q159" s="8">
        <f t="shared" si="48"/>
        <v>0.52666666666666662</v>
      </c>
      <c r="R159" s="14">
        <f t="shared" si="51"/>
        <v>73.73</v>
      </c>
      <c r="S159" s="16" t="str">
        <f>LEFT(P159,11)</f>
        <v>photography</v>
      </c>
      <c r="T159" s="16" t="str">
        <f>_xlfn.TEXTAFTER(P159,"/",1,1,1)</f>
        <v>photography books</v>
      </c>
    </row>
    <row r="160" spans="1:20">
      <c r="A160">
        <v>158</v>
      </c>
      <c r="B160" t="s">
        <v>262</v>
      </c>
      <c r="C160" s="3" t="s">
        <v>263</v>
      </c>
      <c r="D160">
        <v>2100</v>
      </c>
      <c r="E160">
        <v>4640</v>
      </c>
      <c r="F160" s="13" t="s">
        <v>8</v>
      </c>
      <c r="G160">
        <v>41</v>
      </c>
      <c r="H160" t="s">
        <v>2000</v>
      </c>
      <c r="I160" t="s">
        <v>2001</v>
      </c>
      <c r="J160">
        <v>1449554400</v>
      </c>
      <c r="K160">
        <v>1449640800</v>
      </c>
      <c r="L160" s="20">
        <f t="shared" si="49"/>
        <v>42346.25</v>
      </c>
      <c r="M160" s="20">
        <f t="shared" si="50"/>
        <v>42347.25</v>
      </c>
      <c r="N160" t="b">
        <v>0</v>
      </c>
      <c r="O160" t="b">
        <v>0</v>
      </c>
      <c r="P160" t="s">
        <v>2002</v>
      </c>
      <c r="Q160" s="8">
        <f t="shared" si="48"/>
        <v>2.2095238095238097</v>
      </c>
      <c r="R160" s="14">
        <f t="shared" si="51"/>
        <v>113.17</v>
      </c>
      <c r="S160" s="16" t="str">
        <f>LEFT(P160,5)</f>
        <v>music</v>
      </c>
      <c r="T160" s="16" t="str">
        <f>_xlfn.TEXTAFTER(P160,"/",1)</f>
        <v>rock</v>
      </c>
    </row>
    <row r="161" spans="1:20">
      <c r="A161">
        <v>159</v>
      </c>
      <c r="B161" t="s">
        <v>320</v>
      </c>
      <c r="C161" s="3" t="s">
        <v>321</v>
      </c>
      <c r="D161">
        <v>191200</v>
      </c>
      <c r="E161">
        <v>191222</v>
      </c>
      <c r="F161" s="13" t="s">
        <v>8</v>
      </c>
      <c r="G161">
        <v>1821</v>
      </c>
      <c r="H161" t="s">
        <v>2000</v>
      </c>
      <c r="I161" t="s">
        <v>2001</v>
      </c>
      <c r="J161">
        <v>1553662800</v>
      </c>
      <c r="K161">
        <v>1555218000</v>
      </c>
      <c r="L161" s="20">
        <f t="shared" si="49"/>
        <v>43551.208333333328</v>
      </c>
      <c r="M161" s="20">
        <f t="shared" si="50"/>
        <v>43569.208333333328</v>
      </c>
      <c r="N161" t="b">
        <v>0</v>
      </c>
      <c r="O161" t="b">
        <v>1</v>
      </c>
      <c r="P161" t="s">
        <v>2006</v>
      </c>
      <c r="Q161" s="8">
        <f t="shared" si="48"/>
        <v>1.0001150627615063</v>
      </c>
      <c r="R161" s="14">
        <f t="shared" si="51"/>
        <v>105.01</v>
      </c>
      <c r="S161" s="16" t="str">
        <f>LEFT(P161,7)</f>
        <v>theater</v>
      </c>
      <c r="T161" s="16" t="str">
        <f>_xlfn.TEXTAFTER(P161,"/",1,1,1)</f>
        <v>plays</v>
      </c>
    </row>
    <row r="162" spans="1:20">
      <c r="A162">
        <v>160</v>
      </c>
      <c r="B162" t="s">
        <v>479</v>
      </c>
      <c r="C162" s="3" t="s">
        <v>480</v>
      </c>
      <c r="D162">
        <v>8000</v>
      </c>
      <c r="E162">
        <v>12985</v>
      </c>
      <c r="F162" s="13" t="s">
        <v>8</v>
      </c>
      <c r="G162">
        <v>164</v>
      </c>
      <c r="H162" t="s">
        <v>2000</v>
      </c>
      <c r="I162" t="s">
        <v>2001</v>
      </c>
      <c r="J162">
        <v>1556341200</v>
      </c>
      <c r="K162">
        <v>1557723600</v>
      </c>
      <c r="L162" s="20">
        <f t="shared" si="49"/>
        <v>43582.208333333328</v>
      </c>
      <c r="M162" s="20">
        <f t="shared" si="50"/>
        <v>43598.208333333328</v>
      </c>
      <c r="N162" t="b">
        <v>0</v>
      </c>
      <c r="O162" t="b">
        <v>0</v>
      </c>
      <c r="P162" t="s">
        <v>2015</v>
      </c>
      <c r="Q162" s="8">
        <f t="shared" si="48"/>
        <v>1.6231249999999999</v>
      </c>
      <c r="R162" s="14">
        <f t="shared" si="51"/>
        <v>79.180000000000007</v>
      </c>
      <c r="S162" s="16" t="str">
        <f t="shared" ref="S162:S163" si="58">LEFT(P162,10)</f>
        <v>technology</v>
      </c>
      <c r="T162" s="16" t="str">
        <f t="shared" ref="T162:T163" si="59">_xlfn.TEXTAFTER(P162,"/",1,1,1)</f>
        <v>wearables</v>
      </c>
    </row>
    <row r="163" spans="1:20" ht="31.5">
      <c r="A163">
        <v>161</v>
      </c>
      <c r="B163" t="s">
        <v>222</v>
      </c>
      <c r="C163" s="3" t="s">
        <v>223</v>
      </c>
      <c r="D163">
        <v>5500</v>
      </c>
      <c r="E163">
        <v>4300</v>
      </c>
      <c r="F163" s="13" t="s">
        <v>11</v>
      </c>
      <c r="G163">
        <v>75</v>
      </c>
      <c r="H163" t="s">
        <v>2000</v>
      </c>
      <c r="I163" t="s">
        <v>2001</v>
      </c>
      <c r="J163">
        <v>1442984400</v>
      </c>
      <c r="K163">
        <v>1443502800</v>
      </c>
      <c r="L163" s="20">
        <f t="shared" si="49"/>
        <v>42270.208333333328</v>
      </c>
      <c r="M163" s="20">
        <f t="shared" si="50"/>
        <v>42276.208333333328</v>
      </c>
      <c r="N163" t="b">
        <v>0</v>
      </c>
      <c r="O163" t="b">
        <v>1</v>
      </c>
      <c r="P163" t="s">
        <v>2005</v>
      </c>
      <c r="Q163" s="8">
        <f t="shared" si="48"/>
        <v>0.78181818181818186</v>
      </c>
      <c r="R163" s="14">
        <f t="shared" si="51"/>
        <v>57.33</v>
      </c>
      <c r="S163" s="16" t="str">
        <f t="shared" si="58"/>
        <v>technology</v>
      </c>
      <c r="T163" s="16" t="str">
        <f t="shared" si="59"/>
        <v>web</v>
      </c>
    </row>
    <row r="164" spans="1:20" ht="31.5">
      <c r="A164">
        <v>162</v>
      </c>
      <c r="B164" t="s">
        <v>906</v>
      </c>
      <c r="C164" s="3" t="s">
        <v>907</v>
      </c>
      <c r="D164">
        <v>6100</v>
      </c>
      <c r="E164">
        <v>9134</v>
      </c>
      <c r="F164" s="13" t="s">
        <v>8</v>
      </c>
      <c r="G164">
        <v>157</v>
      </c>
      <c r="H164" t="s">
        <v>2019</v>
      </c>
      <c r="I164" t="s">
        <v>2020</v>
      </c>
      <c r="J164">
        <v>1544248800</v>
      </c>
      <c r="K164">
        <v>1546840800</v>
      </c>
      <c r="L164" s="20">
        <f t="shared" si="49"/>
        <v>43442.25</v>
      </c>
      <c r="M164" s="20">
        <f t="shared" si="50"/>
        <v>43472.25</v>
      </c>
      <c r="N164" t="b">
        <v>0</v>
      </c>
      <c r="O164" t="b">
        <v>0</v>
      </c>
      <c r="P164" t="s">
        <v>2002</v>
      </c>
      <c r="Q164" s="8">
        <f t="shared" si="48"/>
        <v>1.4973770491803278</v>
      </c>
      <c r="R164" s="14">
        <f t="shared" si="51"/>
        <v>58.18</v>
      </c>
      <c r="S164" s="16" t="str">
        <f>LEFT(P164,5)</f>
        <v>music</v>
      </c>
      <c r="T164" s="16" t="str">
        <f>_xlfn.TEXTAFTER(P164,"/",1)</f>
        <v>rock</v>
      </c>
    </row>
    <row r="165" spans="1:20">
      <c r="A165">
        <v>163</v>
      </c>
      <c r="B165" t="s">
        <v>234</v>
      </c>
      <c r="C165" s="3" t="s">
        <v>235</v>
      </c>
      <c r="D165">
        <v>3500</v>
      </c>
      <c r="E165">
        <v>8864</v>
      </c>
      <c r="F165" s="13" t="s">
        <v>8</v>
      </c>
      <c r="G165">
        <v>246</v>
      </c>
      <c r="H165" t="s">
        <v>2000</v>
      </c>
      <c r="I165" t="s">
        <v>2001</v>
      </c>
      <c r="J165">
        <v>1508475600</v>
      </c>
      <c r="K165">
        <v>1512712800</v>
      </c>
      <c r="L165" s="20">
        <f t="shared" si="49"/>
        <v>43028.208333333328</v>
      </c>
      <c r="M165" s="20">
        <f t="shared" si="50"/>
        <v>43077.25</v>
      </c>
      <c r="N165" t="b">
        <v>0</v>
      </c>
      <c r="O165" t="b">
        <v>1</v>
      </c>
      <c r="P165" t="s">
        <v>2025</v>
      </c>
      <c r="Q165" s="8">
        <f t="shared" si="48"/>
        <v>2.5325714285714285</v>
      </c>
      <c r="R165" s="14">
        <f t="shared" si="51"/>
        <v>36.03</v>
      </c>
      <c r="S165" s="16" t="str">
        <f>LEFT(P165,11)</f>
        <v>photography</v>
      </c>
      <c r="T165" s="16" t="str">
        <f>_xlfn.TEXTAFTER(P165,"/",1,1,1)</f>
        <v>photography books</v>
      </c>
    </row>
    <row r="166" spans="1:20">
      <c r="A166">
        <v>164</v>
      </c>
      <c r="B166" t="s">
        <v>1003</v>
      </c>
      <c r="C166" s="3" t="s">
        <v>1004</v>
      </c>
      <c r="D166">
        <v>150500</v>
      </c>
      <c r="E166">
        <v>150755</v>
      </c>
      <c r="F166" s="13" t="s">
        <v>8</v>
      </c>
      <c r="G166">
        <v>1396</v>
      </c>
      <c r="H166" t="s">
        <v>2000</v>
      </c>
      <c r="I166" t="s">
        <v>2001</v>
      </c>
      <c r="J166">
        <v>1507438800</v>
      </c>
      <c r="K166">
        <v>1507525200</v>
      </c>
      <c r="L166" s="20">
        <f t="shared" si="49"/>
        <v>43016.208333333328</v>
      </c>
      <c r="M166" s="20">
        <f t="shared" si="50"/>
        <v>43017.208333333328</v>
      </c>
      <c r="N166" t="b">
        <v>0</v>
      </c>
      <c r="O166" t="b">
        <v>0</v>
      </c>
      <c r="P166" t="s">
        <v>2006</v>
      </c>
      <c r="Q166" s="8">
        <f t="shared" si="48"/>
        <v>1.0016943521594683</v>
      </c>
      <c r="R166" s="14">
        <f t="shared" si="51"/>
        <v>107.99</v>
      </c>
      <c r="S166" s="16" t="str">
        <f>LEFT(P166,7)</f>
        <v>theater</v>
      </c>
      <c r="T166" s="16" t="str">
        <f>_xlfn.TEXTAFTER(P166,"/",1,1,1)</f>
        <v>plays</v>
      </c>
    </row>
    <row r="167" spans="1:20">
      <c r="A167">
        <v>165</v>
      </c>
      <c r="B167" t="s">
        <v>364</v>
      </c>
      <c r="C167" s="3" t="s">
        <v>365</v>
      </c>
      <c r="D167">
        <v>90400</v>
      </c>
      <c r="E167">
        <v>110279</v>
      </c>
      <c r="F167" s="13" t="s">
        <v>8</v>
      </c>
      <c r="G167">
        <v>2506</v>
      </c>
      <c r="H167" t="s">
        <v>2000</v>
      </c>
      <c r="I167" t="s">
        <v>2001</v>
      </c>
      <c r="J167">
        <v>1501563600</v>
      </c>
      <c r="K167">
        <v>1504328400</v>
      </c>
      <c r="L167" s="20">
        <f t="shared" si="49"/>
        <v>42948.208333333328</v>
      </c>
      <c r="M167" s="20">
        <f t="shared" si="50"/>
        <v>42980.208333333328</v>
      </c>
      <c r="N167" t="b">
        <v>0</v>
      </c>
      <c r="O167" t="b">
        <v>0</v>
      </c>
      <c r="P167" t="s">
        <v>2005</v>
      </c>
      <c r="Q167" s="8">
        <f t="shared" si="48"/>
        <v>1.2199004424778761</v>
      </c>
      <c r="R167" s="14">
        <f t="shared" si="51"/>
        <v>44.01</v>
      </c>
      <c r="S167" s="16" t="str">
        <f>LEFT(P167,10)</f>
        <v>technology</v>
      </c>
      <c r="T167" s="16" t="str">
        <f>_xlfn.TEXTAFTER(P167,"/",1,1,1)</f>
        <v>web</v>
      </c>
    </row>
    <row r="168" spans="1:20">
      <c r="A168">
        <v>166</v>
      </c>
      <c r="B168" t="s">
        <v>218</v>
      </c>
      <c r="C168" s="3" t="s">
        <v>219</v>
      </c>
      <c r="D168">
        <v>9800</v>
      </c>
      <c r="E168">
        <v>13439</v>
      </c>
      <c r="F168" s="13" t="s">
        <v>8</v>
      </c>
      <c r="G168">
        <v>244</v>
      </c>
      <c r="H168" t="s">
        <v>2000</v>
      </c>
      <c r="I168" t="s">
        <v>2001</v>
      </c>
      <c r="J168">
        <v>1292997600</v>
      </c>
      <c r="K168">
        <v>1293343200</v>
      </c>
      <c r="L168" s="20">
        <f t="shared" si="49"/>
        <v>40534.25</v>
      </c>
      <c r="M168" s="20">
        <f t="shared" si="50"/>
        <v>40538.25</v>
      </c>
      <c r="N168" t="b">
        <v>0</v>
      </c>
      <c r="O168" t="b">
        <v>0</v>
      </c>
      <c r="P168" t="s">
        <v>2025</v>
      </c>
      <c r="Q168" s="8">
        <f t="shared" si="48"/>
        <v>1.3713265306122449</v>
      </c>
      <c r="R168" s="14">
        <f t="shared" si="51"/>
        <v>55.08</v>
      </c>
      <c r="S168" s="16" t="str">
        <f>LEFT(P168,11)</f>
        <v>photography</v>
      </c>
      <c r="T168" s="16" t="str">
        <f>_xlfn.TEXTAFTER(P168,"/",1,1,1)</f>
        <v>photography books</v>
      </c>
    </row>
    <row r="169" spans="1:20">
      <c r="A169">
        <v>167</v>
      </c>
      <c r="B169" t="s">
        <v>382</v>
      </c>
      <c r="C169" s="3" t="s">
        <v>383</v>
      </c>
      <c r="D169">
        <v>2600</v>
      </c>
      <c r="E169">
        <v>10804</v>
      </c>
      <c r="F169" s="13" t="s">
        <v>8</v>
      </c>
      <c r="G169">
        <v>146</v>
      </c>
      <c r="H169" t="s">
        <v>2003</v>
      </c>
      <c r="I169" t="s">
        <v>2004</v>
      </c>
      <c r="J169">
        <v>1370840400</v>
      </c>
      <c r="K169">
        <v>1371704400</v>
      </c>
      <c r="L169" s="20">
        <f t="shared" si="49"/>
        <v>41435.208333333336</v>
      </c>
      <c r="M169" s="20">
        <f t="shared" si="50"/>
        <v>41445.208333333336</v>
      </c>
      <c r="N169" t="b">
        <v>0</v>
      </c>
      <c r="O169" t="b">
        <v>0</v>
      </c>
      <c r="P169" t="s">
        <v>2006</v>
      </c>
      <c r="Q169" s="8">
        <f t="shared" si="48"/>
        <v>4.155384615384615</v>
      </c>
      <c r="R169" s="14">
        <f t="shared" si="51"/>
        <v>74</v>
      </c>
      <c r="S169" s="16" t="str">
        <f>LEFT(P169,7)</f>
        <v>theater</v>
      </c>
      <c r="T169" s="16" t="str">
        <f>_xlfn.TEXTAFTER(P169,"/",1,1,1)</f>
        <v>plays</v>
      </c>
    </row>
    <row r="170" spans="1:20">
      <c r="A170">
        <v>168</v>
      </c>
      <c r="B170" t="s">
        <v>721</v>
      </c>
      <c r="C170" s="3" t="s">
        <v>722</v>
      </c>
      <c r="D170">
        <v>128100</v>
      </c>
      <c r="E170">
        <v>40107</v>
      </c>
      <c r="F170" s="13" t="s">
        <v>11</v>
      </c>
      <c r="G170">
        <v>955</v>
      </c>
      <c r="H170" t="s">
        <v>2007</v>
      </c>
      <c r="I170" t="s">
        <v>2008</v>
      </c>
      <c r="J170">
        <v>1550815200</v>
      </c>
      <c r="K170">
        <v>1552798800</v>
      </c>
      <c r="L170" s="20">
        <f t="shared" si="49"/>
        <v>43518.25</v>
      </c>
      <c r="M170" s="20">
        <f t="shared" si="50"/>
        <v>43541.208333333328</v>
      </c>
      <c r="N170" t="b">
        <v>0</v>
      </c>
      <c r="O170" t="b">
        <v>1</v>
      </c>
      <c r="P170" t="s">
        <v>2014</v>
      </c>
      <c r="Q170" s="8">
        <f t="shared" si="48"/>
        <v>0.3130913348946136</v>
      </c>
      <c r="R170" s="14">
        <f t="shared" si="51"/>
        <v>42</v>
      </c>
      <c r="S170" s="16" t="str">
        <f>LEFT(P170,5)</f>
        <v>music</v>
      </c>
      <c r="T170" s="16" t="str">
        <f>_xlfn.TEXTAFTER(P170,"/",1)</f>
        <v>indie rock</v>
      </c>
    </row>
    <row r="171" spans="1:20">
      <c r="A171">
        <v>169</v>
      </c>
      <c r="B171" t="s">
        <v>1758</v>
      </c>
      <c r="C171" s="3" t="s">
        <v>1759</v>
      </c>
      <c r="D171">
        <v>23300</v>
      </c>
      <c r="E171">
        <v>98811</v>
      </c>
      <c r="F171" s="13" t="s">
        <v>8</v>
      </c>
      <c r="G171">
        <v>1267</v>
      </c>
      <c r="H171" t="s">
        <v>2000</v>
      </c>
      <c r="I171" t="s">
        <v>2001</v>
      </c>
      <c r="J171">
        <v>1339909200</v>
      </c>
      <c r="K171">
        <v>1342328400</v>
      </c>
      <c r="L171" s="20">
        <f t="shared" si="49"/>
        <v>41077.208333333336</v>
      </c>
      <c r="M171" s="20">
        <f t="shared" si="50"/>
        <v>41105.208333333336</v>
      </c>
      <c r="N171" t="b">
        <v>0</v>
      </c>
      <c r="O171" t="b">
        <v>1</v>
      </c>
      <c r="P171" t="s">
        <v>2021</v>
      </c>
      <c r="Q171" s="8">
        <f t="shared" si="48"/>
        <v>4.240815450643777</v>
      </c>
      <c r="R171" s="14">
        <f t="shared" si="51"/>
        <v>77.989999999999995</v>
      </c>
      <c r="S171" s="18" t="str">
        <f>LEFT(P171,12)</f>
        <v>film &amp; video</v>
      </c>
      <c r="T171" s="16" t="str">
        <f>_xlfn.TEXTAFTER(P171,"/",1,TRUE,TRUE)</f>
        <v>shorts</v>
      </c>
    </row>
    <row r="172" spans="1:20">
      <c r="A172">
        <v>170</v>
      </c>
      <c r="B172" t="s">
        <v>1703</v>
      </c>
      <c r="C172" s="3" t="s">
        <v>1704</v>
      </c>
      <c r="D172">
        <v>188100</v>
      </c>
      <c r="E172">
        <v>5528</v>
      </c>
      <c r="F172" s="13" t="s">
        <v>11</v>
      </c>
      <c r="G172">
        <v>67</v>
      </c>
      <c r="H172" t="s">
        <v>2000</v>
      </c>
      <c r="I172" t="s">
        <v>2001</v>
      </c>
      <c r="J172">
        <v>1501736400</v>
      </c>
      <c r="K172">
        <v>1502341200</v>
      </c>
      <c r="L172" s="20">
        <f t="shared" si="49"/>
        <v>42950.208333333328</v>
      </c>
      <c r="M172" s="20">
        <f t="shared" si="50"/>
        <v>42957.208333333328</v>
      </c>
      <c r="N172" t="b">
        <v>0</v>
      </c>
      <c r="O172" t="b">
        <v>0</v>
      </c>
      <c r="P172" t="s">
        <v>2014</v>
      </c>
      <c r="Q172" s="8">
        <f t="shared" si="48"/>
        <v>2.9388623072833599E-2</v>
      </c>
      <c r="R172" s="14">
        <f t="shared" si="51"/>
        <v>82.51</v>
      </c>
      <c r="S172" s="16" t="str">
        <f>LEFT(P172,5)</f>
        <v>music</v>
      </c>
      <c r="T172" s="16" t="str">
        <f>_xlfn.TEXTAFTER(P172,"/",1)</f>
        <v>indie rock</v>
      </c>
    </row>
    <row r="173" spans="1:20" ht="31.5">
      <c r="A173">
        <v>171</v>
      </c>
      <c r="B173" t="s">
        <v>147</v>
      </c>
      <c r="C173" s="3" t="s">
        <v>148</v>
      </c>
      <c r="D173">
        <v>4900</v>
      </c>
      <c r="E173">
        <v>521</v>
      </c>
      <c r="F173" s="13" t="s">
        <v>11</v>
      </c>
      <c r="G173">
        <v>5</v>
      </c>
      <c r="H173" t="s">
        <v>2000</v>
      </c>
      <c r="I173" t="s">
        <v>2001</v>
      </c>
      <c r="J173">
        <v>1395291600</v>
      </c>
      <c r="K173">
        <v>1397192400</v>
      </c>
      <c r="L173" s="20">
        <f t="shared" si="49"/>
        <v>41718.208333333336</v>
      </c>
      <c r="M173" s="20">
        <f t="shared" si="50"/>
        <v>41740.208333333336</v>
      </c>
      <c r="N173" t="b">
        <v>0</v>
      </c>
      <c r="O173" t="b">
        <v>0</v>
      </c>
      <c r="P173" t="s">
        <v>2029</v>
      </c>
      <c r="Q173" s="8">
        <f t="shared" si="48"/>
        <v>0.1063265306122449</v>
      </c>
      <c r="R173" s="14">
        <f t="shared" si="51"/>
        <v>104.2</v>
      </c>
      <c r="S173" s="16" t="str">
        <f>LEFT(P173,10)</f>
        <v>publishing</v>
      </c>
      <c r="T173" s="16" t="str">
        <f>_xlfn.TEXTAFTER(P173,"/",1,1,1)</f>
        <v>translations</v>
      </c>
    </row>
    <row r="174" spans="1:20">
      <c r="A174">
        <v>172</v>
      </c>
      <c r="B174" t="s">
        <v>1246</v>
      </c>
      <c r="C174" s="3" t="s">
        <v>1247</v>
      </c>
      <c r="D174">
        <v>800</v>
      </c>
      <c r="E174">
        <v>663</v>
      </c>
      <c r="F174" s="13" t="s">
        <v>11</v>
      </c>
      <c r="G174">
        <v>26</v>
      </c>
      <c r="H174" t="s">
        <v>2000</v>
      </c>
      <c r="I174" t="s">
        <v>2001</v>
      </c>
      <c r="J174">
        <v>1405746000</v>
      </c>
      <c r="K174">
        <v>1407042000</v>
      </c>
      <c r="L174" s="20">
        <f t="shared" si="49"/>
        <v>41839.208333333336</v>
      </c>
      <c r="M174" s="20">
        <f t="shared" si="50"/>
        <v>41854.208333333336</v>
      </c>
      <c r="N174" t="b">
        <v>0</v>
      </c>
      <c r="O174" t="b">
        <v>1</v>
      </c>
      <c r="P174" t="s">
        <v>2011</v>
      </c>
      <c r="Q174" s="8">
        <f t="shared" si="48"/>
        <v>0.82874999999999999</v>
      </c>
      <c r="R174" s="14">
        <f t="shared" si="51"/>
        <v>25.5</v>
      </c>
      <c r="S174" s="18" t="str">
        <f>LEFT(P174,12)</f>
        <v>film &amp; video</v>
      </c>
      <c r="T174" s="16" t="str">
        <f>_xlfn.TEXTAFTER(P174,"/",,TRUE,TRUE)</f>
        <v>documentary</v>
      </c>
    </row>
    <row r="175" spans="1:20">
      <c r="A175">
        <v>173</v>
      </c>
      <c r="B175" t="s">
        <v>1870</v>
      </c>
      <c r="C175" s="3" t="s">
        <v>1871</v>
      </c>
      <c r="D175">
        <v>96700</v>
      </c>
      <c r="E175">
        <v>157635</v>
      </c>
      <c r="F175" s="13" t="s">
        <v>8</v>
      </c>
      <c r="G175">
        <v>1561</v>
      </c>
      <c r="H175" t="s">
        <v>2000</v>
      </c>
      <c r="I175" t="s">
        <v>2001</v>
      </c>
      <c r="J175">
        <v>1368853200</v>
      </c>
      <c r="K175">
        <v>1369371600</v>
      </c>
      <c r="L175" s="20">
        <f t="shared" si="49"/>
        <v>41412.208333333336</v>
      </c>
      <c r="M175" s="20">
        <f t="shared" si="50"/>
        <v>41418.208333333336</v>
      </c>
      <c r="N175" t="b">
        <v>0</v>
      </c>
      <c r="O175" t="b">
        <v>0</v>
      </c>
      <c r="P175" t="s">
        <v>2006</v>
      </c>
      <c r="Q175" s="8">
        <f t="shared" si="48"/>
        <v>1.6301447776628748</v>
      </c>
      <c r="R175" s="14">
        <f t="shared" si="51"/>
        <v>100.98</v>
      </c>
      <c r="S175" s="16" t="str">
        <f>LEFT(P175,7)</f>
        <v>theater</v>
      </c>
      <c r="T175" s="16" t="str">
        <f>_xlfn.TEXTAFTER(P175,"/",1,1,1)</f>
        <v>plays</v>
      </c>
    </row>
    <row r="176" spans="1:20">
      <c r="A176">
        <v>174</v>
      </c>
      <c r="B176" t="s">
        <v>1555</v>
      </c>
      <c r="C176" s="3" t="s">
        <v>1556</v>
      </c>
      <c r="D176">
        <v>600</v>
      </c>
      <c r="E176">
        <v>5368</v>
      </c>
      <c r="F176" s="13" t="s">
        <v>8</v>
      </c>
      <c r="G176">
        <v>48</v>
      </c>
      <c r="H176" t="s">
        <v>2000</v>
      </c>
      <c r="I176" t="s">
        <v>2001</v>
      </c>
      <c r="J176">
        <v>1444021200</v>
      </c>
      <c r="K176">
        <v>1444107600</v>
      </c>
      <c r="L176" s="20">
        <f t="shared" si="49"/>
        <v>42282.208333333328</v>
      </c>
      <c r="M176" s="20">
        <f t="shared" si="50"/>
        <v>42283.208333333328</v>
      </c>
      <c r="N176" t="b">
        <v>0</v>
      </c>
      <c r="O176" t="b">
        <v>1</v>
      </c>
      <c r="P176" t="s">
        <v>2015</v>
      </c>
      <c r="Q176" s="8">
        <f t="shared" si="48"/>
        <v>8.9466666666666672</v>
      </c>
      <c r="R176" s="14">
        <f t="shared" si="51"/>
        <v>111.83</v>
      </c>
      <c r="S176" s="16" t="str">
        <f>LEFT(P176,10)</f>
        <v>technology</v>
      </c>
      <c r="T176" s="16" t="str">
        <f>_xlfn.TEXTAFTER(P176,"/",1,1,1)</f>
        <v>wearables</v>
      </c>
    </row>
    <row r="177" spans="1:20">
      <c r="A177">
        <v>175</v>
      </c>
      <c r="B177" t="s">
        <v>874</v>
      </c>
      <c r="C177" s="3" t="s">
        <v>875</v>
      </c>
      <c r="D177">
        <v>181200</v>
      </c>
      <c r="E177">
        <v>47459</v>
      </c>
      <c r="F177" s="13" t="s">
        <v>11</v>
      </c>
      <c r="G177">
        <v>1130</v>
      </c>
      <c r="H177" t="s">
        <v>2000</v>
      </c>
      <c r="I177" t="s">
        <v>2001</v>
      </c>
      <c r="J177">
        <v>1472619600</v>
      </c>
      <c r="K177">
        <v>1474261200</v>
      </c>
      <c r="L177" s="20">
        <f t="shared" si="49"/>
        <v>42613.208333333328</v>
      </c>
      <c r="M177" s="20">
        <f t="shared" si="50"/>
        <v>42632.208333333328</v>
      </c>
      <c r="N177" t="b">
        <v>0</v>
      </c>
      <c r="O177" t="b">
        <v>0</v>
      </c>
      <c r="P177" t="s">
        <v>2006</v>
      </c>
      <c r="Q177" s="8">
        <f t="shared" si="48"/>
        <v>0.26191501103752757</v>
      </c>
      <c r="R177" s="14">
        <f t="shared" si="51"/>
        <v>42</v>
      </c>
      <c r="S177" s="16" t="str">
        <f t="shared" ref="S177:S179" si="60">LEFT(P177,7)</f>
        <v>theater</v>
      </c>
      <c r="T177" s="16" t="str">
        <f t="shared" ref="T177:T179" si="61">_xlfn.TEXTAFTER(P177,"/",1,1,1)</f>
        <v>plays</v>
      </c>
    </row>
    <row r="178" spans="1:20" ht="31.5">
      <c r="A178">
        <v>176</v>
      </c>
      <c r="B178" t="s">
        <v>1693</v>
      </c>
      <c r="C178" s="3" t="s">
        <v>1694</v>
      </c>
      <c r="D178">
        <v>115000</v>
      </c>
      <c r="E178">
        <v>86060</v>
      </c>
      <c r="F178" s="13" t="s">
        <v>11</v>
      </c>
      <c r="G178">
        <v>782</v>
      </c>
      <c r="H178" t="s">
        <v>2000</v>
      </c>
      <c r="I178" t="s">
        <v>2001</v>
      </c>
      <c r="J178">
        <v>1472878800</v>
      </c>
      <c r="K178">
        <v>1473656400</v>
      </c>
      <c r="L178" s="20">
        <f t="shared" si="49"/>
        <v>42616.208333333328</v>
      </c>
      <c r="M178" s="20">
        <f t="shared" si="50"/>
        <v>42625.208333333328</v>
      </c>
      <c r="N178" t="b">
        <v>0</v>
      </c>
      <c r="O178" t="b">
        <v>0</v>
      </c>
      <c r="P178" t="s">
        <v>2006</v>
      </c>
      <c r="Q178" s="8">
        <f t="shared" si="48"/>
        <v>0.74834782608695649</v>
      </c>
      <c r="R178" s="14">
        <f t="shared" si="51"/>
        <v>110.05</v>
      </c>
      <c r="S178" s="16" t="str">
        <f t="shared" si="60"/>
        <v>theater</v>
      </c>
      <c r="T178" s="16" t="str">
        <f t="shared" si="61"/>
        <v>plays</v>
      </c>
    </row>
    <row r="179" spans="1:20">
      <c r="A179">
        <v>177</v>
      </c>
      <c r="B179" t="s">
        <v>973</v>
      </c>
      <c r="C179" s="3" t="s">
        <v>974</v>
      </c>
      <c r="D179">
        <v>38800</v>
      </c>
      <c r="E179">
        <v>161593</v>
      </c>
      <c r="F179" s="13" t="s">
        <v>8</v>
      </c>
      <c r="G179">
        <v>2739</v>
      </c>
      <c r="H179" t="s">
        <v>2000</v>
      </c>
      <c r="I179" t="s">
        <v>2001</v>
      </c>
      <c r="J179">
        <v>1289800800</v>
      </c>
      <c r="K179">
        <v>1291960800</v>
      </c>
      <c r="L179" s="20">
        <f t="shared" si="49"/>
        <v>40497.25</v>
      </c>
      <c r="M179" s="20">
        <f t="shared" si="50"/>
        <v>40522.25</v>
      </c>
      <c r="N179" t="b">
        <v>0</v>
      </c>
      <c r="O179" t="b">
        <v>0</v>
      </c>
      <c r="P179" t="s">
        <v>2006</v>
      </c>
      <c r="Q179" s="8">
        <f t="shared" si="48"/>
        <v>4.1647680412371137</v>
      </c>
      <c r="R179" s="14">
        <f t="shared" si="51"/>
        <v>59</v>
      </c>
      <c r="S179" s="16" t="str">
        <f t="shared" si="60"/>
        <v>theater</v>
      </c>
      <c r="T179" s="16" t="str">
        <f t="shared" si="61"/>
        <v>plays</v>
      </c>
    </row>
    <row r="180" spans="1:20">
      <c r="A180">
        <v>178</v>
      </c>
      <c r="B180" t="s">
        <v>20</v>
      </c>
      <c r="C180" s="3" t="s">
        <v>21</v>
      </c>
      <c r="D180">
        <v>7200</v>
      </c>
      <c r="E180">
        <v>6927</v>
      </c>
      <c r="F180" s="13" t="s">
        <v>11</v>
      </c>
      <c r="G180">
        <v>210</v>
      </c>
      <c r="H180" t="s">
        <v>2000</v>
      </c>
      <c r="I180" t="s">
        <v>2001</v>
      </c>
      <c r="J180">
        <v>1505970000</v>
      </c>
      <c r="K180">
        <v>1506747600</v>
      </c>
      <c r="L180" s="20">
        <f t="shared" si="49"/>
        <v>42999.208333333328</v>
      </c>
      <c r="M180" s="20">
        <f t="shared" si="50"/>
        <v>43008.208333333328</v>
      </c>
      <c r="N180" t="b">
        <v>0</v>
      </c>
      <c r="O180" t="b">
        <v>0</v>
      </c>
      <c r="P180" s="16" t="s">
        <v>1999</v>
      </c>
      <c r="Q180" s="8">
        <f t="shared" si="48"/>
        <v>0.96208333333333329</v>
      </c>
      <c r="R180" s="14">
        <f t="shared" si="51"/>
        <v>32.99</v>
      </c>
      <c r="S180" s="16" t="str">
        <f>LEFT(P180,4)</f>
        <v>food</v>
      </c>
      <c r="T180" s="16" t="str">
        <f>RIGHT(P180,11)</f>
        <v>food trucks</v>
      </c>
    </row>
    <row r="181" spans="1:20" ht="31.5">
      <c r="A181">
        <v>179</v>
      </c>
      <c r="B181" t="s">
        <v>1047</v>
      </c>
      <c r="C181" s="3" t="s">
        <v>1048</v>
      </c>
      <c r="D181">
        <v>44500</v>
      </c>
      <c r="E181">
        <v>159185</v>
      </c>
      <c r="F181" s="13" t="s">
        <v>8</v>
      </c>
      <c r="G181">
        <v>3537</v>
      </c>
      <c r="H181" t="s">
        <v>1997</v>
      </c>
      <c r="I181" t="s">
        <v>1998</v>
      </c>
      <c r="J181">
        <v>1363496400</v>
      </c>
      <c r="K181">
        <v>1363582800</v>
      </c>
      <c r="L181" s="20">
        <f t="shared" si="49"/>
        <v>41350.208333333336</v>
      </c>
      <c r="M181" s="20">
        <f t="shared" si="50"/>
        <v>41351.208333333336</v>
      </c>
      <c r="N181" t="b">
        <v>0</v>
      </c>
      <c r="O181" t="b">
        <v>1</v>
      </c>
      <c r="P181" t="s">
        <v>2006</v>
      </c>
      <c r="Q181" s="8">
        <f t="shared" si="48"/>
        <v>3.5771910112359548</v>
      </c>
      <c r="R181" s="14">
        <f t="shared" si="51"/>
        <v>45.01</v>
      </c>
      <c r="S181" s="16" t="str">
        <f>LEFT(P181,7)</f>
        <v>theater</v>
      </c>
      <c r="T181" s="16" t="str">
        <f>_xlfn.TEXTAFTER(P181,"/",1,1,1)</f>
        <v>plays</v>
      </c>
    </row>
    <row r="182" spans="1:20">
      <c r="A182">
        <v>180</v>
      </c>
      <c r="B182" t="s">
        <v>1265</v>
      </c>
      <c r="C182" s="3" t="s">
        <v>1266</v>
      </c>
      <c r="D182">
        <v>56000</v>
      </c>
      <c r="E182">
        <v>172736</v>
      </c>
      <c r="F182" s="13" t="s">
        <v>8</v>
      </c>
      <c r="G182">
        <v>2107</v>
      </c>
      <c r="H182" t="s">
        <v>2003</v>
      </c>
      <c r="I182" t="s">
        <v>2004</v>
      </c>
      <c r="J182">
        <v>1269234000</v>
      </c>
      <c r="K182">
        <v>1269666000</v>
      </c>
      <c r="L182" s="20">
        <f t="shared" si="49"/>
        <v>40259.208333333336</v>
      </c>
      <c r="M182" s="20">
        <f t="shared" si="50"/>
        <v>40264.208333333336</v>
      </c>
      <c r="N182" t="b">
        <v>0</v>
      </c>
      <c r="O182" t="b">
        <v>0</v>
      </c>
      <c r="P182" t="s">
        <v>2015</v>
      </c>
      <c r="Q182" s="8">
        <f t="shared" si="48"/>
        <v>3.0845714285714285</v>
      </c>
      <c r="R182" s="14">
        <f t="shared" si="51"/>
        <v>81.98</v>
      </c>
      <c r="S182" s="16" t="str">
        <f t="shared" ref="S182:S183" si="62">LEFT(P182,10)</f>
        <v>technology</v>
      </c>
      <c r="T182" s="16" t="str">
        <f t="shared" ref="T182:T183" si="63">_xlfn.TEXTAFTER(P182,"/",1,1,1)</f>
        <v>wearables</v>
      </c>
    </row>
    <row r="183" spans="1:20">
      <c r="A183">
        <v>181</v>
      </c>
      <c r="B183" t="s">
        <v>394</v>
      </c>
      <c r="C183" s="3" t="s">
        <v>395</v>
      </c>
      <c r="D183">
        <v>8600</v>
      </c>
      <c r="E183">
        <v>5315</v>
      </c>
      <c r="F183" s="13" t="s">
        <v>11</v>
      </c>
      <c r="G183">
        <v>136</v>
      </c>
      <c r="H183" t="s">
        <v>2000</v>
      </c>
      <c r="I183" t="s">
        <v>2001</v>
      </c>
      <c r="J183">
        <v>1507093200</v>
      </c>
      <c r="K183">
        <v>1508648400</v>
      </c>
      <c r="L183" s="20">
        <f t="shared" si="49"/>
        <v>43012.208333333328</v>
      </c>
      <c r="M183" s="20">
        <f t="shared" si="50"/>
        <v>43030.208333333328</v>
      </c>
      <c r="N183" t="b">
        <v>0</v>
      </c>
      <c r="O183" t="b">
        <v>0</v>
      </c>
      <c r="P183" t="s">
        <v>2005</v>
      </c>
      <c r="Q183" s="8">
        <f t="shared" si="48"/>
        <v>0.61802325581395345</v>
      </c>
      <c r="R183" s="14">
        <f t="shared" si="51"/>
        <v>39.08</v>
      </c>
      <c r="S183" s="16" t="str">
        <f t="shared" si="62"/>
        <v>technology</v>
      </c>
      <c r="T183" s="16" t="str">
        <f t="shared" si="63"/>
        <v>web</v>
      </c>
    </row>
    <row r="184" spans="1:20" ht="31.5">
      <c r="A184">
        <v>182</v>
      </c>
      <c r="B184" t="s">
        <v>12</v>
      </c>
      <c r="C184" s="3" t="s">
        <v>13</v>
      </c>
      <c r="D184">
        <v>27100</v>
      </c>
      <c r="E184">
        <v>195750</v>
      </c>
      <c r="F184" s="13" t="s">
        <v>8</v>
      </c>
      <c r="G184">
        <v>3318</v>
      </c>
      <c r="H184" t="s">
        <v>2007</v>
      </c>
      <c r="I184" t="s">
        <v>2008</v>
      </c>
      <c r="J184">
        <v>1560574800</v>
      </c>
      <c r="K184">
        <v>1561957200</v>
      </c>
      <c r="L184" s="20">
        <f t="shared" si="49"/>
        <v>43631.208333333328</v>
      </c>
      <c r="M184" s="20">
        <f t="shared" si="50"/>
        <v>43647.208333333328</v>
      </c>
      <c r="N184" t="b">
        <v>0</v>
      </c>
      <c r="O184" t="b">
        <v>0</v>
      </c>
      <c r="P184" t="s">
        <v>2006</v>
      </c>
      <c r="Q184" s="8">
        <f t="shared" si="48"/>
        <v>7.2232472324723247</v>
      </c>
      <c r="R184" s="14">
        <f t="shared" si="51"/>
        <v>59</v>
      </c>
      <c r="S184" s="16" t="str">
        <f>LEFT(P184,7)</f>
        <v>theater</v>
      </c>
      <c r="T184" s="16" t="str">
        <f>_xlfn.TEXTAFTER(P184,"/",1,1,1)</f>
        <v>plays</v>
      </c>
    </row>
    <row r="185" spans="1:20" ht="31.5">
      <c r="A185">
        <v>183</v>
      </c>
      <c r="B185" t="s">
        <v>1485</v>
      </c>
      <c r="C185" s="3" t="s">
        <v>1486</v>
      </c>
      <c r="D185">
        <v>5100</v>
      </c>
      <c r="E185">
        <v>3525</v>
      </c>
      <c r="F185" s="13" t="s">
        <v>11</v>
      </c>
      <c r="G185">
        <v>86</v>
      </c>
      <c r="H185" t="s">
        <v>1997</v>
      </c>
      <c r="I185" t="s">
        <v>1998</v>
      </c>
      <c r="J185">
        <v>1284008400</v>
      </c>
      <c r="K185">
        <v>1285131600</v>
      </c>
      <c r="L185" s="20">
        <f t="shared" si="49"/>
        <v>40430.208333333336</v>
      </c>
      <c r="M185" s="20">
        <f t="shared" si="50"/>
        <v>40443.208333333336</v>
      </c>
      <c r="N185" t="b">
        <v>0</v>
      </c>
      <c r="O185" t="b">
        <v>0</v>
      </c>
      <c r="P185" t="s">
        <v>2002</v>
      </c>
      <c r="Q185" s="8">
        <f t="shared" si="48"/>
        <v>0.69117647058823528</v>
      </c>
      <c r="R185" s="14">
        <f t="shared" si="51"/>
        <v>40.99</v>
      </c>
      <c r="S185" s="16" t="str">
        <f>LEFT(P185,5)</f>
        <v>music</v>
      </c>
      <c r="T185" s="16" t="str">
        <f>_xlfn.TEXTAFTER(P185,"/",1)</f>
        <v>rock</v>
      </c>
    </row>
    <row r="186" spans="1:20">
      <c r="A186">
        <v>184</v>
      </c>
      <c r="B186" t="s">
        <v>783</v>
      </c>
      <c r="C186" s="3" t="s">
        <v>784</v>
      </c>
      <c r="D186">
        <v>3600</v>
      </c>
      <c r="E186">
        <v>10550</v>
      </c>
      <c r="F186" s="13" t="s">
        <v>8</v>
      </c>
      <c r="G186">
        <v>340</v>
      </c>
      <c r="H186" t="s">
        <v>2000</v>
      </c>
      <c r="I186" t="s">
        <v>2001</v>
      </c>
      <c r="J186">
        <v>1556859600</v>
      </c>
      <c r="K186">
        <v>1556946000</v>
      </c>
      <c r="L186" s="20">
        <f t="shared" si="49"/>
        <v>43588.208333333328</v>
      </c>
      <c r="M186" s="20">
        <f t="shared" si="50"/>
        <v>43589.208333333328</v>
      </c>
      <c r="N186" t="b">
        <v>0</v>
      </c>
      <c r="O186" t="b">
        <v>0</v>
      </c>
      <c r="P186" t="s">
        <v>2006</v>
      </c>
      <c r="Q186" s="8">
        <f t="shared" si="48"/>
        <v>2.9305555555555554</v>
      </c>
      <c r="R186" s="14">
        <f t="shared" si="51"/>
        <v>31.03</v>
      </c>
      <c r="S186" s="16" t="str">
        <f>LEFT(P186,7)</f>
        <v>theater</v>
      </c>
      <c r="T186" s="16" t="str">
        <f>_xlfn.TEXTAFTER(P186,"/",1,1,1)</f>
        <v>plays</v>
      </c>
    </row>
    <row r="187" spans="1:20">
      <c r="A187">
        <v>185</v>
      </c>
      <c r="B187" t="s">
        <v>70</v>
      </c>
      <c r="C187" s="3" t="s">
        <v>71</v>
      </c>
      <c r="D187">
        <v>1000</v>
      </c>
      <c r="E187">
        <v>718</v>
      </c>
      <c r="F187" s="13" t="s">
        <v>11</v>
      </c>
      <c r="G187">
        <v>19</v>
      </c>
      <c r="H187" t="s">
        <v>2000</v>
      </c>
      <c r="I187" t="s">
        <v>2001</v>
      </c>
      <c r="J187">
        <v>1526187600</v>
      </c>
      <c r="K187">
        <v>1527138000</v>
      </c>
      <c r="L187" s="20">
        <f t="shared" si="49"/>
        <v>43233.208333333328</v>
      </c>
      <c r="M187" s="20">
        <f t="shared" si="50"/>
        <v>43244.208333333328</v>
      </c>
      <c r="N187" t="b">
        <v>0</v>
      </c>
      <c r="O187" t="b">
        <v>0</v>
      </c>
      <c r="P187" t="s">
        <v>2030</v>
      </c>
      <c r="Q187" s="8">
        <f t="shared" si="48"/>
        <v>0.71799999999999997</v>
      </c>
      <c r="R187" s="14">
        <f t="shared" si="51"/>
        <v>37.79</v>
      </c>
      <c r="S187" s="18" t="str">
        <f>LEFT(P187,12)</f>
        <v>film &amp; video</v>
      </c>
      <c r="T187" s="16" t="str">
        <f>_xlfn.TEXTAFTER(P187,"/",,TRUE,TRUE)</f>
        <v>television</v>
      </c>
    </row>
    <row r="188" spans="1:20">
      <c r="A188">
        <v>186</v>
      </c>
      <c r="B188" t="s">
        <v>1299</v>
      </c>
      <c r="C188" s="3" t="s">
        <v>1300</v>
      </c>
      <c r="D188">
        <v>88800</v>
      </c>
      <c r="E188">
        <v>28358</v>
      </c>
      <c r="F188" s="13" t="s">
        <v>11</v>
      </c>
      <c r="G188">
        <v>886</v>
      </c>
      <c r="H188" t="s">
        <v>2000</v>
      </c>
      <c r="I188" t="s">
        <v>2001</v>
      </c>
      <c r="J188">
        <v>1400821200</v>
      </c>
      <c r="K188">
        <v>1402117200</v>
      </c>
      <c r="L188" s="20">
        <f t="shared" si="49"/>
        <v>41782.208333333336</v>
      </c>
      <c r="M188" s="20">
        <f t="shared" si="50"/>
        <v>41797.208333333336</v>
      </c>
      <c r="N188" t="b">
        <v>0</v>
      </c>
      <c r="O188" t="b">
        <v>0</v>
      </c>
      <c r="P188" t="s">
        <v>2006</v>
      </c>
      <c r="Q188" s="8">
        <f t="shared" si="48"/>
        <v>0.31934684684684683</v>
      </c>
      <c r="R188" s="14">
        <f t="shared" si="51"/>
        <v>32.01</v>
      </c>
      <c r="S188" s="16" t="str">
        <f>LEFT(P188,7)</f>
        <v>theater</v>
      </c>
      <c r="T188" s="16" t="str">
        <f>_xlfn.TEXTAFTER(P188,"/",1,1,1)</f>
        <v>plays</v>
      </c>
    </row>
    <row r="189" spans="1:20">
      <c r="A189">
        <v>187</v>
      </c>
      <c r="B189" t="s">
        <v>527</v>
      </c>
      <c r="C189" s="3" t="s">
        <v>528</v>
      </c>
      <c r="D189">
        <v>60200</v>
      </c>
      <c r="E189">
        <v>138384</v>
      </c>
      <c r="F189" s="13" t="s">
        <v>8</v>
      </c>
      <c r="G189">
        <v>1442</v>
      </c>
      <c r="H189" t="s">
        <v>1997</v>
      </c>
      <c r="I189" t="s">
        <v>1998</v>
      </c>
      <c r="J189">
        <v>1361599200</v>
      </c>
      <c r="K189">
        <v>1364014800</v>
      </c>
      <c r="L189" s="20">
        <f t="shared" si="49"/>
        <v>41328.25</v>
      </c>
      <c r="M189" s="20">
        <f t="shared" si="50"/>
        <v>41356.208333333336</v>
      </c>
      <c r="N189" t="b">
        <v>0</v>
      </c>
      <c r="O189" t="b">
        <v>1</v>
      </c>
      <c r="P189" t="s">
        <v>2021</v>
      </c>
      <c r="Q189" s="8">
        <f t="shared" si="48"/>
        <v>2.2987375415282392</v>
      </c>
      <c r="R189" s="14">
        <f t="shared" si="51"/>
        <v>95.97</v>
      </c>
      <c r="S189" s="18" t="str">
        <f>LEFT(P189,12)</f>
        <v>film &amp; video</v>
      </c>
      <c r="T189" s="16" t="str">
        <f>_xlfn.TEXTAFTER(P189,"/",,TRUE,TRUE)</f>
        <v>shorts</v>
      </c>
    </row>
    <row r="190" spans="1:20">
      <c r="A190">
        <v>188</v>
      </c>
      <c r="B190" t="s">
        <v>1812</v>
      </c>
      <c r="C190" s="3" t="s">
        <v>1813</v>
      </c>
      <c r="D190">
        <v>8200</v>
      </c>
      <c r="E190">
        <v>2625</v>
      </c>
      <c r="F190" s="13" t="s">
        <v>11</v>
      </c>
      <c r="G190">
        <v>35</v>
      </c>
      <c r="H190" t="s">
        <v>2022</v>
      </c>
      <c r="I190" t="s">
        <v>2023</v>
      </c>
      <c r="J190">
        <v>1417500000</v>
      </c>
      <c r="K190">
        <v>1417586400</v>
      </c>
      <c r="L190" s="20">
        <f t="shared" si="49"/>
        <v>41975.25</v>
      </c>
      <c r="M190" s="20">
        <f t="shared" si="50"/>
        <v>41976.25</v>
      </c>
      <c r="N190" t="b">
        <v>0</v>
      </c>
      <c r="O190" t="b">
        <v>0</v>
      </c>
      <c r="P190" t="s">
        <v>2006</v>
      </c>
      <c r="Q190" s="8">
        <f t="shared" si="48"/>
        <v>0.3201219512195122</v>
      </c>
      <c r="R190" s="14">
        <f t="shared" si="51"/>
        <v>75</v>
      </c>
      <c r="S190" s="16" t="str">
        <f t="shared" ref="S190:S193" si="64">LEFT(P190,7)</f>
        <v>theater</v>
      </c>
      <c r="T190" s="16" t="str">
        <f t="shared" ref="T190:T193" si="65">_xlfn.TEXTAFTER(P190,"/",1,1,1)</f>
        <v>plays</v>
      </c>
    </row>
    <row r="191" spans="1:20">
      <c r="A191">
        <v>189</v>
      </c>
      <c r="B191" t="s">
        <v>50</v>
      </c>
      <c r="C191" s="3" t="s">
        <v>51</v>
      </c>
      <c r="D191">
        <v>191300</v>
      </c>
      <c r="E191">
        <v>45004</v>
      </c>
      <c r="F191" s="13" t="s">
        <v>27</v>
      </c>
      <c r="G191">
        <v>441</v>
      </c>
      <c r="H191" t="s">
        <v>2000</v>
      </c>
      <c r="I191" t="s">
        <v>2001</v>
      </c>
      <c r="J191">
        <v>1457071200</v>
      </c>
      <c r="K191">
        <v>1457071200</v>
      </c>
      <c r="L191" s="20">
        <f t="shared" si="49"/>
        <v>42433.25</v>
      </c>
      <c r="M191" s="20">
        <f t="shared" si="50"/>
        <v>42433.25</v>
      </c>
      <c r="N191" t="b">
        <v>0</v>
      </c>
      <c r="O191" t="b">
        <v>0</v>
      </c>
      <c r="P191" t="s">
        <v>2006</v>
      </c>
      <c r="Q191" s="8">
        <f t="shared" si="48"/>
        <v>0.23525352848928385</v>
      </c>
      <c r="R191" s="14">
        <f t="shared" si="51"/>
        <v>102.05</v>
      </c>
      <c r="S191" s="16" t="str">
        <f t="shared" si="64"/>
        <v>theater</v>
      </c>
      <c r="T191" s="16" t="str">
        <f t="shared" si="65"/>
        <v>plays</v>
      </c>
    </row>
    <row r="192" spans="1:20">
      <c r="A192">
        <v>190</v>
      </c>
      <c r="B192" t="s">
        <v>352</v>
      </c>
      <c r="C192" s="3" t="s">
        <v>353</v>
      </c>
      <c r="D192">
        <v>3700</v>
      </c>
      <c r="E192">
        <v>2538</v>
      </c>
      <c r="F192" s="13" t="s">
        <v>11</v>
      </c>
      <c r="G192">
        <v>24</v>
      </c>
      <c r="H192" t="s">
        <v>2000</v>
      </c>
      <c r="I192" t="s">
        <v>2001</v>
      </c>
      <c r="J192">
        <v>1370322000</v>
      </c>
      <c r="K192">
        <v>1370408400</v>
      </c>
      <c r="L192" s="20">
        <f t="shared" si="49"/>
        <v>41429.208333333336</v>
      </c>
      <c r="M192" s="20">
        <f t="shared" si="50"/>
        <v>41430.208333333336</v>
      </c>
      <c r="N192" t="b">
        <v>0</v>
      </c>
      <c r="O192" t="b">
        <v>1</v>
      </c>
      <c r="P192" t="s">
        <v>2006</v>
      </c>
      <c r="Q192" s="8">
        <f t="shared" si="48"/>
        <v>0.68594594594594593</v>
      </c>
      <c r="R192" s="14">
        <f t="shared" si="51"/>
        <v>105.75</v>
      </c>
      <c r="S192" s="16" t="str">
        <f t="shared" si="64"/>
        <v>theater</v>
      </c>
      <c r="T192" s="16" t="str">
        <f t="shared" si="65"/>
        <v>plays</v>
      </c>
    </row>
    <row r="193" spans="1:20">
      <c r="A193">
        <v>191</v>
      </c>
      <c r="B193" t="s">
        <v>1705</v>
      </c>
      <c r="C193" s="3" t="s">
        <v>1706</v>
      </c>
      <c r="D193">
        <v>8400</v>
      </c>
      <c r="E193">
        <v>3188</v>
      </c>
      <c r="F193" s="13" t="s">
        <v>11</v>
      </c>
      <c r="G193">
        <v>86</v>
      </c>
      <c r="H193" t="s">
        <v>2022</v>
      </c>
      <c r="I193" t="s">
        <v>2023</v>
      </c>
      <c r="J193">
        <v>1552366800</v>
      </c>
      <c r="K193">
        <v>1552626000</v>
      </c>
      <c r="L193" s="20">
        <f t="shared" si="49"/>
        <v>43536.208333333328</v>
      </c>
      <c r="M193" s="20">
        <f t="shared" si="50"/>
        <v>43539.208333333328</v>
      </c>
      <c r="N193" t="b">
        <v>0</v>
      </c>
      <c r="O193" t="b">
        <v>0</v>
      </c>
      <c r="P193" t="s">
        <v>2006</v>
      </c>
      <c r="Q193" s="8">
        <f t="shared" si="48"/>
        <v>0.37952380952380954</v>
      </c>
      <c r="R193" s="14">
        <f t="shared" si="51"/>
        <v>37.07</v>
      </c>
      <c r="S193" s="16" t="str">
        <f t="shared" si="64"/>
        <v>theater</v>
      </c>
      <c r="T193" s="16" t="str">
        <f t="shared" si="65"/>
        <v>plays</v>
      </c>
    </row>
    <row r="194" spans="1:20">
      <c r="A194">
        <v>192</v>
      </c>
      <c r="B194" t="s">
        <v>999</v>
      </c>
      <c r="C194" s="3" t="s">
        <v>1000</v>
      </c>
      <c r="D194">
        <v>42600</v>
      </c>
      <c r="E194">
        <v>8517</v>
      </c>
      <c r="F194" s="13" t="s">
        <v>11</v>
      </c>
      <c r="G194">
        <v>243</v>
      </c>
      <c r="H194" t="s">
        <v>2000</v>
      </c>
      <c r="I194" t="s">
        <v>2001</v>
      </c>
      <c r="J194">
        <v>1403845200</v>
      </c>
      <c r="K194">
        <v>1404190800</v>
      </c>
      <c r="L194" s="20">
        <f t="shared" si="49"/>
        <v>41817.208333333336</v>
      </c>
      <c r="M194" s="20">
        <f t="shared" si="50"/>
        <v>41821.208333333336</v>
      </c>
      <c r="N194" t="b">
        <v>0</v>
      </c>
      <c r="O194" t="b">
        <v>0</v>
      </c>
      <c r="P194" t="s">
        <v>2002</v>
      </c>
      <c r="Q194" s="8">
        <f t="shared" ref="Q194:Q257" si="66">E194/D194</f>
        <v>0.19992957746478873</v>
      </c>
      <c r="R194" s="14">
        <f t="shared" si="51"/>
        <v>35.049999999999997</v>
      </c>
      <c r="S194" s="16" t="str">
        <f t="shared" ref="S194:S197" si="67">LEFT(P194,5)</f>
        <v>music</v>
      </c>
      <c r="T194" s="16" t="str">
        <f t="shared" ref="T194:T197" si="68">_xlfn.TEXTAFTER(P194,"/",1)</f>
        <v>rock</v>
      </c>
    </row>
    <row r="195" spans="1:20">
      <c r="A195">
        <v>193</v>
      </c>
      <c r="B195" t="s">
        <v>252</v>
      </c>
      <c r="C195" s="3" t="s">
        <v>253</v>
      </c>
      <c r="D195">
        <v>6600</v>
      </c>
      <c r="E195">
        <v>3012</v>
      </c>
      <c r="F195" s="13" t="s">
        <v>11</v>
      </c>
      <c r="G195">
        <v>65</v>
      </c>
      <c r="H195" t="s">
        <v>2000</v>
      </c>
      <c r="I195" t="s">
        <v>2001</v>
      </c>
      <c r="J195">
        <v>1523163600</v>
      </c>
      <c r="K195">
        <v>1523509200</v>
      </c>
      <c r="L195" s="20">
        <f t="shared" ref="L195:L258" si="69">(((J195/60)/60)/24)+DATE(1970,1,1)</f>
        <v>43198.208333333328</v>
      </c>
      <c r="M195" s="20">
        <f t="shared" ref="M195:M258" si="70">((K195/60)/60/24)+DATE(1970,1,1)</f>
        <v>43202.208333333328</v>
      </c>
      <c r="N195" t="b">
        <v>1</v>
      </c>
      <c r="O195" t="b">
        <v>0</v>
      </c>
      <c r="P195" t="s">
        <v>2014</v>
      </c>
      <c r="Q195" s="8">
        <f t="shared" si="66"/>
        <v>0.45636363636363636</v>
      </c>
      <c r="R195" s="14">
        <f t="shared" ref="R195:R258" si="71">ROUND(E195/G195, 2)</f>
        <v>46.34</v>
      </c>
      <c r="S195" s="16" t="str">
        <f t="shared" si="67"/>
        <v>music</v>
      </c>
      <c r="T195" s="16" t="str">
        <f t="shared" si="68"/>
        <v>indie rock</v>
      </c>
    </row>
    <row r="196" spans="1:20">
      <c r="A196">
        <v>194</v>
      </c>
      <c r="B196" t="s">
        <v>1545</v>
      </c>
      <c r="C196" s="3" t="s">
        <v>1546</v>
      </c>
      <c r="D196">
        <v>7100</v>
      </c>
      <c r="E196">
        <v>8716</v>
      </c>
      <c r="F196" s="13" t="s">
        <v>8</v>
      </c>
      <c r="G196">
        <v>126</v>
      </c>
      <c r="H196" t="s">
        <v>2000</v>
      </c>
      <c r="I196" t="s">
        <v>2001</v>
      </c>
      <c r="J196">
        <v>1442206800</v>
      </c>
      <c r="K196">
        <v>1443589200</v>
      </c>
      <c r="L196" s="20">
        <f t="shared" si="69"/>
        <v>42261.208333333328</v>
      </c>
      <c r="M196" s="20">
        <f t="shared" si="70"/>
        <v>42277.208333333328</v>
      </c>
      <c r="N196" t="b">
        <v>0</v>
      </c>
      <c r="O196" t="b">
        <v>0</v>
      </c>
      <c r="P196" t="s">
        <v>2027</v>
      </c>
      <c r="Q196" s="8">
        <f t="shared" si="66"/>
        <v>1.227605633802817</v>
      </c>
      <c r="R196" s="14">
        <f t="shared" si="71"/>
        <v>69.17</v>
      </c>
      <c r="S196" s="16" t="str">
        <f t="shared" si="67"/>
        <v>music</v>
      </c>
      <c r="T196" s="16" t="str">
        <f t="shared" si="68"/>
        <v>metal</v>
      </c>
    </row>
    <row r="197" spans="1:20">
      <c r="A197">
        <v>195</v>
      </c>
      <c r="B197" t="s">
        <v>1607</v>
      </c>
      <c r="C197" s="3" t="s">
        <v>1609</v>
      </c>
      <c r="D197">
        <v>15800</v>
      </c>
      <c r="E197">
        <v>57157</v>
      </c>
      <c r="F197" s="13" t="s">
        <v>8</v>
      </c>
      <c r="G197">
        <v>524</v>
      </c>
      <c r="H197" t="s">
        <v>2000</v>
      </c>
      <c r="I197" t="s">
        <v>2001</v>
      </c>
      <c r="J197">
        <v>1532840400</v>
      </c>
      <c r="K197">
        <v>1533445200</v>
      </c>
      <c r="L197" s="20">
        <f t="shared" si="69"/>
        <v>43310.208333333328</v>
      </c>
      <c r="M197" s="20">
        <f t="shared" si="70"/>
        <v>43317.208333333328</v>
      </c>
      <c r="N197" t="b">
        <v>0</v>
      </c>
      <c r="O197" t="b">
        <v>0</v>
      </c>
      <c r="P197" t="s">
        <v>2012</v>
      </c>
      <c r="Q197" s="8">
        <f t="shared" si="66"/>
        <v>3.61753164556962</v>
      </c>
      <c r="R197" s="14">
        <f t="shared" si="71"/>
        <v>109.08</v>
      </c>
      <c r="S197" s="16" t="str">
        <f t="shared" si="67"/>
        <v>music</v>
      </c>
      <c r="T197" s="16" t="str">
        <f t="shared" si="68"/>
        <v>electric music</v>
      </c>
    </row>
    <row r="198" spans="1:20">
      <c r="A198">
        <v>196</v>
      </c>
      <c r="B198" t="s">
        <v>920</v>
      </c>
      <c r="C198" s="3" t="s">
        <v>922</v>
      </c>
      <c r="D198">
        <v>8200</v>
      </c>
      <c r="E198">
        <v>5178</v>
      </c>
      <c r="F198" s="13" t="s">
        <v>11</v>
      </c>
      <c r="G198">
        <v>100</v>
      </c>
      <c r="H198" t="s">
        <v>2007</v>
      </c>
      <c r="I198" t="s">
        <v>2008</v>
      </c>
      <c r="J198">
        <v>1472878800</v>
      </c>
      <c r="K198">
        <v>1474520400</v>
      </c>
      <c r="L198" s="20">
        <f t="shared" si="69"/>
        <v>42616.208333333328</v>
      </c>
      <c r="M198" s="20">
        <f t="shared" si="70"/>
        <v>42635.208333333328</v>
      </c>
      <c r="N198" t="b">
        <v>0</v>
      </c>
      <c r="O198" t="b">
        <v>0</v>
      </c>
      <c r="P198" t="s">
        <v>2015</v>
      </c>
      <c r="Q198" s="8">
        <f t="shared" si="66"/>
        <v>0.63146341463414635</v>
      </c>
      <c r="R198" s="14">
        <f t="shared" si="71"/>
        <v>51.78</v>
      </c>
      <c r="S198" s="16" t="str">
        <f>LEFT(P198,10)</f>
        <v>technology</v>
      </c>
      <c r="T198" s="16" t="str">
        <f>_xlfn.TEXTAFTER(P198,"/",1,1,1)</f>
        <v>wearables</v>
      </c>
    </row>
    <row r="199" spans="1:20">
      <c r="A199">
        <v>197</v>
      </c>
      <c r="B199" t="s">
        <v>1336</v>
      </c>
      <c r="C199" s="3" t="s">
        <v>1337</v>
      </c>
      <c r="D199">
        <v>54700</v>
      </c>
      <c r="E199">
        <v>163118</v>
      </c>
      <c r="F199" s="13" t="s">
        <v>8</v>
      </c>
      <c r="G199">
        <v>1989</v>
      </c>
      <c r="H199" t="s">
        <v>2000</v>
      </c>
      <c r="I199" t="s">
        <v>2001</v>
      </c>
      <c r="J199">
        <v>1498194000</v>
      </c>
      <c r="K199">
        <v>1499403600</v>
      </c>
      <c r="L199" s="20">
        <f t="shared" si="69"/>
        <v>42909.208333333328</v>
      </c>
      <c r="M199" s="20">
        <f t="shared" si="70"/>
        <v>42923.208333333328</v>
      </c>
      <c r="N199" t="b">
        <v>0</v>
      </c>
      <c r="O199" t="b">
        <v>0</v>
      </c>
      <c r="P199" t="s">
        <v>2013</v>
      </c>
      <c r="Q199" s="8">
        <f t="shared" si="66"/>
        <v>2.9820475319926874</v>
      </c>
      <c r="R199" s="14">
        <f t="shared" si="71"/>
        <v>82.01</v>
      </c>
      <c r="S199" s="18" t="str">
        <f>LEFT(P199,12)</f>
        <v>film &amp; video</v>
      </c>
      <c r="T199" s="16" t="str">
        <f>_xlfn.TEXTAFTER(P199,"/",,TRUE,TRUE)</f>
        <v>drama</v>
      </c>
    </row>
    <row r="200" spans="1:20">
      <c r="A200">
        <v>198</v>
      </c>
      <c r="B200" t="s">
        <v>1295</v>
      </c>
      <c r="C200" s="3" t="s">
        <v>1296</v>
      </c>
      <c r="D200">
        <v>63200</v>
      </c>
      <c r="E200">
        <v>6041</v>
      </c>
      <c r="F200" s="13" t="s">
        <v>11</v>
      </c>
      <c r="G200">
        <v>168</v>
      </c>
      <c r="H200" t="s">
        <v>2000</v>
      </c>
      <c r="I200" t="s">
        <v>2001</v>
      </c>
      <c r="J200">
        <v>1281070800</v>
      </c>
      <c r="K200">
        <v>1283576400</v>
      </c>
      <c r="L200" s="20">
        <f t="shared" si="69"/>
        <v>40396.208333333336</v>
      </c>
      <c r="M200" s="20">
        <f t="shared" si="70"/>
        <v>40425.208333333336</v>
      </c>
      <c r="N200" t="b">
        <v>0</v>
      </c>
      <c r="O200" t="b">
        <v>0</v>
      </c>
      <c r="P200" t="s">
        <v>2012</v>
      </c>
      <c r="Q200" s="8">
        <f t="shared" si="66"/>
        <v>9.5585443037974685E-2</v>
      </c>
      <c r="R200" s="14">
        <f t="shared" si="71"/>
        <v>35.96</v>
      </c>
      <c r="S200" s="16" t="str">
        <f t="shared" ref="S200:S201" si="72">LEFT(P200,5)</f>
        <v>music</v>
      </c>
      <c r="T200" s="16" t="str">
        <f t="shared" ref="T200:T201" si="73">_xlfn.TEXTAFTER(P200,"/",1)</f>
        <v>electric music</v>
      </c>
    </row>
    <row r="201" spans="1:20">
      <c r="A201">
        <v>199</v>
      </c>
      <c r="B201" t="s">
        <v>805</v>
      </c>
      <c r="C201" s="3" t="s">
        <v>806</v>
      </c>
      <c r="D201">
        <v>1800</v>
      </c>
      <c r="E201">
        <v>968</v>
      </c>
      <c r="F201" s="13" t="s">
        <v>11</v>
      </c>
      <c r="G201">
        <v>13</v>
      </c>
      <c r="H201" t="s">
        <v>2000</v>
      </c>
      <c r="I201" t="s">
        <v>2001</v>
      </c>
      <c r="J201">
        <v>1436245200</v>
      </c>
      <c r="K201">
        <v>1436590800</v>
      </c>
      <c r="L201" s="20">
        <f t="shared" si="69"/>
        <v>42192.208333333328</v>
      </c>
      <c r="M201" s="20">
        <f t="shared" si="70"/>
        <v>42196.208333333328</v>
      </c>
      <c r="N201" t="b">
        <v>0</v>
      </c>
      <c r="O201" t="b">
        <v>0</v>
      </c>
      <c r="P201" t="s">
        <v>2002</v>
      </c>
      <c r="Q201" s="8">
        <f t="shared" si="66"/>
        <v>0.5377777777777778</v>
      </c>
      <c r="R201" s="14">
        <f t="shared" si="71"/>
        <v>74.459999999999994</v>
      </c>
      <c r="S201" s="16" t="str">
        <f t="shared" si="72"/>
        <v>music</v>
      </c>
      <c r="T201" s="16" t="str">
        <f t="shared" si="73"/>
        <v>rock</v>
      </c>
    </row>
    <row r="202" spans="1:20">
      <c r="A202">
        <v>200</v>
      </c>
      <c r="B202" t="s">
        <v>111</v>
      </c>
      <c r="C202" s="3" t="s">
        <v>112</v>
      </c>
      <c r="D202">
        <v>100</v>
      </c>
      <c r="E202">
        <v>2</v>
      </c>
      <c r="F202" s="13" t="s">
        <v>11</v>
      </c>
      <c r="G202">
        <v>1</v>
      </c>
      <c r="H202" t="s">
        <v>1997</v>
      </c>
      <c r="I202" t="s">
        <v>1998</v>
      </c>
      <c r="J202">
        <v>1269493200</v>
      </c>
      <c r="K202">
        <v>1270443600</v>
      </c>
      <c r="L202" s="20">
        <f t="shared" si="69"/>
        <v>40262.208333333336</v>
      </c>
      <c r="M202" s="20">
        <f t="shared" si="70"/>
        <v>40273.208333333336</v>
      </c>
      <c r="N202" t="b">
        <v>0</v>
      </c>
      <c r="O202" t="b">
        <v>0</v>
      </c>
      <c r="P202" t="s">
        <v>2006</v>
      </c>
      <c r="Q202" s="8">
        <f t="shared" si="66"/>
        <v>0.02</v>
      </c>
      <c r="R202" s="14">
        <f t="shared" si="71"/>
        <v>2</v>
      </c>
      <c r="S202" s="16" t="str">
        <f>LEFT(P202,7)</f>
        <v>theater</v>
      </c>
      <c r="T202" s="16" t="str">
        <f>_xlfn.TEXTAFTER(P202,"/",1,1,1)</f>
        <v>plays</v>
      </c>
    </row>
    <row r="203" spans="1:20">
      <c r="A203">
        <v>201</v>
      </c>
      <c r="B203" t="s">
        <v>1281</v>
      </c>
      <c r="C203" s="3" t="s">
        <v>1282</v>
      </c>
      <c r="D203">
        <v>2100</v>
      </c>
      <c r="E203">
        <v>14305</v>
      </c>
      <c r="F203" s="13" t="s">
        <v>8</v>
      </c>
      <c r="G203">
        <v>157</v>
      </c>
      <c r="H203" t="s">
        <v>2000</v>
      </c>
      <c r="I203" t="s">
        <v>2001</v>
      </c>
      <c r="J203">
        <v>1406264400</v>
      </c>
      <c r="K203">
        <v>1407819600</v>
      </c>
      <c r="L203" s="20">
        <f t="shared" si="69"/>
        <v>41845.208333333336</v>
      </c>
      <c r="M203" s="20">
        <f t="shared" si="70"/>
        <v>41863.208333333336</v>
      </c>
      <c r="N203" t="b">
        <v>0</v>
      </c>
      <c r="O203" t="b">
        <v>0</v>
      </c>
      <c r="P203" t="s">
        <v>2005</v>
      </c>
      <c r="Q203" s="8">
        <f t="shared" si="66"/>
        <v>6.8119047619047617</v>
      </c>
      <c r="R203" s="14">
        <f t="shared" si="71"/>
        <v>91.11</v>
      </c>
      <c r="S203" s="16" t="str">
        <f>LEFT(P203,10)</f>
        <v>technology</v>
      </c>
      <c r="T203" s="16" t="str">
        <f>_xlfn.TEXTAFTER(P203,"/",1,1,1)</f>
        <v>web</v>
      </c>
    </row>
    <row r="204" spans="1:20">
      <c r="A204">
        <v>202</v>
      </c>
      <c r="B204" t="s">
        <v>1120</v>
      </c>
      <c r="C204" s="3" t="s">
        <v>1121</v>
      </c>
      <c r="D204">
        <v>8300</v>
      </c>
      <c r="E204">
        <v>6543</v>
      </c>
      <c r="F204" s="13" t="s">
        <v>27</v>
      </c>
      <c r="G204">
        <v>82</v>
      </c>
      <c r="H204" t="s">
        <v>2000</v>
      </c>
      <c r="I204" t="s">
        <v>2001</v>
      </c>
      <c r="J204">
        <v>1317531600</v>
      </c>
      <c r="K204">
        <v>1317877200</v>
      </c>
      <c r="L204" s="20">
        <f t="shared" si="69"/>
        <v>40818.208333333336</v>
      </c>
      <c r="M204" s="20">
        <f t="shared" si="70"/>
        <v>40822.208333333336</v>
      </c>
      <c r="N204" t="b">
        <v>0</v>
      </c>
      <c r="O204" t="b">
        <v>0</v>
      </c>
      <c r="P204" s="16" t="s">
        <v>1999</v>
      </c>
      <c r="Q204" s="8">
        <f t="shared" si="66"/>
        <v>0.78831325301204824</v>
      </c>
      <c r="R204" s="14">
        <f t="shared" si="71"/>
        <v>79.790000000000006</v>
      </c>
      <c r="S204" s="16" t="str">
        <f>LEFT(P204,4)</f>
        <v>food</v>
      </c>
      <c r="T204" s="16" t="str">
        <f>RIGHT(P204,11)</f>
        <v>food trucks</v>
      </c>
    </row>
    <row r="205" spans="1:20" ht="31.5">
      <c r="A205">
        <v>203</v>
      </c>
      <c r="B205" t="s">
        <v>702</v>
      </c>
      <c r="C205" s="3" t="s">
        <v>703</v>
      </c>
      <c r="D205">
        <v>143900</v>
      </c>
      <c r="E205">
        <v>193413</v>
      </c>
      <c r="F205" s="13" t="s">
        <v>8</v>
      </c>
      <c r="G205">
        <v>4498</v>
      </c>
      <c r="H205" t="s">
        <v>2003</v>
      </c>
      <c r="I205" t="s">
        <v>2004</v>
      </c>
      <c r="J205">
        <v>1484632800</v>
      </c>
      <c r="K205">
        <v>1484805600</v>
      </c>
      <c r="L205" s="20">
        <f t="shared" si="69"/>
        <v>42752.25</v>
      </c>
      <c r="M205" s="20">
        <f t="shared" si="70"/>
        <v>42754.25</v>
      </c>
      <c r="N205" t="b">
        <v>0</v>
      </c>
      <c r="O205" t="b">
        <v>0</v>
      </c>
      <c r="P205" t="s">
        <v>2006</v>
      </c>
      <c r="Q205" s="8">
        <f t="shared" si="66"/>
        <v>1.3440792216817234</v>
      </c>
      <c r="R205" s="14">
        <f t="shared" si="71"/>
        <v>43</v>
      </c>
      <c r="S205" s="16" t="str">
        <f>LEFT(P205,7)</f>
        <v>theater</v>
      </c>
      <c r="T205" s="16" t="str">
        <f>_xlfn.TEXTAFTER(P205,"/",1,1,1)</f>
        <v>plays</v>
      </c>
    </row>
    <row r="206" spans="1:20">
      <c r="A206">
        <v>204</v>
      </c>
      <c r="B206" t="s">
        <v>392</v>
      </c>
      <c r="C206" s="3" t="s">
        <v>393</v>
      </c>
      <c r="D206">
        <v>75000</v>
      </c>
      <c r="E206">
        <v>2529</v>
      </c>
      <c r="F206" s="13" t="s">
        <v>11</v>
      </c>
      <c r="G206">
        <v>40</v>
      </c>
      <c r="H206" t="s">
        <v>2000</v>
      </c>
      <c r="I206" t="s">
        <v>2001</v>
      </c>
      <c r="J206">
        <v>1301806800</v>
      </c>
      <c r="K206">
        <v>1302670800</v>
      </c>
      <c r="L206" s="20">
        <f t="shared" si="69"/>
        <v>40636.208333333336</v>
      </c>
      <c r="M206" s="20">
        <f t="shared" si="70"/>
        <v>40646.208333333336</v>
      </c>
      <c r="N206" t="b">
        <v>0</v>
      </c>
      <c r="O206" t="b">
        <v>0</v>
      </c>
      <c r="P206" t="s">
        <v>2028</v>
      </c>
      <c r="Q206" s="8">
        <f t="shared" si="66"/>
        <v>3.372E-2</v>
      </c>
      <c r="R206" s="14">
        <f t="shared" si="71"/>
        <v>63.23</v>
      </c>
      <c r="S206" s="16" t="str">
        <f>LEFT(P206,5)</f>
        <v>music</v>
      </c>
      <c r="T206" s="16" t="str">
        <f>_xlfn.TEXTAFTER(P206,"/",1)</f>
        <v>jazz</v>
      </c>
    </row>
    <row r="207" spans="1:20">
      <c r="A207">
        <v>205</v>
      </c>
      <c r="B207" t="s">
        <v>1854</v>
      </c>
      <c r="C207" s="3" t="s">
        <v>1855</v>
      </c>
      <c r="D207">
        <v>1300</v>
      </c>
      <c r="E207">
        <v>5614</v>
      </c>
      <c r="F207" s="13" t="s">
        <v>8</v>
      </c>
      <c r="G207">
        <v>80</v>
      </c>
      <c r="H207" t="s">
        <v>2000</v>
      </c>
      <c r="I207" t="s">
        <v>2001</v>
      </c>
      <c r="J207">
        <v>1539752400</v>
      </c>
      <c r="K207">
        <v>1540789200</v>
      </c>
      <c r="L207" s="20">
        <f t="shared" si="69"/>
        <v>43390.208333333328</v>
      </c>
      <c r="M207" s="20">
        <f t="shared" si="70"/>
        <v>43402.208333333328</v>
      </c>
      <c r="N207" t="b">
        <v>1</v>
      </c>
      <c r="O207" t="b">
        <v>0</v>
      </c>
      <c r="P207" t="s">
        <v>2006</v>
      </c>
      <c r="Q207" s="8">
        <f t="shared" si="66"/>
        <v>4.3184615384615386</v>
      </c>
      <c r="R207" s="14">
        <f t="shared" si="71"/>
        <v>70.180000000000007</v>
      </c>
      <c r="S207" s="16" t="str">
        <f>LEFT(P207,7)</f>
        <v>theater</v>
      </c>
      <c r="T207" s="16" t="str">
        <f>_xlfn.TEXTAFTER(P207,"/",1,1,1)</f>
        <v>plays</v>
      </c>
    </row>
    <row r="208" spans="1:20">
      <c r="A208">
        <v>206</v>
      </c>
      <c r="B208" t="s">
        <v>54</v>
      </c>
      <c r="C208" s="3" t="s">
        <v>55</v>
      </c>
      <c r="D208">
        <v>9000</v>
      </c>
      <c r="E208">
        <v>3496</v>
      </c>
      <c r="F208" s="13" t="s">
        <v>27</v>
      </c>
      <c r="G208">
        <v>57</v>
      </c>
      <c r="H208" t="s">
        <v>2000</v>
      </c>
      <c r="I208" t="s">
        <v>2001</v>
      </c>
      <c r="J208">
        <v>1267250400</v>
      </c>
      <c r="K208">
        <v>1268028000</v>
      </c>
      <c r="L208" s="20">
        <f t="shared" si="69"/>
        <v>40236.25</v>
      </c>
      <c r="M208" s="20">
        <f t="shared" si="70"/>
        <v>40245.25</v>
      </c>
      <c r="N208" t="b">
        <v>0</v>
      </c>
      <c r="O208" t="b">
        <v>0</v>
      </c>
      <c r="P208" t="s">
        <v>2024</v>
      </c>
      <c r="Q208" s="8">
        <f t="shared" si="66"/>
        <v>0.38844444444444443</v>
      </c>
      <c r="R208" s="14">
        <f t="shared" si="71"/>
        <v>61.33</v>
      </c>
      <c r="S208" s="16" t="str">
        <f>LEFT(P208,10)</f>
        <v>publishing</v>
      </c>
      <c r="T208" s="16" t="str">
        <f>_xlfn.TEXTAFTER(P208,"/",1,1,1)</f>
        <v>fiction</v>
      </c>
    </row>
    <row r="209" spans="1:20" ht="31.5">
      <c r="A209">
        <v>207</v>
      </c>
      <c r="B209" t="s">
        <v>268</v>
      </c>
      <c r="C209" s="3" t="s">
        <v>269</v>
      </c>
      <c r="D209">
        <v>1000</v>
      </c>
      <c r="E209">
        <v>4257</v>
      </c>
      <c r="F209" s="13" t="s">
        <v>8</v>
      </c>
      <c r="G209">
        <v>43</v>
      </c>
      <c r="H209" t="s">
        <v>2000</v>
      </c>
      <c r="I209" t="s">
        <v>2001</v>
      </c>
      <c r="J209">
        <v>1535432400</v>
      </c>
      <c r="K209">
        <v>1537160400</v>
      </c>
      <c r="L209" s="20">
        <f t="shared" si="69"/>
        <v>43340.208333333328</v>
      </c>
      <c r="M209" s="20">
        <f t="shared" si="70"/>
        <v>43360.208333333328</v>
      </c>
      <c r="N209" t="b">
        <v>0</v>
      </c>
      <c r="O209" t="b">
        <v>1</v>
      </c>
      <c r="P209" t="s">
        <v>2002</v>
      </c>
      <c r="Q209" s="8">
        <f t="shared" si="66"/>
        <v>4.2569999999999997</v>
      </c>
      <c r="R209" s="14">
        <f t="shared" si="71"/>
        <v>99</v>
      </c>
      <c r="S209" s="16" t="str">
        <f>LEFT(P209,5)</f>
        <v>music</v>
      </c>
      <c r="T209" s="16" t="str">
        <f>_xlfn.TEXTAFTER(P209,"/",1)</f>
        <v>rock</v>
      </c>
    </row>
    <row r="210" spans="1:20">
      <c r="A210">
        <v>208</v>
      </c>
      <c r="B210" t="s">
        <v>817</v>
      </c>
      <c r="C210" s="3" t="s">
        <v>818</v>
      </c>
      <c r="D210">
        <v>196900</v>
      </c>
      <c r="E210">
        <v>199110</v>
      </c>
      <c r="F210" s="13" t="s">
        <v>8</v>
      </c>
      <c r="G210">
        <v>2053</v>
      </c>
      <c r="H210" t="s">
        <v>2000</v>
      </c>
      <c r="I210" t="s">
        <v>2001</v>
      </c>
      <c r="J210">
        <v>1510207200</v>
      </c>
      <c r="K210">
        <v>1512280800</v>
      </c>
      <c r="L210" s="20">
        <f t="shared" si="69"/>
        <v>43048.25</v>
      </c>
      <c r="M210" s="20">
        <f t="shared" si="70"/>
        <v>43072.25</v>
      </c>
      <c r="N210" t="b">
        <v>0</v>
      </c>
      <c r="O210" t="b">
        <v>0</v>
      </c>
      <c r="P210" t="s">
        <v>2011</v>
      </c>
      <c r="Q210" s="8">
        <f t="shared" si="66"/>
        <v>1.0112239715591671</v>
      </c>
      <c r="R210" s="14">
        <f t="shared" si="71"/>
        <v>96.98</v>
      </c>
      <c r="S210" s="18" t="str">
        <f t="shared" ref="S210:S212" si="74">LEFT(P210,12)</f>
        <v>film &amp; video</v>
      </c>
      <c r="T210" s="16" t="str">
        <f t="shared" ref="T210:T212" si="75">_xlfn.TEXTAFTER(P210,"/",,TRUE,TRUE)</f>
        <v>documentary</v>
      </c>
    </row>
    <row r="211" spans="1:20">
      <c r="A211">
        <v>209</v>
      </c>
      <c r="B211" t="s">
        <v>1840</v>
      </c>
      <c r="C211" s="3" t="s">
        <v>1841</v>
      </c>
      <c r="D211">
        <v>194500</v>
      </c>
      <c r="E211">
        <v>41212</v>
      </c>
      <c r="F211" s="13" t="s">
        <v>98</v>
      </c>
      <c r="G211">
        <v>808</v>
      </c>
      <c r="H211" t="s">
        <v>2003</v>
      </c>
      <c r="I211" t="s">
        <v>2004</v>
      </c>
      <c r="J211">
        <v>1462510800</v>
      </c>
      <c r="K211">
        <v>1463115600</v>
      </c>
      <c r="L211" s="20">
        <f t="shared" si="69"/>
        <v>42496.208333333328</v>
      </c>
      <c r="M211" s="20">
        <f t="shared" si="70"/>
        <v>42503.208333333328</v>
      </c>
      <c r="N211" t="b">
        <v>0</v>
      </c>
      <c r="O211" t="b">
        <v>0</v>
      </c>
      <c r="P211" t="s">
        <v>2011</v>
      </c>
      <c r="Q211" s="8">
        <f t="shared" si="66"/>
        <v>0.21188688946015424</v>
      </c>
      <c r="R211" s="14">
        <f t="shared" si="71"/>
        <v>51</v>
      </c>
      <c r="S211" s="18" t="str">
        <f t="shared" si="74"/>
        <v>film &amp; video</v>
      </c>
      <c r="T211" s="16" t="str">
        <f t="shared" si="75"/>
        <v>documentary</v>
      </c>
    </row>
    <row r="212" spans="1:20">
      <c r="A212">
        <v>210</v>
      </c>
      <c r="B212" t="s">
        <v>1573</v>
      </c>
      <c r="C212" s="3" t="s">
        <v>1574</v>
      </c>
      <c r="D212">
        <v>9400</v>
      </c>
      <c r="E212">
        <v>6338</v>
      </c>
      <c r="F212" s="13" t="s">
        <v>11</v>
      </c>
      <c r="G212">
        <v>226</v>
      </c>
      <c r="H212" t="s">
        <v>2007</v>
      </c>
      <c r="I212" t="s">
        <v>2008</v>
      </c>
      <c r="J212">
        <v>1488520800</v>
      </c>
      <c r="K212">
        <v>1490850000</v>
      </c>
      <c r="L212" s="20">
        <f t="shared" si="69"/>
        <v>42797.25</v>
      </c>
      <c r="M212" s="20">
        <f t="shared" si="70"/>
        <v>42824.208333333328</v>
      </c>
      <c r="N212" t="b">
        <v>0</v>
      </c>
      <c r="O212" t="b">
        <v>0</v>
      </c>
      <c r="P212" t="s">
        <v>2033</v>
      </c>
      <c r="Q212" s="8">
        <f t="shared" si="66"/>
        <v>0.67425531914893622</v>
      </c>
      <c r="R212" s="14">
        <f t="shared" si="71"/>
        <v>28.04</v>
      </c>
      <c r="S212" s="18" t="str">
        <f t="shared" si="74"/>
        <v>film &amp; video</v>
      </c>
      <c r="T212" s="16" t="str">
        <f t="shared" si="75"/>
        <v>science fiction</v>
      </c>
    </row>
    <row r="213" spans="1:20" ht="31.5">
      <c r="A213">
        <v>211</v>
      </c>
      <c r="B213" t="s">
        <v>1746</v>
      </c>
      <c r="C213" s="3" t="s">
        <v>1747</v>
      </c>
      <c r="D213">
        <v>104400</v>
      </c>
      <c r="E213">
        <v>99100</v>
      </c>
      <c r="F213" s="13" t="s">
        <v>11</v>
      </c>
      <c r="G213">
        <v>1625</v>
      </c>
      <c r="H213" t="s">
        <v>2000</v>
      </c>
      <c r="I213" t="s">
        <v>2001</v>
      </c>
      <c r="J213">
        <v>1377579600</v>
      </c>
      <c r="K213">
        <v>1379653200</v>
      </c>
      <c r="L213" s="20">
        <f t="shared" si="69"/>
        <v>41513.208333333336</v>
      </c>
      <c r="M213" s="20">
        <f t="shared" si="70"/>
        <v>41537.208333333336</v>
      </c>
      <c r="N213" t="b">
        <v>0</v>
      </c>
      <c r="O213" t="b">
        <v>0</v>
      </c>
      <c r="P213" t="s">
        <v>2006</v>
      </c>
      <c r="Q213" s="8">
        <f t="shared" si="66"/>
        <v>0.9492337164750958</v>
      </c>
      <c r="R213" s="14">
        <f t="shared" si="71"/>
        <v>60.98</v>
      </c>
      <c r="S213" s="16" t="str">
        <f t="shared" ref="S213:S214" si="76">LEFT(P213,7)</f>
        <v>theater</v>
      </c>
      <c r="T213" s="16" t="str">
        <f t="shared" ref="T213:T214" si="77">_xlfn.TEXTAFTER(P213,"/",1,1,1)</f>
        <v>plays</v>
      </c>
    </row>
    <row r="214" spans="1:20">
      <c r="A214">
        <v>212</v>
      </c>
      <c r="B214" t="s">
        <v>843</v>
      </c>
      <c r="C214" s="3" t="s">
        <v>844</v>
      </c>
      <c r="D214">
        <v>8100</v>
      </c>
      <c r="E214">
        <v>12300</v>
      </c>
      <c r="F214" s="13" t="s">
        <v>8</v>
      </c>
      <c r="G214">
        <v>168</v>
      </c>
      <c r="H214" t="s">
        <v>2000</v>
      </c>
      <c r="I214" t="s">
        <v>2001</v>
      </c>
      <c r="J214">
        <v>1576389600</v>
      </c>
      <c r="K214">
        <v>1580364000</v>
      </c>
      <c r="L214" s="20">
        <f t="shared" si="69"/>
        <v>43814.25</v>
      </c>
      <c r="M214" s="20">
        <f t="shared" si="70"/>
        <v>43860.25</v>
      </c>
      <c r="N214" t="b">
        <v>0</v>
      </c>
      <c r="O214" t="b">
        <v>0</v>
      </c>
      <c r="P214" t="s">
        <v>2006</v>
      </c>
      <c r="Q214" s="8">
        <f t="shared" si="66"/>
        <v>1.5185185185185186</v>
      </c>
      <c r="R214" s="14">
        <f t="shared" si="71"/>
        <v>73.209999999999994</v>
      </c>
      <c r="S214" s="16" t="str">
        <f t="shared" si="76"/>
        <v>theater</v>
      </c>
      <c r="T214" s="16" t="str">
        <f t="shared" si="77"/>
        <v>plays</v>
      </c>
    </row>
    <row r="215" spans="1:20" ht="31.5">
      <c r="A215">
        <v>213</v>
      </c>
      <c r="B215" t="s">
        <v>1196</v>
      </c>
      <c r="C215" s="3" t="s">
        <v>1197</v>
      </c>
      <c r="D215">
        <v>87900</v>
      </c>
      <c r="E215">
        <v>171549</v>
      </c>
      <c r="F215" s="13" t="s">
        <v>8</v>
      </c>
      <c r="G215">
        <v>4289</v>
      </c>
      <c r="H215" t="s">
        <v>2000</v>
      </c>
      <c r="I215" t="s">
        <v>2001</v>
      </c>
      <c r="J215">
        <v>1289019600</v>
      </c>
      <c r="K215">
        <v>1289714400</v>
      </c>
      <c r="L215" s="20">
        <f t="shared" si="69"/>
        <v>40488.208333333336</v>
      </c>
      <c r="M215" s="20">
        <f t="shared" si="70"/>
        <v>40496.25</v>
      </c>
      <c r="N215" t="b">
        <v>0</v>
      </c>
      <c r="O215" t="b">
        <v>1</v>
      </c>
      <c r="P215" t="s">
        <v>2014</v>
      </c>
      <c r="Q215" s="8">
        <f t="shared" si="66"/>
        <v>1.9516382252559727</v>
      </c>
      <c r="R215" s="14">
        <f t="shared" si="71"/>
        <v>40</v>
      </c>
      <c r="S215" s="16" t="str">
        <f t="shared" ref="S215:S216" si="78">LEFT(P215,5)</f>
        <v>music</v>
      </c>
      <c r="T215" s="16" t="str">
        <f t="shared" ref="T215:T216" si="79">_xlfn.TEXTAFTER(P215,"/",1)</f>
        <v>indie rock</v>
      </c>
    </row>
    <row r="216" spans="1:20">
      <c r="A216">
        <v>214</v>
      </c>
      <c r="B216" t="s">
        <v>1697</v>
      </c>
      <c r="C216" s="3" t="s">
        <v>1698</v>
      </c>
      <c r="D216">
        <v>1400</v>
      </c>
      <c r="E216">
        <v>14324</v>
      </c>
      <c r="F216" s="13" t="s">
        <v>8</v>
      </c>
      <c r="G216">
        <v>165</v>
      </c>
      <c r="H216" t="s">
        <v>2000</v>
      </c>
      <c r="I216" t="s">
        <v>2001</v>
      </c>
      <c r="J216">
        <v>1282194000</v>
      </c>
      <c r="K216">
        <v>1282712400</v>
      </c>
      <c r="L216" s="20">
        <f t="shared" si="69"/>
        <v>40409.208333333336</v>
      </c>
      <c r="M216" s="20">
        <f t="shared" si="70"/>
        <v>40415.208333333336</v>
      </c>
      <c r="N216" t="b">
        <v>0</v>
      </c>
      <c r="O216" t="b">
        <v>0</v>
      </c>
      <c r="P216" t="s">
        <v>2002</v>
      </c>
      <c r="Q216" s="8">
        <f t="shared" si="66"/>
        <v>10.231428571428571</v>
      </c>
      <c r="R216" s="14">
        <f t="shared" si="71"/>
        <v>86.81</v>
      </c>
      <c r="S216" s="16" t="str">
        <f t="shared" si="78"/>
        <v>music</v>
      </c>
      <c r="T216" s="16" t="str">
        <f t="shared" si="79"/>
        <v>rock</v>
      </c>
    </row>
    <row r="217" spans="1:20">
      <c r="A217">
        <v>215</v>
      </c>
      <c r="B217" t="s">
        <v>1790</v>
      </c>
      <c r="C217" s="3" t="s">
        <v>1791</v>
      </c>
      <c r="D217">
        <v>156800</v>
      </c>
      <c r="E217">
        <v>6024</v>
      </c>
      <c r="F217" s="13" t="s">
        <v>11</v>
      </c>
      <c r="G217">
        <v>143</v>
      </c>
      <c r="H217" t="s">
        <v>2000</v>
      </c>
      <c r="I217" t="s">
        <v>2001</v>
      </c>
      <c r="J217">
        <v>1550037600</v>
      </c>
      <c r="K217">
        <v>1550210400</v>
      </c>
      <c r="L217" s="20">
        <f t="shared" si="69"/>
        <v>43509.25</v>
      </c>
      <c r="M217" s="20">
        <f t="shared" si="70"/>
        <v>43511.25</v>
      </c>
      <c r="N217" t="b">
        <v>0</v>
      </c>
      <c r="O217" t="b">
        <v>0</v>
      </c>
      <c r="P217" t="s">
        <v>2006</v>
      </c>
      <c r="Q217" s="8">
        <f t="shared" si="66"/>
        <v>3.8418367346938778E-2</v>
      </c>
      <c r="R217" s="14">
        <f t="shared" si="71"/>
        <v>42.13</v>
      </c>
      <c r="S217" s="16" t="str">
        <f t="shared" ref="S217:S218" si="80">LEFT(P217,7)</f>
        <v>theater</v>
      </c>
      <c r="T217" s="16" t="str">
        <f t="shared" ref="T217:T218" si="81">_xlfn.TEXTAFTER(P217,"/",1,1,1)</f>
        <v>plays</v>
      </c>
    </row>
    <row r="218" spans="1:20">
      <c r="A218">
        <v>216</v>
      </c>
      <c r="B218" t="s">
        <v>848</v>
      </c>
      <c r="C218" s="3" t="s">
        <v>849</v>
      </c>
      <c r="D218">
        <v>121700</v>
      </c>
      <c r="E218">
        <v>188721</v>
      </c>
      <c r="F218" s="13" t="s">
        <v>8</v>
      </c>
      <c r="G218">
        <v>1815</v>
      </c>
      <c r="H218" t="s">
        <v>2000</v>
      </c>
      <c r="I218" t="s">
        <v>2001</v>
      </c>
      <c r="J218">
        <v>1321941600</v>
      </c>
      <c r="K218">
        <v>1322114400</v>
      </c>
      <c r="L218" s="20">
        <f t="shared" si="69"/>
        <v>40869.25</v>
      </c>
      <c r="M218" s="20">
        <f t="shared" si="70"/>
        <v>40871.25</v>
      </c>
      <c r="N218" t="b">
        <v>0</v>
      </c>
      <c r="O218" t="b">
        <v>0</v>
      </c>
      <c r="P218" t="s">
        <v>2006</v>
      </c>
      <c r="Q218" s="8">
        <f t="shared" si="66"/>
        <v>1.5507066557107643</v>
      </c>
      <c r="R218" s="14">
        <f t="shared" si="71"/>
        <v>103.98</v>
      </c>
      <c r="S218" s="16" t="str">
        <f t="shared" si="80"/>
        <v>theater</v>
      </c>
      <c r="T218" s="16" t="str">
        <f t="shared" si="81"/>
        <v>plays</v>
      </c>
    </row>
    <row r="219" spans="1:20">
      <c r="A219">
        <v>217</v>
      </c>
      <c r="B219" t="s">
        <v>1176</v>
      </c>
      <c r="C219" s="3" t="s">
        <v>1177</v>
      </c>
      <c r="D219">
        <v>129400</v>
      </c>
      <c r="E219">
        <v>57911</v>
      </c>
      <c r="F219" s="13" t="s">
        <v>11</v>
      </c>
      <c r="G219">
        <v>934</v>
      </c>
      <c r="H219" t="s">
        <v>2000</v>
      </c>
      <c r="I219" t="s">
        <v>2001</v>
      </c>
      <c r="J219">
        <v>1556427600</v>
      </c>
      <c r="K219">
        <v>1557205200</v>
      </c>
      <c r="L219" s="20">
        <f t="shared" si="69"/>
        <v>43583.208333333328</v>
      </c>
      <c r="M219" s="20">
        <f t="shared" si="70"/>
        <v>43592.208333333328</v>
      </c>
      <c r="N219" t="b">
        <v>0</v>
      </c>
      <c r="O219" t="b">
        <v>0</v>
      </c>
      <c r="P219" t="s">
        <v>2033</v>
      </c>
      <c r="Q219" s="8">
        <f t="shared" si="66"/>
        <v>0.44753477588871715</v>
      </c>
      <c r="R219" s="14">
        <f t="shared" si="71"/>
        <v>62</v>
      </c>
      <c r="S219" s="18" t="str">
        <f t="shared" ref="S219:S221" si="82">LEFT(P219,12)</f>
        <v>film &amp; video</v>
      </c>
      <c r="T219" s="16" t="str">
        <f t="shared" ref="T219:T221" si="83">_xlfn.TEXTAFTER(P219,"/",,TRUE,TRUE)</f>
        <v>science fiction</v>
      </c>
    </row>
    <row r="220" spans="1:20">
      <c r="A220">
        <v>218</v>
      </c>
      <c r="B220" t="s">
        <v>1379</v>
      </c>
      <c r="C220" s="3" t="s">
        <v>1380</v>
      </c>
      <c r="D220">
        <v>5700</v>
      </c>
      <c r="E220">
        <v>12309</v>
      </c>
      <c r="F220" s="13" t="s">
        <v>8</v>
      </c>
      <c r="G220">
        <v>397</v>
      </c>
      <c r="H220" t="s">
        <v>2009</v>
      </c>
      <c r="I220" t="s">
        <v>2010</v>
      </c>
      <c r="J220">
        <v>1320991200</v>
      </c>
      <c r="K220">
        <v>1323928800</v>
      </c>
      <c r="L220" s="20">
        <f t="shared" si="69"/>
        <v>40858.25</v>
      </c>
      <c r="M220" s="20">
        <f t="shared" si="70"/>
        <v>40892.25</v>
      </c>
      <c r="N220" t="b">
        <v>0</v>
      </c>
      <c r="O220" t="b">
        <v>1</v>
      </c>
      <c r="P220" t="s">
        <v>2021</v>
      </c>
      <c r="Q220" s="8">
        <f t="shared" si="66"/>
        <v>2.1594736842105262</v>
      </c>
      <c r="R220" s="14">
        <f t="shared" si="71"/>
        <v>31.01</v>
      </c>
      <c r="S220" s="18" t="str">
        <f t="shared" si="82"/>
        <v>film &amp; video</v>
      </c>
      <c r="T220" s="16" t="str">
        <f t="shared" si="83"/>
        <v>shorts</v>
      </c>
    </row>
    <row r="221" spans="1:20">
      <c r="A221">
        <v>219</v>
      </c>
      <c r="B221" t="s">
        <v>791</v>
      </c>
      <c r="C221" s="3" t="s">
        <v>792</v>
      </c>
      <c r="D221">
        <v>41700</v>
      </c>
      <c r="E221">
        <v>138497</v>
      </c>
      <c r="F221" s="13" t="s">
        <v>8</v>
      </c>
      <c r="G221">
        <v>1539</v>
      </c>
      <c r="H221" t="s">
        <v>2000</v>
      </c>
      <c r="I221" t="s">
        <v>2001</v>
      </c>
      <c r="J221">
        <v>1345093200</v>
      </c>
      <c r="K221">
        <v>1346130000</v>
      </c>
      <c r="L221" s="20">
        <f t="shared" si="69"/>
        <v>41137.208333333336</v>
      </c>
      <c r="M221" s="20">
        <f t="shared" si="70"/>
        <v>41149.208333333336</v>
      </c>
      <c r="N221" t="b">
        <v>0</v>
      </c>
      <c r="O221" t="b">
        <v>0</v>
      </c>
      <c r="P221" t="s">
        <v>2017</v>
      </c>
      <c r="Q221" s="8">
        <f t="shared" si="66"/>
        <v>3.3212709832134291</v>
      </c>
      <c r="R221" s="14">
        <f t="shared" si="71"/>
        <v>89.99</v>
      </c>
      <c r="S221" s="18" t="str">
        <f t="shared" si="82"/>
        <v>film &amp; video</v>
      </c>
      <c r="T221" s="16" t="str">
        <f t="shared" si="83"/>
        <v>animation</v>
      </c>
    </row>
    <row r="222" spans="1:20">
      <c r="A222">
        <v>220</v>
      </c>
      <c r="B222" t="s">
        <v>1285</v>
      </c>
      <c r="C222" s="3" t="s">
        <v>1286</v>
      </c>
      <c r="D222">
        <v>7900</v>
      </c>
      <c r="E222">
        <v>667</v>
      </c>
      <c r="F222" s="13" t="s">
        <v>11</v>
      </c>
      <c r="G222">
        <v>17</v>
      </c>
      <c r="H222" t="s">
        <v>2000</v>
      </c>
      <c r="I222" t="s">
        <v>2001</v>
      </c>
      <c r="J222">
        <v>1309496400</v>
      </c>
      <c r="K222">
        <v>1311051600</v>
      </c>
      <c r="L222" s="20">
        <f t="shared" si="69"/>
        <v>40725.208333333336</v>
      </c>
      <c r="M222" s="20">
        <f t="shared" si="70"/>
        <v>40743.208333333336</v>
      </c>
      <c r="N222" t="b">
        <v>1</v>
      </c>
      <c r="O222" t="b">
        <v>0</v>
      </c>
      <c r="P222" t="s">
        <v>2006</v>
      </c>
      <c r="Q222" s="8">
        <f t="shared" si="66"/>
        <v>8.4430379746835441E-2</v>
      </c>
      <c r="R222" s="14">
        <f t="shared" si="71"/>
        <v>39.24</v>
      </c>
      <c r="S222" s="16" t="str">
        <f>LEFT(P222,7)</f>
        <v>theater</v>
      </c>
      <c r="T222" s="16" t="str">
        <f>_xlfn.TEXTAFTER(P222,"/",1,1,1)</f>
        <v>plays</v>
      </c>
    </row>
    <row r="223" spans="1:20" ht="31.5">
      <c r="A223">
        <v>221</v>
      </c>
      <c r="B223" t="s">
        <v>797</v>
      </c>
      <c r="C223" s="3" t="s">
        <v>798</v>
      </c>
      <c r="D223">
        <v>121500</v>
      </c>
      <c r="E223">
        <v>119830</v>
      </c>
      <c r="F223" s="13" t="s">
        <v>11</v>
      </c>
      <c r="G223">
        <v>2179</v>
      </c>
      <c r="H223" t="s">
        <v>2000</v>
      </c>
      <c r="I223" t="s">
        <v>2001</v>
      </c>
      <c r="J223">
        <v>1340254800</v>
      </c>
      <c r="K223">
        <v>1340427600</v>
      </c>
      <c r="L223" s="20">
        <f t="shared" si="69"/>
        <v>41081.208333333336</v>
      </c>
      <c r="M223" s="20">
        <f t="shared" si="70"/>
        <v>41083.208333333336</v>
      </c>
      <c r="N223" t="b">
        <v>1</v>
      </c>
      <c r="O223" t="b">
        <v>0</v>
      </c>
      <c r="P223" s="16" t="s">
        <v>1999</v>
      </c>
      <c r="Q223" s="8">
        <f t="shared" si="66"/>
        <v>0.9862551440329218</v>
      </c>
      <c r="R223" s="14">
        <f t="shared" si="71"/>
        <v>54.99</v>
      </c>
      <c r="S223" s="16" t="str">
        <f>LEFT(P223,4)</f>
        <v>food</v>
      </c>
      <c r="T223" s="16" t="str">
        <f>RIGHT(P223,11)</f>
        <v>food trucks</v>
      </c>
    </row>
    <row r="224" spans="1:20">
      <c r="A224">
        <v>222</v>
      </c>
      <c r="B224" t="s">
        <v>846</v>
      </c>
      <c r="C224" s="3" t="s">
        <v>847</v>
      </c>
      <c r="D224">
        <v>4800</v>
      </c>
      <c r="E224">
        <v>6623</v>
      </c>
      <c r="F224" s="13" t="s">
        <v>8</v>
      </c>
      <c r="G224">
        <v>138</v>
      </c>
      <c r="H224" t="s">
        <v>2000</v>
      </c>
      <c r="I224" t="s">
        <v>2001</v>
      </c>
      <c r="J224">
        <v>1412226000</v>
      </c>
      <c r="K224">
        <v>1412312400</v>
      </c>
      <c r="L224" s="20">
        <f t="shared" si="69"/>
        <v>41914.208333333336</v>
      </c>
      <c r="M224" s="20">
        <f t="shared" si="70"/>
        <v>41915.208333333336</v>
      </c>
      <c r="N224" t="b">
        <v>0</v>
      </c>
      <c r="O224" t="b">
        <v>0</v>
      </c>
      <c r="P224" t="s">
        <v>2025</v>
      </c>
      <c r="Q224" s="8">
        <f t="shared" si="66"/>
        <v>1.3797916666666667</v>
      </c>
      <c r="R224" s="14">
        <f t="shared" si="71"/>
        <v>47.99</v>
      </c>
      <c r="S224" s="16" t="str">
        <f>LEFT(P224,11)</f>
        <v>photography</v>
      </c>
      <c r="T224" s="16" t="str">
        <f>_xlfn.TEXTAFTER(P224,"/",1,1,1)</f>
        <v>photography books</v>
      </c>
    </row>
    <row r="225" spans="1:20">
      <c r="A225">
        <v>223</v>
      </c>
      <c r="B225" t="s">
        <v>292</v>
      </c>
      <c r="C225" s="3" t="s">
        <v>293</v>
      </c>
      <c r="D225">
        <v>87300</v>
      </c>
      <c r="E225">
        <v>81897</v>
      </c>
      <c r="F225" s="13" t="s">
        <v>11</v>
      </c>
      <c r="G225">
        <v>931</v>
      </c>
      <c r="H225" t="s">
        <v>2000</v>
      </c>
      <c r="I225" t="s">
        <v>2001</v>
      </c>
      <c r="J225">
        <v>1458104400</v>
      </c>
      <c r="K225">
        <v>1459314000</v>
      </c>
      <c r="L225" s="20">
        <f t="shared" si="69"/>
        <v>42445.208333333328</v>
      </c>
      <c r="M225" s="20">
        <f t="shared" si="70"/>
        <v>42459.208333333328</v>
      </c>
      <c r="N225" t="b">
        <v>0</v>
      </c>
      <c r="O225" t="b">
        <v>0</v>
      </c>
      <c r="P225" t="s">
        <v>2006</v>
      </c>
      <c r="Q225" s="8">
        <f t="shared" si="66"/>
        <v>0.93810996563573879</v>
      </c>
      <c r="R225" s="14">
        <f t="shared" si="71"/>
        <v>87.97</v>
      </c>
      <c r="S225" s="16" t="str">
        <f>LEFT(P225,7)</f>
        <v>theater</v>
      </c>
      <c r="T225" s="16" t="str">
        <f>_xlfn.TEXTAFTER(P225,"/",1,1,1)</f>
        <v>plays</v>
      </c>
    </row>
    <row r="226" spans="1:20">
      <c r="A226">
        <v>224</v>
      </c>
      <c r="B226" t="s">
        <v>979</v>
      </c>
      <c r="C226" s="3" t="s">
        <v>980</v>
      </c>
      <c r="D226">
        <v>46300</v>
      </c>
      <c r="E226">
        <v>186885</v>
      </c>
      <c r="F226" s="13" t="s">
        <v>8</v>
      </c>
      <c r="G226">
        <v>3594</v>
      </c>
      <c r="H226" t="s">
        <v>2000</v>
      </c>
      <c r="I226" t="s">
        <v>2001</v>
      </c>
      <c r="J226">
        <v>1411534800</v>
      </c>
      <c r="K226">
        <v>1415426400</v>
      </c>
      <c r="L226" s="20">
        <f t="shared" si="69"/>
        <v>41906.208333333336</v>
      </c>
      <c r="M226" s="20">
        <f t="shared" si="70"/>
        <v>41951.25</v>
      </c>
      <c r="N226" t="b">
        <v>0</v>
      </c>
      <c r="O226" t="b">
        <v>0</v>
      </c>
      <c r="P226" t="s">
        <v>2033</v>
      </c>
      <c r="Q226" s="8">
        <f t="shared" si="66"/>
        <v>4.0363930885529156</v>
      </c>
      <c r="R226" s="14">
        <f t="shared" si="71"/>
        <v>52</v>
      </c>
      <c r="S226" s="18" t="str">
        <f>LEFT(P226,12)</f>
        <v>film &amp; video</v>
      </c>
      <c r="T226" s="16" t="str">
        <f>_xlfn.TEXTAFTER(P226,"/",,TRUE,TRUE)</f>
        <v>science fiction</v>
      </c>
    </row>
    <row r="227" spans="1:20">
      <c r="A227">
        <v>225</v>
      </c>
      <c r="B227" t="s">
        <v>531</v>
      </c>
      <c r="C227" s="3" t="s">
        <v>532</v>
      </c>
      <c r="D227">
        <v>67800</v>
      </c>
      <c r="E227">
        <v>176398</v>
      </c>
      <c r="F227" s="13" t="s">
        <v>8</v>
      </c>
      <c r="G227">
        <v>5880</v>
      </c>
      <c r="H227" t="s">
        <v>2000</v>
      </c>
      <c r="I227" t="s">
        <v>2001</v>
      </c>
      <c r="J227">
        <v>1399093200</v>
      </c>
      <c r="K227">
        <v>1399093200</v>
      </c>
      <c r="L227" s="20">
        <f t="shared" si="69"/>
        <v>41762.208333333336</v>
      </c>
      <c r="M227" s="20">
        <f t="shared" si="70"/>
        <v>41762.208333333336</v>
      </c>
      <c r="N227" t="b">
        <v>1</v>
      </c>
      <c r="O227" t="b">
        <v>0</v>
      </c>
      <c r="P227" t="s">
        <v>2002</v>
      </c>
      <c r="Q227" s="8">
        <f t="shared" si="66"/>
        <v>2.6017404129793511</v>
      </c>
      <c r="R227" s="14">
        <f t="shared" si="71"/>
        <v>30</v>
      </c>
      <c r="S227" s="16" t="str">
        <f>LEFT(P227,5)</f>
        <v>music</v>
      </c>
      <c r="T227" s="16" t="str">
        <f>_xlfn.TEXTAFTER(P227,"/",1)</f>
        <v>rock</v>
      </c>
    </row>
    <row r="228" spans="1:20">
      <c r="A228">
        <v>226</v>
      </c>
      <c r="B228" t="s">
        <v>558</v>
      </c>
      <c r="C228" s="3" t="s">
        <v>560</v>
      </c>
      <c r="D228">
        <v>3000</v>
      </c>
      <c r="E228">
        <v>10999</v>
      </c>
      <c r="F228" s="13" t="s">
        <v>8</v>
      </c>
      <c r="G228">
        <v>112</v>
      </c>
      <c r="H228" t="s">
        <v>2000</v>
      </c>
      <c r="I228" t="s">
        <v>2001</v>
      </c>
      <c r="J228">
        <v>1270702800</v>
      </c>
      <c r="K228">
        <v>1273899600</v>
      </c>
      <c r="L228" s="20">
        <f t="shared" si="69"/>
        <v>40276.208333333336</v>
      </c>
      <c r="M228" s="20">
        <f t="shared" si="70"/>
        <v>40313.208333333336</v>
      </c>
      <c r="N228" t="b">
        <v>0</v>
      </c>
      <c r="O228" t="b">
        <v>0</v>
      </c>
      <c r="P228" t="s">
        <v>2025</v>
      </c>
      <c r="Q228" s="8">
        <f t="shared" si="66"/>
        <v>3.6663333333333332</v>
      </c>
      <c r="R228" s="14">
        <f t="shared" si="71"/>
        <v>98.21</v>
      </c>
      <c r="S228" s="16" t="str">
        <f>LEFT(P228,11)</f>
        <v>photography</v>
      </c>
      <c r="T228" s="16" t="str">
        <f>_xlfn.TEXTAFTER(P228,"/",1,1,1)</f>
        <v>photography books</v>
      </c>
    </row>
    <row r="229" spans="1:20">
      <c r="A229">
        <v>227</v>
      </c>
      <c r="B229" t="s">
        <v>862</v>
      </c>
      <c r="C229" s="3" t="s">
        <v>863</v>
      </c>
      <c r="D229">
        <v>60900</v>
      </c>
      <c r="E229">
        <v>102751</v>
      </c>
      <c r="F229" s="13" t="s">
        <v>8</v>
      </c>
      <c r="G229">
        <v>943</v>
      </c>
      <c r="H229" t="s">
        <v>2000</v>
      </c>
      <c r="I229" t="s">
        <v>2001</v>
      </c>
      <c r="J229">
        <v>1431666000</v>
      </c>
      <c r="K229">
        <v>1432184400</v>
      </c>
      <c r="L229" s="20">
        <f t="shared" si="69"/>
        <v>42139.208333333328</v>
      </c>
      <c r="M229" s="20">
        <f t="shared" si="70"/>
        <v>42145.208333333328</v>
      </c>
      <c r="N229" t="b">
        <v>0</v>
      </c>
      <c r="O229" t="b">
        <v>0</v>
      </c>
      <c r="P229" t="s">
        <v>2031</v>
      </c>
      <c r="Q229" s="8">
        <f t="shared" si="66"/>
        <v>1.687208538587849</v>
      </c>
      <c r="R229" s="14">
        <f t="shared" si="71"/>
        <v>108.96</v>
      </c>
      <c r="S229" s="16" t="str">
        <f>LEFT(P229,5)</f>
        <v>games</v>
      </c>
      <c r="T229" s="16" t="str">
        <f>_xlfn.TEXTAFTER(P229,"/",1,TRUE,TRUE)</f>
        <v>mobile games</v>
      </c>
    </row>
    <row r="230" spans="1:20">
      <c r="A230">
        <v>228</v>
      </c>
      <c r="B230" t="s">
        <v>1359</v>
      </c>
      <c r="C230" s="3" t="s">
        <v>1360</v>
      </c>
      <c r="D230">
        <v>137900</v>
      </c>
      <c r="E230">
        <v>165352</v>
      </c>
      <c r="F230" s="13" t="s">
        <v>8</v>
      </c>
      <c r="G230">
        <v>2468</v>
      </c>
      <c r="H230" t="s">
        <v>2000</v>
      </c>
      <c r="I230" t="s">
        <v>2001</v>
      </c>
      <c r="J230">
        <v>1472619600</v>
      </c>
      <c r="K230">
        <v>1474779600</v>
      </c>
      <c r="L230" s="20">
        <f t="shared" si="69"/>
        <v>42613.208333333328</v>
      </c>
      <c r="M230" s="20">
        <f t="shared" si="70"/>
        <v>42638.208333333328</v>
      </c>
      <c r="N230" t="b">
        <v>0</v>
      </c>
      <c r="O230" t="b">
        <v>0</v>
      </c>
      <c r="P230" t="s">
        <v>2017</v>
      </c>
      <c r="Q230" s="8">
        <f t="shared" si="66"/>
        <v>1.1990717911530093</v>
      </c>
      <c r="R230" s="14">
        <f t="shared" si="71"/>
        <v>67</v>
      </c>
      <c r="S230" s="18" t="str">
        <f>LEFT(P230,12)</f>
        <v>film &amp; video</v>
      </c>
      <c r="T230" s="16" t="str">
        <f>_xlfn.TEXTAFTER(P230,"/",,TRUE,TRUE)</f>
        <v>animation</v>
      </c>
    </row>
    <row r="231" spans="1:20">
      <c r="A231">
        <v>229</v>
      </c>
      <c r="B231" t="s">
        <v>757</v>
      </c>
      <c r="C231" s="3" t="s">
        <v>758</v>
      </c>
      <c r="D231">
        <v>85600</v>
      </c>
      <c r="E231">
        <v>165798</v>
      </c>
      <c r="F231" s="13" t="s">
        <v>8</v>
      </c>
      <c r="G231">
        <v>2551</v>
      </c>
      <c r="H231" t="s">
        <v>2000</v>
      </c>
      <c r="I231" t="s">
        <v>2001</v>
      </c>
      <c r="J231">
        <v>1496293200</v>
      </c>
      <c r="K231">
        <v>1500440400</v>
      </c>
      <c r="L231" s="20">
        <f t="shared" si="69"/>
        <v>42887.208333333328</v>
      </c>
      <c r="M231" s="20">
        <f t="shared" si="70"/>
        <v>42935.208333333328</v>
      </c>
      <c r="N231" t="b">
        <v>0</v>
      </c>
      <c r="O231" t="b">
        <v>1</v>
      </c>
      <c r="P231" t="s">
        <v>2031</v>
      </c>
      <c r="Q231" s="8">
        <f t="shared" si="66"/>
        <v>1.936892523364486</v>
      </c>
      <c r="R231" s="14">
        <f t="shared" si="71"/>
        <v>64.989999999999995</v>
      </c>
      <c r="S231" s="16" t="str">
        <f t="shared" ref="S231:S232" si="84">LEFT(P231,5)</f>
        <v>games</v>
      </c>
      <c r="T231" s="16" t="str">
        <f t="shared" ref="T231:T232" si="85">_xlfn.TEXTAFTER(P231,"/",1,TRUE,TRUE)</f>
        <v>mobile games</v>
      </c>
    </row>
    <row r="232" spans="1:20">
      <c r="A232">
        <v>230</v>
      </c>
      <c r="B232" t="s">
        <v>1160</v>
      </c>
      <c r="C232" s="3" t="s">
        <v>1161</v>
      </c>
      <c r="D232">
        <v>2400</v>
      </c>
      <c r="E232">
        <v>10084</v>
      </c>
      <c r="F232" s="13" t="s">
        <v>8</v>
      </c>
      <c r="G232">
        <v>101</v>
      </c>
      <c r="H232" t="s">
        <v>2000</v>
      </c>
      <c r="I232" t="s">
        <v>2001</v>
      </c>
      <c r="J232">
        <v>1575612000</v>
      </c>
      <c r="K232">
        <v>1575612000</v>
      </c>
      <c r="L232" s="20">
        <f t="shared" si="69"/>
        <v>43805.25</v>
      </c>
      <c r="M232" s="20">
        <f t="shared" si="70"/>
        <v>43805.25</v>
      </c>
      <c r="N232" t="b">
        <v>0</v>
      </c>
      <c r="O232" t="b">
        <v>0</v>
      </c>
      <c r="P232" t="s">
        <v>2018</v>
      </c>
      <c r="Q232" s="8">
        <f t="shared" si="66"/>
        <v>4.2016666666666671</v>
      </c>
      <c r="R232" s="14">
        <f t="shared" si="71"/>
        <v>99.84</v>
      </c>
      <c r="S232" s="16" t="str">
        <f t="shared" si="84"/>
        <v>games</v>
      </c>
      <c r="T232" s="16" t="str">
        <f t="shared" si="85"/>
        <v>video games</v>
      </c>
    </row>
    <row r="233" spans="1:20">
      <c r="A233">
        <v>231</v>
      </c>
      <c r="B233" t="s">
        <v>1899</v>
      </c>
      <c r="C233" s="3" t="s">
        <v>1900</v>
      </c>
      <c r="D233">
        <v>7200</v>
      </c>
      <c r="E233">
        <v>5523</v>
      </c>
      <c r="F233" s="13" t="s">
        <v>27</v>
      </c>
      <c r="G233">
        <v>67</v>
      </c>
      <c r="H233" t="s">
        <v>2000</v>
      </c>
      <c r="I233" t="s">
        <v>2001</v>
      </c>
      <c r="J233">
        <v>1369112400</v>
      </c>
      <c r="K233">
        <v>1374123600</v>
      </c>
      <c r="L233" s="20">
        <f t="shared" si="69"/>
        <v>41415.208333333336</v>
      </c>
      <c r="M233" s="20">
        <f t="shared" si="70"/>
        <v>41473.208333333336</v>
      </c>
      <c r="N233" t="b">
        <v>0</v>
      </c>
      <c r="O233" t="b">
        <v>0</v>
      </c>
      <c r="P233" t="s">
        <v>2006</v>
      </c>
      <c r="Q233" s="8">
        <f t="shared" si="66"/>
        <v>0.76708333333333334</v>
      </c>
      <c r="R233" s="14">
        <f t="shared" si="71"/>
        <v>82.43</v>
      </c>
      <c r="S233" s="16" t="str">
        <f t="shared" ref="S233:S234" si="86">LEFT(P233,7)</f>
        <v>theater</v>
      </c>
      <c r="T233" s="16" t="str">
        <f t="shared" ref="T233:T234" si="87">_xlfn.TEXTAFTER(P233,"/",1,1,1)</f>
        <v>plays</v>
      </c>
    </row>
    <row r="234" spans="1:20">
      <c r="A234">
        <v>232</v>
      </c>
      <c r="B234" t="s">
        <v>423</v>
      </c>
      <c r="C234" s="3" t="s">
        <v>424</v>
      </c>
      <c r="D234">
        <v>3400</v>
      </c>
      <c r="E234">
        <v>5823</v>
      </c>
      <c r="F234" s="13" t="s">
        <v>8</v>
      </c>
      <c r="G234">
        <v>92</v>
      </c>
      <c r="H234" t="s">
        <v>2000</v>
      </c>
      <c r="I234" t="s">
        <v>2001</v>
      </c>
      <c r="J234">
        <v>1469422800</v>
      </c>
      <c r="K234">
        <v>1469509200</v>
      </c>
      <c r="L234" s="20">
        <f t="shared" si="69"/>
        <v>42576.208333333328</v>
      </c>
      <c r="M234" s="20">
        <f t="shared" si="70"/>
        <v>42577.208333333328</v>
      </c>
      <c r="N234" t="b">
        <v>0</v>
      </c>
      <c r="O234" t="b">
        <v>0</v>
      </c>
      <c r="P234" t="s">
        <v>2006</v>
      </c>
      <c r="Q234" s="8">
        <f t="shared" si="66"/>
        <v>1.7126470588235294</v>
      </c>
      <c r="R234" s="14">
        <f t="shared" si="71"/>
        <v>63.29</v>
      </c>
      <c r="S234" s="16" t="str">
        <f t="shared" si="86"/>
        <v>theater</v>
      </c>
      <c r="T234" s="16" t="str">
        <f t="shared" si="87"/>
        <v>plays</v>
      </c>
    </row>
    <row r="235" spans="1:20">
      <c r="A235">
        <v>233</v>
      </c>
      <c r="B235" t="s">
        <v>1410</v>
      </c>
      <c r="C235" s="3" t="s">
        <v>1411</v>
      </c>
      <c r="D235">
        <v>3800</v>
      </c>
      <c r="E235">
        <v>6000</v>
      </c>
      <c r="F235" s="13" t="s">
        <v>8</v>
      </c>
      <c r="G235">
        <v>62</v>
      </c>
      <c r="H235" t="s">
        <v>2000</v>
      </c>
      <c r="I235" t="s">
        <v>2001</v>
      </c>
      <c r="J235">
        <v>1307854800</v>
      </c>
      <c r="K235">
        <v>1309237200</v>
      </c>
      <c r="L235" s="20">
        <f t="shared" si="69"/>
        <v>40706.208333333336</v>
      </c>
      <c r="M235" s="20">
        <f t="shared" si="70"/>
        <v>40722.208333333336</v>
      </c>
      <c r="N235" t="b">
        <v>0</v>
      </c>
      <c r="O235" t="b">
        <v>0</v>
      </c>
      <c r="P235" t="s">
        <v>2017</v>
      </c>
      <c r="Q235" s="8">
        <f t="shared" si="66"/>
        <v>1.5789473684210527</v>
      </c>
      <c r="R235" s="14">
        <f t="shared" si="71"/>
        <v>96.77</v>
      </c>
      <c r="S235" s="18" t="str">
        <f>LEFT(P235,12)</f>
        <v>film &amp; video</v>
      </c>
      <c r="T235" s="16" t="str">
        <f>_xlfn.TEXTAFTER(P235,"/",,TRUE,TRUE)</f>
        <v>animation</v>
      </c>
    </row>
    <row r="236" spans="1:20">
      <c r="A236">
        <v>234</v>
      </c>
      <c r="B236" t="s">
        <v>1126</v>
      </c>
      <c r="C236" s="3" t="s">
        <v>1127</v>
      </c>
      <c r="D236">
        <v>7500</v>
      </c>
      <c r="E236">
        <v>8181</v>
      </c>
      <c r="F236" s="13" t="s">
        <v>8</v>
      </c>
      <c r="G236">
        <v>149</v>
      </c>
      <c r="H236" t="s">
        <v>2022</v>
      </c>
      <c r="I236" t="s">
        <v>2023</v>
      </c>
      <c r="J236">
        <v>1503378000</v>
      </c>
      <c r="K236">
        <v>1503982800</v>
      </c>
      <c r="L236" s="20">
        <f t="shared" si="69"/>
        <v>42969.208333333328</v>
      </c>
      <c r="M236" s="20">
        <f t="shared" si="70"/>
        <v>42976.208333333328</v>
      </c>
      <c r="N236" t="b">
        <v>0</v>
      </c>
      <c r="O236" t="b">
        <v>1</v>
      </c>
      <c r="P236" t="s">
        <v>2018</v>
      </c>
      <c r="Q236" s="8">
        <f t="shared" si="66"/>
        <v>1.0908</v>
      </c>
      <c r="R236" s="14">
        <f t="shared" si="71"/>
        <v>54.91</v>
      </c>
      <c r="S236" s="16" t="str">
        <f>LEFT(P236,5)</f>
        <v>games</v>
      </c>
      <c r="T236" s="16" t="str">
        <f>_xlfn.TEXTAFTER(P236,"/",,TRUE,TRUE)</f>
        <v>video games</v>
      </c>
    </row>
    <row r="237" spans="1:20" ht="31.5">
      <c r="A237">
        <v>235</v>
      </c>
      <c r="B237" t="s">
        <v>971</v>
      </c>
      <c r="C237" s="3" t="s">
        <v>972</v>
      </c>
      <c r="D237">
        <v>8600</v>
      </c>
      <c r="E237">
        <v>3589</v>
      </c>
      <c r="F237" s="13" t="s">
        <v>11</v>
      </c>
      <c r="G237">
        <v>92</v>
      </c>
      <c r="H237" t="s">
        <v>2000</v>
      </c>
      <c r="I237" t="s">
        <v>2001</v>
      </c>
      <c r="J237">
        <v>1486965600</v>
      </c>
      <c r="K237">
        <v>1487397600</v>
      </c>
      <c r="L237" s="20">
        <f t="shared" si="69"/>
        <v>42779.25</v>
      </c>
      <c r="M237" s="20">
        <f t="shared" si="70"/>
        <v>42784.25</v>
      </c>
      <c r="N237" t="b">
        <v>0</v>
      </c>
      <c r="O237" t="b">
        <v>0</v>
      </c>
      <c r="P237" t="s">
        <v>2017</v>
      </c>
      <c r="Q237" s="8">
        <f t="shared" si="66"/>
        <v>0.41732558139534881</v>
      </c>
      <c r="R237" s="14">
        <f t="shared" si="71"/>
        <v>39.01</v>
      </c>
      <c r="S237" s="18" t="str">
        <f>LEFT(P237,12)</f>
        <v>film &amp; video</v>
      </c>
      <c r="T237" s="16" t="str">
        <f>_xlfn.TEXTAFTER(P237,"/",,TRUE,TRUE)</f>
        <v>animation</v>
      </c>
    </row>
    <row r="238" spans="1:20">
      <c r="A238">
        <v>236</v>
      </c>
      <c r="B238" t="s">
        <v>553</v>
      </c>
      <c r="C238" s="3" t="s">
        <v>554</v>
      </c>
      <c r="D238">
        <v>39500</v>
      </c>
      <c r="E238">
        <v>4323</v>
      </c>
      <c r="F238" s="13" t="s">
        <v>11</v>
      </c>
      <c r="G238">
        <v>57</v>
      </c>
      <c r="H238" t="s">
        <v>2003</v>
      </c>
      <c r="I238" t="s">
        <v>2004</v>
      </c>
      <c r="J238">
        <v>1561438800</v>
      </c>
      <c r="K238">
        <v>1562043600</v>
      </c>
      <c r="L238" s="20">
        <f t="shared" si="69"/>
        <v>43641.208333333328</v>
      </c>
      <c r="M238" s="20">
        <f t="shared" si="70"/>
        <v>43648.208333333328</v>
      </c>
      <c r="N238" t="b">
        <v>0</v>
      </c>
      <c r="O238" t="b">
        <v>1</v>
      </c>
      <c r="P238" t="s">
        <v>2002</v>
      </c>
      <c r="Q238" s="8">
        <f t="shared" si="66"/>
        <v>0.10944303797468355</v>
      </c>
      <c r="R238" s="14">
        <f t="shared" si="71"/>
        <v>75.84</v>
      </c>
      <c r="S238" s="16" t="str">
        <f>LEFT(P238,5)</f>
        <v>music</v>
      </c>
      <c r="T238" s="16" t="str">
        <f>_xlfn.TEXTAFTER(P238,"/",1)</f>
        <v>rock</v>
      </c>
    </row>
    <row r="239" spans="1:20" ht="31.5">
      <c r="A239">
        <v>237</v>
      </c>
      <c r="B239" t="s">
        <v>469</v>
      </c>
      <c r="C239" s="3" t="s">
        <v>470</v>
      </c>
      <c r="D239">
        <v>9300</v>
      </c>
      <c r="E239">
        <v>14822</v>
      </c>
      <c r="F239" s="13" t="s">
        <v>8</v>
      </c>
      <c r="G239">
        <v>329</v>
      </c>
      <c r="H239" t="s">
        <v>2000</v>
      </c>
      <c r="I239" t="s">
        <v>2001</v>
      </c>
      <c r="J239">
        <v>1398402000</v>
      </c>
      <c r="K239">
        <v>1398574800</v>
      </c>
      <c r="L239" s="20">
        <f t="shared" si="69"/>
        <v>41754.208333333336</v>
      </c>
      <c r="M239" s="20">
        <f t="shared" si="70"/>
        <v>41756.208333333336</v>
      </c>
      <c r="N239" t="b">
        <v>0</v>
      </c>
      <c r="O239" t="b">
        <v>0</v>
      </c>
      <c r="P239" t="s">
        <v>2017</v>
      </c>
      <c r="Q239" s="8">
        <f t="shared" si="66"/>
        <v>1.593763440860215</v>
      </c>
      <c r="R239" s="14">
        <f t="shared" si="71"/>
        <v>45.05</v>
      </c>
      <c r="S239" s="18" t="str">
        <f>LEFT(P239,12)</f>
        <v>film &amp; video</v>
      </c>
      <c r="T239" s="16" t="str">
        <f>_xlfn.TEXTAFTER(P239,"/",,TRUE,TRUE)</f>
        <v>animation</v>
      </c>
    </row>
    <row r="240" spans="1:20">
      <c r="A240">
        <v>238</v>
      </c>
      <c r="B240" t="s">
        <v>155</v>
      </c>
      <c r="C240" s="3" t="s">
        <v>156</v>
      </c>
      <c r="D240">
        <v>2400</v>
      </c>
      <c r="E240">
        <v>10138</v>
      </c>
      <c r="F240" s="13" t="s">
        <v>8</v>
      </c>
      <c r="G240">
        <v>97</v>
      </c>
      <c r="H240" t="s">
        <v>2007</v>
      </c>
      <c r="I240" t="s">
        <v>2008</v>
      </c>
      <c r="J240">
        <v>1513231200</v>
      </c>
      <c r="K240">
        <v>1515391200</v>
      </c>
      <c r="L240" s="20">
        <f t="shared" si="69"/>
        <v>43083.25</v>
      </c>
      <c r="M240" s="20">
        <f t="shared" si="70"/>
        <v>43108.25</v>
      </c>
      <c r="N240" t="b">
        <v>0</v>
      </c>
      <c r="O240" t="b">
        <v>1</v>
      </c>
      <c r="P240" t="s">
        <v>2006</v>
      </c>
      <c r="Q240" s="8">
        <f t="shared" si="66"/>
        <v>4.2241666666666671</v>
      </c>
      <c r="R240" s="14">
        <f t="shared" si="71"/>
        <v>104.52</v>
      </c>
      <c r="S240" s="16" t="str">
        <f>LEFT(P240,7)</f>
        <v>theater</v>
      </c>
      <c r="T240" s="16" t="str">
        <f>_xlfn.TEXTAFTER(P240,"/",1,1,1)</f>
        <v>plays</v>
      </c>
    </row>
    <row r="241" spans="1:20">
      <c r="A241">
        <v>239</v>
      </c>
      <c r="B241" t="s">
        <v>1090</v>
      </c>
      <c r="C241" s="3" t="s">
        <v>1091</v>
      </c>
      <c r="D241">
        <v>3200</v>
      </c>
      <c r="E241">
        <v>3127</v>
      </c>
      <c r="F241" s="13" t="s">
        <v>11</v>
      </c>
      <c r="G241">
        <v>41</v>
      </c>
      <c r="H241" t="s">
        <v>2000</v>
      </c>
      <c r="I241" t="s">
        <v>2001</v>
      </c>
      <c r="J241">
        <v>1440824400</v>
      </c>
      <c r="K241">
        <v>1441170000</v>
      </c>
      <c r="L241" s="20">
        <f t="shared" si="69"/>
        <v>42245.208333333328</v>
      </c>
      <c r="M241" s="20">
        <f t="shared" si="70"/>
        <v>42249.208333333328</v>
      </c>
      <c r="N241" t="b">
        <v>0</v>
      </c>
      <c r="O241" t="b">
        <v>0</v>
      </c>
      <c r="P241" t="s">
        <v>2015</v>
      </c>
      <c r="Q241" s="8">
        <f t="shared" si="66"/>
        <v>0.97718749999999999</v>
      </c>
      <c r="R241" s="14">
        <f t="shared" si="71"/>
        <v>76.27</v>
      </c>
      <c r="S241" s="16" t="str">
        <f>LEFT(P241,10)</f>
        <v>technology</v>
      </c>
      <c r="T241" s="16" t="str">
        <f>_xlfn.TEXTAFTER(P241,"/",1,1,1)</f>
        <v>wearables</v>
      </c>
    </row>
    <row r="242" spans="1:20">
      <c r="A242">
        <v>240</v>
      </c>
      <c r="B242" t="s">
        <v>1363</v>
      </c>
      <c r="C242" s="3" t="s">
        <v>1364</v>
      </c>
      <c r="D242">
        <v>29400</v>
      </c>
      <c r="E242">
        <v>123124</v>
      </c>
      <c r="F242" s="13" t="s">
        <v>8</v>
      </c>
      <c r="G242">
        <v>1784</v>
      </c>
      <c r="H242" t="s">
        <v>2000</v>
      </c>
      <c r="I242" t="s">
        <v>2001</v>
      </c>
      <c r="J242">
        <v>1281070800</v>
      </c>
      <c r="K242">
        <v>1281157200</v>
      </c>
      <c r="L242" s="20">
        <f t="shared" si="69"/>
        <v>40396.208333333336</v>
      </c>
      <c r="M242" s="20">
        <f t="shared" si="70"/>
        <v>40397.208333333336</v>
      </c>
      <c r="N242" t="b">
        <v>0</v>
      </c>
      <c r="O242" t="b">
        <v>0</v>
      </c>
      <c r="P242" t="s">
        <v>2006</v>
      </c>
      <c r="Q242" s="8">
        <f t="shared" si="66"/>
        <v>4.1878911564625847</v>
      </c>
      <c r="R242" s="14">
        <f t="shared" si="71"/>
        <v>69.02</v>
      </c>
      <c r="S242" s="16" t="str">
        <f>LEFT(P242,7)</f>
        <v>theater</v>
      </c>
      <c r="T242" s="16" t="str">
        <f>_xlfn.TEXTAFTER(P242,"/",1,1,1)</f>
        <v>plays</v>
      </c>
    </row>
    <row r="243" spans="1:20">
      <c r="A243">
        <v>241</v>
      </c>
      <c r="B243" t="s">
        <v>606</v>
      </c>
      <c r="C243" s="3" t="s">
        <v>607</v>
      </c>
      <c r="D243">
        <v>168500</v>
      </c>
      <c r="E243">
        <v>171729</v>
      </c>
      <c r="F243" s="13" t="s">
        <v>8</v>
      </c>
      <c r="G243">
        <v>1684</v>
      </c>
      <c r="H243" t="s">
        <v>2003</v>
      </c>
      <c r="I243" t="s">
        <v>2004</v>
      </c>
      <c r="J243">
        <v>1397365200</v>
      </c>
      <c r="K243">
        <v>1398229200</v>
      </c>
      <c r="L243" s="20">
        <f t="shared" si="69"/>
        <v>41742.208333333336</v>
      </c>
      <c r="M243" s="20">
        <f t="shared" si="70"/>
        <v>41752.208333333336</v>
      </c>
      <c r="N243" t="b">
        <v>0</v>
      </c>
      <c r="O243" t="b">
        <v>1</v>
      </c>
      <c r="P243" t="s">
        <v>2016</v>
      </c>
      <c r="Q243" s="8">
        <f t="shared" si="66"/>
        <v>1.0191632047477746</v>
      </c>
      <c r="R243" s="14">
        <f t="shared" si="71"/>
        <v>101.98</v>
      </c>
      <c r="S243" s="16" t="str">
        <f>LEFT(P243,10)</f>
        <v>publishing</v>
      </c>
      <c r="T243" s="16" t="str">
        <f>_xlfn.TEXTAFTER(P243,"/",1,1,1)</f>
        <v>nonfiction</v>
      </c>
    </row>
    <row r="244" spans="1:20">
      <c r="A244">
        <v>242</v>
      </c>
      <c r="B244" t="s">
        <v>745</v>
      </c>
      <c r="C244" s="3" t="s">
        <v>746</v>
      </c>
      <c r="D244">
        <v>8400</v>
      </c>
      <c r="E244">
        <v>10729</v>
      </c>
      <c r="F244" s="13" t="s">
        <v>8</v>
      </c>
      <c r="G244">
        <v>250</v>
      </c>
      <c r="H244" t="s">
        <v>2000</v>
      </c>
      <c r="I244" t="s">
        <v>2001</v>
      </c>
      <c r="J244">
        <v>1494392400</v>
      </c>
      <c r="K244">
        <v>1495256400</v>
      </c>
      <c r="L244" s="20">
        <f t="shared" si="69"/>
        <v>42865.208333333328</v>
      </c>
      <c r="M244" s="20">
        <f t="shared" si="70"/>
        <v>42875.208333333328</v>
      </c>
      <c r="N244" t="b">
        <v>0</v>
      </c>
      <c r="O244" t="b">
        <v>1</v>
      </c>
      <c r="P244" t="s">
        <v>2002</v>
      </c>
      <c r="Q244" s="8">
        <f t="shared" si="66"/>
        <v>1.2772619047619047</v>
      </c>
      <c r="R244" s="14">
        <f t="shared" si="71"/>
        <v>42.92</v>
      </c>
      <c r="S244" s="16" t="str">
        <f>LEFT(P244,5)</f>
        <v>music</v>
      </c>
      <c r="T244" s="16" t="str">
        <f>_xlfn.TEXTAFTER(P244,"/",1)</f>
        <v>rock</v>
      </c>
    </row>
    <row r="245" spans="1:20" ht="31.5">
      <c r="A245">
        <v>243</v>
      </c>
      <c r="B245" t="s">
        <v>564</v>
      </c>
      <c r="C245" s="3" t="s">
        <v>565</v>
      </c>
      <c r="D245">
        <v>2300</v>
      </c>
      <c r="E245">
        <v>10240</v>
      </c>
      <c r="F245" s="13" t="s">
        <v>8</v>
      </c>
      <c r="G245">
        <v>238</v>
      </c>
      <c r="H245" t="s">
        <v>2000</v>
      </c>
      <c r="I245" t="s">
        <v>2001</v>
      </c>
      <c r="J245">
        <v>1520143200</v>
      </c>
      <c r="K245">
        <v>1520402400</v>
      </c>
      <c r="L245" s="20">
        <f t="shared" si="69"/>
        <v>43163.25</v>
      </c>
      <c r="M245" s="20">
        <f t="shared" si="70"/>
        <v>43166.25</v>
      </c>
      <c r="N245" t="b">
        <v>0</v>
      </c>
      <c r="O245" t="b">
        <v>0</v>
      </c>
      <c r="P245" t="s">
        <v>2006</v>
      </c>
      <c r="Q245" s="8">
        <f t="shared" si="66"/>
        <v>4.4521739130434783</v>
      </c>
      <c r="R245" s="14">
        <f t="shared" si="71"/>
        <v>43.03</v>
      </c>
      <c r="S245" s="16" t="str">
        <f t="shared" ref="S245:S247" si="88">LEFT(P245,7)</f>
        <v>theater</v>
      </c>
      <c r="T245" s="16" t="str">
        <f t="shared" ref="T245:T247" si="89">_xlfn.TEXTAFTER(P245,"/",1,1,1)</f>
        <v>plays</v>
      </c>
    </row>
    <row r="246" spans="1:20" ht="31.5">
      <c r="A246">
        <v>244</v>
      </c>
      <c r="B246" t="s">
        <v>737</v>
      </c>
      <c r="C246" s="3" t="s">
        <v>738</v>
      </c>
      <c r="D246">
        <v>700</v>
      </c>
      <c r="E246">
        <v>3988</v>
      </c>
      <c r="F246" s="13" t="s">
        <v>8</v>
      </c>
      <c r="G246">
        <v>53</v>
      </c>
      <c r="H246" t="s">
        <v>2000</v>
      </c>
      <c r="I246" t="s">
        <v>2001</v>
      </c>
      <c r="J246">
        <v>1405314000</v>
      </c>
      <c r="K246">
        <v>1409806800</v>
      </c>
      <c r="L246" s="20">
        <f t="shared" si="69"/>
        <v>41834.208333333336</v>
      </c>
      <c r="M246" s="20">
        <f t="shared" si="70"/>
        <v>41886.208333333336</v>
      </c>
      <c r="N246" t="b">
        <v>0</v>
      </c>
      <c r="O246" t="b">
        <v>0</v>
      </c>
      <c r="P246" t="s">
        <v>2006</v>
      </c>
      <c r="Q246" s="8">
        <f t="shared" si="66"/>
        <v>5.6971428571428575</v>
      </c>
      <c r="R246" s="14">
        <f t="shared" si="71"/>
        <v>75.25</v>
      </c>
      <c r="S246" s="16" t="str">
        <f t="shared" si="88"/>
        <v>theater</v>
      </c>
      <c r="T246" s="16" t="str">
        <f t="shared" si="89"/>
        <v>plays</v>
      </c>
    </row>
    <row r="247" spans="1:20">
      <c r="A247">
        <v>245</v>
      </c>
      <c r="B247" t="s">
        <v>1519</v>
      </c>
      <c r="C247" s="3" t="s">
        <v>1520</v>
      </c>
      <c r="D247">
        <v>2900</v>
      </c>
      <c r="E247">
        <v>14771</v>
      </c>
      <c r="F247" s="13" t="s">
        <v>8</v>
      </c>
      <c r="G247">
        <v>214</v>
      </c>
      <c r="H247" t="s">
        <v>2000</v>
      </c>
      <c r="I247" t="s">
        <v>2001</v>
      </c>
      <c r="J247">
        <v>1396846800</v>
      </c>
      <c r="K247">
        <v>1396933200</v>
      </c>
      <c r="L247" s="20">
        <f t="shared" si="69"/>
        <v>41736.208333333336</v>
      </c>
      <c r="M247" s="20">
        <f t="shared" si="70"/>
        <v>41737.208333333336</v>
      </c>
      <c r="N247" t="b">
        <v>0</v>
      </c>
      <c r="O247" t="b">
        <v>0</v>
      </c>
      <c r="P247" t="s">
        <v>2006</v>
      </c>
      <c r="Q247" s="8">
        <f t="shared" si="66"/>
        <v>5.0934482758620687</v>
      </c>
      <c r="R247" s="14">
        <f t="shared" si="71"/>
        <v>69.02</v>
      </c>
      <c r="S247" s="16" t="str">
        <f t="shared" si="88"/>
        <v>theater</v>
      </c>
      <c r="T247" s="16" t="str">
        <f t="shared" si="89"/>
        <v>plays</v>
      </c>
    </row>
    <row r="248" spans="1:20">
      <c r="A248">
        <v>246</v>
      </c>
      <c r="B248" t="s">
        <v>1824</v>
      </c>
      <c r="C248" s="3" t="s">
        <v>1825</v>
      </c>
      <c r="D248">
        <v>4500</v>
      </c>
      <c r="E248">
        <v>14649</v>
      </c>
      <c r="F248" s="13" t="s">
        <v>8</v>
      </c>
      <c r="G248">
        <v>222</v>
      </c>
      <c r="H248" t="s">
        <v>2000</v>
      </c>
      <c r="I248" t="s">
        <v>2001</v>
      </c>
      <c r="J248">
        <v>1375678800</v>
      </c>
      <c r="K248">
        <v>1376024400</v>
      </c>
      <c r="L248" s="20">
        <f t="shared" si="69"/>
        <v>41491.208333333336</v>
      </c>
      <c r="M248" s="20">
        <f t="shared" si="70"/>
        <v>41495.208333333336</v>
      </c>
      <c r="N248" t="b">
        <v>0</v>
      </c>
      <c r="O248" t="b">
        <v>0</v>
      </c>
      <c r="P248" t="s">
        <v>2005</v>
      </c>
      <c r="Q248" s="8">
        <f t="shared" si="66"/>
        <v>3.2553333333333332</v>
      </c>
      <c r="R248" s="14">
        <f t="shared" si="71"/>
        <v>65.989999999999995</v>
      </c>
      <c r="S248" s="16" t="str">
        <f>LEFT(P248,10)</f>
        <v>technology</v>
      </c>
      <c r="T248" s="16" t="str">
        <f>_xlfn.TEXTAFTER(P248,"/",1,1,1)</f>
        <v>web</v>
      </c>
    </row>
    <row r="249" spans="1:20">
      <c r="A249">
        <v>247</v>
      </c>
      <c r="B249" t="s">
        <v>854</v>
      </c>
      <c r="C249" s="3" t="s">
        <v>855</v>
      </c>
      <c r="D249">
        <v>19800</v>
      </c>
      <c r="E249">
        <v>184658</v>
      </c>
      <c r="F249" s="13" t="s">
        <v>8</v>
      </c>
      <c r="G249">
        <v>1884</v>
      </c>
      <c r="H249" t="s">
        <v>2000</v>
      </c>
      <c r="I249" t="s">
        <v>2001</v>
      </c>
      <c r="J249">
        <v>1482386400</v>
      </c>
      <c r="K249">
        <v>1483682400</v>
      </c>
      <c r="L249" s="20">
        <f t="shared" si="69"/>
        <v>42726.25</v>
      </c>
      <c r="M249" s="20">
        <f t="shared" si="70"/>
        <v>42741.25</v>
      </c>
      <c r="N249" t="b">
        <v>0</v>
      </c>
      <c r="O249" t="b">
        <v>1</v>
      </c>
      <c r="P249" t="s">
        <v>2024</v>
      </c>
      <c r="Q249" s="8">
        <f t="shared" si="66"/>
        <v>9.3261616161616168</v>
      </c>
      <c r="R249" s="14">
        <f t="shared" si="71"/>
        <v>98.01</v>
      </c>
      <c r="S249" s="16" t="str">
        <f>LEFT(P249,10)</f>
        <v>publishing</v>
      </c>
      <c r="T249" s="16" t="str">
        <f>_xlfn.TEXTAFTER(P249,"/",1,1,1)</f>
        <v>fiction</v>
      </c>
    </row>
    <row r="250" spans="1:20">
      <c r="A250">
        <v>248</v>
      </c>
      <c r="B250" t="s">
        <v>1444</v>
      </c>
      <c r="C250" s="3" t="s">
        <v>1445</v>
      </c>
      <c r="D250">
        <v>6200</v>
      </c>
      <c r="E250">
        <v>13103</v>
      </c>
      <c r="F250" s="13" t="s">
        <v>8</v>
      </c>
      <c r="G250">
        <v>218</v>
      </c>
      <c r="H250" t="s">
        <v>2003</v>
      </c>
      <c r="I250" t="s">
        <v>2004</v>
      </c>
      <c r="J250">
        <v>1420005600</v>
      </c>
      <c r="K250">
        <v>1420437600</v>
      </c>
      <c r="L250" s="20">
        <f t="shared" si="69"/>
        <v>42004.25</v>
      </c>
      <c r="M250" s="20">
        <f t="shared" si="70"/>
        <v>42009.25</v>
      </c>
      <c r="N250" t="b">
        <v>0</v>
      </c>
      <c r="O250" t="b">
        <v>0</v>
      </c>
      <c r="P250" t="s">
        <v>2031</v>
      </c>
      <c r="Q250" s="8">
        <f t="shared" si="66"/>
        <v>2.1133870967741935</v>
      </c>
      <c r="R250" s="14">
        <f t="shared" si="71"/>
        <v>60.11</v>
      </c>
      <c r="S250" s="16" t="str">
        <f>LEFT(P250,5)</f>
        <v>games</v>
      </c>
      <c r="T250" s="16" t="str">
        <f>_xlfn.TEXTAFTER(P250,"/",1,TRUE,TRUE)</f>
        <v>mobile games</v>
      </c>
    </row>
    <row r="251" spans="1:20">
      <c r="A251">
        <v>249</v>
      </c>
      <c r="B251" t="s">
        <v>62</v>
      </c>
      <c r="C251" s="3" t="s">
        <v>63</v>
      </c>
      <c r="D251">
        <v>61500</v>
      </c>
      <c r="E251">
        <v>168095</v>
      </c>
      <c r="F251" s="13" t="s">
        <v>8</v>
      </c>
      <c r="G251">
        <v>6465</v>
      </c>
      <c r="H251" t="s">
        <v>2000</v>
      </c>
      <c r="I251" t="s">
        <v>2001</v>
      </c>
      <c r="J251">
        <v>1420178400</v>
      </c>
      <c r="K251">
        <v>1420783200</v>
      </c>
      <c r="L251" s="20">
        <f t="shared" si="69"/>
        <v>42006.25</v>
      </c>
      <c r="M251" s="20">
        <f t="shared" si="70"/>
        <v>42013.25</v>
      </c>
      <c r="N251" t="b">
        <v>0</v>
      </c>
      <c r="O251" t="b">
        <v>0</v>
      </c>
      <c r="P251" t="s">
        <v>2029</v>
      </c>
      <c r="Q251" s="8">
        <f t="shared" si="66"/>
        <v>2.7332520325203253</v>
      </c>
      <c r="R251" s="14">
        <f t="shared" si="71"/>
        <v>26</v>
      </c>
      <c r="S251" s="16" t="str">
        <f>LEFT(P251,10)</f>
        <v>publishing</v>
      </c>
      <c r="T251" s="16" t="str">
        <f>_xlfn.TEXTAFTER(P251,"/",1,1,1)</f>
        <v>translations</v>
      </c>
    </row>
    <row r="252" spans="1:20">
      <c r="A252">
        <v>250</v>
      </c>
      <c r="B252" t="s">
        <v>1440</v>
      </c>
      <c r="C252" s="3" t="s">
        <v>1441</v>
      </c>
      <c r="D252">
        <v>100</v>
      </c>
      <c r="E252">
        <v>3</v>
      </c>
      <c r="F252" s="13" t="s">
        <v>11</v>
      </c>
      <c r="G252">
        <v>1</v>
      </c>
      <c r="H252" t="s">
        <v>2000</v>
      </c>
      <c r="I252" t="s">
        <v>2001</v>
      </c>
      <c r="J252">
        <v>1264399200</v>
      </c>
      <c r="K252">
        <v>1267423200</v>
      </c>
      <c r="L252" s="20">
        <f t="shared" si="69"/>
        <v>40203.25</v>
      </c>
      <c r="M252" s="20">
        <f t="shared" si="70"/>
        <v>40238.25</v>
      </c>
      <c r="N252" t="b">
        <v>0</v>
      </c>
      <c r="O252" t="b">
        <v>0</v>
      </c>
      <c r="P252" t="s">
        <v>2002</v>
      </c>
      <c r="Q252" s="8">
        <f t="shared" si="66"/>
        <v>0.03</v>
      </c>
      <c r="R252" s="14">
        <f t="shared" si="71"/>
        <v>3</v>
      </c>
      <c r="S252" s="16" t="str">
        <f>LEFT(P252,5)</f>
        <v>music</v>
      </c>
      <c r="T252" s="16" t="str">
        <f>_xlfn.TEXTAFTER(P252,"/",1)</f>
        <v>rock</v>
      </c>
    </row>
    <row r="253" spans="1:20">
      <c r="A253">
        <v>251</v>
      </c>
      <c r="B253" t="s">
        <v>1601</v>
      </c>
      <c r="C253" s="3" t="s">
        <v>1602</v>
      </c>
      <c r="D253">
        <v>7100</v>
      </c>
      <c r="E253">
        <v>3840</v>
      </c>
      <c r="F253" s="13" t="s">
        <v>11</v>
      </c>
      <c r="G253">
        <v>101</v>
      </c>
      <c r="H253" t="s">
        <v>2000</v>
      </c>
      <c r="I253" t="s">
        <v>2001</v>
      </c>
      <c r="J253">
        <v>1355032800</v>
      </c>
      <c r="K253">
        <v>1355205600</v>
      </c>
      <c r="L253" s="20">
        <f t="shared" si="69"/>
        <v>41252.25</v>
      </c>
      <c r="M253" s="20">
        <f t="shared" si="70"/>
        <v>41254.25</v>
      </c>
      <c r="N253" t="b">
        <v>0</v>
      </c>
      <c r="O253" t="b">
        <v>0</v>
      </c>
      <c r="P253" t="s">
        <v>2006</v>
      </c>
      <c r="Q253" s="8">
        <f t="shared" si="66"/>
        <v>0.54084507042253516</v>
      </c>
      <c r="R253" s="14">
        <f t="shared" si="71"/>
        <v>38.020000000000003</v>
      </c>
      <c r="S253" s="16" t="str">
        <f t="shared" ref="S253:S254" si="90">LEFT(P253,7)</f>
        <v>theater</v>
      </c>
      <c r="T253" s="16" t="str">
        <f t="shared" ref="T253:T254" si="91">_xlfn.TEXTAFTER(P253,"/",1,1,1)</f>
        <v>plays</v>
      </c>
    </row>
    <row r="254" spans="1:20" ht="31.5">
      <c r="A254">
        <v>252</v>
      </c>
      <c r="B254" t="s">
        <v>1323</v>
      </c>
      <c r="C254" s="3" t="s">
        <v>1324</v>
      </c>
      <c r="D254">
        <v>1000</v>
      </c>
      <c r="E254">
        <v>6263</v>
      </c>
      <c r="F254" s="13" t="s">
        <v>8</v>
      </c>
      <c r="G254">
        <v>59</v>
      </c>
      <c r="H254" t="s">
        <v>2000</v>
      </c>
      <c r="I254" t="s">
        <v>2001</v>
      </c>
      <c r="J254">
        <v>1382677200</v>
      </c>
      <c r="K254">
        <v>1383109200</v>
      </c>
      <c r="L254" s="20">
        <f t="shared" si="69"/>
        <v>41572.208333333336</v>
      </c>
      <c r="M254" s="20">
        <f t="shared" si="70"/>
        <v>41577.208333333336</v>
      </c>
      <c r="N254" t="b">
        <v>0</v>
      </c>
      <c r="O254" t="b">
        <v>0</v>
      </c>
      <c r="P254" t="s">
        <v>2006</v>
      </c>
      <c r="Q254" s="8">
        <f t="shared" si="66"/>
        <v>6.2629999999999999</v>
      </c>
      <c r="R254" s="14">
        <f t="shared" si="71"/>
        <v>106.15</v>
      </c>
      <c r="S254" s="16" t="str">
        <f t="shared" si="90"/>
        <v>theater</v>
      </c>
      <c r="T254" s="16" t="str">
        <f t="shared" si="91"/>
        <v>plays</v>
      </c>
    </row>
    <row r="255" spans="1:20">
      <c r="A255">
        <v>253</v>
      </c>
      <c r="B255" t="s">
        <v>1487</v>
      </c>
      <c r="C255" s="3" t="s">
        <v>1488</v>
      </c>
      <c r="D255">
        <v>121500</v>
      </c>
      <c r="E255">
        <v>108161</v>
      </c>
      <c r="F255" s="13" t="s">
        <v>11</v>
      </c>
      <c r="G255">
        <v>1335</v>
      </c>
      <c r="H255" t="s">
        <v>1997</v>
      </c>
      <c r="I255" t="s">
        <v>1998</v>
      </c>
      <c r="J255">
        <v>1302238800</v>
      </c>
      <c r="K255">
        <v>1303275600</v>
      </c>
      <c r="L255" s="20">
        <f t="shared" si="69"/>
        <v>40641.208333333336</v>
      </c>
      <c r="M255" s="20">
        <f t="shared" si="70"/>
        <v>40653.208333333336</v>
      </c>
      <c r="N255" t="b">
        <v>0</v>
      </c>
      <c r="O255" t="b">
        <v>0</v>
      </c>
      <c r="P255" t="s">
        <v>2013</v>
      </c>
      <c r="Q255" s="8">
        <f t="shared" si="66"/>
        <v>0.8902139917695473</v>
      </c>
      <c r="R255" s="14">
        <f t="shared" si="71"/>
        <v>81.02</v>
      </c>
      <c r="S255" s="18" t="str">
        <f>LEFT(P255,12)</f>
        <v>film &amp; video</v>
      </c>
      <c r="T255" s="16" t="str">
        <f>_xlfn.TEXTAFTER(P255,"/",,TRUE,TRUE)</f>
        <v>drama</v>
      </c>
    </row>
    <row r="256" spans="1:20" ht="31.5">
      <c r="A256">
        <v>254</v>
      </c>
      <c r="B256" t="s">
        <v>105</v>
      </c>
      <c r="C256" s="3" t="s">
        <v>106</v>
      </c>
      <c r="D256">
        <v>4600</v>
      </c>
      <c r="E256">
        <v>8505</v>
      </c>
      <c r="F256" s="13" t="s">
        <v>8</v>
      </c>
      <c r="G256">
        <v>88</v>
      </c>
      <c r="H256" t="s">
        <v>2000</v>
      </c>
      <c r="I256" t="s">
        <v>2001</v>
      </c>
      <c r="J256">
        <v>1487656800</v>
      </c>
      <c r="K256">
        <v>1487829600</v>
      </c>
      <c r="L256" s="20">
        <f t="shared" si="69"/>
        <v>42787.25</v>
      </c>
      <c r="M256" s="20">
        <f t="shared" si="70"/>
        <v>42789.25</v>
      </c>
      <c r="N256" t="b">
        <v>0</v>
      </c>
      <c r="O256" t="b">
        <v>0</v>
      </c>
      <c r="P256" t="s">
        <v>2016</v>
      </c>
      <c r="Q256" s="8">
        <f t="shared" si="66"/>
        <v>1.8489130434782608</v>
      </c>
      <c r="R256" s="14">
        <f t="shared" si="71"/>
        <v>96.65</v>
      </c>
      <c r="S256" s="16" t="str">
        <f>LEFT(P256,10)</f>
        <v>publishing</v>
      </c>
      <c r="T256" s="16" t="str">
        <f>_xlfn.TEXTAFTER(P256,"/",1,1,1)</f>
        <v>nonfiction</v>
      </c>
    </row>
    <row r="257" spans="1:20" ht="31.5">
      <c r="A257">
        <v>255</v>
      </c>
      <c r="B257" t="s">
        <v>1495</v>
      </c>
      <c r="C257" s="3" t="s">
        <v>1496</v>
      </c>
      <c r="D257">
        <v>80500</v>
      </c>
      <c r="E257">
        <v>96735</v>
      </c>
      <c r="F257" s="13" t="s">
        <v>8</v>
      </c>
      <c r="G257">
        <v>1697</v>
      </c>
      <c r="H257" t="s">
        <v>2000</v>
      </c>
      <c r="I257" t="s">
        <v>2001</v>
      </c>
      <c r="J257">
        <v>1297836000</v>
      </c>
      <c r="K257">
        <v>1298268000</v>
      </c>
      <c r="L257" s="20">
        <f t="shared" si="69"/>
        <v>40590.25</v>
      </c>
      <c r="M257" s="20">
        <f t="shared" si="70"/>
        <v>40595.25</v>
      </c>
      <c r="N257" t="b">
        <v>0</v>
      </c>
      <c r="O257" t="b">
        <v>1</v>
      </c>
      <c r="P257" t="s">
        <v>2002</v>
      </c>
      <c r="Q257" s="8">
        <f t="shared" si="66"/>
        <v>1.2016770186335404</v>
      </c>
      <c r="R257" s="14">
        <f t="shared" si="71"/>
        <v>57</v>
      </c>
      <c r="S257" s="16" t="str">
        <f t="shared" ref="S257:S258" si="92">LEFT(P257,5)</f>
        <v>music</v>
      </c>
      <c r="T257" s="16" t="str">
        <f t="shared" ref="T257:T258" si="93">_xlfn.TEXTAFTER(P257,"/",1)</f>
        <v>rock</v>
      </c>
    </row>
    <row r="258" spans="1:20">
      <c r="A258">
        <v>256</v>
      </c>
      <c r="B258" t="s">
        <v>1648</v>
      </c>
      <c r="C258" s="3" t="s">
        <v>1649</v>
      </c>
      <c r="D258">
        <v>4100</v>
      </c>
      <c r="E258">
        <v>959</v>
      </c>
      <c r="F258" s="13" t="s">
        <v>11</v>
      </c>
      <c r="G258">
        <v>15</v>
      </c>
      <c r="H258" t="s">
        <v>2009</v>
      </c>
      <c r="I258" t="s">
        <v>2010</v>
      </c>
      <c r="J258">
        <v>1453615200</v>
      </c>
      <c r="K258">
        <v>1456812000</v>
      </c>
      <c r="L258" s="20">
        <f t="shared" si="69"/>
        <v>42393.25</v>
      </c>
      <c r="M258" s="20">
        <f t="shared" si="70"/>
        <v>42430.25</v>
      </c>
      <c r="N258" t="b">
        <v>0</v>
      </c>
      <c r="O258" t="b">
        <v>0</v>
      </c>
      <c r="P258" t="s">
        <v>2002</v>
      </c>
      <c r="Q258" s="8">
        <f t="shared" ref="Q258:Q321" si="94">E258/D258</f>
        <v>0.23390243902439026</v>
      </c>
      <c r="R258" s="14">
        <f t="shared" si="71"/>
        <v>63.93</v>
      </c>
      <c r="S258" s="16" t="str">
        <f t="shared" si="92"/>
        <v>music</v>
      </c>
      <c r="T258" s="16" t="str">
        <f t="shared" si="93"/>
        <v>rock</v>
      </c>
    </row>
    <row r="259" spans="1:20">
      <c r="A259">
        <v>257</v>
      </c>
      <c r="B259" t="s">
        <v>1895</v>
      </c>
      <c r="C259" s="3" t="s">
        <v>1896</v>
      </c>
      <c r="D259">
        <v>5700</v>
      </c>
      <c r="E259">
        <v>8322</v>
      </c>
      <c r="F259" s="13" t="s">
        <v>8</v>
      </c>
      <c r="G259">
        <v>92</v>
      </c>
      <c r="H259" t="s">
        <v>2000</v>
      </c>
      <c r="I259" t="s">
        <v>2001</v>
      </c>
      <c r="J259">
        <v>1362463200</v>
      </c>
      <c r="K259">
        <v>1363669200</v>
      </c>
      <c r="L259" s="20">
        <f t="shared" ref="L259:L322" si="95">(((J259/60)/60)/24)+DATE(1970,1,1)</f>
        <v>41338.25</v>
      </c>
      <c r="M259" s="20">
        <f t="shared" ref="M259:M322" si="96">((K259/60)/60/24)+DATE(1970,1,1)</f>
        <v>41352.208333333336</v>
      </c>
      <c r="N259" t="b">
        <v>0</v>
      </c>
      <c r="O259" t="b">
        <v>0</v>
      </c>
      <c r="P259" t="s">
        <v>2006</v>
      </c>
      <c r="Q259" s="8">
        <f t="shared" si="94"/>
        <v>1.46</v>
      </c>
      <c r="R259" s="14">
        <f t="shared" ref="R259:R322" si="97">ROUND(E259/G259, 2)</f>
        <v>90.46</v>
      </c>
      <c r="S259" s="16" t="str">
        <f t="shared" ref="S259:S260" si="98">LEFT(P259,7)</f>
        <v>theater</v>
      </c>
      <c r="T259" s="16" t="str">
        <f t="shared" ref="T259:T260" si="99">_xlfn.TEXTAFTER(P259,"/",1,1,1)</f>
        <v>plays</v>
      </c>
    </row>
    <row r="260" spans="1:20">
      <c r="A260">
        <v>258</v>
      </c>
      <c r="B260" t="s">
        <v>455</v>
      </c>
      <c r="C260" s="3" t="s">
        <v>456</v>
      </c>
      <c r="D260">
        <v>5000</v>
      </c>
      <c r="E260">
        <v>13424</v>
      </c>
      <c r="F260" s="13" t="s">
        <v>8</v>
      </c>
      <c r="G260">
        <v>186</v>
      </c>
      <c r="H260" t="s">
        <v>2000</v>
      </c>
      <c r="I260" t="s">
        <v>2001</v>
      </c>
      <c r="J260">
        <v>1481176800</v>
      </c>
      <c r="K260">
        <v>1482904800</v>
      </c>
      <c r="L260" s="20">
        <f t="shared" si="95"/>
        <v>42712.25</v>
      </c>
      <c r="M260" s="20">
        <f t="shared" si="96"/>
        <v>42732.25</v>
      </c>
      <c r="N260" t="b">
        <v>0</v>
      </c>
      <c r="O260" t="b">
        <v>1</v>
      </c>
      <c r="P260" t="s">
        <v>2006</v>
      </c>
      <c r="Q260" s="8">
        <f t="shared" si="94"/>
        <v>2.6848000000000001</v>
      </c>
      <c r="R260" s="14">
        <f t="shared" si="97"/>
        <v>72.17</v>
      </c>
      <c r="S260" s="16" t="str">
        <f t="shared" si="98"/>
        <v>theater</v>
      </c>
      <c r="T260" s="16" t="str">
        <f t="shared" si="99"/>
        <v>plays</v>
      </c>
    </row>
    <row r="261" spans="1:20" ht="31.5">
      <c r="A261">
        <v>259</v>
      </c>
      <c r="B261" t="s">
        <v>1846</v>
      </c>
      <c r="C261" s="3" t="s">
        <v>1847</v>
      </c>
      <c r="D261">
        <v>1800</v>
      </c>
      <c r="E261">
        <v>10755</v>
      </c>
      <c r="F261" s="13" t="s">
        <v>8</v>
      </c>
      <c r="G261">
        <v>138</v>
      </c>
      <c r="H261" t="s">
        <v>2000</v>
      </c>
      <c r="I261" t="s">
        <v>2001</v>
      </c>
      <c r="J261">
        <v>1354946400</v>
      </c>
      <c r="K261">
        <v>1356588000</v>
      </c>
      <c r="L261" s="20">
        <f t="shared" si="95"/>
        <v>41251.25</v>
      </c>
      <c r="M261" s="20">
        <f t="shared" si="96"/>
        <v>41270.25</v>
      </c>
      <c r="N261" t="b">
        <v>1</v>
      </c>
      <c r="O261" t="b">
        <v>0</v>
      </c>
      <c r="P261" t="s">
        <v>2025</v>
      </c>
      <c r="Q261" s="8">
        <f t="shared" si="94"/>
        <v>5.9749999999999996</v>
      </c>
      <c r="R261" s="14">
        <f t="shared" si="97"/>
        <v>77.930000000000007</v>
      </c>
      <c r="S261" s="16" t="str">
        <f>LEFT(P261,11)</f>
        <v>photography</v>
      </c>
      <c r="T261" s="16" t="str">
        <f>_xlfn.TEXTAFTER(P261,"/",1,1,1)</f>
        <v>photography books</v>
      </c>
    </row>
    <row r="262" spans="1:20">
      <c r="A262">
        <v>260</v>
      </c>
      <c r="B262" t="s">
        <v>28</v>
      </c>
      <c r="C262" s="3" t="s">
        <v>29</v>
      </c>
      <c r="D262">
        <v>6300</v>
      </c>
      <c r="E262">
        <v>9935</v>
      </c>
      <c r="F262" s="13" t="s">
        <v>8</v>
      </c>
      <c r="G262">
        <v>261</v>
      </c>
      <c r="H262" t="s">
        <v>2000</v>
      </c>
      <c r="I262" t="s">
        <v>2001</v>
      </c>
      <c r="J262">
        <v>1348808400</v>
      </c>
      <c r="K262">
        <v>1349845200</v>
      </c>
      <c r="L262" s="20">
        <f t="shared" si="95"/>
        <v>41180.208333333336</v>
      </c>
      <c r="M262" s="20">
        <f t="shared" si="96"/>
        <v>41192.208333333336</v>
      </c>
      <c r="N262" t="b">
        <v>0</v>
      </c>
      <c r="O262" t="b">
        <v>0</v>
      </c>
      <c r="P262" t="s">
        <v>2002</v>
      </c>
      <c r="Q262" s="8">
        <f t="shared" si="94"/>
        <v>1.5769841269841269</v>
      </c>
      <c r="R262" s="14">
        <f t="shared" si="97"/>
        <v>38.07</v>
      </c>
      <c r="S262" s="16" t="str">
        <f t="shared" ref="S262:S264" si="100">LEFT(P262,5)</f>
        <v>music</v>
      </c>
      <c r="T262" s="16" t="str">
        <f t="shared" ref="T262:T264" si="101">_xlfn.TEXTAFTER(P262,"/",1)</f>
        <v>rock</v>
      </c>
    </row>
    <row r="263" spans="1:20" ht="31.5">
      <c r="A263">
        <v>261</v>
      </c>
      <c r="B263" t="s">
        <v>1092</v>
      </c>
      <c r="C263" s="3" t="s">
        <v>1093</v>
      </c>
      <c r="D263">
        <v>84300</v>
      </c>
      <c r="E263">
        <v>26303</v>
      </c>
      <c r="F263" s="13" t="s">
        <v>11</v>
      </c>
      <c r="G263">
        <v>454</v>
      </c>
      <c r="H263" t="s">
        <v>2000</v>
      </c>
      <c r="I263" t="s">
        <v>2001</v>
      </c>
      <c r="J263">
        <v>1282712400</v>
      </c>
      <c r="K263">
        <v>1283058000</v>
      </c>
      <c r="L263" s="20">
        <f t="shared" si="95"/>
        <v>40415.208333333336</v>
      </c>
      <c r="M263" s="20">
        <f t="shared" si="96"/>
        <v>40419.208333333336</v>
      </c>
      <c r="N263" t="b">
        <v>0</v>
      </c>
      <c r="O263" t="b">
        <v>1</v>
      </c>
      <c r="P263" t="s">
        <v>2002</v>
      </c>
      <c r="Q263" s="8">
        <f t="shared" si="94"/>
        <v>0.31201660735468567</v>
      </c>
      <c r="R263" s="14">
        <f t="shared" si="97"/>
        <v>57.94</v>
      </c>
      <c r="S263" s="16" t="str">
        <f t="shared" si="100"/>
        <v>music</v>
      </c>
      <c r="T263" s="16" t="str">
        <f t="shared" si="101"/>
        <v>rock</v>
      </c>
    </row>
    <row r="264" spans="1:20">
      <c r="A264">
        <v>262</v>
      </c>
      <c r="B264" t="s">
        <v>993</v>
      </c>
      <c r="C264" s="3" t="s">
        <v>994</v>
      </c>
      <c r="D264">
        <v>1700</v>
      </c>
      <c r="E264">
        <v>5328</v>
      </c>
      <c r="F264" s="13" t="s">
        <v>8</v>
      </c>
      <c r="G264">
        <v>107</v>
      </c>
      <c r="H264" t="s">
        <v>2000</v>
      </c>
      <c r="I264" t="s">
        <v>2001</v>
      </c>
      <c r="J264">
        <v>1301979600</v>
      </c>
      <c r="K264">
        <v>1304226000</v>
      </c>
      <c r="L264" s="20">
        <f t="shared" si="95"/>
        <v>40638.208333333336</v>
      </c>
      <c r="M264" s="20">
        <f t="shared" si="96"/>
        <v>40664.208333333336</v>
      </c>
      <c r="N264" t="b">
        <v>0</v>
      </c>
      <c r="O264" t="b">
        <v>1</v>
      </c>
      <c r="P264" t="s">
        <v>2014</v>
      </c>
      <c r="Q264" s="8">
        <f t="shared" si="94"/>
        <v>3.1341176470588237</v>
      </c>
      <c r="R264" s="14">
        <f t="shared" si="97"/>
        <v>49.79</v>
      </c>
      <c r="S264" s="16" t="str">
        <f t="shared" si="100"/>
        <v>music</v>
      </c>
      <c r="T264" s="16" t="str">
        <f t="shared" si="101"/>
        <v>indie rock</v>
      </c>
    </row>
    <row r="265" spans="1:20">
      <c r="A265">
        <v>263</v>
      </c>
      <c r="B265" t="s">
        <v>1810</v>
      </c>
      <c r="C265" s="3" t="s">
        <v>1811</v>
      </c>
      <c r="D265">
        <v>2900</v>
      </c>
      <c r="E265">
        <v>10756</v>
      </c>
      <c r="F265" s="13" t="s">
        <v>8</v>
      </c>
      <c r="G265">
        <v>199</v>
      </c>
      <c r="H265" t="s">
        <v>2000</v>
      </c>
      <c r="I265" t="s">
        <v>2001</v>
      </c>
      <c r="J265">
        <v>1263016800</v>
      </c>
      <c r="K265">
        <v>1263016800</v>
      </c>
      <c r="L265" s="20">
        <f t="shared" si="95"/>
        <v>40187.25</v>
      </c>
      <c r="M265" s="20">
        <f t="shared" si="96"/>
        <v>40187.25</v>
      </c>
      <c r="N265" t="b">
        <v>0</v>
      </c>
      <c r="O265" t="b">
        <v>0</v>
      </c>
      <c r="P265" t="s">
        <v>2025</v>
      </c>
      <c r="Q265" s="8">
        <f t="shared" si="94"/>
        <v>3.7089655172413791</v>
      </c>
      <c r="R265" s="14">
        <f t="shared" si="97"/>
        <v>54.05</v>
      </c>
      <c r="S265" s="16" t="str">
        <f>LEFT(P265,11)</f>
        <v>photography</v>
      </c>
      <c r="T265" s="16" t="str">
        <f>_xlfn.TEXTAFTER(P265,"/",1,1,1)</f>
        <v>photography books</v>
      </c>
    </row>
    <row r="266" spans="1:20">
      <c r="A266">
        <v>264</v>
      </c>
      <c r="B266" t="s">
        <v>614</v>
      </c>
      <c r="C266" s="3" t="s">
        <v>615</v>
      </c>
      <c r="D266">
        <v>45600</v>
      </c>
      <c r="E266">
        <v>165375</v>
      </c>
      <c r="F266" s="13" t="s">
        <v>8</v>
      </c>
      <c r="G266">
        <v>5512</v>
      </c>
      <c r="H266" t="s">
        <v>2000</v>
      </c>
      <c r="I266" t="s">
        <v>2001</v>
      </c>
      <c r="J266">
        <v>1360648800</v>
      </c>
      <c r="K266">
        <v>1362031200</v>
      </c>
      <c r="L266" s="20">
        <f t="shared" si="95"/>
        <v>41317.25</v>
      </c>
      <c r="M266" s="20">
        <f t="shared" si="96"/>
        <v>41333.25</v>
      </c>
      <c r="N266" t="b">
        <v>0</v>
      </c>
      <c r="O266" t="b">
        <v>0</v>
      </c>
      <c r="P266" t="s">
        <v>2006</v>
      </c>
      <c r="Q266" s="8">
        <f t="shared" si="94"/>
        <v>3.6266447368421053</v>
      </c>
      <c r="R266" s="14">
        <f t="shared" si="97"/>
        <v>30</v>
      </c>
      <c r="S266" s="16" t="str">
        <f t="shared" ref="S266:S267" si="102">LEFT(P266,7)</f>
        <v>theater</v>
      </c>
      <c r="T266" s="16" t="str">
        <f t="shared" ref="T266:T267" si="103">_xlfn.TEXTAFTER(P266,"/",1,1,1)</f>
        <v>plays</v>
      </c>
    </row>
    <row r="267" spans="1:20">
      <c r="A267">
        <v>265</v>
      </c>
      <c r="B267" t="s">
        <v>965</v>
      </c>
      <c r="C267" s="3" t="s">
        <v>966</v>
      </c>
      <c r="D267">
        <v>4900</v>
      </c>
      <c r="E267">
        <v>6031</v>
      </c>
      <c r="F267" s="13" t="s">
        <v>8</v>
      </c>
      <c r="G267">
        <v>86</v>
      </c>
      <c r="H267" t="s">
        <v>2000</v>
      </c>
      <c r="I267" t="s">
        <v>2001</v>
      </c>
      <c r="J267">
        <v>1451800800</v>
      </c>
      <c r="K267">
        <v>1455602400</v>
      </c>
      <c r="L267" s="20">
        <f t="shared" si="95"/>
        <v>42372.25</v>
      </c>
      <c r="M267" s="20">
        <f t="shared" si="96"/>
        <v>42416.25</v>
      </c>
      <c r="N267" t="b">
        <v>0</v>
      </c>
      <c r="O267" t="b">
        <v>0</v>
      </c>
      <c r="P267" t="s">
        <v>2006</v>
      </c>
      <c r="Q267" s="8">
        <f t="shared" si="94"/>
        <v>1.2308163265306122</v>
      </c>
      <c r="R267" s="14">
        <f t="shared" si="97"/>
        <v>70.13</v>
      </c>
      <c r="S267" s="16" t="str">
        <f t="shared" si="102"/>
        <v>theater</v>
      </c>
      <c r="T267" s="16" t="str">
        <f t="shared" si="103"/>
        <v>plays</v>
      </c>
    </row>
    <row r="268" spans="1:20">
      <c r="A268">
        <v>266</v>
      </c>
      <c r="B268" t="s">
        <v>332</v>
      </c>
      <c r="C268" s="3" t="s">
        <v>333</v>
      </c>
      <c r="D268">
        <v>111900</v>
      </c>
      <c r="E268">
        <v>85902</v>
      </c>
      <c r="F268" s="13" t="s">
        <v>11</v>
      </c>
      <c r="G268">
        <v>3182</v>
      </c>
      <c r="H268" t="s">
        <v>2022</v>
      </c>
      <c r="I268" t="s">
        <v>2023</v>
      </c>
      <c r="J268">
        <v>1415340000</v>
      </c>
      <c r="K268">
        <v>1418191200</v>
      </c>
      <c r="L268" s="20">
        <f t="shared" si="95"/>
        <v>41950.25</v>
      </c>
      <c r="M268" s="20">
        <f t="shared" si="96"/>
        <v>41983.25</v>
      </c>
      <c r="N268" t="b">
        <v>0</v>
      </c>
      <c r="O268" t="b">
        <v>1</v>
      </c>
      <c r="P268" t="s">
        <v>2028</v>
      </c>
      <c r="Q268" s="8">
        <f t="shared" si="94"/>
        <v>0.76766756032171579</v>
      </c>
      <c r="R268" s="14">
        <f t="shared" si="97"/>
        <v>27</v>
      </c>
      <c r="S268" s="16" t="str">
        <f>LEFT(P268,5)</f>
        <v>music</v>
      </c>
      <c r="T268" s="16" t="str">
        <f>_xlfn.TEXTAFTER(P268,"/",1)</f>
        <v>jazz</v>
      </c>
    </row>
    <row r="269" spans="1:20">
      <c r="A269">
        <v>267</v>
      </c>
      <c r="B269" t="s">
        <v>6</v>
      </c>
      <c r="C269" s="3" t="s">
        <v>7</v>
      </c>
      <c r="D269">
        <v>61600</v>
      </c>
      <c r="E269">
        <v>143910</v>
      </c>
      <c r="F269" s="13" t="s">
        <v>8</v>
      </c>
      <c r="G269">
        <v>2768</v>
      </c>
      <c r="H269" t="s">
        <v>2003</v>
      </c>
      <c r="I269" t="s">
        <v>2004</v>
      </c>
      <c r="J269">
        <v>1351054800</v>
      </c>
      <c r="K269">
        <v>1352440800</v>
      </c>
      <c r="L269" s="20">
        <f t="shared" si="95"/>
        <v>41206.208333333336</v>
      </c>
      <c r="M269" s="20">
        <f t="shared" si="96"/>
        <v>41222.25</v>
      </c>
      <c r="N269" t="b">
        <v>0</v>
      </c>
      <c r="O269" t="b">
        <v>0</v>
      </c>
      <c r="P269" t="s">
        <v>2006</v>
      </c>
      <c r="Q269" s="8">
        <f t="shared" si="94"/>
        <v>2.3362012987012988</v>
      </c>
      <c r="R269" s="14">
        <f t="shared" si="97"/>
        <v>51.99</v>
      </c>
      <c r="S269" s="16" t="str">
        <f>LEFT(P269,7)</f>
        <v>theater</v>
      </c>
      <c r="T269" s="16" t="str">
        <f>_xlfn.TEXTAFTER(P269,"/",1,1,1)</f>
        <v>plays</v>
      </c>
    </row>
    <row r="270" spans="1:20">
      <c r="A270">
        <v>268</v>
      </c>
      <c r="B270" t="s">
        <v>210</v>
      </c>
      <c r="C270" s="3" t="s">
        <v>211</v>
      </c>
      <c r="D270">
        <v>1500</v>
      </c>
      <c r="E270">
        <v>2708</v>
      </c>
      <c r="F270" s="13" t="s">
        <v>8</v>
      </c>
      <c r="G270">
        <v>48</v>
      </c>
      <c r="H270" t="s">
        <v>2000</v>
      </c>
      <c r="I270" t="s">
        <v>2001</v>
      </c>
      <c r="J270">
        <v>1349326800</v>
      </c>
      <c r="K270">
        <v>1353304800</v>
      </c>
      <c r="L270" s="20">
        <f t="shared" si="95"/>
        <v>41186.208333333336</v>
      </c>
      <c r="M270" s="20">
        <f t="shared" si="96"/>
        <v>41232.25</v>
      </c>
      <c r="N270" t="b">
        <v>0</v>
      </c>
      <c r="O270" t="b">
        <v>0</v>
      </c>
      <c r="P270" t="s">
        <v>2011</v>
      </c>
      <c r="Q270" s="8">
        <f t="shared" si="94"/>
        <v>1.8053333333333332</v>
      </c>
      <c r="R270" s="14">
        <f t="shared" si="97"/>
        <v>56.42</v>
      </c>
      <c r="S270" s="18" t="str">
        <f t="shared" ref="S270:S271" si="104">LEFT(P270,12)</f>
        <v>film &amp; video</v>
      </c>
      <c r="T270" s="16" t="str">
        <f t="shared" ref="T270:T271" si="105">_xlfn.TEXTAFTER(P270,"/",,TRUE,TRUE)</f>
        <v>documentary</v>
      </c>
    </row>
    <row r="271" spans="1:20">
      <c r="A271">
        <v>269</v>
      </c>
      <c r="B271" t="s">
        <v>1138</v>
      </c>
      <c r="C271" s="3" t="s">
        <v>1139</v>
      </c>
      <c r="D271">
        <v>3500</v>
      </c>
      <c r="E271">
        <v>8842</v>
      </c>
      <c r="F271" s="13" t="s">
        <v>8</v>
      </c>
      <c r="G271">
        <v>87</v>
      </c>
      <c r="H271" t="s">
        <v>2000</v>
      </c>
      <c r="I271" t="s">
        <v>2001</v>
      </c>
      <c r="J271">
        <v>1548914400</v>
      </c>
      <c r="K271">
        <v>1550728800</v>
      </c>
      <c r="L271" s="20">
        <f t="shared" si="95"/>
        <v>43496.25</v>
      </c>
      <c r="M271" s="20">
        <f t="shared" si="96"/>
        <v>43517.25</v>
      </c>
      <c r="N271" t="b">
        <v>0</v>
      </c>
      <c r="O271" t="b">
        <v>0</v>
      </c>
      <c r="P271" t="s">
        <v>2030</v>
      </c>
      <c r="Q271" s="8">
        <f t="shared" si="94"/>
        <v>2.5262857142857142</v>
      </c>
      <c r="R271" s="14">
        <f t="shared" si="97"/>
        <v>101.63</v>
      </c>
      <c r="S271" s="18" t="str">
        <f t="shared" si="104"/>
        <v>film &amp; video</v>
      </c>
      <c r="T271" s="16" t="str">
        <f t="shared" si="105"/>
        <v>television</v>
      </c>
    </row>
    <row r="272" spans="1:20">
      <c r="A272">
        <v>270</v>
      </c>
      <c r="B272" t="s">
        <v>1565</v>
      </c>
      <c r="C272" s="3" t="s">
        <v>1566</v>
      </c>
      <c r="D272">
        <v>173900</v>
      </c>
      <c r="E272">
        <v>47260</v>
      </c>
      <c r="F272" s="13" t="s">
        <v>27</v>
      </c>
      <c r="G272">
        <v>1890</v>
      </c>
      <c r="H272" t="s">
        <v>2000</v>
      </c>
      <c r="I272" t="s">
        <v>2001</v>
      </c>
      <c r="J272">
        <v>1291269600</v>
      </c>
      <c r="K272">
        <v>1291442400</v>
      </c>
      <c r="L272" s="20">
        <f t="shared" si="95"/>
        <v>40514.25</v>
      </c>
      <c r="M272" s="20">
        <f t="shared" si="96"/>
        <v>40516.25</v>
      </c>
      <c r="N272" t="b">
        <v>0</v>
      </c>
      <c r="O272" t="b">
        <v>0</v>
      </c>
      <c r="P272" t="s">
        <v>2018</v>
      </c>
      <c r="Q272" s="8">
        <f t="shared" si="94"/>
        <v>0.27176538240368026</v>
      </c>
      <c r="R272" s="14">
        <f t="shared" si="97"/>
        <v>25.01</v>
      </c>
      <c r="S272" s="16" t="str">
        <f>LEFT(P272,5)</f>
        <v>games</v>
      </c>
      <c r="T272" s="16" t="str">
        <f>_xlfn.TEXTAFTER(P272,"/",1,TRUE,TRUE)</f>
        <v>video games</v>
      </c>
    </row>
    <row r="273" spans="1:20" ht="31.5">
      <c r="A273">
        <v>271</v>
      </c>
      <c r="B273" t="s">
        <v>521</v>
      </c>
      <c r="C273" s="3" t="s">
        <v>522</v>
      </c>
      <c r="D273">
        <v>153700</v>
      </c>
      <c r="E273">
        <v>1953</v>
      </c>
      <c r="F273" s="13" t="s">
        <v>98</v>
      </c>
      <c r="G273">
        <v>61</v>
      </c>
      <c r="H273" t="s">
        <v>2000</v>
      </c>
      <c r="I273" t="s">
        <v>2001</v>
      </c>
      <c r="J273">
        <v>1449468000</v>
      </c>
      <c r="K273">
        <v>1452146400</v>
      </c>
      <c r="L273" s="20">
        <f t="shared" si="95"/>
        <v>42345.25</v>
      </c>
      <c r="M273" s="20">
        <f t="shared" si="96"/>
        <v>42376.25</v>
      </c>
      <c r="N273" t="b">
        <v>0</v>
      </c>
      <c r="O273" t="b">
        <v>0</v>
      </c>
      <c r="P273" t="s">
        <v>2025</v>
      </c>
      <c r="Q273" s="8">
        <f t="shared" si="94"/>
        <v>1.2706571242680547E-2</v>
      </c>
      <c r="R273" s="14">
        <f t="shared" si="97"/>
        <v>32.020000000000003</v>
      </c>
      <c r="S273" s="16" t="str">
        <f>LEFT(P273,11)</f>
        <v>photography</v>
      </c>
      <c r="T273" s="16" t="str">
        <f>_xlfn.TEXTAFTER(P273,"/",1,1,1)</f>
        <v>photography books</v>
      </c>
    </row>
    <row r="274" spans="1:20">
      <c r="A274">
        <v>272</v>
      </c>
      <c r="B274" t="s">
        <v>777</v>
      </c>
      <c r="C274" s="3" t="s">
        <v>778</v>
      </c>
      <c r="D274">
        <v>51100</v>
      </c>
      <c r="E274">
        <v>155349</v>
      </c>
      <c r="F274" s="13" t="s">
        <v>8</v>
      </c>
      <c r="G274">
        <v>1894</v>
      </c>
      <c r="H274" t="s">
        <v>2000</v>
      </c>
      <c r="I274" t="s">
        <v>2001</v>
      </c>
      <c r="J274">
        <v>1562734800</v>
      </c>
      <c r="K274">
        <v>1564894800</v>
      </c>
      <c r="L274" s="20">
        <f t="shared" si="95"/>
        <v>43656.208333333328</v>
      </c>
      <c r="M274" s="20">
        <f t="shared" si="96"/>
        <v>43681.208333333328</v>
      </c>
      <c r="N274" t="b">
        <v>0</v>
      </c>
      <c r="O274" t="b">
        <v>1</v>
      </c>
      <c r="P274" t="s">
        <v>2006</v>
      </c>
      <c r="Q274" s="8">
        <f t="shared" si="94"/>
        <v>3.0400978473581213</v>
      </c>
      <c r="R274" s="14">
        <f t="shared" si="97"/>
        <v>82.02</v>
      </c>
      <c r="S274" s="16" t="str">
        <f t="shared" ref="S274:S276" si="106">LEFT(P274,7)</f>
        <v>theater</v>
      </c>
      <c r="T274" s="16" t="str">
        <f t="shared" ref="T274:T276" si="107">_xlfn.TEXTAFTER(P274,"/",1,1,1)</f>
        <v>plays</v>
      </c>
    </row>
    <row r="275" spans="1:20">
      <c r="A275">
        <v>273</v>
      </c>
      <c r="B275" t="s">
        <v>1734</v>
      </c>
      <c r="C275" s="3" t="s">
        <v>1735</v>
      </c>
      <c r="D275">
        <v>7800</v>
      </c>
      <c r="E275">
        <v>10704</v>
      </c>
      <c r="F275" s="13" t="s">
        <v>8</v>
      </c>
      <c r="G275">
        <v>282</v>
      </c>
      <c r="H275" t="s">
        <v>1997</v>
      </c>
      <c r="I275" t="s">
        <v>1998</v>
      </c>
      <c r="J275">
        <v>1505624400</v>
      </c>
      <c r="K275">
        <v>1505883600</v>
      </c>
      <c r="L275" s="20">
        <f t="shared" si="95"/>
        <v>42995.208333333328</v>
      </c>
      <c r="M275" s="20">
        <f t="shared" si="96"/>
        <v>42998.208333333328</v>
      </c>
      <c r="N275" t="b">
        <v>0</v>
      </c>
      <c r="O275" t="b">
        <v>0</v>
      </c>
      <c r="P275" t="s">
        <v>2006</v>
      </c>
      <c r="Q275" s="8">
        <f t="shared" si="94"/>
        <v>1.3723076923076922</v>
      </c>
      <c r="R275" s="14">
        <f t="shared" si="97"/>
        <v>37.96</v>
      </c>
      <c r="S275" s="16" t="str">
        <f t="shared" si="106"/>
        <v>theater</v>
      </c>
      <c r="T275" s="16" t="str">
        <f t="shared" si="107"/>
        <v>plays</v>
      </c>
    </row>
    <row r="276" spans="1:20" ht="31.5">
      <c r="A276">
        <v>274</v>
      </c>
      <c r="B276" t="s">
        <v>1192</v>
      </c>
      <c r="C276" s="3" t="s">
        <v>1193</v>
      </c>
      <c r="D276">
        <v>2400</v>
      </c>
      <c r="E276">
        <v>773</v>
      </c>
      <c r="F276" s="13" t="s">
        <v>11</v>
      </c>
      <c r="G276">
        <v>15</v>
      </c>
      <c r="H276" t="s">
        <v>2000</v>
      </c>
      <c r="I276" t="s">
        <v>2001</v>
      </c>
      <c r="J276">
        <v>1509948000</v>
      </c>
      <c r="K276">
        <v>1510380000</v>
      </c>
      <c r="L276" s="20">
        <f t="shared" si="95"/>
        <v>43045.25</v>
      </c>
      <c r="M276" s="20">
        <f t="shared" si="96"/>
        <v>43050.25</v>
      </c>
      <c r="N276" t="b">
        <v>0</v>
      </c>
      <c r="O276" t="b">
        <v>0</v>
      </c>
      <c r="P276" t="s">
        <v>2006</v>
      </c>
      <c r="Q276" s="8">
        <f t="shared" si="94"/>
        <v>0.32208333333333333</v>
      </c>
      <c r="R276" s="14">
        <f t="shared" si="97"/>
        <v>51.53</v>
      </c>
      <c r="S276" s="16" t="str">
        <f t="shared" si="106"/>
        <v>theater</v>
      </c>
      <c r="T276" s="16" t="str">
        <f t="shared" si="107"/>
        <v>plays</v>
      </c>
    </row>
    <row r="277" spans="1:20" ht="31.5">
      <c r="A277">
        <v>275</v>
      </c>
      <c r="B277" t="s">
        <v>1836</v>
      </c>
      <c r="C277" s="3" t="s">
        <v>1837</v>
      </c>
      <c r="D277">
        <v>3900</v>
      </c>
      <c r="E277">
        <v>9419</v>
      </c>
      <c r="F277" s="13" t="s">
        <v>8</v>
      </c>
      <c r="G277">
        <v>116</v>
      </c>
      <c r="H277" t="s">
        <v>2000</v>
      </c>
      <c r="I277" t="s">
        <v>2001</v>
      </c>
      <c r="J277">
        <v>1554526800</v>
      </c>
      <c r="K277">
        <v>1555218000</v>
      </c>
      <c r="L277" s="20">
        <f t="shared" si="95"/>
        <v>43561.208333333328</v>
      </c>
      <c r="M277" s="20">
        <f t="shared" si="96"/>
        <v>43569.208333333328</v>
      </c>
      <c r="N277" t="b">
        <v>0</v>
      </c>
      <c r="O277" t="b">
        <v>0</v>
      </c>
      <c r="P277" t="s">
        <v>2029</v>
      </c>
      <c r="Q277" s="8">
        <f t="shared" si="94"/>
        <v>2.4151282051282053</v>
      </c>
      <c r="R277" s="14">
        <f t="shared" si="97"/>
        <v>81.2</v>
      </c>
      <c r="S277" s="16" t="str">
        <f>LEFT(P277,10)</f>
        <v>publishing</v>
      </c>
      <c r="T277" s="16" t="str">
        <f>_xlfn.TEXTAFTER(P277,"/",1,1,1)</f>
        <v>translations</v>
      </c>
    </row>
    <row r="278" spans="1:20">
      <c r="A278">
        <v>276</v>
      </c>
      <c r="B278" t="s">
        <v>493</v>
      </c>
      <c r="C278" s="3" t="s">
        <v>494</v>
      </c>
      <c r="D278">
        <v>5500</v>
      </c>
      <c r="E278">
        <v>5324</v>
      </c>
      <c r="F278" s="13" t="s">
        <v>11</v>
      </c>
      <c r="G278">
        <v>133</v>
      </c>
      <c r="H278" t="s">
        <v>2000</v>
      </c>
      <c r="I278" t="s">
        <v>2001</v>
      </c>
      <c r="J278">
        <v>1334811600</v>
      </c>
      <c r="K278">
        <v>1335243600</v>
      </c>
      <c r="L278" s="20">
        <f t="shared" si="95"/>
        <v>41018.208333333336</v>
      </c>
      <c r="M278" s="20">
        <f t="shared" si="96"/>
        <v>41023.208333333336</v>
      </c>
      <c r="N278" t="b">
        <v>0</v>
      </c>
      <c r="O278" t="b">
        <v>1</v>
      </c>
      <c r="P278" t="s">
        <v>2018</v>
      </c>
      <c r="Q278" s="8">
        <f t="shared" si="94"/>
        <v>0.96799999999999997</v>
      </c>
      <c r="R278" s="14">
        <f t="shared" si="97"/>
        <v>40.03</v>
      </c>
      <c r="S278" s="16" t="str">
        <f>LEFT(P278,5)</f>
        <v>games</v>
      </c>
      <c r="T278" s="16" t="str">
        <f>_xlfn.TEXTAFTER(P278,"/",1,TRUE,TRUE)</f>
        <v>video games</v>
      </c>
    </row>
    <row r="279" spans="1:20" ht="31.5">
      <c r="A279">
        <v>277</v>
      </c>
      <c r="B279" t="s">
        <v>1400</v>
      </c>
      <c r="C279" s="3" t="s">
        <v>1401</v>
      </c>
      <c r="D279">
        <v>700</v>
      </c>
      <c r="E279">
        <v>7465</v>
      </c>
      <c r="F279" s="13" t="s">
        <v>8</v>
      </c>
      <c r="G279">
        <v>83</v>
      </c>
      <c r="H279" t="s">
        <v>2000</v>
      </c>
      <c r="I279" t="s">
        <v>2001</v>
      </c>
      <c r="J279">
        <v>1279515600</v>
      </c>
      <c r="K279">
        <v>1279688400</v>
      </c>
      <c r="L279" s="20">
        <f t="shared" si="95"/>
        <v>40378.208333333336</v>
      </c>
      <c r="M279" s="20">
        <f t="shared" si="96"/>
        <v>40380.208333333336</v>
      </c>
      <c r="N279" t="b">
        <v>0</v>
      </c>
      <c r="O279" t="b">
        <v>0</v>
      </c>
      <c r="P279" t="s">
        <v>2006</v>
      </c>
      <c r="Q279" s="8">
        <f t="shared" si="94"/>
        <v>10.664285714285715</v>
      </c>
      <c r="R279" s="14">
        <f t="shared" si="97"/>
        <v>89.94</v>
      </c>
      <c r="S279" s="16" t="str">
        <f>LEFT(P279,7)</f>
        <v>theater</v>
      </c>
      <c r="T279" s="16" t="str">
        <f>_xlfn.TEXTAFTER(P279,"/",1,1,1)</f>
        <v>plays</v>
      </c>
    </row>
    <row r="280" spans="1:20">
      <c r="A280">
        <v>278</v>
      </c>
      <c r="B280" t="s">
        <v>741</v>
      </c>
      <c r="C280" s="3" t="s">
        <v>742</v>
      </c>
      <c r="D280">
        <v>2700</v>
      </c>
      <c r="E280">
        <v>8799</v>
      </c>
      <c r="F280" s="13" t="s">
        <v>8</v>
      </c>
      <c r="G280">
        <v>91</v>
      </c>
      <c r="H280" t="s">
        <v>2000</v>
      </c>
      <c r="I280" t="s">
        <v>2001</v>
      </c>
      <c r="J280">
        <v>1353909600</v>
      </c>
      <c r="K280">
        <v>1356069600</v>
      </c>
      <c r="L280" s="20">
        <f t="shared" si="95"/>
        <v>41239.25</v>
      </c>
      <c r="M280" s="20">
        <f t="shared" si="96"/>
        <v>41264.25</v>
      </c>
      <c r="N280" t="b">
        <v>0</v>
      </c>
      <c r="O280" t="b">
        <v>0</v>
      </c>
      <c r="P280" t="s">
        <v>2005</v>
      </c>
      <c r="Q280" s="8">
        <f t="shared" si="94"/>
        <v>3.2588888888888889</v>
      </c>
      <c r="R280" s="14">
        <f t="shared" si="97"/>
        <v>96.69</v>
      </c>
      <c r="S280" s="16" t="str">
        <f>LEFT(P280,10)</f>
        <v>technology</v>
      </c>
      <c r="T280" s="16" t="str">
        <f>_xlfn.TEXTAFTER(P280,"/",1,1,1)</f>
        <v>web</v>
      </c>
    </row>
    <row r="281" spans="1:20">
      <c r="A281">
        <v>279</v>
      </c>
      <c r="B281" t="s">
        <v>1632</v>
      </c>
      <c r="C281" s="3" t="s">
        <v>1633</v>
      </c>
      <c r="D281">
        <v>8000</v>
      </c>
      <c r="E281">
        <v>13656</v>
      </c>
      <c r="F281" s="13" t="s">
        <v>8</v>
      </c>
      <c r="G281">
        <v>546</v>
      </c>
      <c r="H281" t="s">
        <v>2000</v>
      </c>
      <c r="I281" t="s">
        <v>2001</v>
      </c>
      <c r="J281">
        <v>1535950800</v>
      </c>
      <c r="K281">
        <v>1536210000</v>
      </c>
      <c r="L281" s="20">
        <f t="shared" si="95"/>
        <v>43346.208333333328</v>
      </c>
      <c r="M281" s="20">
        <f t="shared" si="96"/>
        <v>43349.208333333328</v>
      </c>
      <c r="N281" t="b">
        <v>0</v>
      </c>
      <c r="O281" t="b">
        <v>0</v>
      </c>
      <c r="P281" t="s">
        <v>2006</v>
      </c>
      <c r="Q281" s="8">
        <f t="shared" si="94"/>
        <v>1.7070000000000001</v>
      </c>
      <c r="R281" s="14">
        <f t="shared" si="97"/>
        <v>25.01</v>
      </c>
      <c r="S281" s="16" t="str">
        <f>LEFT(P281,7)</f>
        <v>theater</v>
      </c>
      <c r="T281" s="16" t="str">
        <f>_xlfn.TEXTAFTER(P281,"/",1,1,1)</f>
        <v>plays</v>
      </c>
    </row>
    <row r="282" spans="1:20" ht="31.5">
      <c r="A282">
        <v>280</v>
      </c>
      <c r="B282" t="s">
        <v>177</v>
      </c>
      <c r="C282" s="3" t="s">
        <v>178</v>
      </c>
      <c r="D282">
        <v>2500</v>
      </c>
      <c r="E282">
        <v>14536</v>
      </c>
      <c r="F282" s="13" t="s">
        <v>8</v>
      </c>
      <c r="G282">
        <v>393</v>
      </c>
      <c r="H282" t="s">
        <v>2000</v>
      </c>
      <c r="I282" t="s">
        <v>2001</v>
      </c>
      <c r="J282">
        <v>1511244000</v>
      </c>
      <c r="K282">
        <v>1511762400</v>
      </c>
      <c r="L282" s="20">
        <f t="shared" si="95"/>
        <v>43060.25</v>
      </c>
      <c r="M282" s="20">
        <f t="shared" si="96"/>
        <v>43066.25</v>
      </c>
      <c r="N282" t="b">
        <v>0</v>
      </c>
      <c r="O282" t="b">
        <v>0</v>
      </c>
      <c r="P282" t="s">
        <v>2017</v>
      </c>
      <c r="Q282" s="8">
        <f t="shared" si="94"/>
        <v>5.8144</v>
      </c>
      <c r="R282" s="14">
        <f t="shared" si="97"/>
        <v>36.99</v>
      </c>
      <c r="S282" s="18" t="str">
        <f>LEFT(P282,12)</f>
        <v>film &amp; video</v>
      </c>
      <c r="T282" s="16" t="str">
        <f>_xlfn.TEXTAFTER(P282,"/",,TRUE,TRUE)</f>
        <v>animation</v>
      </c>
    </row>
    <row r="283" spans="1:20">
      <c r="A283">
        <v>281</v>
      </c>
      <c r="B283" t="s">
        <v>453</v>
      </c>
      <c r="C283" s="3" t="s">
        <v>454</v>
      </c>
      <c r="D283">
        <v>164500</v>
      </c>
      <c r="E283">
        <v>150552</v>
      </c>
      <c r="F283" s="13" t="s">
        <v>11</v>
      </c>
      <c r="G283">
        <v>2062</v>
      </c>
      <c r="H283" t="s">
        <v>2000</v>
      </c>
      <c r="I283" t="s">
        <v>2001</v>
      </c>
      <c r="J283">
        <v>1331445600</v>
      </c>
      <c r="K283">
        <v>1333256400</v>
      </c>
      <c r="L283" s="20">
        <f t="shared" si="95"/>
        <v>40979.25</v>
      </c>
      <c r="M283" s="20">
        <f t="shared" si="96"/>
        <v>41000.208333333336</v>
      </c>
      <c r="N283" t="b">
        <v>0</v>
      </c>
      <c r="O283" t="b">
        <v>1</v>
      </c>
      <c r="P283" t="s">
        <v>2006</v>
      </c>
      <c r="Q283" s="8">
        <f t="shared" si="94"/>
        <v>0.91520972644376897</v>
      </c>
      <c r="R283" s="14">
        <f t="shared" si="97"/>
        <v>73.010000000000005</v>
      </c>
      <c r="S283" s="16" t="str">
        <f>LEFT(P283,7)</f>
        <v>theater</v>
      </c>
      <c r="T283" s="16" t="str">
        <f>_xlfn.TEXTAFTER(P283,"/",1,1,1)</f>
        <v>plays</v>
      </c>
    </row>
    <row r="284" spans="1:20">
      <c r="A284">
        <v>282</v>
      </c>
      <c r="B284" t="s">
        <v>1505</v>
      </c>
      <c r="C284" s="3" t="s">
        <v>1506</v>
      </c>
      <c r="D284">
        <v>8400</v>
      </c>
      <c r="E284">
        <v>9076</v>
      </c>
      <c r="F284" s="13" t="s">
        <v>8</v>
      </c>
      <c r="G284">
        <v>133</v>
      </c>
      <c r="H284" t="s">
        <v>2000</v>
      </c>
      <c r="I284" t="s">
        <v>2001</v>
      </c>
      <c r="J284">
        <v>1480226400</v>
      </c>
      <c r="K284">
        <v>1480744800</v>
      </c>
      <c r="L284" s="20">
        <f t="shared" si="95"/>
        <v>42701.25</v>
      </c>
      <c r="M284" s="20">
        <f t="shared" si="96"/>
        <v>42707.25</v>
      </c>
      <c r="N284" t="b">
        <v>0</v>
      </c>
      <c r="O284" t="b">
        <v>1</v>
      </c>
      <c r="P284" t="s">
        <v>2030</v>
      </c>
      <c r="Q284" s="8">
        <f t="shared" si="94"/>
        <v>1.0804761904761904</v>
      </c>
      <c r="R284" s="14">
        <f t="shared" si="97"/>
        <v>68.239999999999995</v>
      </c>
      <c r="S284" s="18" t="str">
        <f>LEFT(P284,12)</f>
        <v>film &amp; video</v>
      </c>
      <c r="T284" s="16" t="str">
        <f>_xlfn.TEXTAFTER(P284,"/",,TRUE,TRUE)</f>
        <v>television</v>
      </c>
    </row>
    <row r="285" spans="1:20" ht="31.5">
      <c r="A285">
        <v>283</v>
      </c>
      <c r="B285" t="s">
        <v>1019</v>
      </c>
      <c r="C285" s="3" t="s">
        <v>1020</v>
      </c>
      <c r="D285">
        <v>8100</v>
      </c>
      <c r="E285">
        <v>1517</v>
      </c>
      <c r="F285" s="13" t="s">
        <v>11</v>
      </c>
      <c r="G285">
        <v>29</v>
      </c>
      <c r="H285" t="s">
        <v>2007</v>
      </c>
      <c r="I285" t="s">
        <v>2008</v>
      </c>
      <c r="J285">
        <v>1464584400</v>
      </c>
      <c r="K285">
        <v>1465016400</v>
      </c>
      <c r="L285" s="20">
        <f t="shared" si="95"/>
        <v>42520.208333333328</v>
      </c>
      <c r="M285" s="20">
        <f t="shared" si="96"/>
        <v>42525.208333333328</v>
      </c>
      <c r="N285" t="b">
        <v>0</v>
      </c>
      <c r="O285" t="b">
        <v>0</v>
      </c>
      <c r="P285" t="s">
        <v>2002</v>
      </c>
      <c r="Q285" s="8">
        <f t="shared" si="94"/>
        <v>0.18728395061728395</v>
      </c>
      <c r="R285" s="14">
        <f t="shared" si="97"/>
        <v>52.31</v>
      </c>
      <c r="S285" s="16" t="str">
        <f>LEFT(P285,5)</f>
        <v>music</v>
      </c>
      <c r="T285" s="16" t="str">
        <f>_xlfn.TEXTAFTER(P285,"/",1)</f>
        <v>rock</v>
      </c>
    </row>
    <row r="286" spans="1:20">
      <c r="A286">
        <v>284</v>
      </c>
      <c r="B286" t="s">
        <v>1756</v>
      </c>
      <c r="C286" s="3" t="s">
        <v>1757</v>
      </c>
      <c r="D286">
        <v>9800</v>
      </c>
      <c r="E286">
        <v>8153</v>
      </c>
      <c r="F286" s="13" t="s">
        <v>11</v>
      </c>
      <c r="G286">
        <v>132</v>
      </c>
      <c r="H286" t="s">
        <v>2000</v>
      </c>
      <c r="I286" t="s">
        <v>2001</v>
      </c>
      <c r="J286">
        <v>1335848400</v>
      </c>
      <c r="K286">
        <v>1336280400</v>
      </c>
      <c r="L286" s="20">
        <f t="shared" si="95"/>
        <v>41030.208333333336</v>
      </c>
      <c r="M286" s="20">
        <f t="shared" si="96"/>
        <v>41035.208333333336</v>
      </c>
      <c r="N286" t="b">
        <v>0</v>
      </c>
      <c r="O286" t="b">
        <v>0</v>
      </c>
      <c r="P286" t="s">
        <v>2005</v>
      </c>
      <c r="Q286" s="8">
        <f t="shared" si="94"/>
        <v>0.83193877551020412</v>
      </c>
      <c r="R286" s="14">
        <f t="shared" si="97"/>
        <v>61.77</v>
      </c>
      <c r="S286" s="16" t="str">
        <f>LEFT(P286,10)</f>
        <v>technology</v>
      </c>
      <c r="T286" s="16" t="str">
        <f>_xlfn.TEXTAFTER(P286,"/",1,1,1)</f>
        <v>web</v>
      </c>
    </row>
    <row r="287" spans="1:20">
      <c r="A287">
        <v>285</v>
      </c>
      <c r="B287" t="s">
        <v>429</v>
      </c>
      <c r="C287" s="3" t="s">
        <v>430</v>
      </c>
      <c r="D287">
        <v>900</v>
      </c>
      <c r="E287">
        <v>6357</v>
      </c>
      <c r="F287" s="13" t="s">
        <v>8</v>
      </c>
      <c r="G287">
        <v>254</v>
      </c>
      <c r="H287" t="s">
        <v>2000</v>
      </c>
      <c r="I287" t="s">
        <v>2001</v>
      </c>
      <c r="J287">
        <v>1473483600</v>
      </c>
      <c r="K287">
        <v>1476766800</v>
      </c>
      <c r="L287" s="20">
        <f t="shared" si="95"/>
        <v>42623.208333333328</v>
      </c>
      <c r="M287" s="20">
        <f t="shared" si="96"/>
        <v>42661.208333333328</v>
      </c>
      <c r="N287" t="b">
        <v>0</v>
      </c>
      <c r="O287" t="b">
        <v>0</v>
      </c>
      <c r="P287" t="s">
        <v>2006</v>
      </c>
      <c r="Q287" s="8">
        <f t="shared" si="94"/>
        <v>7.0633333333333335</v>
      </c>
      <c r="R287" s="14">
        <f t="shared" si="97"/>
        <v>25.03</v>
      </c>
      <c r="S287" s="16" t="str">
        <f t="shared" ref="S287:S288" si="108">LEFT(P287,7)</f>
        <v>theater</v>
      </c>
      <c r="T287" s="16" t="str">
        <f t="shared" ref="T287:T288" si="109">_xlfn.TEXTAFTER(P287,"/",1,1,1)</f>
        <v>plays</v>
      </c>
    </row>
    <row r="288" spans="1:20">
      <c r="A288">
        <v>286</v>
      </c>
      <c r="B288" t="s">
        <v>1261</v>
      </c>
      <c r="C288" s="3" t="s">
        <v>1262</v>
      </c>
      <c r="D288">
        <v>112100</v>
      </c>
      <c r="E288">
        <v>19557</v>
      </c>
      <c r="F288" s="13" t="s">
        <v>27</v>
      </c>
      <c r="G288">
        <v>184</v>
      </c>
      <c r="H288" t="s">
        <v>2000</v>
      </c>
      <c r="I288" t="s">
        <v>2001</v>
      </c>
      <c r="J288">
        <v>1479880800</v>
      </c>
      <c r="K288">
        <v>1480485600</v>
      </c>
      <c r="L288" s="20">
        <f t="shared" si="95"/>
        <v>42697.25</v>
      </c>
      <c r="M288" s="20">
        <f t="shared" si="96"/>
        <v>42704.25</v>
      </c>
      <c r="N288" t="b">
        <v>0</v>
      </c>
      <c r="O288" t="b">
        <v>0</v>
      </c>
      <c r="P288" t="s">
        <v>2006</v>
      </c>
      <c r="Q288" s="8">
        <f t="shared" si="94"/>
        <v>0.17446030330062445</v>
      </c>
      <c r="R288" s="14">
        <f t="shared" si="97"/>
        <v>106.29</v>
      </c>
      <c r="S288" s="16" t="str">
        <f t="shared" si="108"/>
        <v>theater</v>
      </c>
      <c r="T288" s="16" t="str">
        <f t="shared" si="109"/>
        <v>plays</v>
      </c>
    </row>
    <row r="289" spans="1:20">
      <c r="A289">
        <v>287</v>
      </c>
      <c r="B289" t="s">
        <v>487</v>
      </c>
      <c r="C289" s="3" t="s">
        <v>488</v>
      </c>
      <c r="D289">
        <v>6300</v>
      </c>
      <c r="E289">
        <v>13213</v>
      </c>
      <c r="F289" s="13" t="s">
        <v>8</v>
      </c>
      <c r="G289">
        <v>176</v>
      </c>
      <c r="H289" t="s">
        <v>2000</v>
      </c>
      <c r="I289" t="s">
        <v>2001</v>
      </c>
      <c r="J289">
        <v>1430197200</v>
      </c>
      <c r="K289">
        <v>1430197200</v>
      </c>
      <c r="L289" s="20">
        <f t="shared" si="95"/>
        <v>42122.208333333328</v>
      </c>
      <c r="M289" s="20">
        <f t="shared" si="96"/>
        <v>42122.208333333328</v>
      </c>
      <c r="N289" t="b">
        <v>0</v>
      </c>
      <c r="O289" t="b">
        <v>0</v>
      </c>
      <c r="P289" t="s">
        <v>2012</v>
      </c>
      <c r="Q289" s="8">
        <f t="shared" si="94"/>
        <v>2.0973015873015872</v>
      </c>
      <c r="R289" s="14">
        <f t="shared" si="97"/>
        <v>75.069999999999993</v>
      </c>
      <c r="S289" s="16" t="str">
        <f t="shared" ref="S289:S290" si="110">LEFT(P289,5)</f>
        <v>music</v>
      </c>
      <c r="T289" s="16" t="str">
        <f t="shared" ref="T289:T290" si="111">_xlfn.TEXTAFTER(P289,"/",1)</f>
        <v>electric music</v>
      </c>
    </row>
    <row r="290" spans="1:20">
      <c r="A290">
        <v>288</v>
      </c>
      <c r="B290" t="s">
        <v>561</v>
      </c>
      <c r="C290" s="3" t="s">
        <v>563</v>
      </c>
      <c r="D290">
        <v>5600</v>
      </c>
      <c r="E290">
        <v>5476</v>
      </c>
      <c r="F290" s="13" t="s">
        <v>11</v>
      </c>
      <c r="G290">
        <v>137</v>
      </c>
      <c r="H290" t="s">
        <v>2007</v>
      </c>
      <c r="I290" t="s">
        <v>2008</v>
      </c>
      <c r="J290">
        <v>1331701200</v>
      </c>
      <c r="K290">
        <v>1331787600</v>
      </c>
      <c r="L290" s="20">
        <f t="shared" si="95"/>
        <v>40982.208333333336</v>
      </c>
      <c r="M290" s="20">
        <f t="shared" si="96"/>
        <v>40983.208333333336</v>
      </c>
      <c r="N290" t="b">
        <v>0</v>
      </c>
      <c r="O290" t="b">
        <v>1</v>
      </c>
      <c r="P290" t="s">
        <v>2027</v>
      </c>
      <c r="Q290" s="8">
        <f t="shared" si="94"/>
        <v>0.97785714285714287</v>
      </c>
      <c r="R290" s="14">
        <f t="shared" si="97"/>
        <v>39.97</v>
      </c>
      <c r="S290" s="16" t="str">
        <f t="shared" si="110"/>
        <v>music</v>
      </c>
      <c r="T290" s="16" t="str">
        <f t="shared" si="111"/>
        <v>metal</v>
      </c>
    </row>
    <row r="291" spans="1:20">
      <c r="A291">
        <v>289</v>
      </c>
      <c r="B291" t="s">
        <v>1616</v>
      </c>
      <c r="C291" s="3" t="s">
        <v>1617</v>
      </c>
      <c r="D291">
        <v>800</v>
      </c>
      <c r="E291">
        <v>13474</v>
      </c>
      <c r="F291" s="13" t="s">
        <v>8</v>
      </c>
      <c r="G291">
        <v>337</v>
      </c>
      <c r="H291" t="s">
        <v>1997</v>
      </c>
      <c r="I291" t="s">
        <v>1998</v>
      </c>
      <c r="J291">
        <v>1438578000</v>
      </c>
      <c r="K291">
        <v>1438837200</v>
      </c>
      <c r="L291" s="20">
        <f t="shared" si="95"/>
        <v>42219.208333333328</v>
      </c>
      <c r="M291" s="20">
        <f t="shared" si="96"/>
        <v>42222.208333333328</v>
      </c>
      <c r="N291" t="b">
        <v>0</v>
      </c>
      <c r="O291" t="b">
        <v>0</v>
      </c>
      <c r="P291" t="s">
        <v>2006</v>
      </c>
      <c r="Q291" s="8">
        <f t="shared" si="94"/>
        <v>16.842500000000001</v>
      </c>
      <c r="R291" s="14">
        <f t="shared" si="97"/>
        <v>39.979999999999997</v>
      </c>
      <c r="S291" s="16" t="str">
        <f>LEFT(P291,7)</f>
        <v>theater</v>
      </c>
      <c r="T291" s="16" t="str">
        <f>_xlfn.TEXTAFTER(P291,"/",1,1,1)</f>
        <v>plays</v>
      </c>
    </row>
    <row r="292" spans="1:20">
      <c r="A292">
        <v>290</v>
      </c>
      <c r="B292" t="s">
        <v>1928</v>
      </c>
      <c r="C292" s="3" t="s">
        <v>1929</v>
      </c>
      <c r="D292">
        <v>168600</v>
      </c>
      <c r="E292">
        <v>91722</v>
      </c>
      <c r="F292" s="13" t="s">
        <v>11</v>
      </c>
      <c r="G292">
        <v>908</v>
      </c>
      <c r="H292" t="s">
        <v>2000</v>
      </c>
      <c r="I292" t="s">
        <v>2001</v>
      </c>
      <c r="J292">
        <v>1368162000</v>
      </c>
      <c r="K292">
        <v>1370926800</v>
      </c>
      <c r="L292" s="20">
        <f t="shared" si="95"/>
        <v>41404.208333333336</v>
      </c>
      <c r="M292" s="20">
        <f t="shared" si="96"/>
        <v>41436.208333333336</v>
      </c>
      <c r="N292" t="b">
        <v>0</v>
      </c>
      <c r="O292" t="b">
        <v>1</v>
      </c>
      <c r="P292" t="s">
        <v>2011</v>
      </c>
      <c r="Q292" s="8">
        <f t="shared" si="94"/>
        <v>0.54402135231316728</v>
      </c>
      <c r="R292" s="14">
        <f t="shared" si="97"/>
        <v>101.02</v>
      </c>
      <c r="S292" s="18" t="str">
        <f>LEFT(P292,12)</f>
        <v>film &amp; video</v>
      </c>
      <c r="T292" s="16" t="str">
        <f>_xlfn.TEXTAFTER(P292,"/",,TRUE,TRUE)</f>
        <v>documentary</v>
      </c>
    </row>
    <row r="293" spans="1:20">
      <c r="A293">
        <v>291</v>
      </c>
      <c r="B293" t="s">
        <v>123</v>
      </c>
      <c r="C293" s="3" t="s">
        <v>124</v>
      </c>
      <c r="D293">
        <v>1800</v>
      </c>
      <c r="E293">
        <v>8219</v>
      </c>
      <c r="F293" s="13" t="s">
        <v>8</v>
      </c>
      <c r="G293">
        <v>107</v>
      </c>
      <c r="H293" t="s">
        <v>2000</v>
      </c>
      <c r="I293" t="s">
        <v>2001</v>
      </c>
      <c r="J293">
        <v>1318654800</v>
      </c>
      <c r="K293">
        <v>1319000400</v>
      </c>
      <c r="L293" s="20">
        <f t="shared" si="95"/>
        <v>40831.208333333336</v>
      </c>
      <c r="M293" s="20">
        <f t="shared" si="96"/>
        <v>40835.208333333336</v>
      </c>
      <c r="N293" t="b">
        <v>1</v>
      </c>
      <c r="O293" t="b">
        <v>0</v>
      </c>
      <c r="P293" t="s">
        <v>2005</v>
      </c>
      <c r="Q293" s="8">
        <f t="shared" si="94"/>
        <v>4.5661111111111108</v>
      </c>
      <c r="R293" s="14">
        <f t="shared" si="97"/>
        <v>76.81</v>
      </c>
      <c r="S293" s="16" t="str">
        <f>LEFT(P293,10)</f>
        <v>technology</v>
      </c>
      <c r="T293" s="16" t="str">
        <f>_xlfn.TEXTAFTER(P293,"/",1,1,1)</f>
        <v>web</v>
      </c>
    </row>
    <row r="294" spans="1:20">
      <c r="A294">
        <v>292</v>
      </c>
      <c r="B294" t="s">
        <v>765</v>
      </c>
      <c r="C294" s="3" t="s">
        <v>766</v>
      </c>
      <c r="D294">
        <v>7300</v>
      </c>
      <c r="E294">
        <v>717</v>
      </c>
      <c r="F294" s="13" t="s">
        <v>11</v>
      </c>
      <c r="G294">
        <v>10</v>
      </c>
      <c r="H294" t="s">
        <v>2000</v>
      </c>
      <c r="I294" t="s">
        <v>2001</v>
      </c>
      <c r="J294">
        <v>1331874000</v>
      </c>
      <c r="K294">
        <v>1333429200</v>
      </c>
      <c r="L294" s="20">
        <f t="shared" si="95"/>
        <v>40984.208333333336</v>
      </c>
      <c r="M294" s="20">
        <f t="shared" si="96"/>
        <v>41002.208333333336</v>
      </c>
      <c r="N294" t="b">
        <v>0</v>
      </c>
      <c r="O294" t="b">
        <v>0</v>
      </c>
      <c r="P294" s="16" t="s">
        <v>1999</v>
      </c>
      <c r="Q294" s="8">
        <f t="shared" si="94"/>
        <v>9.8219178082191785E-2</v>
      </c>
      <c r="R294" s="14">
        <f t="shared" si="97"/>
        <v>71.7</v>
      </c>
      <c r="S294" s="16" t="str">
        <f>LEFT(P294,4)</f>
        <v>food</v>
      </c>
      <c r="T294" s="16" t="str">
        <f>RIGHT(P294,11)</f>
        <v>food trucks</v>
      </c>
    </row>
    <row r="295" spans="1:20">
      <c r="A295">
        <v>293</v>
      </c>
      <c r="B295" t="s">
        <v>1503</v>
      </c>
      <c r="C295" s="3" t="s">
        <v>1504</v>
      </c>
      <c r="D295">
        <v>6500</v>
      </c>
      <c r="E295">
        <v>1065</v>
      </c>
      <c r="F295" s="13" t="s">
        <v>27</v>
      </c>
      <c r="G295">
        <v>32</v>
      </c>
      <c r="H295" t="s">
        <v>2022</v>
      </c>
      <c r="I295" t="s">
        <v>2023</v>
      </c>
      <c r="J295">
        <v>1286254800</v>
      </c>
      <c r="K295">
        <v>1287032400</v>
      </c>
      <c r="L295" s="20">
        <f t="shared" si="95"/>
        <v>40456.208333333336</v>
      </c>
      <c r="M295" s="20">
        <f t="shared" si="96"/>
        <v>40465.208333333336</v>
      </c>
      <c r="N295" t="b">
        <v>0</v>
      </c>
      <c r="O295" t="b">
        <v>0</v>
      </c>
      <c r="P295" t="s">
        <v>2006</v>
      </c>
      <c r="Q295" s="8">
        <f t="shared" si="94"/>
        <v>0.16384615384615384</v>
      </c>
      <c r="R295" s="14">
        <f t="shared" si="97"/>
        <v>33.28</v>
      </c>
      <c r="S295" s="16" t="str">
        <f t="shared" ref="S295:S299" si="112">LEFT(P295,7)</f>
        <v>theater</v>
      </c>
      <c r="T295" s="16" t="str">
        <f t="shared" ref="T295:T299" si="113">_xlfn.TEXTAFTER(P295,"/",1,1,1)</f>
        <v>plays</v>
      </c>
    </row>
    <row r="296" spans="1:20">
      <c r="A296">
        <v>294</v>
      </c>
      <c r="B296" t="s">
        <v>1772</v>
      </c>
      <c r="C296" s="3" t="s">
        <v>1773</v>
      </c>
      <c r="D296">
        <v>600</v>
      </c>
      <c r="E296">
        <v>8038</v>
      </c>
      <c r="F296" s="13" t="s">
        <v>8</v>
      </c>
      <c r="G296">
        <v>183</v>
      </c>
      <c r="H296" t="s">
        <v>2000</v>
      </c>
      <c r="I296" t="s">
        <v>2001</v>
      </c>
      <c r="J296">
        <v>1540530000</v>
      </c>
      <c r="K296">
        <v>1541570400</v>
      </c>
      <c r="L296" s="20">
        <f t="shared" si="95"/>
        <v>43399.208333333328</v>
      </c>
      <c r="M296" s="20">
        <f t="shared" si="96"/>
        <v>43411.25</v>
      </c>
      <c r="N296" t="b">
        <v>0</v>
      </c>
      <c r="O296" t="b">
        <v>0</v>
      </c>
      <c r="P296" t="s">
        <v>2006</v>
      </c>
      <c r="Q296" s="8">
        <f t="shared" si="94"/>
        <v>13.396666666666667</v>
      </c>
      <c r="R296" s="14">
        <f t="shared" si="97"/>
        <v>43.92</v>
      </c>
      <c r="S296" s="16" t="str">
        <f t="shared" si="112"/>
        <v>theater</v>
      </c>
      <c r="T296" s="16" t="str">
        <f t="shared" si="113"/>
        <v>plays</v>
      </c>
    </row>
    <row r="297" spans="1:20" ht="31.5">
      <c r="A297">
        <v>295</v>
      </c>
      <c r="B297" t="s">
        <v>1614</v>
      </c>
      <c r="C297" s="3" t="s">
        <v>1615</v>
      </c>
      <c r="D297">
        <v>192900</v>
      </c>
      <c r="E297">
        <v>68769</v>
      </c>
      <c r="F297" s="13" t="s">
        <v>11</v>
      </c>
      <c r="G297">
        <v>1910</v>
      </c>
      <c r="H297" t="s">
        <v>2019</v>
      </c>
      <c r="I297" t="s">
        <v>2020</v>
      </c>
      <c r="J297">
        <v>1381813200</v>
      </c>
      <c r="K297">
        <v>1383976800</v>
      </c>
      <c r="L297" s="20">
        <f t="shared" si="95"/>
        <v>41562.208333333336</v>
      </c>
      <c r="M297" s="20">
        <f t="shared" si="96"/>
        <v>41587.25</v>
      </c>
      <c r="N297" t="b">
        <v>0</v>
      </c>
      <c r="O297" t="b">
        <v>0</v>
      </c>
      <c r="P297" t="s">
        <v>2006</v>
      </c>
      <c r="Q297" s="8">
        <f t="shared" si="94"/>
        <v>0.35650077760497667</v>
      </c>
      <c r="R297" s="14">
        <f t="shared" si="97"/>
        <v>36</v>
      </c>
      <c r="S297" s="16" t="str">
        <f t="shared" si="112"/>
        <v>theater</v>
      </c>
      <c r="T297" s="16" t="str">
        <f t="shared" si="113"/>
        <v>plays</v>
      </c>
    </row>
    <row r="298" spans="1:20" ht="31.5">
      <c r="A298">
        <v>296</v>
      </c>
      <c r="B298" t="s">
        <v>1628</v>
      </c>
      <c r="C298" s="3" t="s">
        <v>1629</v>
      </c>
      <c r="D298">
        <v>6100</v>
      </c>
      <c r="E298">
        <v>3352</v>
      </c>
      <c r="F298" s="13" t="s">
        <v>11</v>
      </c>
      <c r="G298">
        <v>38</v>
      </c>
      <c r="H298" t="s">
        <v>2003</v>
      </c>
      <c r="I298" t="s">
        <v>2004</v>
      </c>
      <c r="J298">
        <v>1548655200</v>
      </c>
      <c r="K298">
        <v>1550556000</v>
      </c>
      <c r="L298" s="20">
        <f t="shared" si="95"/>
        <v>43493.25</v>
      </c>
      <c r="M298" s="20">
        <f t="shared" si="96"/>
        <v>43515.25</v>
      </c>
      <c r="N298" t="b">
        <v>0</v>
      </c>
      <c r="O298" t="b">
        <v>0</v>
      </c>
      <c r="P298" t="s">
        <v>2006</v>
      </c>
      <c r="Q298" s="8">
        <f t="shared" si="94"/>
        <v>0.54950819672131146</v>
      </c>
      <c r="R298" s="14">
        <f t="shared" si="97"/>
        <v>88.21</v>
      </c>
      <c r="S298" s="16" t="str">
        <f t="shared" si="112"/>
        <v>theater</v>
      </c>
      <c r="T298" s="16" t="str">
        <f t="shared" si="113"/>
        <v>plays</v>
      </c>
    </row>
    <row r="299" spans="1:20">
      <c r="A299">
        <v>297</v>
      </c>
      <c r="B299" t="s">
        <v>202</v>
      </c>
      <c r="C299" s="3" t="s">
        <v>203</v>
      </c>
      <c r="D299">
        <v>7200</v>
      </c>
      <c r="E299">
        <v>6785</v>
      </c>
      <c r="F299" s="13" t="s">
        <v>11</v>
      </c>
      <c r="G299">
        <v>104</v>
      </c>
      <c r="H299" t="s">
        <v>2003</v>
      </c>
      <c r="I299" t="s">
        <v>2004</v>
      </c>
      <c r="J299">
        <v>1389679200</v>
      </c>
      <c r="K299">
        <v>1390456800</v>
      </c>
      <c r="L299" s="20">
        <f t="shared" si="95"/>
        <v>41653.25</v>
      </c>
      <c r="M299" s="20">
        <f t="shared" si="96"/>
        <v>41662.25</v>
      </c>
      <c r="N299" t="b">
        <v>0</v>
      </c>
      <c r="O299" t="b">
        <v>1</v>
      </c>
      <c r="P299" t="s">
        <v>2006</v>
      </c>
      <c r="Q299" s="8">
        <f t="shared" si="94"/>
        <v>0.94236111111111109</v>
      </c>
      <c r="R299" s="14">
        <f t="shared" si="97"/>
        <v>65.239999999999995</v>
      </c>
      <c r="S299" s="16" t="str">
        <f t="shared" si="112"/>
        <v>theater</v>
      </c>
      <c r="T299" s="16" t="str">
        <f t="shared" si="113"/>
        <v>plays</v>
      </c>
    </row>
    <row r="300" spans="1:20">
      <c r="A300">
        <v>298</v>
      </c>
      <c r="B300" t="s">
        <v>290</v>
      </c>
      <c r="C300" s="3" t="s">
        <v>291</v>
      </c>
      <c r="D300">
        <v>3500</v>
      </c>
      <c r="E300">
        <v>5037</v>
      </c>
      <c r="F300" s="13" t="s">
        <v>8</v>
      </c>
      <c r="G300">
        <v>72</v>
      </c>
      <c r="H300" t="s">
        <v>2000</v>
      </c>
      <c r="I300" t="s">
        <v>2001</v>
      </c>
      <c r="J300">
        <v>1456466400</v>
      </c>
      <c r="K300">
        <v>1458018000</v>
      </c>
      <c r="L300" s="20">
        <f t="shared" si="95"/>
        <v>42426.25</v>
      </c>
      <c r="M300" s="20">
        <f t="shared" si="96"/>
        <v>42444.208333333328</v>
      </c>
      <c r="N300" t="b">
        <v>0</v>
      </c>
      <c r="O300" t="b">
        <v>1</v>
      </c>
      <c r="P300" t="s">
        <v>2002</v>
      </c>
      <c r="Q300" s="8">
        <f t="shared" si="94"/>
        <v>1.4391428571428571</v>
      </c>
      <c r="R300" s="14">
        <f t="shared" si="97"/>
        <v>69.959999999999994</v>
      </c>
      <c r="S300" s="16" t="str">
        <f>LEFT(P300,5)</f>
        <v>music</v>
      </c>
      <c r="T300" s="16" t="str">
        <f>_xlfn.TEXTAFTER(P300,"/",1)</f>
        <v>rock</v>
      </c>
    </row>
    <row r="301" spans="1:20" ht="31.5">
      <c r="A301">
        <v>299</v>
      </c>
      <c r="B301" t="s">
        <v>1402</v>
      </c>
      <c r="C301" s="3" t="s">
        <v>1403</v>
      </c>
      <c r="D301">
        <v>3800</v>
      </c>
      <c r="E301">
        <v>1954</v>
      </c>
      <c r="F301" s="13" t="s">
        <v>11</v>
      </c>
      <c r="G301">
        <v>49</v>
      </c>
      <c r="H301" t="s">
        <v>2000</v>
      </c>
      <c r="I301" t="s">
        <v>2001</v>
      </c>
      <c r="J301">
        <v>1456984800</v>
      </c>
      <c r="K301">
        <v>1461819600</v>
      </c>
      <c r="L301" s="20">
        <f t="shared" si="95"/>
        <v>42432.25</v>
      </c>
      <c r="M301" s="20">
        <f t="shared" si="96"/>
        <v>42488.208333333328</v>
      </c>
      <c r="N301" t="b">
        <v>0</v>
      </c>
      <c r="O301" t="b">
        <v>0</v>
      </c>
      <c r="P301" s="16" t="s">
        <v>1999</v>
      </c>
      <c r="Q301" s="8">
        <f t="shared" si="94"/>
        <v>0.51421052631578945</v>
      </c>
      <c r="R301" s="14">
        <f t="shared" si="97"/>
        <v>39.880000000000003</v>
      </c>
      <c r="S301" s="16" t="str">
        <f>LEFT(P301,4)</f>
        <v>food</v>
      </c>
      <c r="T301" s="16" t="str">
        <f>RIGHT(P301,11)</f>
        <v>food trucks</v>
      </c>
    </row>
    <row r="302" spans="1:20">
      <c r="A302">
        <v>300</v>
      </c>
      <c r="B302" t="s">
        <v>354</v>
      </c>
      <c r="C302" s="3" t="s">
        <v>355</v>
      </c>
      <c r="D302">
        <v>100</v>
      </c>
      <c r="E302">
        <v>5</v>
      </c>
      <c r="F302" s="13" t="s">
        <v>11</v>
      </c>
      <c r="G302">
        <v>1</v>
      </c>
      <c r="H302" t="s">
        <v>2007</v>
      </c>
      <c r="I302" t="s">
        <v>2008</v>
      </c>
      <c r="J302">
        <v>1504069200</v>
      </c>
      <c r="K302">
        <v>1504155600</v>
      </c>
      <c r="L302" s="20">
        <f t="shared" si="95"/>
        <v>42977.208333333328</v>
      </c>
      <c r="M302" s="20">
        <f t="shared" si="96"/>
        <v>42978.208333333328</v>
      </c>
      <c r="N302" t="b">
        <v>0</v>
      </c>
      <c r="O302" t="b">
        <v>1</v>
      </c>
      <c r="P302" t="s">
        <v>2016</v>
      </c>
      <c r="Q302" s="8">
        <f t="shared" si="94"/>
        <v>0.05</v>
      </c>
      <c r="R302" s="14">
        <f t="shared" si="97"/>
        <v>5</v>
      </c>
      <c r="S302" s="16" t="str">
        <f>LEFT(P302,10)</f>
        <v>publishing</v>
      </c>
      <c r="T302" s="16" t="str">
        <f>_xlfn.TEXTAFTER(P302,"/",1,1,1)</f>
        <v>nonfiction</v>
      </c>
    </row>
    <row r="303" spans="1:20">
      <c r="A303">
        <v>301</v>
      </c>
      <c r="B303" t="s">
        <v>1938</v>
      </c>
      <c r="C303" s="3" t="s">
        <v>1939</v>
      </c>
      <c r="D303">
        <v>900</v>
      </c>
      <c r="E303">
        <v>12102</v>
      </c>
      <c r="F303" s="13" t="s">
        <v>8</v>
      </c>
      <c r="G303">
        <v>295</v>
      </c>
      <c r="H303" t="s">
        <v>2000</v>
      </c>
      <c r="I303" t="s">
        <v>2001</v>
      </c>
      <c r="J303">
        <v>1424930400</v>
      </c>
      <c r="K303">
        <v>1426395600</v>
      </c>
      <c r="L303" s="20">
        <f t="shared" si="95"/>
        <v>42061.25</v>
      </c>
      <c r="M303" s="20">
        <f t="shared" si="96"/>
        <v>42078.208333333328</v>
      </c>
      <c r="N303" t="b">
        <v>0</v>
      </c>
      <c r="O303" t="b">
        <v>0</v>
      </c>
      <c r="P303" t="s">
        <v>2011</v>
      </c>
      <c r="Q303" s="8">
        <f t="shared" si="94"/>
        <v>13.446666666666667</v>
      </c>
      <c r="R303" s="14">
        <f t="shared" si="97"/>
        <v>41.02</v>
      </c>
      <c r="S303" s="18" t="str">
        <f>LEFT(P303,12)</f>
        <v>film &amp; video</v>
      </c>
      <c r="T303" s="16" t="str">
        <f>_xlfn.TEXTAFTER(P303,"/",,TRUE,TRUE)</f>
        <v>documentary</v>
      </c>
    </row>
    <row r="304" spans="1:20">
      <c r="A304">
        <v>302</v>
      </c>
      <c r="B304" t="s">
        <v>489</v>
      </c>
      <c r="C304" s="3" t="s">
        <v>490</v>
      </c>
      <c r="D304">
        <v>76100</v>
      </c>
      <c r="E304">
        <v>24234</v>
      </c>
      <c r="F304" s="13" t="s">
        <v>11</v>
      </c>
      <c r="G304">
        <v>245</v>
      </c>
      <c r="H304" t="s">
        <v>2000</v>
      </c>
      <c r="I304" t="s">
        <v>2001</v>
      </c>
      <c r="J304">
        <v>1535864400</v>
      </c>
      <c r="K304">
        <v>1537074000</v>
      </c>
      <c r="L304" s="20">
        <f t="shared" si="95"/>
        <v>43345.208333333328</v>
      </c>
      <c r="M304" s="20">
        <f t="shared" si="96"/>
        <v>43359.208333333328</v>
      </c>
      <c r="N304" t="b">
        <v>0</v>
      </c>
      <c r="O304" t="b">
        <v>0</v>
      </c>
      <c r="P304" t="s">
        <v>2006</v>
      </c>
      <c r="Q304" s="8">
        <f t="shared" si="94"/>
        <v>0.31844940867279897</v>
      </c>
      <c r="R304" s="14">
        <f t="shared" si="97"/>
        <v>98.91</v>
      </c>
      <c r="S304" s="16" t="str">
        <f>LEFT(P304,7)</f>
        <v>theater</v>
      </c>
      <c r="T304" s="16" t="str">
        <f>_xlfn.TEXTAFTER(P304,"/",1,1,1)</f>
        <v>plays</v>
      </c>
    </row>
    <row r="305" spans="1:20">
      <c r="A305">
        <v>303</v>
      </c>
      <c r="B305" t="s">
        <v>638</v>
      </c>
      <c r="C305" s="3" t="s">
        <v>639</v>
      </c>
      <c r="D305">
        <v>3400</v>
      </c>
      <c r="E305">
        <v>2809</v>
      </c>
      <c r="F305" s="13" t="s">
        <v>11</v>
      </c>
      <c r="G305">
        <v>32</v>
      </c>
      <c r="H305" t="s">
        <v>2000</v>
      </c>
      <c r="I305" t="s">
        <v>2001</v>
      </c>
      <c r="J305">
        <v>1452146400</v>
      </c>
      <c r="K305">
        <v>1452578400</v>
      </c>
      <c r="L305" s="20">
        <f t="shared" si="95"/>
        <v>42376.25</v>
      </c>
      <c r="M305" s="20">
        <f t="shared" si="96"/>
        <v>42381.25</v>
      </c>
      <c r="N305" t="b">
        <v>0</v>
      </c>
      <c r="O305" t="b">
        <v>0</v>
      </c>
      <c r="P305" t="s">
        <v>2014</v>
      </c>
      <c r="Q305" s="8">
        <f t="shared" si="94"/>
        <v>0.82617647058823529</v>
      </c>
      <c r="R305" s="14">
        <f t="shared" si="97"/>
        <v>87.78</v>
      </c>
      <c r="S305" s="16" t="str">
        <f>LEFT(P305,5)</f>
        <v>music</v>
      </c>
      <c r="T305" s="16" t="str">
        <f>_xlfn.TEXTAFTER(P305,"/",1)</f>
        <v>indie rock</v>
      </c>
    </row>
    <row r="306" spans="1:20">
      <c r="A306">
        <v>304</v>
      </c>
      <c r="B306" t="s">
        <v>1349</v>
      </c>
      <c r="C306" s="3" t="s">
        <v>1350</v>
      </c>
      <c r="D306">
        <v>2100</v>
      </c>
      <c r="E306">
        <v>11469</v>
      </c>
      <c r="F306" s="13" t="s">
        <v>8</v>
      </c>
      <c r="G306">
        <v>142</v>
      </c>
      <c r="H306" t="s">
        <v>2000</v>
      </c>
      <c r="I306" t="s">
        <v>2001</v>
      </c>
      <c r="J306">
        <v>1470546000</v>
      </c>
      <c r="K306">
        <v>1474088400</v>
      </c>
      <c r="L306" s="20">
        <f t="shared" si="95"/>
        <v>42589.208333333328</v>
      </c>
      <c r="M306" s="20">
        <f t="shared" si="96"/>
        <v>42630.208333333328</v>
      </c>
      <c r="N306" t="b">
        <v>0</v>
      </c>
      <c r="O306" t="b">
        <v>0</v>
      </c>
      <c r="P306" t="s">
        <v>2011</v>
      </c>
      <c r="Q306" s="8">
        <f t="shared" si="94"/>
        <v>5.4614285714285717</v>
      </c>
      <c r="R306" s="14">
        <f t="shared" si="97"/>
        <v>80.77</v>
      </c>
      <c r="S306" s="18" t="str">
        <f>LEFT(P306,12)</f>
        <v>film &amp; video</v>
      </c>
      <c r="T306" s="16" t="str">
        <f>_xlfn.TEXTAFTER(P306,"/",,TRUE,TRUE)</f>
        <v>documentary</v>
      </c>
    </row>
    <row r="307" spans="1:20">
      <c r="A307">
        <v>305</v>
      </c>
      <c r="B307" t="s">
        <v>1754</v>
      </c>
      <c r="C307" s="3" t="s">
        <v>1755</v>
      </c>
      <c r="D307">
        <v>2800</v>
      </c>
      <c r="E307">
        <v>8014</v>
      </c>
      <c r="F307" s="13" t="s">
        <v>8</v>
      </c>
      <c r="G307">
        <v>85</v>
      </c>
      <c r="H307" t="s">
        <v>2000</v>
      </c>
      <c r="I307" t="s">
        <v>2001</v>
      </c>
      <c r="J307">
        <v>1458363600</v>
      </c>
      <c r="K307">
        <v>1461906000</v>
      </c>
      <c r="L307" s="20">
        <f t="shared" si="95"/>
        <v>42448.208333333328</v>
      </c>
      <c r="M307" s="20">
        <f t="shared" si="96"/>
        <v>42489.208333333328</v>
      </c>
      <c r="N307" t="b">
        <v>0</v>
      </c>
      <c r="O307" t="b">
        <v>0</v>
      </c>
      <c r="P307" t="s">
        <v>2006</v>
      </c>
      <c r="Q307" s="8">
        <f t="shared" si="94"/>
        <v>2.8621428571428571</v>
      </c>
      <c r="R307" s="14">
        <f t="shared" si="97"/>
        <v>94.28</v>
      </c>
      <c r="S307" s="16" t="str">
        <f t="shared" ref="S307:S308" si="114">LEFT(P307,7)</f>
        <v>theater</v>
      </c>
      <c r="T307" s="16" t="str">
        <f t="shared" ref="T307:T308" si="115">_xlfn.TEXTAFTER(P307,"/",1,1,1)</f>
        <v>plays</v>
      </c>
    </row>
    <row r="308" spans="1:20" ht="31.5">
      <c r="A308">
        <v>306</v>
      </c>
      <c r="B308" t="s">
        <v>1515</v>
      </c>
      <c r="C308" s="3" t="s">
        <v>1516</v>
      </c>
      <c r="D308">
        <v>6500</v>
      </c>
      <c r="E308">
        <v>514</v>
      </c>
      <c r="F308" s="13" t="s">
        <v>11</v>
      </c>
      <c r="G308">
        <v>7</v>
      </c>
      <c r="H308" t="s">
        <v>2000</v>
      </c>
      <c r="I308" t="s">
        <v>2001</v>
      </c>
      <c r="J308">
        <v>1500008400</v>
      </c>
      <c r="K308">
        <v>1500267600</v>
      </c>
      <c r="L308" s="20">
        <f t="shared" si="95"/>
        <v>42930.208333333328</v>
      </c>
      <c r="M308" s="20">
        <f t="shared" si="96"/>
        <v>42933.208333333328</v>
      </c>
      <c r="N308" t="b">
        <v>0</v>
      </c>
      <c r="O308" t="b">
        <v>1</v>
      </c>
      <c r="P308" t="s">
        <v>2006</v>
      </c>
      <c r="Q308" s="8">
        <f t="shared" si="94"/>
        <v>7.9076923076923072E-2</v>
      </c>
      <c r="R308" s="14">
        <f t="shared" si="97"/>
        <v>73.430000000000007</v>
      </c>
      <c r="S308" s="16" t="str">
        <f t="shared" si="114"/>
        <v>theater</v>
      </c>
      <c r="T308" s="16" t="str">
        <f t="shared" si="115"/>
        <v>plays</v>
      </c>
    </row>
    <row r="309" spans="1:20">
      <c r="A309">
        <v>307</v>
      </c>
      <c r="B309" t="s">
        <v>1523</v>
      </c>
      <c r="C309" s="3" t="s">
        <v>1524</v>
      </c>
      <c r="D309">
        <v>32900</v>
      </c>
      <c r="E309">
        <v>43473</v>
      </c>
      <c r="F309" s="13" t="s">
        <v>8</v>
      </c>
      <c r="G309">
        <v>659</v>
      </c>
      <c r="H309" t="s">
        <v>2007</v>
      </c>
      <c r="I309" t="s">
        <v>2008</v>
      </c>
      <c r="J309">
        <v>1338958800</v>
      </c>
      <c r="K309">
        <v>1340686800</v>
      </c>
      <c r="L309" s="20">
        <f t="shared" si="95"/>
        <v>41066.208333333336</v>
      </c>
      <c r="M309" s="20">
        <f t="shared" si="96"/>
        <v>41086.208333333336</v>
      </c>
      <c r="N309" t="b">
        <v>0</v>
      </c>
      <c r="O309" t="b">
        <v>1</v>
      </c>
      <c r="P309" t="s">
        <v>2024</v>
      </c>
      <c r="Q309" s="8">
        <f t="shared" si="94"/>
        <v>1.3213677811550153</v>
      </c>
      <c r="R309" s="14">
        <f t="shared" si="97"/>
        <v>65.97</v>
      </c>
      <c r="S309" s="16" t="str">
        <f>LEFT(P309,10)</f>
        <v>publishing</v>
      </c>
      <c r="T309" s="16" t="str">
        <f>_xlfn.TEXTAFTER(P309,"/",1,1,1)</f>
        <v>fiction</v>
      </c>
    </row>
    <row r="310" spans="1:20" s="2" customFormat="1">
      <c r="A310" s="2">
        <v>308</v>
      </c>
      <c r="B310" s="2" t="s">
        <v>405</v>
      </c>
      <c r="C310" s="9" t="s">
        <v>406</v>
      </c>
      <c r="D310" s="2">
        <v>118200</v>
      </c>
      <c r="E310" s="2">
        <v>87560</v>
      </c>
      <c r="F310" s="13" t="s">
        <v>11</v>
      </c>
      <c r="G310" s="2">
        <v>803</v>
      </c>
      <c r="H310" s="2" t="s">
        <v>2000</v>
      </c>
      <c r="I310" s="2" t="s">
        <v>2001</v>
      </c>
      <c r="J310" s="2">
        <v>1303102800</v>
      </c>
      <c r="K310" s="2">
        <v>1303189200</v>
      </c>
      <c r="L310" s="20">
        <f t="shared" si="95"/>
        <v>40651.208333333336</v>
      </c>
      <c r="M310" s="20">
        <f t="shared" si="96"/>
        <v>40652.208333333336</v>
      </c>
      <c r="N310" s="2" t="b">
        <v>0</v>
      </c>
      <c r="O310" s="2" t="b">
        <v>0</v>
      </c>
      <c r="P310" s="2" t="s">
        <v>2006</v>
      </c>
      <c r="Q310" s="10">
        <f t="shared" si="94"/>
        <v>0.74077834179357027</v>
      </c>
      <c r="R310" s="14">
        <f t="shared" si="97"/>
        <v>109.04</v>
      </c>
      <c r="S310" s="16" t="str">
        <f>LEFT(P310,7)</f>
        <v>theater</v>
      </c>
      <c r="T310" s="16" t="str">
        <f>_xlfn.TEXTAFTER(P310,"/",1,1,1)</f>
        <v>plays</v>
      </c>
    </row>
    <row r="311" spans="1:20">
      <c r="A311">
        <v>309</v>
      </c>
      <c r="B311" t="s">
        <v>696</v>
      </c>
      <c r="C311" s="3" t="s">
        <v>697</v>
      </c>
      <c r="D311">
        <v>4100</v>
      </c>
      <c r="E311">
        <v>3087</v>
      </c>
      <c r="F311" s="13" t="s">
        <v>27</v>
      </c>
      <c r="G311">
        <v>75</v>
      </c>
      <c r="H311" t="s">
        <v>2000</v>
      </c>
      <c r="I311" t="s">
        <v>2001</v>
      </c>
      <c r="J311">
        <v>1316581200</v>
      </c>
      <c r="K311">
        <v>1318309200</v>
      </c>
      <c r="L311" s="20">
        <f t="shared" si="95"/>
        <v>40807.208333333336</v>
      </c>
      <c r="M311" s="20">
        <f t="shared" si="96"/>
        <v>40827.208333333336</v>
      </c>
      <c r="N311" t="b">
        <v>0</v>
      </c>
      <c r="O311" t="b">
        <v>1</v>
      </c>
      <c r="P311" t="s">
        <v>2014</v>
      </c>
      <c r="Q311" s="8">
        <f t="shared" si="94"/>
        <v>0.75292682926829269</v>
      </c>
      <c r="R311" s="14">
        <f t="shared" si="97"/>
        <v>41.16</v>
      </c>
      <c r="S311" s="16" t="str">
        <f>LEFT(P311,5)</f>
        <v>music</v>
      </c>
      <c r="T311" s="16" t="str">
        <f>_xlfn.TEXTAFTER(P311,"/",1)</f>
        <v>indie rock</v>
      </c>
    </row>
    <row r="312" spans="1:20">
      <c r="A312">
        <v>310</v>
      </c>
      <c r="B312" t="s">
        <v>1804</v>
      </c>
      <c r="C312" s="3" t="s">
        <v>1805</v>
      </c>
      <c r="D312">
        <v>7800</v>
      </c>
      <c r="E312">
        <v>1586</v>
      </c>
      <c r="F312" s="13" t="s">
        <v>11</v>
      </c>
      <c r="G312">
        <v>16</v>
      </c>
      <c r="H312" t="s">
        <v>2000</v>
      </c>
      <c r="I312" t="s">
        <v>2001</v>
      </c>
      <c r="J312">
        <v>1270789200</v>
      </c>
      <c r="K312">
        <v>1272171600</v>
      </c>
      <c r="L312" s="20">
        <f t="shared" si="95"/>
        <v>40277.208333333336</v>
      </c>
      <c r="M312" s="20">
        <f t="shared" si="96"/>
        <v>40293.208333333336</v>
      </c>
      <c r="N312" t="b">
        <v>0</v>
      </c>
      <c r="O312" t="b">
        <v>0</v>
      </c>
      <c r="P312" t="s">
        <v>2018</v>
      </c>
      <c r="Q312" s="8">
        <f t="shared" si="94"/>
        <v>0.20333333333333334</v>
      </c>
      <c r="R312" s="14">
        <f t="shared" si="97"/>
        <v>99.13</v>
      </c>
      <c r="S312" s="16" t="str">
        <f>LEFT(P312,5)</f>
        <v>games</v>
      </c>
      <c r="T312" s="16" t="str">
        <f>_xlfn.TEXTAFTER(P312,"/",1,TRUE,TRUE)</f>
        <v>video games</v>
      </c>
    </row>
    <row r="313" spans="1:20">
      <c r="A313">
        <v>311</v>
      </c>
      <c r="B313" t="s">
        <v>511</v>
      </c>
      <c r="C313" s="3" t="s">
        <v>512</v>
      </c>
      <c r="D313">
        <v>6300</v>
      </c>
      <c r="E313">
        <v>12812</v>
      </c>
      <c r="F313" s="13" t="s">
        <v>8</v>
      </c>
      <c r="G313">
        <v>121</v>
      </c>
      <c r="H313" t="s">
        <v>2000</v>
      </c>
      <c r="I313" t="s">
        <v>2001</v>
      </c>
      <c r="J313">
        <v>1297836000</v>
      </c>
      <c r="K313">
        <v>1298872800</v>
      </c>
      <c r="L313" s="20">
        <f t="shared" si="95"/>
        <v>40590.25</v>
      </c>
      <c r="M313" s="20">
        <f t="shared" si="96"/>
        <v>40602.25</v>
      </c>
      <c r="N313" t="b">
        <v>0</v>
      </c>
      <c r="O313" t="b">
        <v>0</v>
      </c>
      <c r="P313" t="s">
        <v>2006</v>
      </c>
      <c r="Q313" s="8">
        <f t="shared" si="94"/>
        <v>2.0336507936507937</v>
      </c>
      <c r="R313" s="14">
        <f t="shared" si="97"/>
        <v>105.88</v>
      </c>
      <c r="S313" s="16" t="str">
        <f t="shared" ref="S313:S314" si="116">LEFT(P313,7)</f>
        <v>theater</v>
      </c>
      <c r="T313" s="16" t="str">
        <f t="shared" ref="T313:T314" si="117">_xlfn.TEXTAFTER(P313,"/",1,1,1)</f>
        <v>plays</v>
      </c>
    </row>
    <row r="314" spans="1:20">
      <c r="A314">
        <v>312</v>
      </c>
      <c r="B314" t="s">
        <v>1069</v>
      </c>
      <c r="C314" s="3" t="s">
        <v>1071</v>
      </c>
      <c r="D314">
        <v>59100</v>
      </c>
      <c r="E314">
        <v>183345</v>
      </c>
      <c r="F314" s="13" t="s">
        <v>8</v>
      </c>
      <c r="G314">
        <v>3742</v>
      </c>
      <c r="H314" t="s">
        <v>2000</v>
      </c>
      <c r="I314" t="s">
        <v>2001</v>
      </c>
      <c r="J314">
        <v>1382677200</v>
      </c>
      <c r="K314">
        <v>1383282000</v>
      </c>
      <c r="L314" s="20">
        <f t="shared" si="95"/>
        <v>41572.208333333336</v>
      </c>
      <c r="M314" s="20">
        <f t="shared" si="96"/>
        <v>41579.208333333336</v>
      </c>
      <c r="N314" t="b">
        <v>0</v>
      </c>
      <c r="O314" t="b">
        <v>0</v>
      </c>
      <c r="P314" t="s">
        <v>2006</v>
      </c>
      <c r="Q314" s="8">
        <f t="shared" si="94"/>
        <v>3.1022842639593908</v>
      </c>
      <c r="R314" s="14">
        <f t="shared" si="97"/>
        <v>49</v>
      </c>
      <c r="S314" s="16" t="str">
        <f t="shared" si="116"/>
        <v>theater</v>
      </c>
      <c r="T314" s="16" t="str">
        <f t="shared" si="117"/>
        <v>plays</v>
      </c>
    </row>
    <row r="315" spans="1:20">
      <c r="A315">
        <v>313</v>
      </c>
      <c r="B315" t="s">
        <v>1146</v>
      </c>
      <c r="C315" s="3" t="s">
        <v>1147</v>
      </c>
      <c r="D315">
        <v>2200</v>
      </c>
      <c r="E315">
        <v>8697</v>
      </c>
      <c r="F315" s="13" t="s">
        <v>8</v>
      </c>
      <c r="G315">
        <v>223</v>
      </c>
      <c r="H315" t="s">
        <v>2000</v>
      </c>
      <c r="I315" t="s">
        <v>2001</v>
      </c>
      <c r="J315">
        <v>1330322400</v>
      </c>
      <c r="K315">
        <v>1330495200</v>
      </c>
      <c r="L315" s="20">
        <f t="shared" si="95"/>
        <v>40966.25</v>
      </c>
      <c r="M315" s="20">
        <f t="shared" si="96"/>
        <v>40968.25</v>
      </c>
      <c r="N315" t="b">
        <v>0</v>
      </c>
      <c r="O315" t="b">
        <v>0</v>
      </c>
      <c r="P315" t="s">
        <v>2002</v>
      </c>
      <c r="Q315" s="8">
        <f t="shared" si="94"/>
        <v>3.9531818181818181</v>
      </c>
      <c r="R315" s="14">
        <f t="shared" si="97"/>
        <v>39</v>
      </c>
      <c r="S315" s="16" t="str">
        <f>LEFT(P315,5)</f>
        <v>music</v>
      </c>
      <c r="T315" s="16" t="str">
        <f>_xlfn.TEXTAFTER(P315,"/",1)</f>
        <v>rock</v>
      </c>
    </row>
    <row r="316" spans="1:20">
      <c r="A316">
        <v>314</v>
      </c>
      <c r="B316" t="s">
        <v>1535</v>
      </c>
      <c r="C316" s="3" t="s">
        <v>1536</v>
      </c>
      <c r="D316">
        <v>1400</v>
      </c>
      <c r="E316">
        <v>4126</v>
      </c>
      <c r="F316" s="13" t="s">
        <v>8</v>
      </c>
      <c r="G316">
        <v>133</v>
      </c>
      <c r="H316" t="s">
        <v>2000</v>
      </c>
      <c r="I316" t="s">
        <v>2001</v>
      </c>
      <c r="J316">
        <v>1552366800</v>
      </c>
      <c r="K316">
        <v>1552798800</v>
      </c>
      <c r="L316" s="20">
        <f t="shared" si="95"/>
        <v>43536.208333333328</v>
      </c>
      <c r="M316" s="20">
        <f t="shared" si="96"/>
        <v>43541.208333333328</v>
      </c>
      <c r="N316" t="b">
        <v>0</v>
      </c>
      <c r="O316" t="b">
        <v>1</v>
      </c>
      <c r="P316" t="s">
        <v>2011</v>
      </c>
      <c r="Q316" s="8">
        <f t="shared" si="94"/>
        <v>2.9471428571428571</v>
      </c>
      <c r="R316" s="14">
        <f t="shared" si="97"/>
        <v>31.02</v>
      </c>
      <c r="S316" s="18" t="str">
        <f>LEFT(P316,12)</f>
        <v>film &amp; video</v>
      </c>
      <c r="T316" s="16" t="str">
        <f>_xlfn.TEXTAFTER(P316,"/",,TRUE,TRUE)</f>
        <v>documentary</v>
      </c>
    </row>
    <row r="317" spans="1:20" ht="31.5">
      <c r="A317">
        <v>315</v>
      </c>
      <c r="B317" t="s">
        <v>1007</v>
      </c>
      <c r="C317" s="3" t="s">
        <v>1008</v>
      </c>
      <c r="D317">
        <v>9500</v>
      </c>
      <c r="E317">
        <v>3220</v>
      </c>
      <c r="F317" s="13" t="s">
        <v>11</v>
      </c>
      <c r="G317">
        <v>31</v>
      </c>
      <c r="H317" t="s">
        <v>2000</v>
      </c>
      <c r="I317" t="s">
        <v>2001</v>
      </c>
      <c r="J317">
        <v>1400907600</v>
      </c>
      <c r="K317">
        <v>1403413200</v>
      </c>
      <c r="L317" s="20">
        <f t="shared" si="95"/>
        <v>41783.208333333336</v>
      </c>
      <c r="M317" s="20">
        <f t="shared" si="96"/>
        <v>41812.208333333336</v>
      </c>
      <c r="N317" t="b">
        <v>0</v>
      </c>
      <c r="O317" t="b">
        <v>0</v>
      </c>
      <c r="P317" t="s">
        <v>2006</v>
      </c>
      <c r="Q317" s="8">
        <f t="shared" si="94"/>
        <v>0.33894736842105261</v>
      </c>
      <c r="R317" s="14">
        <f t="shared" si="97"/>
        <v>103.87</v>
      </c>
      <c r="S317" s="16" t="str">
        <f>LEFT(P317,7)</f>
        <v>theater</v>
      </c>
      <c r="T317" s="16" t="str">
        <f>_xlfn.TEXTAFTER(P317,"/",1,1,1)</f>
        <v>plays</v>
      </c>
    </row>
    <row r="318" spans="1:20">
      <c r="A318">
        <v>316</v>
      </c>
      <c r="B318" t="s">
        <v>1086</v>
      </c>
      <c r="C318" s="3" t="s">
        <v>1087</v>
      </c>
      <c r="D318">
        <v>9600</v>
      </c>
      <c r="E318">
        <v>6401</v>
      </c>
      <c r="F318" s="13" t="s">
        <v>11</v>
      </c>
      <c r="G318">
        <v>108</v>
      </c>
      <c r="H318" t="s">
        <v>2022</v>
      </c>
      <c r="I318" t="s">
        <v>2023</v>
      </c>
      <c r="J318">
        <v>1574143200</v>
      </c>
      <c r="K318">
        <v>1574229600</v>
      </c>
      <c r="L318" s="20">
        <f t="shared" si="95"/>
        <v>43788.25</v>
      </c>
      <c r="M318" s="20">
        <f t="shared" si="96"/>
        <v>43789.25</v>
      </c>
      <c r="N318" t="b">
        <v>0</v>
      </c>
      <c r="O318" t="b">
        <v>1</v>
      </c>
      <c r="P318" s="16" t="s">
        <v>1999</v>
      </c>
      <c r="Q318" s="8">
        <f t="shared" si="94"/>
        <v>0.66677083333333331</v>
      </c>
      <c r="R318" s="14">
        <f t="shared" si="97"/>
        <v>59.27</v>
      </c>
      <c r="S318" s="16" t="str">
        <f>LEFT(P318,4)</f>
        <v>food</v>
      </c>
      <c r="T318" s="16" t="str">
        <f>RIGHT(P318,11)</f>
        <v>food trucks</v>
      </c>
    </row>
    <row r="319" spans="1:20">
      <c r="A319">
        <v>317</v>
      </c>
      <c r="B319" t="s">
        <v>1701</v>
      </c>
      <c r="C319" s="3" t="s">
        <v>1702</v>
      </c>
      <c r="D319">
        <v>6600</v>
      </c>
      <c r="E319">
        <v>1269</v>
      </c>
      <c r="F319" s="13" t="s">
        <v>11</v>
      </c>
      <c r="G319">
        <v>30</v>
      </c>
      <c r="H319" t="s">
        <v>2000</v>
      </c>
      <c r="I319" t="s">
        <v>2001</v>
      </c>
      <c r="J319">
        <v>1494738000</v>
      </c>
      <c r="K319">
        <v>1495861200</v>
      </c>
      <c r="L319" s="20">
        <f t="shared" si="95"/>
        <v>42869.208333333328</v>
      </c>
      <c r="M319" s="20">
        <f t="shared" si="96"/>
        <v>42882.208333333328</v>
      </c>
      <c r="N319" t="b">
        <v>0</v>
      </c>
      <c r="O319" t="b">
        <v>0</v>
      </c>
      <c r="P319" t="s">
        <v>2006</v>
      </c>
      <c r="Q319" s="8">
        <f t="shared" si="94"/>
        <v>0.19227272727272726</v>
      </c>
      <c r="R319" s="14">
        <f t="shared" si="97"/>
        <v>42.3</v>
      </c>
      <c r="S319" s="16" t="str">
        <f>LEFT(P319,7)</f>
        <v>theater</v>
      </c>
      <c r="T319" s="16" t="str">
        <f>_xlfn.TEXTAFTER(P319,"/",1,1,1)</f>
        <v>plays</v>
      </c>
    </row>
    <row r="320" spans="1:20" ht="31.5">
      <c r="A320">
        <v>318</v>
      </c>
      <c r="B320" t="s">
        <v>1975</v>
      </c>
      <c r="C320" s="3" t="s">
        <v>1976</v>
      </c>
      <c r="D320">
        <v>5700</v>
      </c>
      <c r="E320">
        <v>903</v>
      </c>
      <c r="F320" s="13" t="s">
        <v>11</v>
      </c>
      <c r="G320">
        <v>17</v>
      </c>
      <c r="H320" t="s">
        <v>2000</v>
      </c>
      <c r="I320" t="s">
        <v>2001</v>
      </c>
      <c r="J320">
        <v>1392357600</v>
      </c>
      <c r="K320">
        <v>1392530400</v>
      </c>
      <c r="L320" s="20">
        <f t="shared" si="95"/>
        <v>41684.25</v>
      </c>
      <c r="M320" s="20">
        <f t="shared" si="96"/>
        <v>41686.25</v>
      </c>
      <c r="N320" t="b">
        <v>0</v>
      </c>
      <c r="O320" t="b">
        <v>0</v>
      </c>
      <c r="P320" t="s">
        <v>2002</v>
      </c>
      <c r="Q320" s="8">
        <f t="shared" si="94"/>
        <v>0.15842105263157893</v>
      </c>
      <c r="R320" s="14">
        <f t="shared" si="97"/>
        <v>53.12</v>
      </c>
      <c r="S320" s="16" t="str">
        <f>LEFT(P320,5)</f>
        <v>music</v>
      </c>
      <c r="T320" s="16" t="str">
        <f>_xlfn.TEXTAFTER(P320,"/",1)</f>
        <v>rock</v>
      </c>
    </row>
    <row r="321" spans="1:20">
      <c r="A321">
        <v>319</v>
      </c>
      <c r="B321" t="s">
        <v>1152</v>
      </c>
      <c r="C321" s="3" t="s">
        <v>1153</v>
      </c>
      <c r="D321">
        <v>8400</v>
      </c>
      <c r="E321">
        <v>3251</v>
      </c>
      <c r="F321" s="13" t="s">
        <v>27</v>
      </c>
      <c r="G321">
        <v>64</v>
      </c>
      <c r="H321" t="s">
        <v>2000</v>
      </c>
      <c r="I321" t="s">
        <v>2001</v>
      </c>
      <c r="J321">
        <v>1281589200</v>
      </c>
      <c r="K321">
        <v>1283662800</v>
      </c>
      <c r="L321" s="20">
        <f t="shared" si="95"/>
        <v>40402.208333333336</v>
      </c>
      <c r="M321" s="20">
        <f t="shared" si="96"/>
        <v>40426.208333333336</v>
      </c>
      <c r="N321" t="b">
        <v>0</v>
      </c>
      <c r="O321" t="b">
        <v>0</v>
      </c>
      <c r="P321" t="s">
        <v>2005</v>
      </c>
      <c r="Q321" s="8">
        <f t="shared" si="94"/>
        <v>0.38702380952380955</v>
      </c>
      <c r="R321" s="14">
        <f t="shared" si="97"/>
        <v>50.8</v>
      </c>
      <c r="S321" s="16" t="str">
        <f>LEFT(P321,10)</f>
        <v>technology</v>
      </c>
      <c r="T321" s="16" t="str">
        <f>_xlfn.TEXTAFTER(P321,"/",1,1,1)</f>
        <v>web</v>
      </c>
    </row>
    <row r="322" spans="1:20">
      <c r="A322">
        <v>320</v>
      </c>
      <c r="B322" t="s">
        <v>1547</v>
      </c>
      <c r="C322" s="3" t="s">
        <v>1548</v>
      </c>
      <c r="D322">
        <v>84400</v>
      </c>
      <c r="E322">
        <v>8092</v>
      </c>
      <c r="F322" s="13" t="s">
        <v>11</v>
      </c>
      <c r="G322">
        <v>80</v>
      </c>
      <c r="H322" t="s">
        <v>2000</v>
      </c>
      <c r="I322" t="s">
        <v>2001</v>
      </c>
      <c r="J322">
        <v>1305003600</v>
      </c>
      <c r="K322">
        <v>1305781200</v>
      </c>
      <c r="L322" s="20">
        <f t="shared" si="95"/>
        <v>40673.208333333336</v>
      </c>
      <c r="M322" s="20">
        <f t="shared" si="96"/>
        <v>40682.208333333336</v>
      </c>
      <c r="N322" t="b">
        <v>0</v>
      </c>
      <c r="O322" t="b">
        <v>0</v>
      </c>
      <c r="P322" t="s">
        <v>2024</v>
      </c>
      <c r="Q322" s="8">
        <f t="shared" ref="Q322:Q385" si="118">E322/D322</f>
        <v>9.5876777251184833E-2</v>
      </c>
      <c r="R322" s="14">
        <f t="shared" si="97"/>
        <v>101.15</v>
      </c>
      <c r="S322" s="16" t="str">
        <f>LEFT(P322,10)</f>
        <v>publishing</v>
      </c>
      <c r="T322" s="16" t="str">
        <f>_xlfn.TEXTAFTER(P322,"/",1,1,1)</f>
        <v>fiction</v>
      </c>
    </row>
    <row r="323" spans="1:20" ht="31.5">
      <c r="A323">
        <v>321</v>
      </c>
      <c r="B323" t="s">
        <v>1154</v>
      </c>
      <c r="C323" s="3" t="s">
        <v>1155</v>
      </c>
      <c r="D323">
        <v>170400</v>
      </c>
      <c r="E323">
        <v>160422</v>
      </c>
      <c r="F323" s="13" t="s">
        <v>11</v>
      </c>
      <c r="G323">
        <v>2468</v>
      </c>
      <c r="H323" t="s">
        <v>2000</v>
      </c>
      <c r="I323" t="s">
        <v>2001</v>
      </c>
      <c r="J323">
        <v>1301634000</v>
      </c>
      <c r="K323">
        <v>1302325200</v>
      </c>
      <c r="L323" s="20">
        <f t="shared" ref="L323:L386" si="119">(((J323/60)/60)/24)+DATE(1970,1,1)</f>
        <v>40634.208333333336</v>
      </c>
      <c r="M323" s="20">
        <f t="shared" ref="M323:M386" si="120">((K323/60)/60/24)+DATE(1970,1,1)</f>
        <v>40642.208333333336</v>
      </c>
      <c r="N323" t="b">
        <v>0</v>
      </c>
      <c r="O323" t="b">
        <v>0</v>
      </c>
      <c r="P323" t="s">
        <v>2021</v>
      </c>
      <c r="Q323" s="8">
        <f t="shared" si="118"/>
        <v>0.94144366197183094</v>
      </c>
      <c r="R323" s="14">
        <f t="shared" ref="R323:R386" si="121">ROUND(E323/G323, 2)</f>
        <v>65</v>
      </c>
      <c r="S323" s="18" t="str">
        <f>LEFT(P323,12)</f>
        <v>film &amp; video</v>
      </c>
      <c r="T323" s="16" t="str">
        <f>_xlfn.TEXTAFTER(P323,"/",,TRUE,TRUE)</f>
        <v>shorts</v>
      </c>
    </row>
    <row r="324" spans="1:20" ht="31.5">
      <c r="A324">
        <v>322</v>
      </c>
      <c r="B324" t="s">
        <v>710</v>
      </c>
      <c r="C324" s="3" t="s">
        <v>711</v>
      </c>
      <c r="D324">
        <v>117900</v>
      </c>
      <c r="E324">
        <v>196377</v>
      </c>
      <c r="F324" s="13" t="s">
        <v>8</v>
      </c>
      <c r="G324">
        <v>5168</v>
      </c>
      <c r="H324" t="s">
        <v>2000</v>
      </c>
      <c r="I324" t="s">
        <v>2001</v>
      </c>
      <c r="J324">
        <v>1290664800</v>
      </c>
      <c r="K324">
        <v>1291788000</v>
      </c>
      <c r="L324" s="20">
        <f t="shared" si="119"/>
        <v>40507.25</v>
      </c>
      <c r="M324" s="20">
        <f t="shared" si="120"/>
        <v>40520.25</v>
      </c>
      <c r="N324" t="b">
        <v>0</v>
      </c>
      <c r="O324" t="b">
        <v>0</v>
      </c>
      <c r="P324" t="s">
        <v>2006</v>
      </c>
      <c r="Q324" s="8">
        <f t="shared" si="118"/>
        <v>1.6656234096692113</v>
      </c>
      <c r="R324" s="14">
        <f t="shared" si="121"/>
        <v>38</v>
      </c>
      <c r="S324" s="16" t="str">
        <f>LEFT(P324,7)</f>
        <v>theater</v>
      </c>
      <c r="T324" s="16" t="str">
        <f>_xlfn.TEXTAFTER(P324,"/",1,1,1)</f>
        <v>plays</v>
      </c>
    </row>
    <row r="325" spans="1:20">
      <c r="A325">
        <v>323</v>
      </c>
      <c r="B325" t="s">
        <v>340</v>
      </c>
      <c r="C325" s="3" t="s">
        <v>341</v>
      </c>
      <c r="D325">
        <v>8900</v>
      </c>
      <c r="E325">
        <v>2148</v>
      </c>
      <c r="F325" s="13" t="s">
        <v>11</v>
      </c>
      <c r="G325">
        <v>26</v>
      </c>
      <c r="H325" t="s">
        <v>2009</v>
      </c>
      <c r="I325" t="s">
        <v>2010</v>
      </c>
      <c r="J325">
        <v>1395896400</v>
      </c>
      <c r="K325">
        <v>1396069200</v>
      </c>
      <c r="L325" s="20">
        <f t="shared" si="119"/>
        <v>41725.208333333336</v>
      </c>
      <c r="M325" s="20">
        <f t="shared" si="120"/>
        <v>41727.208333333336</v>
      </c>
      <c r="N325" t="b">
        <v>0</v>
      </c>
      <c r="O325" t="b">
        <v>0</v>
      </c>
      <c r="P325" t="s">
        <v>2011</v>
      </c>
      <c r="Q325" s="8">
        <f t="shared" si="118"/>
        <v>0.24134831460674158</v>
      </c>
      <c r="R325" s="14">
        <f t="shared" si="121"/>
        <v>82.62</v>
      </c>
      <c r="S325" s="18" t="str">
        <f>LEFT(P325,12)</f>
        <v>film &amp; video</v>
      </c>
      <c r="T325" s="16" t="str">
        <f>_xlfn.TEXTAFTER(P325,"/",,TRUE,TRUE)</f>
        <v>documentary</v>
      </c>
    </row>
    <row r="326" spans="1:20">
      <c r="A326">
        <v>324</v>
      </c>
      <c r="B326" t="s">
        <v>682</v>
      </c>
      <c r="C326" s="3" t="s">
        <v>683</v>
      </c>
      <c r="D326">
        <v>7100</v>
      </c>
      <c r="E326">
        <v>11648</v>
      </c>
      <c r="F326" s="13" t="s">
        <v>8</v>
      </c>
      <c r="G326">
        <v>307</v>
      </c>
      <c r="H326" t="s">
        <v>2000</v>
      </c>
      <c r="I326" t="s">
        <v>2001</v>
      </c>
      <c r="J326">
        <v>1434862800</v>
      </c>
      <c r="K326">
        <v>1435899600</v>
      </c>
      <c r="L326" s="20">
        <f t="shared" si="119"/>
        <v>42176.208333333328</v>
      </c>
      <c r="M326" s="20">
        <f t="shared" si="120"/>
        <v>42188.208333333328</v>
      </c>
      <c r="N326" t="b">
        <v>0</v>
      </c>
      <c r="O326" t="b">
        <v>1</v>
      </c>
      <c r="P326" t="s">
        <v>2006</v>
      </c>
      <c r="Q326" s="8">
        <f t="shared" si="118"/>
        <v>1.6405633802816901</v>
      </c>
      <c r="R326" s="14">
        <f t="shared" si="121"/>
        <v>37.94</v>
      </c>
      <c r="S326" s="16" t="str">
        <f t="shared" ref="S326:S327" si="122">LEFT(P326,7)</f>
        <v>theater</v>
      </c>
      <c r="T326" s="16" t="str">
        <f t="shared" ref="T326:T327" si="123">_xlfn.TEXTAFTER(P326,"/",1,1,1)</f>
        <v>plays</v>
      </c>
    </row>
    <row r="327" spans="1:20" ht="31.5">
      <c r="A327">
        <v>325</v>
      </c>
      <c r="B327" t="s">
        <v>1561</v>
      </c>
      <c r="C327" s="3" t="s">
        <v>1562</v>
      </c>
      <c r="D327">
        <v>6500</v>
      </c>
      <c r="E327">
        <v>5897</v>
      </c>
      <c r="F327" s="13" t="s">
        <v>11</v>
      </c>
      <c r="G327">
        <v>73</v>
      </c>
      <c r="H327" t="s">
        <v>2000</v>
      </c>
      <c r="I327" t="s">
        <v>2001</v>
      </c>
      <c r="J327">
        <v>1529125200</v>
      </c>
      <c r="K327">
        <v>1531112400</v>
      </c>
      <c r="L327" s="20">
        <f t="shared" si="119"/>
        <v>43267.208333333328</v>
      </c>
      <c r="M327" s="20">
        <f t="shared" si="120"/>
        <v>43290.208333333328</v>
      </c>
      <c r="N327" t="b">
        <v>0</v>
      </c>
      <c r="O327" t="b">
        <v>1</v>
      </c>
      <c r="P327" t="s">
        <v>2006</v>
      </c>
      <c r="Q327" s="8">
        <f t="shared" si="118"/>
        <v>0.90723076923076929</v>
      </c>
      <c r="R327" s="14">
        <f t="shared" si="121"/>
        <v>80.78</v>
      </c>
      <c r="S327" s="16" t="str">
        <f t="shared" si="122"/>
        <v>theater</v>
      </c>
      <c r="T327" s="16" t="str">
        <f t="shared" si="123"/>
        <v>plays</v>
      </c>
    </row>
    <row r="328" spans="1:20" ht="31.5">
      <c r="A328">
        <v>326</v>
      </c>
      <c r="B328" t="s">
        <v>1355</v>
      </c>
      <c r="C328" s="3" t="s">
        <v>1356</v>
      </c>
      <c r="D328">
        <v>7200</v>
      </c>
      <c r="E328">
        <v>3326</v>
      </c>
      <c r="F328" s="13" t="s">
        <v>11</v>
      </c>
      <c r="G328">
        <v>128</v>
      </c>
      <c r="H328" t="s">
        <v>2000</v>
      </c>
      <c r="I328" t="s">
        <v>2001</v>
      </c>
      <c r="J328">
        <v>1451109600</v>
      </c>
      <c r="K328">
        <v>1451628000</v>
      </c>
      <c r="L328" s="20">
        <f t="shared" si="119"/>
        <v>42364.25</v>
      </c>
      <c r="M328" s="20">
        <f t="shared" si="120"/>
        <v>42370.25</v>
      </c>
      <c r="N328" t="b">
        <v>0</v>
      </c>
      <c r="O328" t="b">
        <v>0</v>
      </c>
      <c r="P328" t="s">
        <v>2017</v>
      </c>
      <c r="Q328" s="8">
        <f t="shared" si="118"/>
        <v>0.46194444444444444</v>
      </c>
      <c r="R328" s="14">
        <f t="shared" si="121"/>
        <v>25.98</v>
      </c>
      <c r="S328" s="18" t="str">
        <f>LEFT(P328,12)</f>
        <v>film &amp; video</v>
      </c>
      <c r="T328" s="16" t="str">
        <f>_xlfn.TEXTAFTER(P328,"/",,TRUE,TRUE)</f>
        <v>animation</v>
      </c>
    </row>
    <row r="329" spans="1:20">
      <c r="A329">
        <v>327</v>
      </c>
      <c r="B329" t="s">
        <v>1311</v>
      </c>
      <c r="C329" s="3" t="s">
        <v>1312</v>
      </c>
      <c r="D329">
        <v>2600</v>
      </c>
      <c r="E329">
        <v>1002</v>
      </c>
      <c r="F329" s="13" t="s">
        <v>11</v>
      </c>
      <c r="G329">
        <v>33</v>
      </c>
      <c r="H329" t="s">
        <v>2000</v>
      </c>
      <c r="I329" t="s">
        <v>2001</v>
      </c>
      <c r="J329">
        <v>1566968400</v>
      </c>
      <c r="K329">
        <v>1567314000</v>
      </c>
      <c r="L329" s="20">
        <f t="shared" si="119"/>
        <v>43705.208333333328</v>
      </c>
      <c r="M329" s="20">
        <f t="shared" si="120"/>
        <v>43709.208333333328</v>
      </c>
      <c r="N329" t="b">
        <v>0</v>
      </c>
      <c r="O329" t="b">
        <v>1</v>
      </c>
      <c r="P329" t="s">
        <v>2006</v>
      </c>
      <c r="Q329" s="8">
        <f t="shared" si="118"/>
        <v>0.38538461538461538</v>
      </c>
      <c r="R329" s="14">
        <f t="shared" si="121"/>
        <v>30.36</v>
      </c>
      <c r="S329" s="16" t="str">
        <f>LEFT(P329,7)</f>
        <v>theater</v>
      </c>
      <c r="T329" s="16" t="str">
        <f>_xlfn.TEXTAFTER(P329,"/",1,1,1)</f>
        <v>plays</v>
      </c>
    </row>
    <row r="330" spans="1:20" s="2" customFormat="1" ht="31.5">
      <c r="A330" s="2">
        <v>328</v>
      </c>
      <c r="B330" s="2" t="s">
        <v>1970</v>
      </c>
      <c r="C330" s="9" t="s">
        <v>1971</v>
      </c>
      <c r="D330" s="2">
        <v>98700</v>
      </c>
      <c r="E330" s="2">
        <v>131826</v>
      </c>
      <c r="F330" s="13" t="s">
        <v>8</v>
      </c>
      <c r="G330" s="2">
        <v>2441</v>
      </c>
      <c r="H330" s="2" t="s">
        <v>2000</v>
      </c>
      <c r="I330" s="2" t="s">
        <v>2001</v>
      </c>
      <c r="J330" s="2">
        <v>1543557600</v>
      </c>
      <c r="K330" s="2">
        <v>1544508000</v>
      </c>
      <c r="L330" s="20">
        <f t="shared" si="119"/>
        <v>43434.25</v>
      </c>
      <c r="M330" s="20">
        <f t="shared" si="120"/>
        <v>43445.25</v>
      </c>
      <c r="N330" s="2" t="b">
        <v>0</v>
      </c>
      <c r="O330" s="2" t="b">
        <v>0</v>
      </c>
      <c r="P330" s="2" t="s">
        <v>2002</v>
      </c>
      <c r="Q330" s="10">
        <f t="shared" si="118"/>
        <v>1.3356231003039514</v>
      </c>
      <c r="R330" s="14">
        <f t="shared" si="121"/>
        <v>54</v>
      </c>
      <c r="S330" s="16" t="str">
        <f>LEFT(P330,5)</f>
        <v>music</v>
      </c>
      <c r="T330" s="16" t="str">
        <f>_xlfn.TEXTAFTER(P330,"/",1)</f>
        <v>rock</v>
      </c>
    </row>
    <row r="331" spans="1:20">
      <c r="A331">
        <v>329</v>
      </c>
      <c r="B331" t="s">
        <v>1919</v>
      </c>
      <c r="C331" s="3" t="s">
        <v>1920</v>
      </c>
      <c r="D331">
        <v>93800</v>
      </c>
      <c r="E331">
        <v>21477</v>
      </c>
      <c r="F331" s="13" t="s">
        <v>98</v>
      </c>
      <c r="G331">
        <v>211</v>
      </c>
      <c r="H331" t="s">
        <v>2000</v>
      </c>
      <c r="I331" t="s">
        <v>2001</v>
      </c>
      <c r="J331">
        <v>1481522400</v>
      </c>
      <c r="K331">
        <v>1482472800</v>
      </c>
      <c r="L331" s="20">
        <f t="shared" si="119"/>
        <v>42716.25</v>
      </c>
      <c r="M331" s="20">
        <f t="shared" si="120"/>
        <v>42727.25</v>
      </c>
      <c r="N331" t="b">
        <v>0</v>
      </c>
      <c r="O331" t="b">
        <v>0</v>
      </c>
      <c r="P331" t="s">
        <v>2018</v>
      </c>
      <c r="Q331" s="8">
        <f t="shared" si="118"/>
        <v>0.22896588486140726</v>
      </c>
      <c r="R331" s="14">
        <f t="shared" si="121"/>
        <v>101.79</v>
      </c>
      <c r="S331" s="16" t="str">
        <f>LEFT(P331,5)</f>
        <v>games</v>
      </c>
      <c r="T331" s="16" t="str">
        <f>_xlfn.TEXTAFTER(P331,"/",1,TRUE,TRUE)</f>
        <v>video games</v>
      </c>
    </row>
    <row r="332" spans="1:20" ht="31.5">
      <c r="A332">
        <v>330</v>
      </c>
      <c r="B332" t="s">
        <v>1748</v>
      </c>
      <c r="C332" s="3" t="s">
        <v>1749</v>
      </c>
      <c r="D332">
        <v>33700</v>
      </c>
      <c r="E332">
        <v>62330</v>
      </c>
      <c r="F332" s="13" t="s">
        <v>8</v>
      </c>
      <c r="G332">
        <v>1385</v>
      </c>
      <c r="H332" t="s">
        <v>2009</v>
      </c>
      <c r="I332" t="s">
        <v>2010</v>
      </c>
      <c r="J332">
        <v>1512712800</v>
      </c>
      <c r="K332">
        <v>1512799200</v>
      </c>
      <c r="L332" s="20">
        <f t="shared" si="119"/>
        <v>43077.25</v>
      </c>
      <c r="M332" s="20">
        <f t="shared" si="120"/>
        <v>43078.25</v>
      </c>
      <c r="N332" t="b">
        <v>0</v>
      </c>
      <c r="O332" t="b">
        <v>0</v>
      </c>
      <c r="P332" t="s">
        <v>2011</v>
      </c>
      <c r="Q332" s="8">
        <f t="shared" si="118"/>
        <v>1.8495548961424333</v>
      </c>
      <c r="R332" s="14">
        <f t="shared" si="121"/>
        <v>45</v>
      </c>
      <c r="S332" s="18" t="str">
        <f>LEFT(P332,12)</f>
        <v>film &amp; video</v>
      </c>
      <c r="T332" s="16" t="str">
        <f>_xlfn.TEXTAFTER(P332,"/",,TRUE,TRUE)</f>
        <v>documentary</v>
      </c>
    </row>
    <row r="333" spans="1:20">
      <c r="A333">
        <v>331</v>
      </c>
      <c r="B333" t="s">
        <v>1501</v>
      </c>
      <c r="C333" s="3" t="s">
        <v>1502</v>
      </c>
      <c r="D333">
        <v>3300</v>
      </c>
      <c r="E333">
        <v>14643</v>
      </c>
      <c r="F333" s="13" t="s">
        <v>8</v>
      </c>
      <c r="G333">
        <v>190</v>
      </c>
      <c r="H333" t="s">
        <v>2000</v>
      </c>
      <c r="I333" t="s">
        <v>2001</v>
      </c>
      <c r="J333">
        <v>1324274400</v>
      </c>
      <c r="K333">
        <v>1324360800</v>
      </c>
      <c r="L333" s="20">
        <f t="shared" si="119"/>
        <v>40896.25</v>
      </c>
      <c r="M333" s="20">
        <f t="shared" si="120"/>
        <v>40897.25</v>
      </c>
      <c r="N333" t="b">
        <v>0</v>
      </c>
      <c r="O333" t="b">
        <v>0</v>
      </c>
      <c r="P333" s="16" t="s">
        <v>1999</v>
      </c>
      <c r="Q333" s="8">
        <f t="shared" si="118"/>
        <v>4.4372727272727275</v>
      </c>
      <c r="R333" s="14">
        <f t="shared" si="121"/>
        <v>77.069999999999993</v>
      </c>
      <c r="S333" s="16" t="str">
        <f>LEFT(P333,4)</f>
        <v>food</v>
      </c>
      <c r="T333" s="16" t="str">
        <f>RIGHT(P333,11)</f>
        <v>food trucks</v>
      </c>
    </row>
    <row r="334" spans="1:20" ht="31.5">
      <c r="A334">
        <v>332</v>
      </c>
      <c r="B334" t="s">
        <v>1289</v>
      </c>
      <c r="C334" s="3" t="s">
        <v>1290</v>
      </c>
      <c r="D334">
        <v>20700</v>
      </c>
      <c r="E334">
        <v>41396</v>
      </c>
      <c r="F334" s="13" t="s">
        <v>8</v>
      </c>
      <c r="G334">
        <v>470</v>
      </c>
      <c r="H334" t="s">
        <v>2000</v>
      </c>
      <c r="I334" t="s">
        <v>2001</v>
      </c>
      <c r="J334">
        <v>1364446800</v>
      </c>
      <c r="K334">
        <v>1364533200</v>
      </c>
      <c r="L334" s="20">
        <f t="shared" si="119"/>
        <v>41361.208333333336</v>
      </c>
      <c r="M334" s="20">
        <f t="shared" si="120"/>
        <v>41362.208333333336</v>
      </c>
      <c r="N334" t="b">
        <v>0</v>
      </c>
      <c r="O334" t="b">
        <v>0</v>
      </c>
      <c r="P334" t="s">
        <v>2015</v>
      </c>
      <c r="Q334" s="8">
        <f t="shared" si="118"/>
        <v>1.999806763285024</v>
      </c>
      <c r="R334" s="14">
        <f t="shared" si="121"/>
        <v>88.08</v>
      </c>
      <c r="S334" s="16" t="str">
        <f>LEFT(P334,10)</f>
        <v>technology</v>
      </c>
      <c r="T334" s="16" t="str">
        <f>_xlfn.TEXTAFTER(P334,"/",1,1,1)</f>
        <v>wearables</v>
      </c>
    </row>
    <row r="335" spans="1:20">
      <c r="A335">
        <v>333</v>
      </c>
      <c r="B335" t="s">
        <v>264</v>
      </c>
      <c r="C335" s="3" t="s">
        <v>265</v>
      </c>
      <c r="D335">
        <v>9600</v>
      </c>
      <c r="E335">
        <v>11900</v>
      </c>
      <c r="F335" s="13" t="s">
        <v>8</v>
      </c>
      <c r="G335">
        <v>253</v>
      </c>
      <c r="H335" t="s">
        <v>2000</v>
      </c>
      <c r="I335" t="s">
        <v>2001</v>
      </c>
      <c r="J335">
        <v>1542693600</v>
      </c>
      <c r="K335">
        <v>1545112800</v>
      </c>
      <c r="L335" s="20">
        <f t="shared" si="119"/>
        <v>43424.25</v>
      </c>
      <c r="M335" s="20">
        <f t="shared" si="120"/>
        <v>43452.25</v>
      </c>
      <c r="N335" t="b">
        <v>0</v>
      </c>
      <c r="O335" t="b">
        <v>0</v>
      </c>
      <c r="P335" t="s">
        <v>2006</v>
      </c>
      <c r="Q335" s="8">
        <f t="shared" si="118"/>
        <v>1.2395833333333333</v>
      </c>
      <c r="R335" s="14">
        <f t="shared" si="121"/>
        <v>47.04</v>
      </c>
      <c r="S335" s="16" t="str">
        <f>LEFT(P335,7)</f>
        <v>theater</v>
      </c>
      <c r="T335" s="16" t="str">
        <f>_xlfn.TEXTAFTER(P335,"/",1,1,1)</f>
        <v>plays</v>
      </c>
    </row>
    <row r="336" spans="1:20">
      <c r="A336">
        <v>334</v>
      </c>
      <c r="B336" t="s">
        <v>1116</v>
      </c>
      <c r="C336" s="3" t="s">
        <v>1117</v>
      </c>
      <c r="D336">
        <v>66200</v>
      </c>
      <c r="E336">
        <v>123538</v>
      </c>
      <c r="F336" s="13" t="s">
        <v>8</v>
      </c>
      <c r="G336">
        <v>1113</v>
      </c>
      <c r="H336" t="s">
        <v>2000</v>
      </c>
      <c r="I336" t="s">
        <v>2001</v>
      </c>
      <c r="J336">
        <v>1515564000</v>
      </c>
      <c r="K336">
        <v>1516168800</v>
      </c>
      <c r="L336" s="20">
        <f t="shared" si="119"/>
        <v>43110.25</v>
      </c>
      <c r="M336" s="20">
        <f t="shared" si="120"/>
        <v>43117.25</v>
      </c>
      <c r="N336" t="b">
        <v>0</v>
      </c>
      <c r="O336" t="b">
        <v>0</v>
      </c>
      <c r="P336" t="s">
        <v>2002</v>
      </c>
      <c r="Q336" s="8">
        <f t="shared" si="118"/>
        <v>1.8661329305135952</v>
      </c>
      <c r="R336" s="14">
        <f t="shared" si="121"/>
        <v>111</v>
      </c>
      <c r="S336" s="16" t="str">
        <f t="shared" ref="S336:S338" si="124">LEFT(P336,5)</f>
        <v>music</v>
      </c>
      <c r="T336" s="16" t="str">
        <f t="shared" ref="T336:T338" si="125">_xlfn.TEXTAFTER(P336,"/",1)</f>
        <v>rock</v>
      </c>
    </row>
    <row r="337" spans="1:20">
      <c r="A337">
        <v>335</v>
      </c>
      <c r="B337" t="s">
        <v>894</v>
      </c>
      <c r="C337" s="3" t="s">
        <v>895</v>
      </c>
      <c r="D337">
        <v>173800</v>
      </c>
      <c r="E337">
        <v>198628</v>
      </c>
      <c r="F337" s="13" t="s">
        <v>8</v>
      </c>
      <c r="G337">
        <v>2283</v>
      </c>
      <c r="H337" t="s">
        <v>2000</v>
      </c>
      <c r="I337" t="s">
        <v>2001</v>
      </c>
      <c r="J337">
        <v>1573797600</v>
      </c>
      <c r="K337">
        <v>1574920800</v>
      </c>
      <c r="L337" s="20">
        <f t="shared" si="119"/>
        <v>43784.25</v>
      </c>
      <c r="M337" s="20">
        <f t="shared" si="120"/>
        <v>43797.25</v>
      </c>
      <c r="N337" t="b">
        <v>0</v>
      </c>
      <c r="O337" t="b">
        <v>0</v>
      </c>
      <c r="P337" t="s">
        <v>2002</v>
      </c>
      <c r="Q337" s="8">
        <f t="shared" si="118"/>
        <v>1.1428538550057536</v>
      </c>
      <c r="R337" s="14">
        <f t="shared" si="121"/>
        <v>87</v>
      </c>
      <c r="S337" s="16" t="str">
        <f t="shared" si="124"/>
        <v>music</v>
      </c>
      <c r="T337" s="16" t="str">
        <f t="shared" si="125"/>
        <v>rock</v>
      </c>
    </row>
    <row r="338" spans="1:20">
      <c r="A338">
        <v>336</v>
      </c>
      <c r="B338" t="s">
        <v>1252</v>
      </c>
      <c r="C338" s="3" t="s">
        <v>1253</v>
      </c>
      <c r="D338">
        <v>70700</v>
      </c>
      <c r="E338">
        <v>68602</v>
      </c>
      <c r="F338" s="13" t="s">
        <v>11</v>
      </c>
      <c r="G338">
        <v>1072</v>
      </c>
      <c r="H338" t="s">
        <v>2000</v>
      </c>
      <c r="I338" t="s">
        <v>2001</v>
      </c>
      <c r="J338">
        <v>1292392800</v>
      </c>
      <c r="K338">
        <v>1292479200</v>
      </c>
      <c r="L338" s="20">
        <f t="shared" si="119"/>
        <v>40527.25</v>
      </c>
      <c r="M338" s="20">
        <f t="shared" si="120"/>
        <v>40528.25</v>
      </c>
      <c r="N338" t="b">
        <v>0</v>
      </c>
      <c r="O338" t="b">
        <v>1</v>
      </c>
      <c r="P338" t="s">
        <v>2002</v>
      </c>
      <c r="Q338" s="8">
        <f t="shared" si="118"/>
        <v>0.97032531824611035</v>
      </c>
      <c r="R338" s="14">
        <f t="shared" si="121"/>
        <v>63.99</v>
      </c>
      <c r="S338" s="16" t="str">
        <f t="shared" si="124"/>
        <v>music</v>
      </c>
      <c r="T338" s="16" t="str">
        <f t="shared" si="125"/>
        <v>rock</v>
      </c>
    </row>
    <row r="339" spans="1:20">
      <c r="A339">
        <v>337</v>
      </c>
      <c r="B339" t="s">
        <v>700</v>
      </c>
      <c r="C339" s="3" t="s">
        <v>701</v>
      </c>
      <c r="D339">
        <v>94500</v>
      </c>
      <c r="E339">
        <v>116064</v>
      </c>
      <c r="F339" s="13" t="s">
        <v>8</v>
      </c>
      <c r="G339">
        <v>1095</v>
      </c>
      <c r="H339" t="s">
        <v>2000</v>
      </c>
      <c r="I339" t="s">
        <v>2001</v>
      </c>
      <c r="J339">
        <v>1573452000</v>
      </c>
      <c r="K339">
        <v>1573538400</v>
      </c>
      <c r="L339" s="20">
        <f t="shared" si="119"/>
        <v>43780.25</v>
      </c>
      <c r="M339" s="20">
        <f t="shared" si="120"/>
        <v>43781.25</v>
      </c>
      <c r="N339" t="b">
        <v>0</v>
      </c>
      <c r="O339" t="b">
        <v>0</v>
      </c>
      <c r="P339" t="s">
        <v>2006</v>
      </c>
      <c r="Q339" s="8">
        <f t="shared" si="118"/>
        <v>1.2281904761904763</v>
      </c>
      <c r="R339" s="14">
        <f t="shared" si="121"/>
        <v>105.99</v>
      </c>
      <c r="S339" s="16" t="str">
        <f t="shared" ref="S339:S341" si="126">LEFT(P339,7)</f>
        <v>theater</v>
      </c>
      <c r="T339" s="16" t="str">
        <f t="shared" ref="T339:T341" si="127">_xlfn.TEXTAFTER(P339,"/",1,1,1)</f>
        <v>plays</v>
      </c>
    </row>
    <row r="340" spans="1:20">
      <c r="A340">
        <v>338</v>
      </c>
      <c r="B340" t="s">
        <v>604</v>
      </c>
      <c r="C340" s="3" t="s">
        <v>605</v>
      </c>
      <c r="D340">
        <v>69800</v>
      </c>
      <c r="E340">
        <v>125042</v>
      </c>
      <c r="F340" s="13" t="s">
        <v>8</v>
      </c>
      <c r="G340">
        <v>1690</v>
      </c>
      <c r="H340" t="s">
        <v>2000</v>
      </c>
      <c r="I340" t="s">
        <v>2001</v>
      </c>
      <c r="J340">
        <v>1317790800</v>
      </c>
      <c r="K340">
        <v>1320382800</v>
      </c>
      <c r="L340" s="20">
        <f t="shared" si="119"/>
        <v>40821.208333333336</v>
      </c>
      <c r="M340" s="20">
        <f t="shared" si="120"/>
        <v>40851.208333333336</v>
      </c>
      <c r="N340" t="b">
        <v>0</v>
      </c>
      <c r="O340" t="b">
        <v>0</v>
      </c>
      <c r="P340" t="s">
        <v>2006</v>
      </c>
      <c r="Q340" s="8">
        <f t="shared" si="118"/>
        <v>1.7914326647564469</v>
      </c>
      <c r="R340" s="14">
        <f t="shared" si="121"/>
        <v>73.989999999999995</v>
      </c>
      <c r="S340" s="16" t="str">
        <f t="shared" si="126"/>
        <v>theater</v>
      </c>
      <c r="T340" s="16" t="str">
        <f t="shared" si="127"/>
        <v>plays</v>
      </c>
    </row>
    <row r="341" spans="1:20">
      <c r="A341">
        <v>339</v>
      </c>
      <c r="B341" t="s">
        <v>985</v>
      </c>
      <c r="C341" s="3" t="s">
        <v>986</v>
      </c>
      <c r="D341">
        <v>136300</v>
      </c>
      <c r="E341">
        <v>108974</v>
      </c>
      <c r="F341" s="13" t="s">
        <v>27</v>
      </c>
      <c r="G341">
        <v>1297</v>
      </c>
      <c r="H341" t="s">
        <v>1997</v>
      </c>
      <c r="I341" t="s">
        <v>1998</v>
      </c>
      <c r="J341">
        <v>1501650000</v>
      </c>
      <c r="K341">
        <v>1502859600</v>
      </c>
      <c r="L341" s="20">
        <f t="shared" si="119"/>
        <v>42949.208333333328</v>
      </c>
      <c r="M341" s="20">
        <f t="shared" si="120"/>
        <v>42963.208333333328</v>
      </c>
      <c r="N341" t="b">
        <v>0</v>
      </c>
      <c r="O341" t="b">
        <v>0</v>
      </c>
      <c r="P341" t="s">
        <v>2006</v>
      </c>
      <c r="Q341" s="8">
        <f t="shared" si="118"/>
        <v>0.79951577402787966</v>
      </c>
      <c r="R341" s="14">
        <f t="shared" si="121"/>
        <v>84.02</v>
      </c>
      <c r="S341" s="16" t="str">
        <f t="shared" si="126"/>
        <v>theater</v>
      </c>
      <c r="T341" s="16" t="str">
        <f t="shared" si="127"/>
        <v>plays</v>
      </c>
    </row>
    <row r="342" spans="1:20">
      <c r="A342">
        <v>340</v>
      </c>
      <c r="B342" t="s">
        <v>238</v>
      </c>
      <c r="C342" s="3" t="s">
        <v>239</v>
      </c>
      <c r="D342">
        <v>37100</v>
      </c>
      <c r="E342">
        <v>34964</v>
      </c>
      <c r="F342" s="13" t="s">
        <v>11</v>
      </c>
      <c r="G342">
        <v>393</v>
      </c>
      <c r="H342" t="s">
        <v>2000</v>
      </c>
      <c r="I342" t="s">
        <v>2001</v>
      </c>
      <c r="J342">
        <v>1323669600</v>
      </c>
      <c r="K342">
        <v>1323756000</v>
      </c>
      <c r="L342" s="20">
        <f t="shared" si="119"/>
        <v>40889.25</v>
      </c>
      <c r="M342" s="20">
        <f t="shared" si="120"/>
        <v>40890.25</v>
      </c>
      <c r="N342" t="b">
        <v>0</v>
      </c>
      <c r="O342" t="b">
        <v>0</v>
      </c>
      <c r="P342" t="s">
        <v>2025</v>
      </c>
      <c r="Q342" s="8">
        <f t="shared" si="118"/>
        <v>0.94242587601078165</v>
      </c>
      <c r="R342" s="14">
        <f t="shared" si="121"/>
        <v>88.97</v>
      </c>
      <c r="S342" s="16" t="str">
        <f>LEFT(P342,11)</f>
        <v>photography</v>
      </c>
      <c r="T342" s="16" t="str">
        <f>_xlfn.TEXTAFTER(P342,"/",1,1,1)</f>
        <v>photography books</v>
      </c>
    </row>
    <row r="343" spans="1:20">
      <c r="A343">
        <v>341</v>
      </c>
      <c r="B343" t="s">
        <v>642</v>
      </c>
      <c r="C343" s="3" t="s">
        <v>643</v>
      </c>
      <c r="D343">
        <v>114300</v>
      </c>
      <c r="E343">
        <v>96777</v>
      </c>
      <c r="F343" s="13" t="s">
        <v>11</v>
      </c>
      <c r="G343">
        <v>1257</v>
      </c>
      <c r="H343" t="s">
        <v>2000</v>
      </c>
      <c r="I343" t="s">
        <v>2001</v>
      </c>
      <c r="J343">
        <v>1440738000</v>
      </c>
      <c r="K343">
        <v>1441342800</v>
      </c>
      <c r="L343" s="20">
        <f t="shared" si="119"/>
        <v>42244.208333333328</v>
      </c>
      <c r="M343" s="20">
        <f t="shared" si="120"/>
        <v>42251.208333333328</v>
      </c>
      <c r="N343" t="b">
        <v>0</v>
      </c>
      <c r="O343" t="b">
        <v>0</v>
      </c>
      <c r="P343" t="s">
        <v>2014</v>
      </c>
      <c r="Q343" s="8">
        <f t="shared" si="118"/>
        <v>0.84669291338582675</v>
      </c>
      <c r="R343" s="14">
        <f t="shared" si="121"/>
        <v>76.989999999999995</v>
      </c>
      <c r="S343" s="16" t="str">
        <f>LEFT(P343,5)</f>
        <v>music</v>
      </c>
      <c r="T343" s="16" t="str">
        <f>_xlfn.TEXTAFTER(P343,"/",1)</f>
        <v>indie rock</v>
      </c>
    </row>
    <row r="344" spans="1:20">
      <c r="A344">
        <v>342</v>
      </c>
      <c r="B344" t="s">
        <v>586</v>
      </c>
      <c r="C344" s="3" t="s">
        <v>587</v>
      </c>
      <c r="D344">
        <v>47900</v>
      </c>
      <c r="E344">
        <v>31864</v>
      </c>
      <c r="F344" s="13" t="s">
        <v>11</v>
      </c>
      <c r="G344">
        <v>328</v>
      </c>
      <c r="H344" t="s">
        <v>2000</v>
      </c>
      <c r="I344" t="s">
        <v>2001</v>
      </c>
      <c r="J344">
        <v>1374296400</v>
      </c>
      <c r="K344">
        <v>1375333200</v>
      </c>
      <c r="L344" s="20">
        <f t="shared" si="119"/>
        <v>41475.208333333336</v>
      </c>
      <c r="M344" s="20">
        <f t="shared" si="120"/>
        <v>41487.208333333336</v>
      </c>
      <c r="N344" t="b">
        <v>0</v>
      </c>
      <c r="O344" t="b">
        <v>0</v>
      </c>
      <c r="P344" t="s">
        <v>2006</v>
      </c>
      <c r="Q344" s="8">
        <f t="shared" si="118"/>
        <v>0.66521920668058454</v>
      </c>
      <c r="R344" s="14">
        <f t="shared" si="121"/>
        <v>97.15</v>
      </c>
      <c r="S344" s="16" t="str">
        <f t="shared" ref="S344:S345" si="128">LEFT(P344,7)</f>
        <v>theater</v>
      </c>
      <c r="T344" s="16" t="str">
        <f t="shared" ref="T344:T345" si="129">_xlfn.TEXTAFTER(P344,"/",1,1,1)</f>
        <v>plays</v>
      </c>
    </row>
    <row r="345" spans="1:20">
      <c r="A345">
        <v>343</v>
      </c>
      <c r="B345" t="s">
        <v>1670</v>
      </c>
      <c r="C345" s="3" t="s">
        <v>1671</v>
      </c>
      <c r="D345">
        <v>9000</v>
      </c>
      <c r="E345">
        <v>4853</v>
      </c>
      <c r="F345" s="13" t="s">
        <v>11</v>
      </c>
      <c r="G345">
        <v>147</v>
      </c>
      <c r="H345" t="s">
        <v>2000</v>
      </c>
      <c r="I345" t="s">
        <v>2001</v>
      </c>
      <c r="J345">
        <v>1384840800</v>
      </c>
      <c r="K345">
        <v>1389420000</v>
      </c>
      <c r="L345" s="20">
        <f t="shared" si="119"/>
        <v>41597.25</v>
      </c>
      <c r="M345" s="20">
        <f t="shared" si="120"/>
        <v>41650.25</v>
      </c>
      <c r="N345" t="b">
        <v>0</v>
      </c>
      <c r="O345" t="b">
        <v>0</v>
      </c>
      <c r="P345" t="s">
        <v>2006</v>
      </c>
      <c r="Q345" s="8">
        <f t="shared" si="118"/>
        <v>0.53922222222222227</v>
      </c>
      <c r="R345" s="14">
        <f t="shared" si="121"/>
        <v>33.01</v>
      </c>
      <c r="S345" s="16" t="str">
        <f t="shared" si="128"/>
        <v>theater</v>
      </c>
      <c r="T345" s="16" t="str">
        <f t="shared" si="129"/>
        <v>plays</v>
      </c>
    </row>
    <row r="346" spans="1:20">
      <c r="A346">
        <v>344</v>
      </c>
      <c r="B346" t="s">
        <v>129</v>
      </c>
      <c r="C346" s="3" t="s">
        <v>130</v>
      </c>
      <c r="D346">
        <v>197600</v>
      </c>
      <c r="E346">
        <v>82959</v>
      </c>
      <c r="F346" s="13" t="s">
        <v>11</v>
      </c>
      <c r="G346">
        <v>830</v>
      </c>
      <c r="H346" t="s">
        <v>2000</v>
      </c>
      <c r="I346" t="s">
        <v>2001</v>
      </c>
      <c r="J346">
        <v>1516600800</v>
      </c>
      <c r="K346">
        <v>1520056800</v>
      </c>
      <c r="L346" s="20">
        <f t="shared" si="119"/>
        <v>43122.25</v>
      </c>
      <c r="M346" s="20">
        <f t="shared" si="120"/>
        <v>43162.25</v>
      </c>
      <c r="N346" t="b">
        <v>0</v>
      </c>
      <c r="O346" t="b">
        <v>0</v>
      </c>
      <c r="P346" t="s">
        <v>2018</v>
      </c>
      <c r="Q346" s="8">
        <f t="shared" si="118"/>
        <v>0.41983299595141699</v>
      </c>
      <c r="R346" s="14">
        <f t="shared" si="121"/>
        <v>99.95</v>
      </c>
      <c r="S346" s="16" t="str">
        <f>LEFT(P346,5)</f>
        <v>games</v>
      </c>
      <c r="T346" s="16" t="str">
        <f>_xlfn.TEXTAFTER(P346,"/",1,TRUE,TRUE)</f>
        <v>video games</v>
      </c>
    </row>
    <row r="347" spans="1:20">
      <c r="A347">
        <v>345</v>
      </c>
      <c r="B347" t="s">
        <v>1722</v>
      </c>
      <c r="C347" s="3" t="s">
        <v>1723</v>
      </c>
      <c r="D347">
        <v>157600</v>
      </c>
      <c r="E347">
        <v>23159</v>
      </c>
      <c r="F347" s="13" t="s">
        <v>11</v>
      </c>
      <c r="G347">
        <v>331</v>
      </c>
      <c r="H347" t="s">
        <v>2009</v>
      </c>
      <c r="I347" t="s">
        <v>2010</v>
      </c>
      <c r="J347">
        <v>1436418000</v>
      </c>
      <c r="K347">
        <v>1436504400</v>
      </c>
      <c r="L347" s="20">
        <f t="shared" si="119"/>
        <v>42194.208333333328</v>
      </c>
      <c r="M347" s="20">
        <f t="shared" si="120"/>
        <v>42195.208333333328</v>
      </c>
      <c r="N347" t="b">
        <v>0</v>
      </c>
      <c r="O347" t="b">
        <v>0</v>
      </c>
      <c r="P347" t="s">
        <v>2013</v>
      </c>
      <c r="Q347" s="8">
        <f t="shared" si="118"/>
        <v>0.14694796954314721</v>
      </c>
      <c r="R347" s="14">
        <f t="shared" si="121"/>
        <v>69.97</v>
      </c>
      <c r="S347" s="18" t="str">
        <f>LEFT(P347,12)</f>
        <v>film &amp; video</v>
      </c>
      <c r="T347" s="16" t="str">
        <f>_xlfn.TEXTAFTER(P347,"/",,TRUE,TRUE)</f>
        <v>drama</v>
      </c>
    </row>
    <row r="348" spans="1:20">
      <c r="A348">
        <v>346</v>
      </c>
      <c r="B348" t="s">
        <v>991</v>
      </c>
      <c r="C348" s="3" t="s">
        <v>992</v>
      </c>
      <c r="D348">
        <v>8000</v>
      </c>
      <c r="E348">
        <v>2758</v>
      </c>
      <c r="F348" s="13" t="s">
        <v>11</v>
      </c>
      <c r="G348">
        <v>25</v>
      </c>
      <c r="H348" t="s">
        <v>2000</v>
      </c>
      <c r="I348" t="s">
        <v>2001</v>
      </c>
      <c r="J348">
        <v>1503550800</v>
      </c>
      <c r="K348">
        <v>1508302800</v>
      </c>
      <c r="L348" s="20">
        <f t="shared" si="119"/>
        <v>42971.208333333328</v>
      </c>
      <c r="M348" s="20">
        <f t="shared" si="120"/>
        <v>43026.208333333328</v>
      </c>
      <c r="N348" t="b">
        <v>0</v>
      </c>
      <c r="O348" t="b">
        <v>1</v>
      </c>
      <c r="P348" t="s">
        <v>2014</v>
      </c>
      <c r="Q348" s="8">
        <f t="shared" si="118"/>
        <v>0.34475</v>
      </c>
      <c r="R348" s="14">
        <f t="shared" si="121"/>
        <v>110.32</v>
      </c>
      <c r="S348" s="16" t="str">
        <f>LEFT(P348,5)</f>
        <v>music</v>
      </c>
      <c r="T348" s="16" t="str">
        <f>_xlfn.TEXTAFTER(P348,"/",1)</f>
        <v>indie rock</v>
      </c>
    </row>
    <row r="349" spans="1:20">
      <c r="A349">
        <v>347</v>
      </c>
      <c r="B349" t="s">
        <v>1341</v>
      </c>
      <c r="C349" s="3" t="s">
        <v>1342</v>
      </c>
      <c r="D349">
        <v>900</v>
      </c>
      <c r="E349">
        <v>12607</v>
      </c>
      <c r="F349" s="13" t="s">
        <v>8</v>
      </c>
      <c r="G349">
        <v>191</v>
      </c>
      <c r="H349" t="s">
        <v>2000</v>
      </c>
      <c r="I349" t="s">
        <v>2001</v>
      </c>
      <c r="J349">
        <v>1423634400</v>
      </c>
      <c r="K349">
        <v>1425708000</v>
      </c>
      <c r="L349" s="20">
        <f t="shared" si="119"/>
        <v>42046.25</v>
      </c>
      <c r="M349" s="20">
        <f t="shared" si="120"/>
        <v>42070.25</v>
      </c>
      <c r="N349" t="b">
        <v>0</v>
      </c>
      <c r="O349" t="b">
        <v>0</v>
      </c>
      <c r="P349" t="s">
        <v>2005</v>
      </c>
      <c r="Q349" s="8">
        <f t="shared" si="118"/>
        <v>14.007777777777777</v>
      </c>
      <c r="R349" s="14">
        <f t="shared" si="121"/>
        <v>66.010000000000005</v>
      </c>
      <c r="S349" s="16" t="str">
        <f>LEFT(P349,10)</f>
        <v>technology</v>
      </c>
      <c r="T349" s="16" t="str">
        <f>_xlfn.TEXTAFTER(P349,"/",1,1,1)</f>
        <v>web</v>
      </c>
    </row>
    <row r="350" spans="1:20">
      <c r="A350">
        <v>348</v>
      </c>
      <c r="B350" t="s">
        <v>716</v>
      </c>
      <c r="C350" s="3" t="s">
        <v>717</v>
      </c>
      <c r="D350">
        <v>199000</v>
      </c>
      <c r="E350">
        <v>142823</v>
      </c>
      <c r="F350" s="13" t="s">
        <v>11</v>
      </c>
      <c r="G350">
        <v>3483</v>
      </c>
      <c r="H350" t="s">
        <v>2000</v>
      </c>
      <c r="I350" t="s">
        <v>2001</v>
      </c>
      <c r="J350">
        <v>1487224800</v>
      </c>
      <c r="K350">
        <v>1488348000</v>
      </c>
      <c r="L350" s="20">
        <f t="shared" si="119"/>
        <v>42782.25</v>
      </c>
      <c r="M350" s="20">
        <f t="shared" si="120"/>
        <v>42795.25</v>
      </c>
      <c r="N350" t="b">
        <v>0</v>
      </c>
      <c r="O350" t="b">
        <v>0</v>
      </c>
      <c r="P350" s="16" t="s">
        <v>1999</v>
      </c>
      <c r="Q350" s="8">
        <f t="shared" si="118"/>
        <v>0.71770351758793971</v>
      </c>
      <c r="R350" s="14">
        <f t="shared" si="121"/>
        <v>41.01</v>
      </c>
      <c r="S350" s="16" t="str">
        <f>LEFT(P350,4)</f>
        <v>food</v>
      </c>
      <c r="T350" s="16" t="str">
        <f>RIGHT(P350,11)</f>
        <v>food trucks</v>
      </c>
    </row>
    <row r="351" spans="1:20">
      <c r="A351">
        <v>349</v>
      </c>
      <c r="B351" t="s">
        <v>1234</v>
      </c>
      <c r="C351" s="3" t="s">
        <v>1235</v>
      </c>
      <c r="D351">
        <v>180800</v>
      </c>
      <c r="E351">
        <v>95958</v>
      </c>
      <c r="F351" s="13" t="s">
        <v>11</v>
      </c>
      <c r="G351">
        <v>923</v>
      </c>
      <c r="H351" t="s">
        <v>2000</v>
      </c>
      <c r="I351" t="s">
        <v>2001</v>
      </c>
      <c r="J351">
        <v>1500008400</v>
      </c>
      <c r="K351">
        <v>1502600400</v>
      </c>
      <c r="L351" s="20">
        <f t="shared" si="119"/>
        <v>42930.208333333328</v>
      </c>
      <c r="M351" s="20">
        <f t="shared" si="120"/>
        <v>42960.208333333328</v>
      </c>
      <c r="N351" t="b">
        <v>0</v>
      </c>
      <c r="O351" t="b">
        <v>0</v>
      </c>
      <c r="P351" t="s">
        <v>2006</v>
      </c>
      <c r="Q351" s="8">
        <f t="shared" si="118"/>
        <v>0.53074115044247783</v>
      </c>
      <c r="R351" s="14">
        <f t="shared" si="121"/>
        <v>103.96</v>
      </c>
      <c r="S351" s="16" t="str">
        <f>LEFT(P351,7)</f>
        <v>theater</v>
      </c>
      <c r="T351" s="16" t="str">
        <f>_xlfn.TEXTAFTER(P351,"/",1,1,1)</f>
        <v>plays</v>
      </c>
    </row>
    <row r="352" spans="1:20">
      <c r="A352">
        <v>350</v>
      </c>
      <c r="B352" t="s">
        <v>1583</v>
      </c>
      <c r="C352" s="3" t="s">
        <v>1584</v>
      </c>
      <c r="D352">
        <v>100</v>
      </c>
      <c r="E352">
        <v>5</v>
      </c>
      <c r="F352" s="13" t="s">
        <v>11</v>
      </c>
      <c r="G352">
        <v>1</v>
      </c>
      <c r="H352" t="s">
        <v>2000</v>
      </c>
      <c r="I352" t="s">
        <v>2001</v>
      </c>
      <c r="J352">
        <v>1432098000</v>
      </c>
      <c r="K352">
        <v>1433653200</v>
      </c>
      <c r="L352" s="20">
        <f t="shared" si="119"/>
        <v>42144.208333333328</v>
      </c>
      <c r="M352" s="20">
        <f t="shared" si="120"/>
        <v>42162.208333333328</v>
      </c>
      <c r="N352" t="b">
        <v>0</v>
      </c>
      <c r="O352" t="b">
        <v>1</v>
      </c>
      <c r="P352" t="s">
        <v>2028</v>
      </c>
      <c r="Q352" s="8">
        <f t="shared" si="118"/>
        <v>0.05</v>
      </c>
      <c r="R352" s="14">
        <f t="shared" si="121"/>
        <v>5</v>
      </c>
      <c r="S352" s="16" t="str">
        <f t="shared" ref="S352:S353" si="130">LEFT(P352,5)</f>
        <v>music</v>
      </c>
      <c r="T352" s="16" t="str">
        <f t="shared" ref="T352:T353" si="131">_xlfn.TEXTAFTER(P352,"/",1)</f>
        <v>jazz</v>
      </c>
    </row>
    <row r="353" spans="1:20">
      <c r="A353">
        <v>351</v>
      </c>
      <c r="B353" t="s">
        <v>1968</v>
      </c>
      <c r="C353" s="3" t="s">
        <v>1969</v>
      </c>
      <c r="D353">
        <v>74100</v>
      </c>
      <c r="E353">
        <v>94631</v>
      </c>
      <c r="F353" s="13" t="s">
        <v>8</v>
      </c>
      <c r="G353">
        <v>2013</v>
      </c>
      <c r="H353" t="s">
        <v>2000</v>
      </c>
      <c r="I353" t="s">
        <v>2001</v>
      </c>
      <c r="J353">
        <v>1440392400</v>
      </c>
      <c r="K353">
        <v>1441602000</v>
      </c>
      <c r="L353" s="20">
        <f t="shared" si="119"/>
        <v>42240.208333333328</v>
      </c>
      <c r="M353" s="20">
        <f t="shared" si="120"/>
        <v>42254.208333333328</v>
      </c>
      <c r="N353" t="b">
        <v>0</v>
      </c>
      <c r="O353" t="b">
        <v>0</v>
      </c>
      <c r="P353" t="s">
        <v>2002</v>
      </c>
      <c r="Q353" s="8">
        <f t="shared" si="118"/>
        <v>1.2770715249662619</v>
      </c>
      <c r="R353" s="14">
        <f t="shared" si="121"/>
        <v>47.01</v>
      </c>
      <c r="S353" s="16" t="str">
        <f t="shared" si="130"/>
        <v>music</v>
      </c>
      <c r="T353" s="16" t="str">
        <f t="shared" si="131"/>
        <v>rock</v>
      </c>
    </row>
    <row r="354" spans="1:20">
      <c r="A354">
        <v>352</v>
      </c>
      <c r="B354" t="s">
        <v>16</v>
      </c>
      <c r="C354" s="3" t="s">
        <v>17</v>
      </c>
      <c r="D354">
        <v>2800</v>
      </c>
      <c r="E354">
        <v>977</v>
      </c>
      <c r="F354" s="13" t="s">
        <v>11</v>
      </c>
      <c r="G354">
        <v>33</v>
      </c>
      <c r="H354" t="s">
        <v>1997</v>
      </c>
      <c r="I354" t="s">
        <v>1998</v>
      </c>
      <c r="J354">
        <v>1446876000</v>
      </c>
      <c r="K354">
        <v>1447567200</v>
      </c>
      <c r="L354" s="20">
        <f t="shared" si="119"/>
        <v>42315.25</v>
      </c>
      <c r="M354" s="20">
        <f t="shared" si="120"/>
        <v>42323.25</v>
      </c>
      <c r="N354" t="b">
        <v>0</v>
      </c>
      <c r="O354" t="b">
        <v>0</v>
      </c>
      <c r="P354" t="s">
        <v>2006</v>
      </c>
      <c r="Q354" s="8">
        <f t="shared" si="118"/>
        <v>0.34892857142857142</v>
      </c>
      <c r="R354" s="14">
        <f t="shared" si="121"/>
        <v>29.61</v>
      </c>
      <c r="S354" s="16" t="str">
        <f t="shared" ref="S354:S355" si="132">LEFT(P354,7)</f>
        <v>theater</v>
      </c>
      <c r="T354" s="16" t="str">
        <f t="shared" ref="T354:T355" si="133">_xlfn.TEXTAFTER(P354,"/",1,1,1)</f>
        <v>plays</v>
      </c>
    </row>
    <row r="355" spans="1:20">
      <c r="A355">
        <v>353</v>
      </c>
      <c r="B355" t="s">
        <v>1156</v>
      </c>
      <c r="C355" s="3" t="s">
        <v>1157</v>
      </c>
      <c r="D355">
        <v>33600</v>
      </c>
      <c r="E355">
        <v>137961</v>
      </c>
      <c r="F355" s="13" t="s">
        <v>8</v>
      </c>
      <c r="G355">
        <v>1703</v>
      </c>
      <c r="H355" t="s">
        <v>2000</v>
      </c>
      <c r="I355" t="s">
        <v>2001</v>
      </c>
      <c r="J355">
        <v>1562302800</v>
      </c>
      <c r="K355">
        <v>1562389200</v>
      </c>
      <c r="L355" s="20">
        <f t="shared" si="119"/>
        <v>43651.208333333328</v>
      </c>
      <c r="M355" s="20">
        <f t="shared" si="120"/>
        <v>43652.208333333328</v>
      </c>
      <c r="N355" t="b">
        <v>0</v>
      </c>
      <c r="O355" t="b">
        <v>0</v>
      </c>
      <c r="P355" t="s">
        <v>2006</v>
      </c>
      <c r="Q355" s="8">
        <f t="shared" si="118"/>
        <v>4.105982142857143</v>
      </c>
      <c r="R355" s="14">
        <f t="shared" si="121"/>
        <v>81.010000000000005</v>
      </c>
      <c r="S355" s="16" t="str">
        <f t="shared" si="132"/>
        <v>theater</v>
      </c>
      <c r="T355" s="16" t="str">
        <f t="shared" si="133"/>
        <v>plays</v>
      </c>
    </row>
    <row r="356" spans="1:20">
      <c r="A356">
        <v>354</v>
      </c>
      <c r="B356" t="s">
        <v>191</v>
      </c>
      <c r="C356" s="3" t="s">
        <v>192</v>
      </c>
      <c r="D356">
        <v>6100</v>
      </c>
      <c r="E356">
        <v>7548</v>
      </c>
      <c r="F356" s="13" t="s">
        <v>8</v>
      </c>
      <c r="G356">
        <v>80</v>
      </c>
      <c r="H356" t="s">
        <v>2007</v>
      </c>
      <c r="I356" t="s">
        <v>2008</v>
      </c>
      <c r="J356">
        <v>1378184400</v>
      </c>
      <c r="K356">
        <v>1378789200</v>
      </c>
      <c r="L356" s="20">
        <f t="shared" si="119"/>
        <v>41520.208333333336</v>
      </c>
      <c r="M356" s="20">
        <f t="shared" si="120"/>
        <v>41527.208333333336</v>
      </c>
      <c r="N356" t="b">
        <v>0</v>
      </c>
      <c r="O356" t="b">
        <v>0</v>
      </c>
      <c r="P356" t="s">
        <v>2011</v>
      </c>
      <c r="Q356" s="8">
        <f t="shared" si="118"/>
        <v>1.2373770491803278</v>
      </c>
      <c r="R356" s="14">
        <f t="shared" si="121"/>
        <v>94.35</v>
      </c>
      <c r="S356" s="18" t="str">
        <f>LEFT(P356,12)</f>
        <v>film &amp; video</v>
      </c>
      <c r="T356" s="16" t="str">
        <f>_xlfn.TEXTAFTER(P356,"/",,TRUE,TRUE)</f>
        <v>documentary</v>
      </c>
    </row>
    <row r="357" spans="1:20">
      <c r="A357">
        <v>355</v>
      </c>
      <c r="B357" t="s">
        <v>232</v>
      </c>
      <c r="C357" s="3" t="s">
        <v>233</v>
      </c>
      <c r="D357">
        <v>3800</v>
      </c>
      <c r="E357">
        <v>2241</v>
      </c>
      <c r="F357" s="13" t="s">
        <v>98</v>
      </c>
      <c r="G357">
        <v>86</v>
      </c>
      <c r="H357" t="s">
        <v>2000</v>
      </c>
      <c r="I357" t="s">
        <v>2001</v>
      </c>
      <c r="J357">
        <v>1485064800</v>
      </c>
      <c r="K357">
        <v>1488520800</v>
      </c>
      <c r="L357" s="20">
        <f t="shared" si="119"/>
        <v>42757.25</v>
      </c>
      <c r="M357" s="20">
        <f t="shared" si="120"/>
        <v>42797.25</v>
      </c>
      <c r="N357" t="b">
        <v>0</v>
      </c>
      <c r="O357" t="b">
        <v>0</v>
      </c>
      <c r="P357" t="s">
        <v>2015</v>
      </c>
      <c r="Q357" s="8">
        <f t="shared" si="118"/>
        <v>0.58973684210526311</v>
      </c>
      <c r="R357" s="14">
        <f t="shared" si="121"/>
        <v>26.06</v>
      </c>
      <c r="S357" s="16" t="str">
        <f>LEFT(P357,10)</f>
        <v>technology</v>
      </c>
      <c r="T357" s="16" t="str">
        <f>_xlfn.TEXTAFTER(P357,"/",1,1,1)</f>
        <v>wearables</v>
      </c>
    </row>
    <row r="358" spans="1:20">
      <c r="A358">
        <v>356</v>
      </c>
      <c r="B358" t="s">
        <v>594</v>
      </c>
      <c r="C358" s="3" t="s">
        <v>595</v>
      </c>
      <c r="D358">
        <v>9300</v>
      </c>
      <c r="E358">
        <v>3431</v>
      </c>
      <c r="F358" s="13" t="s">
        <v>11</v>
      </c>
      <c r="G358">
        <v>40</v>
      </c>
      <c r="H358" t="s">
        <v>2022</v>
      </c>
      <c r="I358" t="s">
        <v>2023</v>
      </c>
      <c r="J358">
        <v>1326520800</v>
      </c>
      <c r="K358">
        <v>1327298400</v>
      </c>
      <c r="L358" s="20">
        <f t="shared" si="119"/>
        <v>40922.25</v>
      </c>
      <c r="M358" s="20">
        <f t="shared" si="120"/>
        <v>40931.25</v>
      </c>
      <c r="N358" t="b">
        <v>0</v>
      </c>
      <c r="O358" t="b">
        <v>0</v>
      </c>
      <c r="P358" t="s">
        <v>2006</v>
      </c>
      <c r="Q358" s="8">
        <f t="shared" si="118"/>
        <v>0.36892473118279567</v>
      </c>
      <c r="R358" s="14">
        <f t="shared" si="121"/>
        <v>85.78</v>
      </c>
      <c r="S358" s="16" t="str">
        <f>LEFT(P358,7)</f>
        <v>theater</v>
      </c>
      <c r="T358" s="16" t="str">
        <f>_xlfn.TEXTAFTER(P358,"/",1,1,1)</f>
        <v>plays</v>
      </c>
    </row>
    <row r="359" spans="1:20">
      <c r="A359">
        <v>357</v>
      </c>
      <c r="B359" t="s">
        <v>1328</v>
      </c>
      <c r="C359" s="3" t="s">
        <v>1329</v>
      </c>
      <c r="D359">
        <v>2300</v>
      </c>
      <c r="E359">
        <v>4253</v>
      </c>
      <c r="F359" s="13" t="s">
        <v>8</v>
      </c>
      <c r="G359">
        <v>41</v>
      </c>
      <c r="H359" t="s">
        <v>2000</v>
      </c>
      <c r="I359" t="s">
        <v>2001</v>
      </c>
      <c r="J359">
        <v>1441256400</v>
      </c>
      <c r="K359">
        <v>1443416400</v>
      </c>
      <c r="L359" s="20">
        <f t="shared" si="119"/>
        <v>42250.208333333328</v>
      </c>
      <c r="M359" s="20">
        <f t="shared" si="120"/>
        <v>42275.208333333328</v>
      </c>
      <c r="N359" t="b">
        <v>0</v>
      </c>
      <c r="O359" t="b">
        <v>0</v>
      </c>
      <c r="P359" t="s">
        <v>2018</v>
      </c>
      <c r="Q359" s="8">
        <f t="shared" si="118"/>
        <v>1.8491304347826087</v>
      </c>
      <c r="R359" s="14">
        <f t="shared" si="121"/>
        <v>103.73</v>
      </c>
      <c r="S359" s="16" t="str">
        <f>LEFT(P359,5)</f>
        <v>games</v>
      </c>
      <c r="T359" s="16" t="str">
        <f>_xlfn.TEXTAFTER(P359,"/",1,TRUE,TRUE)</f>
        <v>video games</v>
      </c>
    </row>
    <row r="360" spans="1:20">
      <c r="A360">
        <v>358</v>
      </c>
      <c r="B360" t="s">
        <v>441</v>
      </c>
      <c r="C360" s="3" t="s">
        <v>442</v>
      </c>
      <c r="D360">
        <v>9700</v>
      </c>
      <c r="E360">
        <v>1146</v>
      </c>
      <c r="F360" s="13" t="s">
        <v>11</v>
      </c>
      <c r="G360">
        <v>23</v>
      </c>
      <c r="H360" t="s">
        <v>1997</v>
      </c>
      <c r="I360" t="s">
        <v>1998</v>
      </c>
      <c r="J360">
        <v>1533877200</v>
      </c>
      <c r="K360">
        <v>1534136400</v>
      </c>
      <c r="L360" s="20">
        <f t="shared" si="119"/>
        <v>43322.208333333328</v>
      </c>
      <c r="M360" s="20">
        <f t="shared" si="120"/>
        <v>43325.208333333328</v>
      </c>
      <c r="N360" t="b">
        <v>1</v>
      </c>
      <c r="O360" t="b">
        <v>0</v>
      </c>
      <c r="P360" t="s">
        <v>2025</v>
      </c>
      <c r="Q360" s="8">
        <f t="shared" si="118"/>
        <v>0.11814432989690722</v>
      </c>
      <c r="R360" s="14">
        <f t="shared" si="121"/>
        <v>49.83</v>
      </c>
      <c r="S360" s="16" t="str">
        <f>LEFT(P360,11)</f>
        <v>photography</v>
      </c>
      <c r="T360" s="16" t="str">
        <f>_xlfn.TEXTAFTER(P360,"/",1,1,1)</f>
        <v>photography books</v>
      </c>
    </row>
    <row r="361" spans="1:20">
      <c r="A361">
        <v>359</v>
      </c>
      <c r="B361" t="s">
        <v>1525</v>
      </c>
      <c r="C361" s="3" t="s">
        <v>1526</v>
      </c>
      <c r="D361">
        <v>4000</v>
      </c>
      <c r="E361">
        <v>11948</v>
      </c>
      <c r="F361" s="13" t="s">
        <v>8</v>
      </c>
      <c r="G361">
        <v>187</v>
      </c>
      <c r="H361" t="s">
        <v>2000</v>
      </c>
      <c r="I361" t="s">
        <v>2001</v>
      </c>
      <c r="J361">
        <v>1314421200</v>
      </c>
      <c r="K361">
        <v>1315026000</v>
      </c>
      <c r="L361" s="20">
        <f t="shared" si="119"/>
        <v>40782.208333333336</v>
      </c>
      <c r="M361" s="20">
        <f t="shared" si="120"/>
        <v>40789.208333333336</v>
      </c>
      <c r="N361" t="b">
        <v>0</v>
      </c>
      <c r="O361" t="b">
        <v>0</v>
      </c>
      <c r="P361" t="s">
        <v>2017</v>
      </c>
      <c r="Q361" s="8">
        <f t="shared" si="118"/>
        <v>2.9870000000000001</v>
      </c>
      <c r="R361" s="14">
        <f t="shared" si="121"/>
        <v>63.89</v>
      </c>
      <c r="S361" s="18" t="str">
        <f>LEFT(P361,12)</f>
        <v>film &amp; video</v>
      </c>
      <c r="T361" s="16" t="str">
        <f>_xlfn.TEXTAFTER(P361,"/",,TRUE,TRUE)</f>
        <v>animation</v>
      </c>
    </row>
    <row r="362" spans="1:20">
      <c r="A362">
        <v>360</v>
      </c>
      <c r="B362" t="s">
        <v>951</v>
      </c>
      <c r="C362" s="3" t="s">
        <v>952</v>
      </c>
      <c r="D362">
        <v>59700</v>
      </c>
      <c r="E362">
        <v>135132</v>
      </c>
      <c r="F362" s="13" t="s">
        <v>8</v>
      </c>
      <c r="G362">
        <v>2875</v>
      </c>
      <c r="H362" t="s">
        <v>2009</v>
      </c>
      <c r="I362" t="s">
        <v>2010</v>
      </c>
      <c r="J362">
        <v>1293861600</v>
      </c>
      <c r="K362">
        <v>1295071200</v>
      </c>
      <c r="L362" s="20">
        <f t="shared" si="119"/>
        <v>40544.25</v>
      </c>
      <c r="M362" s="20">
        <f t="shared" si="120"/>
        <v>40558.25</v>
      </c>
      <c r="N362" t="b">
        <v>0</v>
      </c>
      <c r="O362" t="b">
        <v>1</v>
      </c>
      <c r="P362" t="s">
        <v>2006</v>
      </c>
      <c r="Q362" s="8">
        <f t="shared" si="118"/>
        <v>2.2635175879396985</v>
      </c>
      <c r="R362" s="14">
        <f t="shared" si="121"/>
        <v>47</v>
      </c>
      <c r="S362" s="16" t="str">
        <f t="shared" ref="S362:S363" si="134">LEFT(P362,7)</f>
        <v>theater</v>
      </c>
      <c r="T362" s="16" t="str">
        <f t="shared" ref="T362:T363" si="135">_xlfn.TEXTAFTER(P362,"/",1,1,1)</f>
        <v>plays</v>
      </c>
    </row>
    <row r="363" spans="1:20">
      <c r="A363">
        <v>361</v>
      </c>
      <c r="B363" t="s">
        <v>34</v>
      </c>
      <c r="C363" s="3" t="s">
        <v>35</v>
      </c>
      <c r="D363">
        <v>5500</v>
      </c>
      <c r="E363">
        <v>9546</v>
      </c>
      <c r="F363" s="13" t="s">
        <v>8</v>
      </c>
      <c r="G363">
        <v>88</v>
      </c>
      <c r="H363" t="s">
        <v>2000</v>
      </c>
      <c r="I363" t="s">
        <v>2001</v>
      </c>
      <c r="J363">
        <v>1507352400</v>
      </c>
      <c r="K363">
        <v>1509426000</v>
      </c>
      <c r="L363" s="20">
        <f t="shared" si="119"/>
        <v>43015.208333333328</v>
      </c>
      <c r="M363" s="20">
        <f t="shared" si="120"/>
        <v>43039.208333333328</v>
      </c>
      <c r="N363" t="b">
        <v>0</v>
      </c>
      <c r="O363" t="b">
        <v>0</v>
      </c>
      <c r="P363" t="s">
        <v>2006</v>
      </c>
      <c r="Q363" s="8">
        <f t="shared" si="118"/>
        <v>1.7356363636363636</v>
      </c>
      <c r="R363" s="14">
        <f t="shared" si="121"/>
        <v>108.48</v>
      </c>
      <c r="S363" s="16" t="str">
        <f t="shared" si="134"/>
        <v>theater</v>
      </c>
      <c r="T363" s="16" t="str">
        <f t="shared" si="135"/>
        <v>plays</v>
      </c>
    </row>
    <row r="364" spans="1:20">
      <c r="A364">
        <v>362</v>
      </c>
      <c r="B364" t="s">
        <v>955</v>
      </c>
      <c r="C364" s="3" t="s">
        <v>956</v>
      </c>
      <c r="D364">
        <v>3700</v>
      </c>
      <c r="E364">
        <v>13755</v>
      </c>
      <c r="F364" s="13" t="s">
        <v>8</v>
      </c>
      <c r="G364">
        <v>191</v>
      </c>
      <c r="H364" t="s">
        <v>2000</v>
      </c>
      <c r="I364" t="s">
        <v>2001</v>
      </c>
      <c r="J364">
        <v>1296108000</v>
      </c>
      <c r="K364">
        <v>1299391200</v>
      </c>
      <c r="L364" s="20">
        <f t="shared" si="119"/>
        <v>40570.25</v>
      </c>
      <c r="M364" s="20">
        <f t="shared" si="120"/>
        <v>40608.25</v>
      </c>
      <c r="N364" t="b">
        <v>0</v>
      </c>
      <c r="O364" t="b">
        <v>0</v>
      </c>
      <c r="P364" t="s">
        <v>2002</v>
      </c>
      <c r="Q364" s="8">
        <f t="shared" si="118"/>
        <v>3.7175675675675675</v>
      </c>
      <c r="R364" s="14">
        <f t="shared" si="121"/>
        <v>72.02</v>
      </c>
      <c r="S364" s="16" t="str">
        <f t="shared" ref="S364:S366" si="136">LEFT(P364,5)</f>
        <v>music</v>
      </c>
      <c r="T364" s="16" t="str">
        <f t="shared" ref="T364:T366" si="137">_xlfn.TEXTAFTER(P364,"/",1)</f>
        <v>rock</v>
      </c>
    </row>
    <row r="365" spans="1:20">
      <c r="A365">
        <v>363</v>
      </c>
      <c r="B365" t="s">
        <v>618</v>
      </c>
      <c r="C365" s="3" t="s">
        <v>619</v>
      </c>
      <c r="D365">
        <v>5200</v>
      </c>
      <c r="E365">
        <v>8330</v>
      </c>
      <c r="F365" s="13" t="s">
        <v>8</v>
      </c>
      <c r="G365">
        <v>139</v>
      </c>
      <c r="H365" t="s">
        <v>2000</v>
      </c>
      <c r="I365" t="s">
        <v>2001</v>
      </c>
      <c r="J365">
        <v>1324965600</v>
      </c>
      <c r="K365">
        <v>1325052000</v>
      </c>
      <c r="L365" s="20">
        <f t="shared" si="119"/>
        <v>40904.25</v>
      </c>
      <c r="M365" s="20">
        <f t="shared" si="120"/>
        <v>40905.25</v>
      </c>
      <c r="N365" t="b">
        <v>0</v>
      </c>
      <c r="O365" t="b">
        <v>0</v>
      </c>
      <c r="P365" t="s">
        <v>2002</v>
      </c>
      <c r="Q365" s="8">
        <f t="shared" si="118"/>
        <v>1.601923076923077</v>
      </c>
      <c r="R365" s="14">
        <f t="shared" si="121"/>
        <v>59.93</v>
      </c>
      <c r="S365" s="16" t="str">
        <f t="shared" si="136"/>
        <v>music</v>
      </c>
      <c r="T365" s="16" t="str">
        <f t="shared" si="137"/>
        <v>rock</v>
      </c>
    </row>
    <row r="366" spans="1:20">
      <c r="A366">
        <v>364</v>
      </c>
      <c r="B366" t="s">
        <v>1394</v>
      </c>
      <c r="C366" s="3" t="s">
        <v>1395</v>
      </c>
      <c r="D366">
        <v>900</v>
      </c>
      <c r="E366">
        <v>14547</v>
      </c>
      <c r="F366" s="13" t="s">
        <v>8</v>
      </c>
      <c r="G366">
        <v>186</v>
      </c>
      <c r="H366" t="s">
        <v>2000</v>
      </c>
      <c r="I366" t="s">
        <v>2001</v>
      </c>
      <c r="J366">
        <v>1520229600</v>
      </c>
      <c r="K366">
        <v>1522818000</v>
      </c>
      <c r="L366" s="20">
        <f t="shared" si="119"/>
        <v>43164.25</v>
      </c>
      <c r="M366" s="20">
        <f t="shared" si="120"/>
        <v>43194.208333333328</v>
      </c>
      <c r="N366" t="b">
        <v>0</v>
      </c>
      <c r="O366" t="b">
        <v>0</v>
      </c>
      <c r="P366" t="s">
        <v>2014</v>
      </c>
      <c r="Q366" s="8">
        <f t="shared" si="118"/>
        <v>16.163333333333334</v>
      </c>
      <c r="R366" s="14">
        <f t="shared" si="121"/>
        <v>78.209999999999994</v>
      </c>
      <c r="S366" s="16" t="str">
        <f t="shared" si="136"/>
        <v>music</v>
      </c>
      <c r="T366" s="16" t="str">
        <f t="shared" si="137"/>
        <v>indie rock</v>
      </c>
    </row>
    <row r="367" spans="1:20">
      <c r="A367">
        <v>365</v>
      </c>
      <c r="B367" t="s">
        <v>1017</v>
      </c>
      <c r="C367" s="3" t="s">
        <v>1018</v>
      </c>
      <c r="D367">
        <v>1600</v>
      </c>
      <c r="E367">
        <v>11735</v>
      </c>
      <c r="F367" s="13" t="s">
        <v>8</v>
      </c>
      <c r="G367">
        <v>112</v>
      </c>
      <c r="H367" t="s">
        <v>2003</v>
      </c>
      <c r="I367" t="s">
        <v>2004</v>
      </c>
      <c r="J367">
        <v>1482991200</v>
      </c>
      <c r="K367">
        <v>1485324000</v>
      </c>
      <c r="L367" s="20">
        <f t="shared" si="119"/>
        <v>42733.25</v>
      </c>
      <c r="M367" s="20">
        <f t="shared" si="120"/>
        <v>42760.25</v>
      </c>
      <c r="N367" t="b">
        <v>0</v>
      </c>
      <c r="O367" t="b">
        <v>0</v>
      </c>
      <c r="P367" t="s">
        <v>2006</v>
      </c>
      <c r="Q367" s="8">
        <f t="shared" si="118"/>
        <v>7.3343749999999996</v>
      </c>
      <c r="R367" s="14">
        <f t="shared" si="121"/>
        <v>104.78</v>
      </c>
      <c r="S367" s="16" t="str">
        <f t="shared" ref="S367:S369" si="138">LEFT(P367,7)</f>
        <v>theater</v>
      </c>
      <c r="T367" s="16" t="str">
        <f t="shared" ref="T367:T369" si="139">_xlfn.TEXTAFTER(P367,"/",1,1,1)</f>
        <v>plays</v>
      </c>
    </row>
    <row r="368" spans="1:20">
      <c r="A368">
        <v>366</v>
      </c>
      <c r="B368" t="s">
        <v>1907</v>
      </c>
      <c r="C368" s="3" t="s">
        <v>1908</v>
      </c>
      <c r="D368">
        <v>1800</v>
      </c>
      <c r="E368">
        <v>10658</v>
      </c>
      <c r="F368" s="13" t="s">
        <v>8</v>
      </c>
      <c r="G368">
        <v>101</v>
      </c>
      <c r="H368" t="s">
        <v>2000</v>
      </c>
      <c r="I368" t="s">
        <v>2001</v>
      </c>
      <c r="J368">
        <v>1294034400</v>
      </c>
      <c r="K368">
        <v>1294120800</v>
      </c>
      <c r="L368" s="20">
        <f t="shared" si="119"/>
        <v>40546.25</v>
      </c>
      <c r="M368" s="20">
        <f t="shared" si="120"/>
        <v>40547.25</v>
      </c>
      <c r="N368" t="b">
        <v>0</v>
      </c>
      <c r="O368" t="b">
        <v>1</v>
      </c>
      <c r="P368" t="s">
        <v>2006</v>
      </c>
      <c r="Q368" s="8">
        <f t="shared" si="118"/>
        <v>5.9211111111111112</v>
      </c>
      <c r="R368" s="14">
        <f t="shared" si="121"/>
        <v>105.52</v>
      </c>
      <c r="S368" s="16" t="str">
        <f t="shared" si="138"/>
        <v>theater</v>
      </c>
      <c r="T368" s="16" t="str">
        <f t="shared" si="139"/>
        <v>plays</v>
      </c>
    </row>
    <row r="369" spans="1:20">
      <c r="A369">
        <v>367</v>
      </c>
      <c r="B369" t="s">
        <v>185</v>
      </c>
      <c r="C369" s="3" t="s">
        <v>186</v>
      </c>
      <c r="D369">
        <v>9900</v>
      </c>
      <c r="E369">
        <v>1870</v>
      </c>
      <c r="F369" s="13" t="s">
        <v>11</v>
      </c>
      <c r="G369">
        <v>75</v>
      </c>
      <c r="H369" t="s">
        <v>2000</v>
      </c>
      <c r="I369" t="s">
        <v>2001</v>
      </c>
      <c r="J369">
        <v>1413608400</v>
      </c>
      <c r="K369">
        <v>1415685600</v>
      </c>
      <c r="L369" s="20">
        <f t="shared" si="119"/>
        <v>41930.208333333336</v>
      </c>
      <c r="M369" s="20">
        <f t="shared" si="120"/>
        <v>41954.25</v>
      </c>
      <c r="N369" t="b">
        <v>0</v>
      </c>
      <c r="O369" t="b">
        <v>1</v>
      </c>
      <c r="P369" t="s">
        <v>2006</v>
      </c>
      <c r="Q369" s="8">
        <f t="shared" si="118"/>
        <v>0.18888888888888888</v>
      </c>
      <c r="R369" s="14">
        <f t="shared" si="121"/>
        <v>24.93</v>
      </c>
      <c r="S369" s="16" t="str">
        <f t="shared" si="138"/>
        <v>theater</v>
      </c>
      <c r="T369" s="16" t="str">
        <f t="shared" si="139"/>
        <v>plays</v>
      </c>
    </row>
    <row r="370" spans="1:20">
      <c r="A370">
        <v>368</v>
      </c>
      <c r="B370" t="s">
        <v>1868</v>
      </c>
      <c r="C370" s="3" t="s">
        <v>1869</v>
      </c>
      <c r="D370">
        <v>5200</v>
      </c>
      <c r="E370">
        <v>14394</v>
      </c>
      <c r="F370" s="13" t="s">
        <v>8</v>
      </c>
      <c r="G370">
        <v>206</v>
      </c>
      <c r="H370" t="s">
        <v>2009</v>
      </c>
      <c r="I370" t="s">
        <v>2010</v>
      </c>
      <c r="J370">
        <v>1286946000</v>
      </c>
      <c r="K370">
        <v>1288933200</v>
      </c>
      <c r="L370" s="20">
        <f t="shared" si="119"/>
        <v>40464.208333333336</v>
      </c>
      <c r="M370" s="20">
        <f t="shared" si="120"/>
        <v>40487.208333333336</v>
      </c>
      <c r="N370" t="b">
        <v>0</v>
      </c>
      <c r="O370" t="b">
        <v>1</v>
      </c>
      <c r="P370" t="s">
        <v>2011</v>
      </c>
      <c r="Q370" s="8">
        <f t="shared" si="118"/>
        <v>2.7680769230769231</v>
      </c>
      <c r="R370" s="14">
        <f t="shared" si="121"/>
        <v>69.87</v>
      </c>
      <c r="S370" s="18" t="str">
        <f t="shared" ref="S370:S371" si="140">LEFT(P370,12)</f>
        <v>film &amp; video</v>
      </c>
      <c r="T370" s="16" t="str">
        <f t="shared" ref="T370:T371" si="141">_xlfn.TEXTAFTER(P370,"/",,TRUE,TRUE)</f>
        <v>documentary</v>
      </c>
    </row>
    <row r="371" spans="1:20">
      <c r="A371">
        <v>369</v>
      </c>
      <c r="B371" t="s">
        <v>1626</v>
      </c>
      <c r="C371" s="3" t="s">
        <v>1627</v>
      </c>
      <c r="D371">
        <v>5400</v>
      </c>
      <c r="E371">
        <v>14743</v>
      </c>
      <c r="F371" s="13" t="s">
        <v>8</v>
      </c>
      <c r="G371">
        <v>154</v>
      </c>
      <c r="H371" t="s">
        <v>2000</v>
      </c>
      <c r="I371" t="s">
        <v>2001</v>
      </c>
      <c r="J371">
        <v>1359871200</v>
      </c>
      <c r="K371">
        <v>1363237200</v>
      </c>
      <c r="L371" s="20">
        <f t="shared" si="119"/>
        <v>41308.25</v>
      </c>
      <c r="M371" s="20">
        <f t="shared" si="120"/>
        <v>41347.208333333336</v>
      </c>
      <c r="N371" t="b">
        <v>0</v>
      </c>
      <c r="O371" t="b">
        <v>1</v>
      </c>
      <c r="P371" t="s">
        <v>2030</v>
      </c>
      <c r="Q371" s="8">
        <f t="shared" si="118"/>
        <v>2.730185185185185</v>
      </c>
      <c r="R371" s="14">
        <f t="shared" si="121"/>
        <v>95.73</v>
      </c>
      <c r="S371" s="18" t="str">
        <f t="shared" si="140"/>
        <v>film &amp; video</v>
      </c>
      <c r="T371" s="16" t="str">
        <f t="shared" si="141"/>
        <v>television</v>
      </c>
    </row>
    <row r="372" spans="1:20">
      <c r="A372">
        <v>370</v>
      </c>
      <c r="B372" t="s">
        <v>1603</v>
      </c>
      <c r="C372" s="3" t="s">
        <v>1604</v>
      </c>
      <c r="D372">
        <v>112300</v>
      </c>
      <c r="E372">
        <v>178965</v>
      </c>
      <c r="F372" s="13" t="s">
        <v>8</v>
      </c>
      <c r="G372">
        <v>5966</v>
      </c>
      <c r="H372" t="s">
        <v>2000</v>
      </c>
      <c r="I372" t="s">
        <v>2001</v>
      </c>
      <c r="J372">
        <v>1555304400</v>
      </c>
      <c r="K372">
        <v>1555822800</v>
      </c>
      <c r="L372" s="20">
        <f t="shared" si="119"/>
        <v>43570.208333333328</v>
      </c>
      <c r="M372" s="20">
        <f t="shared" si="120"/>
        <v>43576.208333333328</v>
      </c>
      <c r="N372" t="b">
        <v>0</v>
      </c>
      <c r="O372" t="b">
        <v>0</v>
      </c>
      <c r="P372" t="s">
        <v>2006</v>
      </c>
      <c r="Q372" s="8">
        <f t="shared" si="118"/>
        <v>1.593633125556545</v>
      </c>
      <c r="R372" s="14">
        <f t="shared" si="121"/>
        <v>30</v>
      </c>
      <c r="S372" s="16" t="str">
        <f t="shared" ref="S372:S373" si="142">LEFT(P372,7)</f>
        <v>theater</v>
      </c>
      <c r="T372" s="16" t="str">
        <f t="shared" ref="T372:T373" si="143">_xlfn.TEXTAFTER(P372,"/",1,1,1)</f>
        <v>plays</v>
      </c>
    </row>
    <row r="373" spans="1:20">
      <c r="A373">
        <v>371</v>
      </c>
      <c r="B373" t="s">
        <v>1250</v>
      </c>
      <c r="C373" s="3" t="s">
        <v>1251</v>
      </c>
      <c r="D373">
        <v>189200</v>
      </c>
      <c r="E373">
        <v>128410</v>
      </c>
      <c r="F373" s="13" t="s">
        <v>11</v>
      </c>
      <c r="G373">
        <v>2176</v>
      </c>
      <c r="H373" t="s">
        <v>2000</v>
      </c>
      <c r="I373" t="s">
        <v>2001</v>
      </c>
      <c r="J373">
        <v>1423375200</v>
      </c>
      <c r="K373">
        <v>1427778000</v>
      </c>
      <c r="L373" s="20">
        <f t="shared" si="119"/>
        <v>42043.25</v>
      </c>
      <c r="M373" s="20">
        <f t="shared" si="120"/>
        <v>42094.208333333328</v>
      </c>
      <c r="N373" t="b">
        <v>0</v>
      </c>
      <c r="O373" t="b">
        <v>0</v>
      </c>
      <c r="P373" t="s">
        <v>2006</v>
      </c>
      <c r="Q373" s="8">
        <f t="shared" si="118"/>
        <v>0.67869978858350954</v>
      </c>
      <c r="R373" s="14">
        <f t="shared" si="121"/>
        <v>59.01</v>
      </c>
      <c r="S373" s="16" t="str">
        <f t="shared" si="142"/>
        <v>theater</v>
      </c>
      <c r="T373" s="16" t="str">
        <f t="shared" si="143"/>
        <v>plays</v>
      </c>
    </row>
    <row r="374" spans="1:20" ht="31.5">
      <c r="A374">
        <v>372</v>
      </c>
      <c r="B374" t="s">
        <v>628</v>
      </c>
      <c r="C374" s="3" t="s">
        <v>629</v>
      </c>
      <c r="D374">
        <v>900</v>
      </c>
      <c r="E374">
        <v>14324</v>
      </c>
      <c r="F374" s="13" t="s">
        <v>8</v>
      </c>
      <c r="G374">
        <v>169</v>
      </c>
      <c r="H374" t="s">
        <v>2000</v>
      </c>
      <c r="I374" t="s">
        <v>2001</v>
      </c>
      <c r="J374">
        <v>1420696800</v>
      </c>
      <c r="K374">
        <v>1422424800</v>
      </c>
      <c r="L374" s="20">
        <f t="shared" si="119"/>
        <v>42012.25</v>
      </c>
      <c r="M374" s="20">
        <f t="shared" si="120"/>
        <v>42032.25</v>
      </c>
      <c r="N374" t="b">
        <v>0</v>
      </c>
      <c r="O374" t="b">
        <v>1</v>
      </c>
      <c r="P374" t="s">
        <v>2011</v>
      </c>
      <c r="Q374" s="8">
        <f t="shared" si="118"/>
        <v>15.915555555555555</v>
      </c>
      <c r="R374" s="14">
        <f t="shared" si="121"/>
        <v>84.76</v>
      </c>
      <c r="S374" s="18" t="str">
        <f>LEFT(P374,12)</f>
        <v>film &amp; video</v>
      </c>
      <c r="T374" s="16" t="str">
        <f>_xlfn.TEXTAFTER(P374,"/",,TRUE,TRUE)</f>
        <v>documentary</v>
      </c>
    </row>
    <row r="375" spans="1:20">
      <c r="A375">
        <v>373</v>
      </c>
      <c r="B375" t="s">
        <v>214</v>
      </c>
      <c r="C375" s="3" t="s">
        <v>215</v>
      </c>
      <c r="D375">
        <v>22500</v>
      </c>
      <c r="E375">
        <v>164291</v>
      </c>
      <c r="F375" s="13" t="s">
        <v>8</v>
      </c>
      <c r="G375">
        <v>2106</v>
      </c>
      <c r="H375" t="s">
        <v>2000</v>
      </c>
      <c r="I375" t="s">
        <v>2001</v>
      </c>
      <c r="J375">
        <v>1502946000</v>
      </c>
      <c r="K375">
        <v>1503637200</v>
      </c>
      <c r="L375" s="20">
        <f t="shared" si="119"/>
        <v>42964.208333333328</v>
      </c>
      <c r="M375" s="20">
        <f t="shared" si="120"/>
        <v>42972.208333333328</v>
      </c>
      <c r="N375" t="b">
        <v>0</v>
      </c>
      <c r="O375" t="b">
        <v>0</v>
      </c>
      <c r="P375" t="s">
        <v>2006</v>
      </c>
      <c r="Q375" s="8">
        <f t="shared" si="118"/>
        <v>7.3018222222222224</v>
      </c>
      <c r="R375" s="14">
        <f t="shared" si="121"/>
        <v>78.010000000000005</v>
      </c>
      <c r="S375" s="16" t="str">
        <f>LEFT(P375,7)</f>
        <v>theater</v>
      </c>
      <c r="T375" s="16" t="str">
        <f>_xlfn.TEXTAFTER(P375,"/",1,1,1)</f>
        <v>plays</v>
      </c>
    </row>
    <row r="376" spans="1:20" ht="31.5">
      <c r="A376">
        <v>374</v>
      </c>
      <c r="B376" t="s">
        <v>1051</v>
      </c>
      <c r="C376" s="3" t="s">
        <v>1052</v>
      </c>
      <c r="D376">
        <v>167400</v>
      </c>
      <c r="E376">
        <v>22073</v>
      </c>
      <c r="F376" s="13" t="s">
        <v>11</v>
      </c>
      <c r="G376">
        <v>441</v>
      </c>
      <c r="H376" t="s">
        <v>2000</v>
      </c>
      <c r="I376" t="s">
        <v>2001</v>
      </c>
      <c r="J376">
        <v>1547186400</v>
      </c>
      <c r="K376">
        <v>1547618400</v>
      </c>
      <c r="L376" s="20">
        <f t="shared" si="119"/>
        <v>43476.25</v>
      </c>
      <c r="M376" s="20">
        <f t="shared" si="120"/>
        <v>43481.25</v>
      </c>
      <c r="N376" t="b">
        <v>0</v>
      </c>
      <c r="O376" t="b">
        <v>1</v>
      </c>
      <c r="P376" t="s">
        <v>2011</v>
      </c>
      <c r="Q376" s="8">
        <f t="shared" si="118"/>
        <v>0.13185782556750297</v>
      </c>
      <c r="R376" s="14">
        <f t="shared" si="121"/>
        <v>50.05</v>
      </c>
      <c r="S376" s="18" t="str">
        <f>LEFT(P376,12)</f>
        <v>film &amp; video</v>
      </c>
      <c r="T376" s="16" t="str">
        <f>_xlfn.TEXTAFTER(P376,"/",,TRUE,TRUE)</f>
        <v>documentary</v>
      </c>
    </row>
    <row r="377" spans="1:20" ht="31.5">
      <c r="A377">
        <v>375</v>
      </c>
      <c r="B377" t="s">
        <v>963</v>
      </c>
      <c r="C377" s="3" t="s">
        <v>964</v>
      </c>
      <c r="D377">
        <v>2700</v>
      </c>
      <c r="E377">
        <v>1479</v>
      </c>
      <c r="F377" s="13" t="s">
        <v>11</v>
      </c>
      <c r="G377">
        <v>25</v>
      </c>
      <c r="H377" t="s">
        <v>2000</v>
      </c>
      <c r="I377" t="s">
        <v>2001</v>
      </c>
      <c r="J377">
        <v>1444971600</v>
      </c>
      <c r="K377">
        <v>1449900000</v>
      </c>
      <c r="L377" s="20">
        <f t="shared" si="119"/>
        <v>42293.208333333328</v>
      </c>
      <c r="M377" s="20">
        <f t="shared" si="120"/>
        <v>42350.25</v>
      </c>
      <c r="N377" t="b">
        <v>0</v>
      </c>
      <c r="O377" t="b">
        <v>0</v>
      </c>
      <c r="P377" t="s">
        <v>2014</v>
      </c>
      <c r="Q377" s="8">
        <f t="shared" si="118"/>
        <v>0.54777777777777781</v>
      </c>
      <c r="R377" s="14">
        <f t="shared" si="121"/>
        <v>59.16</v>
      </c>
      <c r="S377" s="16" t="str">
        <f t="shared" ref="S377:S378" si="144">LEFT(P377,5)</f>
        <v>music</v>
      </c>
      <c r="T377" s="16" t="str">
        <f t="shared" ref="T377:T378" si="145">_xlfn.TEXTAFTER(P377,"/",1)</f>
        <v>indie rock</v>
      </c>
    </row>
    <row r="378" spans="1:20">
      <c r="A378">
        <v>376</v>
      </c>
      <c r="B378" t="s">
        <v>1339</v>
      </c>
      <c r="C378" s="3" t="s">
        <v>1340</v>
      </c>
      <c r="D378">
        <v>3400</v>
      </c>
      <c r="E378">
        <v>12275</v>
      </c>
      <c r="F378" s="13" t="s">
        <v>8</v>
      </c>
      <c r="G378">
        <v>131</v>
      </c>
      <c r="H378" t="s">
        <v>2000</v>
      </c>
      <c r="I378" t="s">
        <v>2001</v>
      </c>
      <c r="J378">
        <v>1404622800</v>
      </c>
      <c r="K378">
        <v>1405141200</v>
      </c>
      <c r="L378" s="20">
        <f t="shared" si="119"/>
        <v>41826.208333333336</v>
      </c>
      <c r="M378" s="20">
        <f t="shared" si="120"/>
        <v>41832.208333333336</v>
      </c>
      <c r="N378" t="b">
        <v>0</v>
      </c>
      <c r="O378" t="b">
        <v>0</v>
      </c>
      <c r="P378" t="s">
        <v>2002</v>
      </c>
      <c r="Q378" s="8">
        <f t="shared" si="118"/>
        <v>3.6102941176470589</v>
      </c>
      <c r="R378" s="14">
        <f t="shared" si="121"/>
        <v>93.7</v>
      </c>
      <c r="S378" s="16" t="str">
        <f t="shared" si="144"/>
        <v>music</v>
      </c>
      <c r="T378" s="16" t="str">
        <f t="shared" si="145"/>
        <v>rock</v>
      </c>
    </row>
    <row r="379" spans="1:20">
      <c r="A379">
        <v>377</v>
      </c>
      <c r="B379" t="s">
        <v>931</v>
      </c>
      <c r="C379" s="3" t="s">
        <v>932</v>
      </c>
      <c r="D379">
        <v>49700</v>
      </c>
      <c r="E379">
        <v>5098</v>
      </c>
      <c r="F379" s="13" t="s">
        <v>11</v>
      </c>
      <c r="G379">
        <v>127</v>
      </c>
      <c r="H379" t="s">
        <v>2000</v>
      </c>
      <c r="I379" t="s">
        <v>2001</v>
      </c>
      <c r="J379">
        <v>1571720400</v>
      </c>
      <c r="K379">
        <v>1572933600</v>
      </c>
      <c r="L379" s="20">
        <f t="shared" si="119"/>
        <v>43760.208333333328</v>
      </c>
      <c r="M379" s="20">
        <f t="shared" si="120"/>
        <v>43774.25</v>
      </c>
      <c r="N379" t="b">
        <v>0</v>
      </c>
      <c r="O379" t="b">
        <v>0</v>
      </c>
      <c r="P379" t="s">
        <v>2006</v>
      </c>
      <c r="Q379" s="8">
        <f t="shared" si="118"/>
        <v>0.10257545271629778</v>
      </c>
      <c r="R379" s="14">
        <f t="shared" si="121"/>
        <v>40.14</v>
      </c>
      <c r="S379" s="16" t="str">
        <f>LEFT(P379,7)</f>
        <v>theater</v>
      </c>
      <c r="T379" s="16" t="str">
        <f>_xlfn.TEXTAFTER(P379,"/",1,1,1)</f>
        <v>plays</v>
      </c>
    </row>
    <row r="380" spans="1:20">
      <c r="A380">
        <v>378</v>
      </c>
      <c r="B380" t="s">
        <v>509</v>
      </c>
      <c r="C380" s="3" t="s">
        <v>510</v>
      </c>
      <c r="D380">
        <v>178200</v>
      </c>
      <c r="E380">
        <v>24882</v>
      </c>
      <c r="F380" s="13" t="s">
        <v>11</v>
      </c>
      <c r="G380">
        <v>355</v>
      </c>
      <c r="H380" t="s">
        <v>2000</v>
      </c>
      <c r="I380" t="s">
        <v>2001</v>
      </c>
      <c r="J380">
        <v>1526878800</v>
      </c>
      <c r="K380">
        <v>1530162000</v>
      </c>
      <c r="L380" s="20">
        <f t="shared" si="119"/>
        <v>43241.208333333328</v>
      </c>
      <c r="M380" s="20">
        <f t="shared" si="120"/>
        <v>43279.208333333328</v>
      </c>
      <c r="N380" t="b">
        <v>0</v>
      </c>
      <c r="O380" t="b">
        <v>0</v>
      </c>
      <c r="P380" t="s">
        <v>2011</v>
      </c>
      <c r="Q380" s="8">
        <f t="shared" si="118"/>
        <v>0.13962962962962963</v>
      </c>
      <c r="R380" s="14">
        <f t="shared" si="121"/>
        <v>70.09</v>
      </c>
      <c r="S380" s="18" t="str">
        <f>LEFT(P380,12)</f>
        <v>film &amp; video</v>
      </c>
      <c r="T380" s="16" t="str">
        <f>_xlfn.TEXTAFTER(P380,"/",,TRUE,TRUE)</f>
        <v>documentary</v>
      </c>
    </row>
    <row r="381" spans="1:20">
      <c r="A381">
        <v>379</v>
      </c>
      <c r="B381" t="s">
        <v>1416</v>
      </c>
      <c r="C381" s="3" t="s">
        <v>1417</v>
      </c>
      <c r="D381">
        <v>7200</v>
      </c>
      <c r="E381">
        <v>2912</v>
      </c>
      <c r="F381" s="13" t="s">
        <v>11</v>
      </c>
      <c r="G381">
        <v>44</v>
      </c>
      <c r="H381" t="s">
        <v>2009</v>
      </c>
      <c r="I381" t="s">
        <v>2010</v>
      </c>
      <c r="J381">
        <v>1319691600</v>
      </c>
      <c r="K381">
        <v>1320904800</v>
      </c>
      <c r="L381" s="20">
        <f t="shared" si="119"/>
        <v>40843.208333333336</v>
      </c>
      <c r="M381" s="20">
        <f t="shared" si="120"/>
        <v>40857.25</v>
      </c>
      <c r="N381" t="b">
        <v>0</v>
      </c>
      <c r="O381" t="b">
        <v>0</v>
      </c>
      <c r="P381" t="s">
        <v>2006</v>
      </c>
      <c r="Q381" s="8">
        <f t="shared" si="118"/>
        <v>0.40444444444444444</v>
      </c>
      <c r="R381" s="14">
        <f t="shared" si="121"/>
        <v>66.180000000000007</v>
      </c>
      <c r="S381" s="16" t="str">
        <f t="shared" ref="S381:S383" si="146">LEFT(P381,7)</f>
        <v>theater</v>
      </c>
      <c r="T381" s="16" t="str">
        <f t="shared" ref="T381:T383" si="147">_xlfn.TEXTAFTER(P381,"/",1,1,1)</f>
        <v>plays</v>
      </c>
    </row>
    <row r="382" spans="1:20" ht="31.5">
      <c r="A382">
        <v>380</v>
      </c>
      <c r="B382" t="s">
        <v>398</v>
      </c>
      <c r="C382" s="3" t="s">
        <v>399</v>
      </c>
      <c r="D382">
        <v>2500</v>
      </c>
      <c r="E382">
        <v>4008</v>
      </c>
      <c r="F382" s="13" t="s">
        <v>8</v>
      </c>
      <c r="G382">
        <v>84</v>
      </c>
      <c r="H382" t="s">
        <v>2000</v>
      </c>
      <c r="I382" t="s">
        <v>2001</v>
      </c>
      <c r="J382">
        <v>1371963600</v>
      </c>
      <c r="K382">
        <v>1372395600</v>
      </c>
      <c r="L382" s="20">
        <f t="shared" si="119"/>
        <v>41448.208333333336</v>
      </c>
      <c r="M382" s="20">
        <f t="shared" si="120"/>
        <v>41453.208333333336</v>
      </c>
      <c r="N382" t="b">
        <v>0</v>
      </c>
      <c r="O382" t="b">
        <v>0</v>
      </c>
      <c r="P382" t="s">
        <v>2006</v>
      </c>
      <c r="Q382" s="8">
        <f t="shared" si="118"/>
        <v>1.6032</v>
      </c>
      <c r="R382" s="14">
        <f t="shared" si="121"/>
        <v>47.71</v>
      </c>
      <c r="S382" s="16" t="str">
        <f t="shared" si="146"/>
        <v>theater</v>
      </c>
      <c r="T382" s="16" t="str">
        <f t="shared" si="147"/>
        <v>plays</v>
      </c>
    </row>
    <row r="383" spans="1:20">
      <c r="A383">
        <v>381</v>
      </c>
      <c r="B383" t="s">
        <v>1136</v>
      </c>
      <c r="C383" s="3" t="s">
        <v>1137</v>
      </c>
      <c r="D383">
        <v>5300</v>
      </c>
      <c r="E383">
        <v>9749</v>
      </c>
      <c r="F383" s="13" t="s">
        <v>8</v>
      </c>
      <c r="G383">
        <v>155</v>
      </c>
      <c r="H383" t="s">
        <v>2000</v>
      </c>
      <c r="I383" t="s">
        <v>2001</v>
      </c>
      <c r="J383">
        <v>1433739600</v>
      </c>
      <c r="K383">
        <v>1437714000</v>
      </c>
      <c r="L383" s="20">
        <f t="shared" si="119"/>
        <v>42163.208333333328</v>
      </c>
      <c r="M383" s="20">
        <f t="shared" si="120"/>
        <v>42209.208333333328</v>
      </c>
      <c r="N383" t="b">
        <v>0</v>
      </c>
      <c r="O383" t="b">
        <v>0</v>
      </c>
      <c r="P383" t="s">
        <v>2006</v>
      </c>
      <c r="Q383" s="8">
        <f t="shared" si="118"/>
        <v>1.8394339622641509</v>
      </c>
      <c r="R383" s="14">
        <f t="shared" si="121"/>
        <v>62.9</v>
      </c>
      <c r="S383" s="16" t="str">
        <f t="shared" si="146"/>
        <v>theater</v>
      </c>
      <c r="T383" s="16" t="str">
        <f t="shared" si="147"/>
        <v>plays</v>
      </c>
    </row>
    <row r="384" spans="1:20" ht="31.5">
      <c r="A384">
        <v>382</v>
      </c>
      <c r="B384" t="s">
        <v>925</v>
      </c>
      <c r="C384" s="3" t="s">
        <v>926</v>
      </c>
      <c r="D384">
        <v>9100</v>
      </c>
      <c r="E384">
        <v>5803</v>
      </c>
      <c r="F384" s="13" t="s">
        <v>11</v>
      </c>
      <c r="G384">
        <v>67</v>
      </c>
      <c r="H384" t="s">
        <v>2000</v>
      </c>
      <c r="I384" t="s">
        <v>2001</v>
      </c>
      <c r="J384">
        <v>1508130000</v>
      </c>
      <c r="K384">
        <v>1509771600</v>
      </c>
      <c r="L384" s="20">
        <f t="shared" si="119"/>
        <v>43024.208333333328</v>
      </c>
      <c r="M384" s="20">
        <f t="shared" si="120"/>
        <v>43043.208333333328</v>
      </c>
      <c r="N384" t="b">
        <v>0</v>
      </c>
      <c r="O384" t="b">
        <v>0</v>
      </c>
      <c r="P384" t="s">
        <v>2025</v>
      </c>
      <c r="Q384" s="8">
        <f t="shared" si="118"/>
        <v>0.63769230769230767</v>
      </c>
      <c r="R384" s="14">
        <f t="shared" si="121"/>
        <v>86.61</v>
      </c>
      <c r="S384" s="16" t="str">
        <f>LEFT(P384,11)</f>
        <v>photography</v>
      </c>
      <c r="T384" s="16" t="str">
        <f>_xlfn.TEXTAFTER(P384,"/",1,1,1)</f>
        <v>photography books</v>
      </c>
    </row>
    <row r="385" spans="1:20">
      <c r="A385">
        <v>383</v>
      </c>
      <c r="B385" t="s">
        <v>76</v>
      </c>
      <c r="C385" s="3" t="s">
        <v>77</v>
      </c>
      <c r="D385">
        <v>6300</v>
      </c>
      <c r="E385">
        <v>14199</v>
      </c>
      <c r="F385" s="13" t="s">
        <v>8</v>
      </c>
      <c r="G385">
        <v>189</v>
      </c>
      <c r="H385" t="s">
        <v>2000</v>
      </c>
      <c r="I385" t="s">
        <v>2001</v>
      </c>
      <c r="J385">
        <v>1550037600</v>
      </c>
      <c r="K385">
        <v>1550556000</v>
      </c>
      <c r="L385" s="20">
        <f t="shared" si="119"/>
        <v>43509.25</v>
      </c>
      <c r="M385" s="20">
        <f t="shared" si="120"/>
        <v>43515.25</v>
      </c>
      <c r="N385" t="b">
        <v>0</v>
      </c>
      <c r="O385" t="b">
        <v>1</v>
      </c>
      <c r="P385" s="16" t="s">
        <v>1999</v>
      </c>
      <c r="Q385" s="8">
        <f t="shared" si="118"/>
        <v>2.2538095238095237</v>
      </c>
      <c r="R385" s="14">
        <f t="shared" si="121"/>
        <v>75.13</v>
      </c>
      <c r="S385" s="16" t="str">
        <f>LEFT(P385,4)</f>
        <v>food</v>
      </c>
      <c r="T385" s="16" t="str">
        <f>RIGHT(P385,11)</f>
        <v>food trucks</v>
      </c>
    </row>
    <row r="386" spans="1:20">
      <c r="A386">
        <v>384</v>
      </c>
      <c r="B386" t="s">
        <v>78</v>
      </c>
      <c r="C386" s="3" t="s">
        <v>79</v>
      </c>
      <c r="D386">
        <v>114400</v>
      </c>
      <c r="E386">
        <v>196779</v>
      </c>
      <c r="F386" s="13" t="s">
        <v>8</v>
      </c>
      <c r="G386">
        <v>4799</v>
      </c>
      <c r="H386" t="s">
        <v>2000</v>
      </c>
      <c r="I386" t="s">
        <v>2001</v>
      </c>
      <c r="J386">
        <v>1486706400</v>
      </c>
      <c r="K386">
        <v>1489039200</v>
      </c>
      <c r="L386" s="20">
        <f t="shared" si="119"/>
        <v>42776.25</v>
      </c>
      <c r="M386" s="20">
        <f t="shared" si="120"/>
        <v>42803.25</v>
      </c>
      <c r="N386" t="b">
        <v>1</v>
      </c>
      <c r="O386" t="b">
        <v>1</v>
      </c>
      <c r="P386" t="s">
        <v>2011</v>
      </c>
      <c r="Q386" s="8">
        <f t="shared" ref="Q386:Q449" si="148">E386/D386</f>
        <v>1.7200961538461539</v>
      </c>
      <c r="R386" s="14">
        <f t="shared" si="121"/>
        <v>41</v>
      </c>
      <c r="S386" s="18" t="str">
        <f>LEFT(P386,12)</f>
        <v>film &amp; video</v>
      </c>
      <c r="T386" s="16" t="str">
        <f>_xlfn.TEXTAFTER(P386,"/",,TRUE,TRUE)</f>
        <v>documentary</v>
      </c>
    </row>
    <row r="387" spans="1:20" ht="31.5">
      <c r="A387">
        <v>385</v>
      </c>
      <c r="B387" t="s">
        <v>1842</v>
      </c>
      <c r="C387" s="3" t="s">
        <v>1843</v>
      </c>
      <c r="D387">
        <v>38900</v>
      </c>
      <c r="E387">
        <v>56859</v>
      </c>
      <c r="F387" s="13" t="s">
        <v>8</v>
      </c>
      <c r="G387">
        <v>1137</v>
      </c>
      <c r="H387" t="s">
        <v>2000</v>
      </c>
      <c r="I387" t="s">
        <v>2001</v>
      </c>
      <c r="J387">
        <v>1553835600</v>
      </c>
      <c r="K387">
        <v>1556600400</v>
      </c>
      <c r="L387" s="20">
        <f t="shared" ref="L387:L450" si="149">(((J387/60)/60)/24)+DATE(1970,1,1)</f>
        <v>43553.208333333328</v>
      </c>
      <c r="M387" s="20">
        <f t="shared" ref="M387:M450" si="150">((K387/60)/60/24)+DATE(1970,1,1)</f>
        <v>43585.208333333328</v>
      </c>
      <c r="N387" t="b">
        <v>0</v>
      </c>
      <c r="O387" t="b">
        <v>0</v>
      </c>
      <c r="P387" t="s">
        <v>2016</v>
      </c>
      <c r="Q387" s="8">
        <f t="shared" si="148"/>
        <v>1.4616709511568124</v>
      </c>
      <c r="R387" s="14">
        <f t="shared" ref="R387:R450" si="151">ROUND(E387/G387, 2)</f>
        <v>50.01</v>
      </c>
      <c r="S387" s="16" t="str">
        <f>LEFT(P387,10)</f>
        <v>publishing</v>
      </c>
      <c r="T387" s="16" t="str">
        <f>_xlfn.TEXTAFTER(P387,"/",1,1,1)</f>
        <v>nonfiction</v>
      </c>
    </row>
    <row r="388" spans="1:20" ht="31.5">
      <c r="A388">
        <v>386</v>
      </c>
      <c r="B388" t="s">
        <v>570</v>
      </c>
      <c r="C388" s="3" t="s">
        <v>571</v>
      </c>
      <c r="D388">
        <v>135500</v>
      </c>
      <c r="E388">
        <v>103554</v>
      </c>
      <c r="F388" s="13" t="s">
        <v>11</v>
      </c>
      <c r="G388">
        <v>1068</v>
      </c>
      <c r="H388" t="s">
        <v>2000</v>
      </c>
      <c r="I388" t="s">
        <v>2001</v>
      </c>
      <c r="J388">
        <v>1277528400</v>
      </c>
      <c r="K388">
        <v>1278565200</v>
      </c>
      <c r="L388" s="20">
        <f t="shared" si="149"/>
        <v>40355.208333333336</v>
      </c>
      <c r="M388" s="20">
        <f t="shared" si="150"/>
        <v>40367.208333333336</v>
      </c>
      <c r="N388" t="b">
        <v>0</v>
      </c>
      <c r="O388" t="b">
        <v>0</v>
      </c>
      <c r="P388" t="s">
        <v>2006</v>
      </c>
      <c r="Q388" s="8">
        <f t="shared" si="148"/>
        <v>0.76423616236162362</v>
      </c>
      <c r="R388" s="14">
        <f t="shared" si="151"/>
        <v>96.96</v>
      </c>
      <c r="S388" s="16" t="str">
        <f>LEFT(P388,7)</f>
        <v>theater</v>
      </c>
      <c r="T388" s="16" t="str">
        <f>_xlfn.TEXTAFTER(P388,"/",1,1,1)</f>
        <v>plays</v>
      </c>
    </row>
    <row r="389" spans="1:20">
      <c r="A389">
        <v>387</v>
      </c>
      <c r="B389" t="s">
        <v>515</v>
      </c>
      <c r="C389" s="3" t="s">
        <v>516</v>
      </c>
      <c r="D389">
        <v>109000</v>
      </c>
      <c r="E389">
        <v>42795</v>
      </c>
      <c r="F389" s="13" t="s">
        <v>11</v>
      </c>
      <c r="G389">
        <v>424</v>
      </c>
      <c r="H389" t="s">
        <v>2000</v>
      </c>
      <c r="I389" t="s">
        <v>2001</v>
      </c>
      <c r="J389">
        <v>1339477200</v>
      </c>
      <c r="K389">
        <v>1339909200</v>
      </c>
      <c r="L389" s="20">
        <f t="shared" si="149"/>
        <v>41072.208333333336</v>
      </c>
      <c r="M389" s="20">
        <f t="shared" si="150"/>
        <v>41077.208333333336</v>
      </c>
      <c r="N389" t="b">
        <v>0</v>
      </c>
      <c r="O389" t="b">
        <v>0</v>
      </c>
      <c r="P389" t="s">
        <v>2015</v>
      </c>
      <c r="Q389" s="8">
        <f t="shared" si="148"/>
        <v>0.39261467889908258</v>
      </c>
      <c r="R389" s="14">
        <f t="shared" si="151"/>
        <v>100.93</v>
      </c>
      <c r="S389" s="16" t="str">
        <f>LEFT(P389,10)</f>
        <v>technology</v>
      </c>
      <c r="T389" s="16" t="str">
        <f>_xlfn.TEXTAFTER(P389,"/",1,1,1)</f>
        <v>wearables</v>
      </c>
    </row>
    <row r="390" spans="1:20">
      <c r="A390">
        <v>388</v>
      </c>
      <c r="B390" t="s">
        <v>378</v>
      </c>
      <c r="C390" s="3" t="s">
        <v>379</v>
      </c>
      <c r="D390">
        <v>114800</v>
      </c>
      <c r="E390">
        <v>12938</v>
      </c>
      <c r="F390" s="13" t="s">
        <v>27</v>
      </c>
      <c r="G390">
        <v>145</v>
      </c>
      <c r="H390" t="s">
        <v>2019</v>
      </c>
      <c r="I390" t="s">
        <v>2020</v>
      </c>
      <c r="J390">
        <v>1325656800</v>
      </c>
      <c r="K390">
        <v>1325829600</v>
      </c>
      <c r="L390" s="20">
        <f t="shared" si="149"/>
        <v>40912.25</v>
      </c>
      <c r="M390" s="20">
        <f t="shared" si="150"/>
        <v>40914.25</v>
      </c>
      <c r="N390" t="b">
        <v>0</v>
      </c>
      <c r="O390" t="b">
        <v>0</v>
      </c>
      <c r="P390" t="s">
        <v>2014</v>
      </c>
      <c r="Q390" s="8">
        <f t="shared" si="148"/>
        <v>0.11270034843205574</v>
      </c>
      <c r="R390" s="14">
        <f t="shared" si="151"/>
        <v>89.23</v>
      </c>
      <c r="S390" s="16" t="str">
        <f>LEFT(P390,5)</f>
        <v>music</v>
      </c>
      <c r="T390" s="16" t="str">
        <f>_xlfn.TEXTAFTER(P390,"/",1)</f>
        <v>indie rock</v>
      </c>
    </row>
    <row r="391" spans="1:20">
      <c r="A391">
        <v>389</v>
      </c>
      <c r="B391" t="s">
        <v>933</v>
      </c>
      <c r="C391" s="3" t="s">
        <v>934</v>
      </c>
      <c r="D391">
        <v>83000</v>
      </c>
      <c r="E391">
        <v>101352</v>
      </c>
      <c r="F391" s="13" t="s">
        <v>8</v>
      </c>
      <c r="G391">
        <v>1152</v>
      </c>
      <c r="H391" t="s">
        <v>2000</v>
      </c>
      <c r="I391" t="s">
        <v>2001</v>
      </c>
      <c r="J391">
        <v>1288242000</v>
      </c>
      <c r="K391">
        <v>1290578400</v>
      </c>
      <c r="L391" s="20">
        <f t="shared" si="149"/>
        <v>40479.208333333336</v>
      </c>
      <c r="M391" s="20">
        <f t="shared" si="150"/>
        <v>40506.25</v>
      </c>
      <c r="N391" t="b">
        <v>0</v>
      </c>
      <c r="O391" t="b">
        <v>0</v>
      </c>
      <c r="P391" t="s">
        <v>2006</v>
      </c>
      <c r="Q391" s="8">
        <f t="shared" si="148"/>
        <v>1.2211084337349398</v>
      </c>
      <c r="R391" s="14">
        <f t="shared" si="151"/>
        <v>87.98</v>
      </c>
      <c r="S391" s="16" t="str">
        <f>LEFT(P391,7)</f>
        <v>theater</v>
      </c>
      <c r="T391" s="16" t="str">
        <f>_xlfn.TEXTAFTER(P391,"/",1,1,1)</f>
        <v>plays</v>
      </c>
    </row>
    <row r="392" spans="1:20">
      <c r="A392">
        <v>390</v>
      </c>
      <c r="B392" t="s">
        <v>413</v>
      </c>
      <c r="C392" s="3" t="s">
        <v>414</v>
      </c>
      <c r="D392">
        <v>2400</v>
      </c>
      <c r="E392">
        <v>4477</v>
      </c>
      <c r="F392" s="13" t="s">
        <v>8</v>
      </c>
      <c r="G392">
        <v>50</v>
      </c>
      <c r="H392" t="s">
        <v>2000</v>
      </c>
      <c r="I392" t="s">
        <v>2001</v>
      </c>
      <c r="J392">
        <v>1379048400</v>
      </c>
      <c r="K392">
        <v>1380344400</v>
      </c>
      <c r="L392" s="20">
        <f t="shared" si="149"/>
        <v>41530.208333333336</v>
      </c>
      <c r="M392" s="20">
        <f t="shared" si="150"/>
        <v>41545.208333333336</v>
      </c>
      <c r="N392" t="b">
        <v>0</v>
      </c>
      <c r="O392" t="b">
        <v>0</v>
      </c>
      <c r="P392" t="s">
        <v>2025</v>
      </c>
      <c r="Q392" s="8">
        <f t="shared" si="148"/>
        <v>1.8654166666666667</v>
      </c>
      <c r="R392" s="14">
        <f t="shared" si="151"/>
        <v>89.54</v>
      </c>
      <c r="S392" s="16" t="str">
        <f>LEFT(P392,11)</f>
        <v>photography</v>
      </c>
      <c r="T392" s="16" t="str">
        <f>_xlfn.TEXTAFTER(P392,"/",1,1,1)</f>
        <v>photography books</v>
      </c>
    </row>
    <row r="393" spans="1:20">
      <c r="A393">
        <v>391</v>
      </c>
      <c r="B393" t="s">
        <v>1148</v>
      </c>
      <c r="C393" s="3" t="s">
        <v>1149</v>
      </c>
      <c r="D393">
        <v>60400</v>
      </c>
      <c r="E393">
        <v>4393</v>
      </c>
      <c r="F393" s="13" t="s">
        <v>11</v>
      </c>
      <c r="G393">
        <v>151</v>
      </c>
      <c r="H393" t="s">
        <v>2000</v>
      </c>
      <c r="I393" t="s">
        <v>2001</v>
      </c>
      <c r="J393">
        <v>1389679200</v>
      </c>
      <c r="K393">
        <v>1389852000</v>
      </c>
      <c r="L393" s="20">
        <f t="shared" si="149"/>
        <v>41653.25</v>
      </c>
      <c r="M393" s="20">
        <f t="shared" si="150"/>
        <v>41655.25</v>
      </c>
      <c r="N393" t="b">
        <v>0</v>
      </c>
      <c r="O393" t="b">
        <v>0</v>
      </c>
      <c r="P393" t="s">
        <v>2016</v>
      </c>
      <c r="Q393" s="8">
        <f t="shared" si="148"/>
        <v>7.27317880794702E-2</v>
      </c>
      <c r="R393" s="14">
        <f t="shared" si="151"/>
        <v>29.09</v>
      </c>
      <c r="S393" s="16" t="str">
        <f>LEFT(P393,10)</f>
        <v>publishing</v>
      </c>
      <c r="T393" s="16" t="str">
        <f>_xlfn.TEXTAFTER(P393,"/",1,1,1)</f>
        <v>nonfiction</v>
      </c>
    </row>
    <row r="394" spans="1:20" ht="31.5">
      <c r="A394">
        <v>392</v>
      </c>
      <c r="B394" t="s">
        <v>729</v>
      </c>
      <c r="C394" s="3" t="s">
        <v>730</v>
      </c>
      <c r="D394">
        <v>102900</v>
      </c>
      <c r="E394">
        <v>67546</v>
      </c>
      <c r="F394" s="13" t="s">
        <v>11</v>
      </c>
      <c r="G394">
        <v>1608</v>
      </c>
      <c r="H394" t="s">
        <v>2000</v>
      </c>
      <c r="I394" t="s">
        <v>2001</v>
      </c>
      <c r="J394">
        <v>1294293600</v>
      </c>
      <c r="K394">
        <v>1294466400</v>
      </c>
      <c r="L394" s="20">
        <f t="shared" si="149"/>
        <v>40549.25</v>
      </c>
      <c r="M394" s="20">
        <f t="shared" si="150"/>
        <v>40551.25</v>
      </c>
      <c r="N394" t="b">
        <v>0</v>
      </c>
      <c r="O394" t="b">
        <v>0</v>
      </c>
      <c r="P394" t="s">
        <v>2015</v>
      </c>
      <c r="Q394" s="8">
        <f t="shared" si="148"/>
        <v>0.65642371234207963</v>
      </c>
      <c r="R394" s="14">
        <f t="shared" si="151"/>
        <v>42.01</v>
      </c>
      <c r="S394" s="16" t="str">
        <f>LEFT(P394,10)</f>
        <v>technology</v>
      </c>
      <c r="T394" s="16" t="str">
        <f>_xlfn.TEXTAFTER(P394,"/",1,1,1)</f>
        <v>wearables</v>
      </c>
    </row>
    <row r="395" spans="1:20">
      <c r="A395">
        <v>393</v>
      </c>
      <c r="B395" t="s">
        <v>1283</v>
      </c>
      <c r="C395" s="3" t="s">
        <v>1284</v>
      </c>
      <c r="D395">
        <v>62800</v>
      </c>
      <c r="E395">
        <v>143788</v>
      </c>
      <c r="F395" s="13" t="s">
        <v>8</v>
      </c>
      <c r="G395">
        <v>3059</v>
      </c>
      <c r="H395" t="s">
        <v>1997</v>
      </c>
      <c r="I395" t="s">
        <v>1998</v>
      </c>
      <c r="J395">
        <v>1500267600</v>
      </c>
      <c r="K395">
        <v>1500354000</v>
      </c>
      <c r="L395" s="20">
        <f t="shared" si="149"/>
        <v>42933.208333333328</v>
      </c>
      <c r="M395" s="20">
        <f t="shared" si="150"/>
        <v>42934.208333333328</v>
      </c>
      <c r="N395" t="b">
        <v>0</v>
      </c>
      <c r="O395" t="b">
        <v>0</v>
      </c>
      <c r="P395" t="s">
        <v>2028</v>
      </c>
      <c r="Q395" s="8">
        <f t="shared" si="148"/>
        <v>2.2896178343949045</v>
      </c>
      <c r="R395" s="14">
        <f t="shared" si="151"/>
        <v>47</v>
      </c>
      <c r="S395" s="16" t="str">
        <f>LEFT(P395,5)</f>
        <v>music</v>
      </c>
      <c r="T395" s="16" t="str">
        <f>_xlfn.TEXTAFTER(P395,"/",1)</f>
        <v>jazz</v>
      </c>
    </row>
    <row r="396" spans="1:20">
      <c r="A396">
        <v>394</v>
      </c>
      <c r="B396" t="s">
        <v>1248</v>
      </c>
      <c r="C396" s="3" t="s">
        <v>1249</v>
      </c>
      <c r="D396">
        <v>800</v>
      </c>
      <c r="E396">
        <v>3755</v>
      </c>
      <c r="F396" s="13" t="s">
        <v>8</v>
      </c>
      <c r="G396">
        <v>34</v>
      </c>
      <c r="H396" t="s">
        <v>2000</v>
      </c>
      <c r="I396" t="s">
        <v>2001</v>
      </c>
      <c r="J396">
        <v>1375074000</v>
      </c>
      <c r="K396">
        <v>1375938000</v>
      </c>
      <c r="L396" s="20">
        <f t="shared" si="149"/>
        <v>41484.208333333336</v>
      </c>
      <c r="M396" s="20">
        <f t="shared" si="150"/>
        <v>41494.208333333336</v>
      </c>
      <c r="N396" t="b">
        <v>0</v>
      </c>
      <c r="O396" t="b">
        <v>1</v>
      </c>
      <c r="P396" t="s">
        <v>2011</v>
      </c>
      <c r="Q396" s="8">
        <f t="shared" si="148"/>
        <v>4.6937499999999996</v>
      </c>
      <c r="R396" s="14">
        <f t="shared" si="151"/>
        <v>110.44</v>
      </c>
      <c r="S396" s="18" t="str">
        <f>LEFT(P396,12)</f>
        <v>film &amp; video</v>
      </c>
      <c r="T396" s="16" t="str">
        <f>_xlfn.TEXTAFTER(P396,"/",,TRUE,TRUE)</f>
        <v>documentary</v>
      </c>
    </row>
    <row r="397" spans="1:20" ht="31.5">
      <c r="A397">
        <v>395</v>
      </c>
      <c r="B397" t="s">
        <v>1719</v>
      </c>
      <c r="C397" s="3" t="s">
        <v>1720</v>
      </c>
      <c r="D397">
        <v>7100</v>
      </c>
      <c r="E397">
        <v>9238</v>
      </c>
      <c r="F397" s="13" t="s">
        <v>8</v>
      </c>
      <c r="G397">
        <v>220</v>
      </c>
      <c r="H397" t="s">
        <v>2000</v>
      </c>
      <c r="I397" t="s">
        <v>2001</v>
      </c>
      <c r="J397">
        <v>1323324000</v>
      </c>
      <c r="K397">
        <v>1323410400</v>
      </c>
      <c r="L397" s="20">
        <f t="shared" si="149"/>
        <v>40885.25</v>
      </c>
      <c r="M397" s="20">
        <f t="shared" si="150"/>
        <v>40886.25</v>
      </c>
      <c r="N397" t="b">
        <v>1</v>
      </c>
      <c r="O397" t="b">
        <v>0</v>
      </c>
      <c r="P397" t="s">
        <v>2006</v>
      </c>
      <c r="Q397" s="8">
        <f t="shared" si="148"/>
        <v>1.3011267605633803</v>
      </c>
      <c r="R397" s="14">
        <f t="shared" si="151"/>
        <v>41.99</v>
      </c>
      <c r="S397" s="16" t="str">
        <f>LEFT(P397,7)</f>
        <v>theater</v>
      </c>
      <c r="T397" s="16" t="str">
        <f>_xlfn.TEXTAFTER(P397,"/",1,1,1)</f>
        <v>plays</v>
      </c>
    </row>
    <row r="398" spans="1:20">
      <c r="A398">
        <v>396</v>
      </c>
      <c r="B398" t="s">
        <v>769</v>
      </c>
      <c r="C398" s="3" t="s">
        <v>770</v>
      </c>
      <c r="D398">
        <v>46100</v>
      </c>
      <c r="E398">
        <v>77012</v>
      </c>
      <c r="F398" s="13" t="s">
        <v>8</v>
      </c>
      <c r="G398">
        <v>1604</v>
      </c>
      <c r="H398" t="s">
        <v>2003</v>
      </c>
      <c r="I398" t="s">
        <v>2004</v>
      </c>
      <c r="J398">
        <v>1538715600</v>
      </c>
      <c r="K398">
        <v>1539406800</v>
      </c>
      <c r="L398" s="20">
        <f t="shared" si="149"/>
        <v>43378.208333333328</v>
      </c>
      <c r="M398" s="20">
        <f t="shared" si="150"/>
        <v>43386.208333333328</v>
      </c>
      <c r="N398" t="b">
        <v>0</v>
      </c>
      <c r="O398" t="b">
        <v>0</v>
      </c>
      <c r="P398" t="s">
        <v>2013</v>
      </c>
      <c r="Q398" s="8">
        <f t="shared" si="148"/>
        <v>1.6705422993492407</v>
      </c>
      <c r="R398" s="14">
        <f t="shared" si="151"/>
        <v>48.01</v>
      </c>
      <c r="S398" s="18" t="str">
        <f>LEFT(P398,12)</f>
        <v>film &amp; video</v>
      </c>
      <c r="T398" s="16" t="str">
        <f>_xlfn.TEXTAFTER(P398,"/",,TRUE,TRUE)</f>
        <v>drama</v>
      </c>
    </row>
    <row r="399" spans="1:20">
      <c r="A399">
        <v>397</v>
      </c>
      <c r="B399" t="s">
        <v>882</v>
      </c>
      <c r="C399" s="3" t="s">
        <v>883</v>
      </c>
      <c r="D399">
        <v>8100</v>
      </c>
      <c r="E399">
        <v>14083</v>
      </c>
      <c r="F399" s="13" t="s">
        <v>8</v>
      </c>
      <c r="G399">
        <v>454</v>
      </c>
      <c r="H399" t="s">
        <v>2000</v>
      </c>
      <c r="I399" t="s">
        <v>2001</v>
      </c>
      <c r="J399">
        <v>1369285200</v>
      </c>
      <c r="K399">
        <v>1369803600</v>
      </c>
      <c r="L399" s="20">
        <f t="shared" si="149"/>
        <v>41417.208333333336</v>
      </c>
      <c r="M399" s="20">
        <f t="shared" si="150"/>
        <v>41423.208333333336</v>
      </c>
      <c r="N399" t="b">
        <v>0</v>
      </c>
      <c r="O399" t="b">
        <v>0</v>
      </c>
      <c r="P399" t="s">
        <v>2002</v>
      </c>
      <c r="Q399" s="8">
        <f t="shared" si="148"/>
        <v>1.738641975308642</v>
      </c>
      <c r="R399" s="14">
        <f t="shared" si="151"/>
        <v>31.02</v>
      </c>
      <c r="S399" s="16" t="str">
        <f>LEFT(P399,5)</f>
        <v>music</v>
      </c>
      <c r="T399" s="16" t="str">
        <f>_xlfn.TEXTAFTER(P399,"/",1)</f>
        <v>rock</v>
      </c>
    </row>
    <row r="400" spans="1:20">
      <c r="A400">
        <v>398</v>
      </c>
      <c r="B400" t="s">
        <v>1232</v>
      </c>
      <c r="C400" s="3" t="s">
        <v>1233</v>
      </c>
      <c r="D400">
        <v>1700</v>
      </c>
      <c r="E400">
        <v>12202</v>
      </c>
      <c r="F400" s="13" t="s">
        <v>8</v>
      </c>
      <c r="G400">
        <v>123</v>
      </c>
      <c r="H400" t="s">
        <v>2022</v>
      </c>
      <c r="I400" t="s">
        <v>2023</v>
      </c>
      <c r="J400">
        <v>1525755600</v>
      </c>
      <c r="K400">
        <v>1525928400</v>
      </c>
      <c r="L400" s="20">
        <f t="shared" si="149"/>
        <v>43228.208333333328</v>
      </c>
      <c r="M400" s="20">
        <f t="shared" si="150"/>
        <v>43230.208333333328</v>
      </c>
      <c r="N400" t="b">
        <v>0</v>
      </c>
      <c r="O400" t="b">
        <v>1</v>
      </c>
      <c r="P400" t="s">
        <v>2017</v>
      </c>
      <c r="Q400" s="8">
        <f t="shared" si="148"/>
        <v>7.1776470588235295</v>
      </c>
      <c r="R400" s="14">
        <f t="shared" si="151"/>
        <v>99.2</v>
      </c>
      <c r="S400" s="18" t="str">
        <f>LEFT(P400,12)</f>
        <v>film &amp; video</v>
      </c>
      <c r="T400" s="16" t="str">
        <f>_xlfn.TEXTAFTER(P400,"/",,TRUE,TRUE)</f>
        <v>animation</v>
      </c>
    </row>
    <row r="401" spans="1:20">
      <c r="A401">
        <v>399</v>
      </c>
      <c r="B401" t="s">
        <v>9</v>
      </c>
      <c r="C401" s="3" t="s">
        <v>10</v>
      </c>
      <c r="D401">
        <v>97300</v>
      </c>
      <c r="E401">
        <v>62127</v>
      </c>
      <c r="F401" s="13" t="s">
        <v>11</v>
      </c>
      <c r="G401">
        <v>941</v>
      </c>
      <c r="H401" t="s">
        <v>2000</v>
      </c>
      <c r="I401" t="s">
        <v>2001</v>
      </c>
      <c r="J401">
        <v>1296626400</v>
      </c>
      <c r="K401">
        <v>1297231200</v>
      </c>
      <c r="L401" s="20">
        <f t="shared" si="149"/>
        <v>40576.25</v>
      </c>
      <c r="M401" s="20">
        <f t="shared" si="150"/>
        <v>40583.25</v>
      </c>
      <c r="N401" t="b">
        <v>0</v>
      </c>
      <c r="O401" t="b">
        <v>0</v>
      </c>
      <c r="P401" t="s">
        <v>2014</v>
      </c>
      <c r="Q401" s="8">
        <f t="shared" si="148"/>
        <v>0.63850976361767731</v>
      </c>
      <c r="R401" s="14">
        <f t="shared" si="151"/>
        <v>66.02</v>
      </c>
      <c r="S401" s="16" t="str">
        <f>LEFT(P401,5)</f>
        <v>music</v>
      </c>
      <c r="T401" s="16" t="str">
        <f>_xlfn.TEXTAFTER(P401,"/",1)</f>
        <v>indie rock</v>
      </c>
    </row>
    <row r="402" spans="1:20" ht="31.5">
      <c r="A402">
        <v>400</v>
      </c>
      <c r="B402" t="s">
        <v>119</v>
      </c>
      <c r="C402" s="3" t="s">
        <v>120</v>
      </c>
      <c r="D402">
        <v>100</v>
      </c>
      <c r="E402">
        <v>2</v>
      </c>
      <c r="F402" s="13" t="s">
        <v>11</v>
      </c>
      <c r="G402">
        <v>1</v>
      </c>
      <c r="H402" t="s">
        <v>2000</v>
      </c>
      <c r="I402" t="s">
        <v>2001</v>
      </c>
      <c r="J402">
        <v>1376629200</v>
      </c>
      <c r="K402">
        <v>1378530000</v>
      </c>
      <c r="L402" s="20">
        <f t="shared" si="149"/>
        <v>41502.208333333336</v>
      </c>
      <c r="M402" s="20">
        <f t="shared" si="150"/>
        <v>41524.208333333336</v>
      </c>
      <c r="N402" t="b">
        <v>0</v>
      </c>
      <c r="O402" t="b">
        <v>1</v>
      </c>
      <c r="P402" t="s">
        <v>2025</v>
      </c>
      <c r="Q402" s="8">
        <f t="shared" si="148"/>
        <v>0.02</v>
      </c>
      <c r="R402" s="14">
        <f t="shared" si="151"/>
        <v>2</v>
      </c>
      <c r="S402" s="16" t="str">
        <f>LEFT(P402,11)</f>
        <v>photography</v>
      </c>
      <c r="T402" s="16" t="str">
        <f>_xlfn.TEXTAFTER(P402,"/",1,1,1)</f>
        <v>photography books</v>
      </c>
    </row>
    <row r="403" spans="1:20">
      <c r="A403">
        <v>401</v>
      </c>
      <c r="B403" t="s">
        <v>1650</v>
      </c>
      <c r="C403" s="3" t="s">
        <v>1651</v>
      </c>
      <c r="D403">
        <v>900</v>
      </c>
      <c r="E403">
        <v>13772</v>
      </c>
      <c r="F403" s="13" t="s">
        <v>8</v>
      </c>
      <c r="G403">
        <v>299</v>
      </c>
      <c r="H403" t="s">
        <v>2000</v>
      </c>
      <c r="I403" t="s">
        <v>2001</v>
      </c>
      <c r="J403">
        <v>1572152400</v>
      </c>
      <c r="K403">
        <v>1572152400</v>
      </c>
      <c r="L403" s="20">
        <f t="shared" si="149"/>
        <v>43765.208333333328</v>
      </c>
      <c r="M403" s="20">
        <f t="shared" si="150"/>
        <v>43765.208333333328</v>
      </c>
      <c r="N403" t="b">
        <v>0</v>
      </c>
      <c r="O403" t="b">
        <v>0</v>
      </c>
      <c r="P403" t="s">
        <v>2006</v>
      </c>
      <c r="Q403" s="8">
        <f t="shared" si="148"/>
        <v>15.302222222222222</v>
      </c>
      <c r="R403" s="14">
        <f t="shared" si="151"/>
        <v>46.06</v>
      </c>
      <c r="S403" s="16" t="str">
        <f>LEFT(P403,7)</f>
        <v>theater</v>
      </c>
      <c r="T403" s="16" t="str">
        <f>_xlfn.TEXTAFTER(P403,"/",1,1,1)</f>
        <v>plays</v>
      </c>
    </row>
    <row r="404" spans="1:20">
      <c r="A404">
        <v>402</v>
      </c>
      <c r="B404" t="s">
        <v>1513</v>
      </c>
      <c r="C404" s="3" t="s">
        <v>1514</v>
      </c>
      <c r="D404">
        <v>7300</v>
      </c>
      <c r="E404">
        <v>2946</v>
      </c>
      <c r="F404" s="13" t="s">
        <v>11</v>
      </c>
      <c r="G404">
        <v>40</v>
      </c>
      <c r="H404" t="s">
        <v>2000</v>
      </c>
      <c r="I404" t="s">
        <v>2001</v>
      </c>
      <c r="J404">
        <v>1325829600</v>
      </c>
      <c r="K404">
        <v>1329890400</v>
      </c>
      <c r="L404" s="20">
        <f t="shared" si="149"/>
        <v>40914.25</v>
      </c>
      <c r="M404" s="20">
        <f t="shared" si="150"/>
        <v>40961.25</v>
      </c>
      <c r="N404" t="b">
        <v>0</v>
      </c>
      <c r="O404" t="b">
        <v>1</v>
      </c>
      <c r="P404" t="s">
        <v>2021</v>
      </c>
      <c r="Q404" s="8">
        <f t="shared" si="148"/>
        <v>0.40356164383561643</v>
      </c>
      <c r="R404" s="14">
        <f t="shared" si="151"/>
        <v>73.650000000000006</v>
      </c>
      <c r="S404" s="18" t="str">
        <f>LEFT(P404,12)</f>
        <v>film &amp; video</v>
      </c>
      <c r="T404" s="16" t="str">
        <f>_xlfn.TEXTAFTER(P404,"/",,TRUE,TRUE)</f>
        <v>shorts</v>
      </c>
    </row>
    <row r="405" spans="1:20">
      <c r="A405">
        <v>403</v>
      </c>
      <c r="B405" t="s">
        <v>977</v>
      </c>
      <c r="C405" s="3" t="s">
        <v>978</v>
      </c>
      <c r="D405">
        <v>195800</v>
      </c>
      <c r="E405">
        <v>168820</v>
      </c>
      <c r="F405" s="13" t="s">
        <v>11</v>
      </c>
      <c r="G405">
        <v>3015</v>
      </c>
      <c r="H405" t="s">
        <v>1997</v>
      </c>
      <c r="I405" t="s">
        <v>1998</v>
      </c>
      <c r="J405">
        <v>1273640400</v>
      </c>
      <c r="K405">
        <v>1276750800</v>
      </c>
      <c r="L405" s="20">
        <f t="shared" si="149"/>
        <v>40310.208333333336</v>
      </c>
      <c r="M405" s="20">
        <f t="shared" si="150"/>
        <v>40346.208333333336</v>
      </c>
      <c r="N405" t="b">
        <v>0</v>
      </c>
      <c r="O405" t="b">
        <v>1</v>
      </c>
      <c r="P405" t="s">
        <v>2006</v>
      </c>
      <c r="Q405" s="8">
        <f t="shared" si="148"/>
        <v>0.86220633299284988</v>
      </c>
      <c r="R405" s="14">
        <f t="shared" si="151"/>
        <v>55.99</v>
      </c>
      <c r="S405" s="16" t="str">
        <f t="shared" ref="S405:S407" si="152">LEFT(P405,7)</f>
        <v>theater</v>
      </c>
      <c r="T405" s="16" t="str">
        <f t="shared" ref="T405:T407" si="153">_xlfn.TEXTAFTER(P405,"/",1,1,1)</f>
        <v>plays</v>
      </c>
    </row>
    <row r="406" spans="1:20">
      <c r="A406">
        <v>404</v>
      </c>
      <c r="B406" t="s">
        <v>74</v>
      </c>
      <c r="C406" s="3" t="s">
        <v>75</v>
      </c>
      <c r="D406">
        <v>48900</v>
      </c>
      <c r="E406">
        <v>154321</v>
      </c>
      <c r="F406" s="13" t="s">
        <v>8</v>
      </c>
      <c r="G406">
        <v>2237</v>
      </c>
      <c r="H406" t="s">
        <v>2000</v>
      </c>
      <c r="I406" t="s">
        <v>2001</v>
      </c>
      <c r="J406">
        <v>1510639200</v>
      </c>
      <c r="K406">
        <v>1510898400</v>
      </c>
      <c r="L406" s="20">
        <f t="shared" si="149"/>
        <v>43053.25</v>
      </c>
      <c r="M406" s="20">
        <f t="shared" si="150"/>
        <v>43056.25</v>
      </c>
      <c r="N406" t="b">
        <v>0</v>
      </c>
      <c r="O406" t="b">
        <v>0</v>
      </c>
      <c r="P406" t="s">
        <v>2006</v>
      </c>
      <c r="Q406" s="8">
        <f t="shared" si="148"/>
        <v>3.1558486707566464</v>
      </c>
      <c r="R406" s="14">
        <f t="shared" si="151"/>
        <v>68.989999999999995</v>
      </c>
      <c r="S406" s="16" t="str">
        <f t="shared" si="152"/>
        <v>theater</v>
      </c>
      <c r="T406" s="16" t="str">
        <f t="shared" si="153"/>
        <v>plays</v>
      </c>
    </row>
    <row r="407" spans="1:20">
      <c r="A407">
        <v>405</v>
      </c>
      <c r="B407" t="s">
        <v>967</v>
      </c>
      <c r="C407" s="3" t="s">
        <v>968</v>
      </c>
      <c r="D407">
        <v>29600</v>
      </c>
      <c r="E407">
        <v>26527</v>
      </c>
      <c r="F407" s="13" t="s">
        <v>11</v>
      </c>
      <c r="G407">
        <v>435</v>
      </c>
      <c r="H407" t="s">
        <v>2000</v>
      </c>
      <c r="I407" t="s">
        <v>2001</v>
      </c>
      <c r="J407">
        <v>1528088400</v>
      </c>
      <c r="K407">
        <v>1532408400</v>
      </c>
      <c r="L407" s="20">
        <f t="shared" si="149"/>
        <v>43255.208333333328</v>
      </c>
      <c r="M407" s="20">
        <f t="shared" si="150"/>
        <v>43305.208333333328</v>
      </c>
      <c r="N407" t="b">
        <v>0</v>
      </c>
      <c r="O407" t="b">
        <v>0</v>
      </c>
      <c r="P407" t="s">
        <v>2006</v>
      </c>
      <c r="Q407" s="8">
        <f t="shared" si="148"/>
        <v>0.89618243243243245</v>
      </c>
      <c r="R407" s="14">
        <f t="shared" si="151"/>
        <v>60.98</v>
      </c>
      <c r="S407" s="16" t="str">
        <f t="shared" si="152"/>
        <v>theater</v>
      </c>
      <c r="T407" s="16" t="str">
        <f t="shared" si="153"/>
        <v>plays</v>
      </c>
    </row>
    <row r="408" spans="1:20">
      <c r="A408">
        <v>406</v>
      </c>
      <c r="B408" t="s">
        <v>1031</v>
      </c>
      <c r="C408" s="3" t="s">
        <v>1032</v>
      </c>
      <c r="D408">
        <v>39300</v>
      </c>
      <c r="E408">
        <v>71583</v>
      </c>
      <c r="F408" s="13" t="s">
        <v>8</v>
      </c>
      <c r="G408">
        <v>645</v>
      </c>
      <c r="H408" t="s">
        <v>2000</v>
      </c>
      <c r="I408" t="s">
        <v>2001</v>
      </c>
      <c r="J408">
        <v>1359525600</v>
      </c>
      <c r="K408">
        <v>1360562400</v>
      </c>
      <c r="L408" s="20">
        <f t="shared" si="149"/>
        <v>41304.25</v>
      </c>
      <c r="M408" s="20">
        <f t="shared" si="150"/>
        <v>41316.25</v>
      </c>
      <c r="N408" t="b">
        <v>1</v>
      </c>
      <c r="O408" t="b">
        <v>0</v>
      </c>
      <c r="P408" t="s">
        <v>2011</v>
      </c>
      <c r="Q408" s="8">
        <f t="shared" si="148"/>
        <v>1.8214503816793892</v>
      </c>
      <c r="R408" s="14">
        <f t="shared" si="151"/>
        <v>110.98</v>
      </c>
      <c r="S408" s="18" t="str">
        <f>LEFT(P408,12)</f>
        <v>film &amp; video</v>
      </c>
      <c r="T408" s="16" t="str">
        <f>_xlfn.TEXTAFTER(P408,"/",,TRUE,TRUE)</f>
        <v>documentary</v>
      </c>
    </row>
    <row r="409" spans="1:20">
      <c r="A409">
        <v>407</v>
      </c>
      <c r="B409" t="s">
        <v>735</v>
      </c>
      <c r="C409" s="3" t="s">
        <v>736</v>
      </c>
      <c r="D409">
        <v>3400</v>
      </c>
      <c r="E409">
        <v>12100</v>
      </c>
      <c r="F409" s="13" t="s">
        <v>8</v>
      </c>
      <c r="G409">
        <v>484</v>
      </c>
      <c r="H409" t="s">
        <v>2007</v>
      </c>
      <c r="I409" t="s">
        <v>2008</v>
      </c>
      <c r="J409">
        <v>1570942800</v>
      </c>
      <c r="K409">
        <v>1571547600</v>
      </c>
      <c r="L409" s="20">
        <f t="shared" si="149"/>
        <v>43751.208333333328</v>
      </c>
      <c r="M409" s="20">
        <f t="shared" si="150"/>
        <v>43758.208333333328</v>
      </c>
      <c r="N409" t="b">
        <v>0</v>
      </c>
      <c r="O409" t="b">
        <v>0</v>
      </c>
      <c r="P409" t="s">
        <v>2006</v>
      </c>
      <c r="Q409" s="8">
        <f t="shared" si="148"/>
        <v>3.5588235294117645</v>
      </c>
      <c r="R409" s="14">
        <f t="shared" si="151"/>
        <v>25</v>
      </c>
      <c r="S409" s="16" t="str">
        <f>LEFT(P409,7)</f>
        <v>theater</v>
      </c>
      <c r="T409" s="16" t="str">
        <f>_xlfn.TEXTAFTER(P409,"/",1,1,1)</f>
        <v>plays</v>
      </c>
    </row>
    <row r="410" spans="1:20">
      <c r="A410">
        <v>408</v>
      </c>
      <c r="B410" t="s">
        <v>1039</v>
      </c>
      <c r="C410" s="3" t="s">
        <v>1040</v>
      </c>
      <c r="D410">
        <v>9200</v>
      </c>
      <c r="E410">
        <v>12129</v>
      </c>
      <c r="F410" s="13" t="s">
        <v>8</v>
      </c>
      <c r="G410">
        <v>154</v>
      </c>
      <c r="H410" t="s">
        <v>1997</v>
      </c>
      <c r="I410" t="s">
        <v>1998</v>
      </c>
      <c r="J410">
        <v>1466398800</v>
      </c>
      <c r="K410">
        <v>1468126800</v>
      </c>
      <c r="L410" s="20">
        <f t="shared" si="149"/>
        <v>42541.208333333328</v>
      </c>
      <c r="M410" s="20">
        <f t="shared" si="150"/>
        <v>42561.208333333328</v>
      </c>
      <c r="N410" t="b">
        <v>0</v>
      </c>
      <c r="O410" t="b">
        <v>0</v>
      </c>
      <c r="P410" t="s">
        <v>2011</v>
      </c>
      <c r="Q410" s="8">
        <f t="shared" si="148"/>
        <v>1.3183695652173912</v>
      </c>
      <c r="R410" s="14">
        <f t="shared" si="151"/>
        <v>78.760000000000005</v>
      </c>
      <c r="S410" s="18" t="str">
        <f>LEFT(P410,12)</f>
        <v>film &amp; video</v>
      </c>
      <c r="T410" s="16" t="str">
        <f>_xlfn.TEXTAFTER(P410,"/",,TRUE,TRUE)</f>
        <v>documentary</v>
      </c>
    </row>
    <row r="411" spans="1:20">
      <c r="A411">
        <v>409</v>
      </c>
      <c r="B411" t="s">
        <v>1686</v>
      </c>
      <c r="C411" s="3" t="s">
        <v>1688</v>
      </c>
      <c r="D411">
        <v>135600</v>
      </c>
      <c r="E411">
        <v>62804</v>
      </c>
      <c r="F411" s="13" t="s">
        <v>11</v>
      </c>
      <c r="G411">
        <v>714</v>
      </c>
      <c r="H411" t="s">
        <v>2000</v>
      </c>
      <c r="I411" t="s">
        <v>2001</v>
      </c>
      <c r="J411">
        <v>1492491600</v>
      </c>
      <c r="K411">
        <v>1492837200</v>
      </c>
      <c r="L411" s="20">
        <f t="shared" si="149"/>
        <v>42843.208333333328</v>
      </c>
      <c r="M411" s="20">
        <f t="shared" si="150"/>
        <v>42847.208333333328</v>
      </c>
      <c r="N411" t="b">
        <v>0</v>
      </c>
      <c r="O411" t="b">
        <v>0</v>
      </c>
      <c r="P411" t="s">
        <v>2002</v>
      </c>
      <c r="Q411" s="8">
        <f t="shared" si="148"/>
        <v>0.46315634218289087</v>
      </c>
      <c r="R411" s="14">
        <f t="shared" si="151"/>
        <v>87.96</v>
      </c>
      <c r="S411" s="16" t="str">
        <f>LEFT(P411,5)</f>
        <v>music</v>
      </c>
      <c r="T411" s="16" t="str">
        <f>_xlfn.TEXTAFTER(P411,"/",1)</f>
        <v>rock</v>
      </c>
    </row>
    <row r="412" spans="1:20">
      <c r="A412">
        <v>410</v>
      </c>
      <c r="B412" t="s">
        <v>1122</v>
      </c>
      <c r="C412" s="3" t="s">
        <v>1123</v>
      </c>
      <c r="D412">
        <v>153700</v>
      </c>
      <c r="E412">
        <v>55536</v>
      </c>
      <c r="F412" s="13" t="s">
        <v>98</v>
      </c>
      <c r="G412">
        <v>1111</v>
      </c>
      <c r="H412" t="s">
        <v>2000</v>
      </c>
      <c r="I412" t="s">
        <v>2001</v>
      </c>
      <c r="J412">
        <v>1430197200</v>
      </c>
      <c r="K412">
        <v>1430197200</v>
      </c>
      <c r="L412" s="20">
        <f t="shared" si="149"/>
        <v>42122.208333333328</v>
      </c>
      <c r="M412" s="20">
        <f t="shared" si="150"/>
        <v>42122.208333333328</v>
      </c>
      <c r="N412" t="b">
        <v>0</v>
      </c>
      <c r="O412" t="b">
        <v>0</v>
      </c>
      <c r="P412" t="s">
        <v>2031</v>
      </c>
      <c r="Q412" s="8">
        <f t="shared" si="148"/>
        <v>0.36132726089785294</v>
      </c>
      <c r="R412" s="14">
        <f t="shared" si="151"/>
        <v>49.99</v>
      </c>
      <c r="S412" s="16" t="str">
        <f>LEFT(P412,5)</f>
        <v>games</v>
      </c>
      <c r="T412" s="16" t="str">
        <f>_xlfn.TEXTAFTER(P412,"/",1,TRUE,TRUE)</f>
        <v>mobile games</v>
      </c>
    </row>
    <row r="413" spans="1:20">
      <c r="A413">
        <v>411</v>
      </c>
      <c r="B413" t="s">
        <v>109</v>
      </c>
      <c r="C413" s="3" t="s">
        <v>110</v>
      </c>
      <c r="D413">
        <v>7800</v>
      </c>
      <c r="E413">
        <v>8161</v>
      </c>
      <c r="F413" s="13" t="s">
        <v>8</v>
      </c>
      <c r="G413">
        <v>82</v>
      </c>
      <c r="H413" t="s">
        <v>2000</v>
      </c>
      <c r="I413" t="s">
        <v>2001</v>
      </c>
      <c r="J413">
        <v>1496034000</v>
      </c>
      <c r="K413">
        <v>1496206800</v>
      </c>
      <c r="L413" s="20">
        <f t="shared" si="149"/>
        <v>42884.208333333328</v>
      </c>
      <c r="M413" s="20">
        <f t="shared" si="150"/>
        <v>42886.208333333328</v>
      </c>
      <c r="N413" t="b">
        <v>0</v>
      </c>
      <c r="O413" t="b">
        <v>0</v>
      </c>
      <c r="P413" t="s">
        <v>2006</v>
      </c>
      <c r="Q413" s="8">
        <f t="shared" si="148"/>
        <v>1.0462820512820512</v>
      </c>
      <c r="R413" s="14">
        <f t="shared" si="151"/>
        <v>99.52</v>
      </c>
      <c r="S413" s="16" t="str">
        <f>LEFT(P413,7)</f>
        <v>theater</v>
      </c>
      <c r="T413" s="16" t="str">
        <f>_xlfn.TEXTAFTER(P413,"/",1,1,1)</f>
        <v>plays</v>
      </c>
    </row>
    <row r="414" spans="1:20">
      <c r="A414">
        <v>412</v>
      </c>
      <c r="B414" t="s">
        <v>1481</v>
      </c>
      <c r="C414" s="3" t="s">
        <v>1482</v>
      </c>
      <c r="D414">
        <v>2100</v>
      </c>
      <c r="E414">
        <v>14046</v>
      </c>
      <c r="F414" s="13" t="s">
        <v>8</v>
      </c>
      <c r="G414">
        <v>134</v>
      </c>
      <c r="H414" t="s">
        <v>2000</v>
      </c>
      <c r="I414" t="s">
        <v>2001</v>
      </c>
      <c r="J414">
        <v>1388728800</v>
      </c>
      <c r="K414">
        <v>1389592800</v>
      </c>
      <c r="L414" s="20">
        <f t="shared" si="149"/>
        <v>41642.25</v>
      </c>
      <c r="M414" s="20">
        <f t="shared" si="150"/>
        <v>41652.25</v>
      </c>
      <c r="N414" t="b">
        <v>0</v>
      </c>
      <c r="O414" t="b">
        <v>0</v>
      </c>
      <c r="P414" t="s">
        <v>2024</v>
      </c>
      <c r="Q414" s="8">
        <f t="shared" si="148"/>
        <v>6.6885714285714286</v>
      </c>
      <c r="R414" s="14">
        <f t="shared" si="151"/>
        <v>104.82</v>
      </c>
      <c r="S414" s="16" t="str">
        <f>LEFT(P414,10)</f>
        <v>publishing</v>
      </c>
      <c r="T414" s="16" t="str">
        <f>_xlfn.TEXTAFTER(P414,"/",1,1,1)</f>
        <v>fiction</v>
      </c>
    </row>
    <row r="415" spans="1:20">
      <c r="A415">
        <v>413</v>
      </c>
      <c r="B415" t="s">
        <v>1517</v>
      </c>
      <c r="C415" s="3" t="s">
        <v>1518</v>
      </c>
      <c r="D415">
        <v>189500</v>
      </c>
      <c r="E415">
        <v>117628</v>
      </c>
      <c r="F415" s="13" t="s">
        <v>98</v>
      </c>
      <c r="G415">
        <v>1089</v>
      </c>
      <c r="H415" t="s">
        <v>2000</v>
      </c>
      <c r="I415" t="s">
        <v>2001</v>
      </c>
      <c r="J415">
        <v>1543298400</v>
      </c>
      <c r="K415">
        <v>1545631200</v>
      </c>
      <c r="L415" s="20">
        <f t="shared" si="149"/>
        <v>43431.25</v>
      </c>
      <c r="M415" s="20">
        <f t="shared" si="150"/>
        <v>43458.25</v>
      </c>
      <c r="N415" t="b">
        <v>0</v>
      </c>
      <c r="O415" t="b">
        <v>0</v>
      </c>
      <c r="P415" t="s">
        <v>2017</v>
      </c>
      <c r="Q415" s="8">
        <f t="shared" si="148"/>
        <v>0.62072823218997364</v>
      </c>
      <c r="R415" s="14">
        <f t="shared" si="151"/>
        <v>108.01</v>
      </c>
      <c r="S415" s="18" t="str">
        <f>LEFT(P415,12)</f>
        <v>film &amp; video</v>
      </c>
      <c r="T415" s="16" t="str">
        <f>_xlfn.TEXTAFTER(P415,"/",,TRUE,TRUE)</f>
        <v>animation</v>
      </c>
    </row>
    <row r="416" spans="1:20">
      <c r="A416">
        <v>414</v>
      </c>
      <c r="B416" t="s">
        <v>400</v>
      </c>
      <c r="C416" s="3" t="s">
        <v>401</v>
      </c>
      <c r="D416">
        <v>188200</v>
      </c>
      <c r="E416">
        <v>159405</v>
      </c>
      <c r="F416" s="13" t="s">
        <v>11</v>
      </c>
      <c r="G416">
        <v>5497</v>
      </c>
      <c r="H416" t="s">
        <v>2000</v>
      </c>
      <c r="I416" t="s">
        <v>2001</v>
      </c>
      <c r="J416">
        <v>1271739600</v>
      </c>
      <c r="K416">
        <v>1272430800</v>
      </c>
      <c r="L416" s="20">
        <f t="shared" si="149"/>
        <v>40288.208333333336</v>
      </c>
      <c r="M416" s="20">
        <f t="shared" si="150"/>
        <v>40296.208333333336</v>
      </c>
      <c r="N416" t="b">
        <v>0</v>
      </c>
      <c r="O416" t="b">
        <v>1</v>
      </c>
      <c r="P416" s="16" t="s">
        <v>1999</v>
      </c>
      <c r="Q416" s="8">
        <f t="shared" si="148"/>
        <v>0.84699787460148779</v>
      </c>
      <c r="R416" s="14">
        <f t="shared" si="151"/>
        <v>29</v>
      </c>
      <c r="S416" s="16" t="str">
        <f>LEFT(P416,4)</f>
        <v>food</v>
      </c>
      <c r="T416" s="16" t="str">
        <f>RIGHT(P416,11)</f>
        <v>food trucks</v>
      </c>
    </row>
    <row r="417" spans="1:20">
      <c r="A417">
        <v>415</v>
      </c>
      <c r="B417" t="s">
        <v>48</v>
      </c>
      <c r="C417" s="3" t="s">
        <v>49</v>
      </c>
      <c r="D417">
        <v>113500</v>
      </c>
      <c r="E417">
        <v>12552</v>
      </c>
      <c r="F417" s="13" t="s">
        <v>11</v>
      </c>
      <c r="G417">
        <v>418</v>
      </c>
      <c r="H417" t="s">
        <v>2000</v>
      </c>
      <c r="I417" t="s">
        <v>2001</v>
      </c>
      <c r="J417">
        <v>1326434400</v>
      </c>
      <c r="K417">
        <v>1327903200</v>
      </c>
      <c r="L417" s="20">
        <f t="shared" si="149"/>
        <v>40921.25</v>
      </c>
      <c r="M417" s="20">
        <f t="shared" si="150"/>
        <v>40938.25</v>
      </c>
      <c r="N417" t="b">
        <v>0</v>
      </c>
      <c r="O417" t="b">
        <v>0</v>
      </c>
      <c r="P417" t="s">
        <v>2006</v>
      </c>
      <c r="Q417" s="8">
        <f t="shared" si="148"/>
        <v>0.11059030837004405</v>
      </c>
      <c r="R417" s="14">
        <f t="shared" si="151"/>
        <v>30.03</v>
      </c>
      <c r="S417" s="16" t="str">
        <f>LEFT(P417,7)</f>
        <v>theater</v>
      </c>
      <c r="T417" s="16" t="str">
        <f>_xlfn.TEXTAFTER(P417,"/",1,1,1)</f>
        <v>plays</v>
      </c>
    </row>
    <row r="418" spans="1:20" ht="31.5">
      <c r="A418">
        <v>416</v>
      </c>
      <c r="B418" t="s">
        <v>1689</v>
      </c>
      <c r="C418" s="3" t="s">
        <v>1690</v>
      </c>
      <c r="D418">
        <v>134600</v>
      </c>
      <c r="E418">
        <v>59007</v>
      </c>
      <c r="F418" s="13" t="s">
        <v>11</v>
      </c>
      <c r="G418">
        <v>1439</v>
      </c>
      <c r="H418" t="s">
        <v>2000</v>
      </c>
      <c r="I418" t="s">
        <v>2001</v>
      </c>
      <c r="J418">
        <v>1295244000</v>
      </c>
      <c r="K418">
        <v>1296021600</v>
      </c>
      <c r="L418" s="20">
        <f t="shared" si="149"/>
        <v>40560.25</v>
      </c>
      <c r="M418" s="20">
        <f t="shared" si="150"/>
        <v>40569.25</v>
      </c>
      <c r="N418" t="b">
        <v>0</v>
      </c>
      <c r="O418" t="b">
        <v>1</v>
      </c>
      <c r="P418" t="s">
        <v>2011</v>
      </c>
      <c r="Q418" s="8">
        <f t="shared" si="148"/>
        <v>0.43838781575037145</v>
      </c>
      <c r="R418" s="14">
        <f t="shared" si="151"/>
        <v>41.01</v>
      </c>
      <c r="S418" s="18" t="str">
        <f>LEFT(P418,12)</f>
        <v>film &amp; video</v>
      </c>
      <c r="T418" s="16" t="str">
        <f>_xlfn.TEXTAFTER(P418,"/",,TRUE,TRUE)</f>
        <v>documentary</v>
      </c>
    </row>
    <row r="419" spans="1:20">
      <c r="A419">
        <v>417</v>
      </c>
      <c r="B419" t="s">
        <v>169</v>
      </c>
      <c r="C419" s="3" t="s">
        <v>170</v>
      </c>
      <c r="D419">
        <v>1700</v>
      </c>
      <c r="E419">
        <v>943</v>
      </c>
      <c r="F419" s="13" t="s">
        <v>11</v>
      </c>
      <c r="G419">
        <v>15</v>
      </c>
      <c r="H419" t="s">
        <v>2000</v>
      </c>
      <c r="I419" t="s">
        <v>2001</v>
      </c>
      <c r="J419">
        <v>1541221200</v>
      </c>
      <c r="K419">
        <v>1543298400</v>
      </c>
      <c r="L419" s="20">
        <f t="shared" si="149"/>
        <v>43407.208333333328</v>
      </c>
      <c r="M419" s="20">
        <f t="shared" si="150"/>
        <v>43431.25</v>
      </c>
      <c r="N419" t="b">
        <v>0</v>
      </c>
      <c r="O419" t="b">
        <v>0</v>
      </c>
      <c r="P419" t="s">
        <v>2006</v>
      </c>
      <c r="Q419" s="8">
        <f t="shared" si="148"/>
        <v>0.55470588235294116</v>
      </c>
      <c r="R419" s="14">
        <f t="shared" si="151"/>
        <v>62.87</v>
      </c>
      <c r="S419" s="16" t="str">
        <f>LEFT(P419,7)</f>
        <v>theater</v>
      </c>
      <c r="T419" s="16" t="str">
        <f>_xlfn.TEXTAFTER(P419,"/",1,1,1)</f>
        <v>plays</v>
      </c>
    </row>
    <row r="420" spans="1:20">
      <c r="A420">
        <v>418</v>
      </c>
      <c r="B420" t="s">
        <v>821</v>
      </c>
      <c r="C420" s="3" t="s">
        <v>823</v>
      </c>
      <c r="D420">
        <v>163700</v>
      </c>
      <c r="E420">
        <v>93963</v>
      </c>
      <c r="F420" s="13" t="s">
        <v>11</v>
      </c>
      <c r="G420">
        <v>1999</v>
      </c>
      <c r="H420" t="s">
        <v>1997</v>
      </c>
      <c r="I420" t="s">
        <v>1998</v>
      </c>
      <c r="J420">
        <v>1336280400</v>
      </c>
      <c r="K420">
        <v>1336366800</v>
      </c>
      <c r="L420" s="20">
        <f t="shared" si="149"/>
        <v>41035.208333333336</v>
      </c>
      <c r="M420" s="20">
        <f t="shared" si="150"/>
        <v>41036.208333333336</v>
      </c>
      <c r="N420" t="b">
        <v>0</v>
      </c>
      <c r="O420" t="b">
        <v>0</v>
      </c>
      <c r="P420" t="s">
        <v>2011</v>
      </c>
      <c r="Q420" s="8">
        <f t="shared" si="148"/>
        <v>0.57399511301160655</v>
      </c>
      <c r="R420" s="14">
        <f t="shared" si="151"/>
        <v>47.01</v>
      </c>
      <c r="S420" s="18" t="str">
        <f>LEFT(P420,12)</f>
        <v>film &amp; video</v>
      </c>
      <c r="T420" s="16" t="str">
        <f>_xlfn.TEXTAFTER(P420,"/",,TRUE,TRUE)</f>
        <v>documentary</v>
      </c>
    </row>
    <row r="421" spans="1:20">
      <c r="A421">
        <v>419</v>
      </c>
      <c r="B421" t="s">
        <v>1838</v>
      </c>
      <c r="C421" s="3" t="s">
        <v>1839</v>
      </c>
      <c r="D421">
        <v>113800</v>
      </c>
      <c r="E421">
        <v>140469</v>
      </c>
      <c r="F421" s="13" t="s">
        <v>8</v>
      </c>
      <c r="G421">
        <v>5203</v>
      </c>
      <c r="H421" t="s">
        <v>2000</v>
      </c>
      <c r="I421" t="s">
        <v>2001</v>
      </c>
      <c r="J421">
        <v>1324533600</v>
      </c>
      <c r="K421">
        <v>1325052000</v>
      </c>
      <c r="L421" s="20">
        <f t="shared" si="149"/>
        <v>40899.25</v>
      </c>
      <c r="M421" s="20">
        <f t="shared" si="150"/>
        <v>40905.25</v>
      </c>
      <c r="N421" t="b">
        <v>0</v>
      </c>
      <c r="O421" t="b">
        <v>0</v>
      </c>
      <c r="P421" t="s">
        <v>2005</v>
      </c>
      <c r="Q421" s="8">
        <f t="shared" si="148"/>
        <v>1.2343497363796134</v>
      </c>
      <c r="R421" s="14">
        <f t="shared" si="151"/>
        <v>27</v>
      </c>
      <c r="S421" s="16" t="str">
        <f>LEFT(P421,10)</f>
        <v>technology</v>
      </c>
      <c r="T421" s="16" t="str">
        <f>_xlfn.TEXTAFTER(P421,"/",1,1,1)</f>
        <v>web</v>
      </c>
    </row>
    <row r="422" spans="1:20">
      <c r="A422">
        <v>420</v>
      </c>
      <c r="B422" t="s">
        <v>153</v>
      </c>
      <c r="C422" s="3" t="s">
        <v>154</v>
      </c>
      <c r="D422">
        <v>5000</v>
      </c>
      <c r="E422">
        <v>6423</v>
      </c>
      <c r="F422" s="13" t="s">
        <v>8</v>
      </c>
      <c r="G422">
        <v>94</v>
      </c>
      <c r="H422" t="s">
        <v>2000</v>
      </c>
      <c r="I422" t="s">
        <v>2001</v>
      </c>
      <c r="J422">
        <v>1498366800</v>
      </c>
      <c r="K422">
        <v>1499576400</v>
      </c>
      <c r="L422" s="20">
        <f t="shared" si="149"/>
        <v>42911.208333333328</v>
      </c>
      <c r="M422" s="20">
        <f t="shared" si="150"/>
        <v>42925.208333333328</v>
      </c>
      <c r="N422" t="b">
        <v>0</v>
      </c>
      <c r="O422" t="b">
        <v>0</v>
      </c>
      <c r="P422" t="s">
        <v>2006</v>
      </c>
      <c r="Q422" s="8">
        <f t="shared" si="148"/>
        <v>1.2846</v>
      </c>
      <c r="R422" s="14">
        <f t="shared" si="151"/>
        <v>68.33</v>
      </c>
      <c r="S422" s="16" t="str">
        <f>LEFT(P422,7)</f>
        <v>theater</v>
      </c>
      <c r="T422" s="16" t="str">
        <f>_xlfn.TEXTAFTER(P422,"/",1,1,1)</f>
        <v>plays</v>
      </c>
    </row>
    <row r="423" spans="1:20">
      <c r="A423">
        <v>421</v>
      </c>
      <c r="B423" t="s">
        <v>1742</v>
      </c>
      <c r="C423" s="3" t="s">
        <v>1743</v>
      </c>
      <c r="D423">
        <v>9400</v>
      </c>
      <c r="E423">
        <v>6015</v>
      </c>
      <c r="F423" s="13" t="s">
        <v>11</v>
      </c>
      <c r="G423">
        <v>118</v>
      </c>
      <c r="H423" t="s">
        <v>2000</v>
      </c>
      <c r="I423" t="s">
        <v>2001</v>
      </c>
      <c r="J423">
        <v>1498712400</v>
      </c>
      <c r="K423">
        <v>1501304400</v>
      </c>
      <c r="L423" s="20">
        <f t="shared" si="149"/>
        <v>42915.208333333328</v>
      </c>
      <c r="M423" s="20">
        <f t="shared" si="150"/>
        <v>42945.208333333328</v>
      </c>
      <c r="N423" t="b">
        <v>0</v>
      </c>
      <c r="O423" t="b">
        <v>1</v>
      </c>
      <c r="P423" t="s">
        <v>2015</v>
      </c>
      <c r="Q423" s="8">
        <f t="shared" si="148"/>
        <v>0.63989361702127656</v>
      </c>
      <c r="R423" s="14">
        <f t="shared" si="151"/>
        <v>50.97</v>
      </c>
      <c r="S423" s="16" t="str">
        <f>LEFT(P423,10)</f>
        <v>technology</v>
      </c>
      <c r="T423" s="16" t="str">
        <f>_xlfn.TEXTAFTER(P423,"/",1,1,1)</f>
        <v>wearables</v>
      </c>
    </row>
    <row r="424" spans="1:20" ht="31.5">
      <c r="A424">
        <v>422</v>
      </c>
      <c r="B424" t="s">
        <v>198</v>
      </c>
      <c r="C424" s="3" t="s">
        <v>199</v>
      </c>
      <c r="D424">
        <v>8700</v>
      </c>
      <c r="E424">
        <v>11075</v>
      </c>
      <c r="F424" s="13" t="s">
        <v>8</v>
      </c>
      <c r="G424">
        <v>205</v>
      </c>
      <c r="H424" t="s">
        <v>2000</v>
      </c>
      <c r="I424" t="s">
        <v>2001</v>
      </c>
      <c r="J424">
        <v>1271480400</v>
      </c>
      <c r="K424">
        <v>1273208400</v>
      </c>
      <c r="L424" s="20">
        <f t="shared" si="149"/>
        <v>40285.208333333336</v>
      </c>
      <c r="M424" s="20">
        <f t="shared" si="150"/>
        <v>40305.208333333336</v>
      </c>
      <c r="N424" t="b">
        <v>0</v>
      </c>
      <c r="O424" t="b">
        <v>1</v>
      </c>
      <c r="P424" t="s">
        <v>2006</v>
      </c>
      <c r="Q424" s="8">
        <f t="shared" si="148"/>
        <v>1.2729885057471264</v>
      </c>
      <c r="R424" s="14">
        <f t="shared" si="151"/>
        <v>54.02</v>
      </c>
      <c r="S424" s="16" t="str">
        <f>LEFT(P424,7)</f>
        <v>theater</v>
      </c>
      <c r="T424" s="16" t="str">
        <f>_xlfn.TEXTAFTER(P424,"/",1,1,1)</f>
        <v>plays</v>
      </c>
    </row>
    <row r="425" spans="1:20">
      <c r="A425">
        <v>423</v>
      </c>
      <c r="B425" t="s">
        <v>886</v>
      </c>
      <c r="C425" s="3" t="s">
        <v>887</v>
      </c>
      <c r="D425">
        <v>147800</v>
      </c>
      <c r="E425">
        <v>15723</v>
      </c>
      <c r="F425" s="13" t="s">
        <v>11</v>
      </c>
      <c r="G425">
        <v>162</v>
      </c>
      <c r="H425" t="s">
        <v>2000</v>
      </c>
      <c r="I425" t="s">
        <v>2001</v>
      </c>
      <c r="J425">
        <v>1316667600</v>
      </c>
      <c r="K425">
        <v>1316840400</v>
      </c>
      <c r="L425" s="20">
        <f t="shared" si="149"/>
        <v>40808.208333333336</v>
      </c>
      <c r="M425" s="20">
        <f t="shared" si="150"/>
        <v>40810.208333333336</v>
      </c>
      <c r="N425" t="b">
        <v>0</v>
      </c>
      <c r="O425" t="b">
        <v>1</v>
      </c>
      <c r="P425" s="16" t="s">
        <v>1999</v>
      </c>
      <c r="Q425" s="8">
        <f t="shared" si="148"/>
        <v>0.10638024357239513</v>
      </c>
      <c r="R425" s="14">
        <f t="shared" si="151"/>
        <v>97.06</v>
      </c>
      <c r="S425" s="16" t="str">
        <f>LEFT(P425,4)</f>
        <v>food</v>
      </c>
      <c r="T425" s="16" t="str">
        <f>RIGHT(P425,11)</f>
        <v>food trucks</v>
      </c>
    </row>
    <row r="426" spans="1:20">
      <c r="A426">
        <v>424</v>
      </c>
      <c r="B426" t="s">
        <v>1567</v>
      </c>
      <c r="C426" s="3" t="s">
        <v>1568</v>
      </c>
      <c r="D426">
        <v>5100</v>
      </c>
      <c r="E426">
        <v>2064</v>
      </c>
      <c r="F426" s="13" t="s">
        <v>11</v>
      </c>
      <c r="G426">
        <v>83</v>
      </c>
      <c r="H426" t="s">
        <v>2000</v>
      </c>
      <c r="I426" t="s">
        <v>2001</v>
      </c>
      <c r="J426">
        <v>1524027600</v>
      </c>
      <c r="K426">
        <v>1524546000</v>
      </c>
      <c r="L426" s="20">
        <f t="shared" si="149"/>
        <v>43208.208333333328</v>
      </c>
      <c r="M426" s="20">
        <f t="shared" si="150"/>
        <v>43214.208333333328</v>
      </c>
      <c r="N426" t="b">
        <v>0</v>
      </c>
      <c r="O426" t="b">
        <v>0</v>
      </c>
      <c r="P426" t="s">
        <v>2014</v>
      </c>
      <c r="Q426" s="8">
        <f t="shared" si="148"/>
        <v>0.40470588235294119</v>
      </c>
      <c r="R426" s="14">
        <f t="shared" si="151"/>
        <v>24.87</v>
      </c>
      <c r="S426" s="16" t="str">
        <f>LEFT(P426,5)</f>
        <v>music</v>
      </c>
      <c r="T426" s="16" t="str">
        <f>_xlfn.TEXTAFTER(P426,"/",1)</f>
        <v>indie rock</v>
      </c>
    </row>
    <row r="427" spans="1:20">
      <c r="A427">
        <v>425</v>
      </c>
      <c r="B427" t="s">
        <v>1699</v>
      </c>
      <c r="C427" s="3" t="s">
        <v>1700</v>
      </c>
      <c r="D427">
        <v>2700</v>
      </c>
      <c r="E427">
        <v>7767</v>
      </c>
      <c r="F427" s="13" t="s">
        <v>8</v>
      </c>
      <c r="G427">
        <v>92</v>
      </c>
      <c r="H427" t="s">
        <v>2000</v>
      </c>
      <c r="I427" t="s">
        <v>2001</v>
      </c>
      <c r="J427">
        <v>1438059600</v>
      </c>
      <c r="K427">
        <v>1438578000</v>
      </c>
      <c r="L427" s="20">
        <f t="shared" si="149"/>
        <v>42213.208333333328</v>
      </c>
      <c r="M427" s="20">
        <f t="shared" si="150"/>
        <v>42219.208333333328</v>
      </c>
      <c r="N427" t="b">
        <v>0</v>
      </c>
      <c r="O427" t="b">
        <v>0</v>
      </c>
      <c r="P427" t="s">
        <v>2025</v>
      </c>
      <c r="Q427" s="8">
        <f t="shared" si="148"/>
        <v>2.8766666666666665</v>
      </c>
      <c r="R427" s="14">
        <f t="shared" si="151"/>
        <v>84.42</v>
      </c>
      <c r="S427" s="16" t="str">
        <f>LEFT(P427,11)</f>
        <v>photography</v>
      </c>
      <c r="T427" s="16" t="str">
        <f>_xlfn.TEXTAFTER(P427,"/",1,1,1)</f>
        <v>photography books</v>
      </c>
    </row>
    <row r="428" spans="1:20">
      <c r="A428">
        <v>426</v>
      </c>
      <c r="B428" t="s">
        <v>463</v>
      </c>
      <c r="C428" s="3" t="s">
        <v>464</v>
      </c>
      <c r="D428">
        <v>1800</v>
      </c>
      <c r="E428">
        <v>10313</v>
      </c>
      <c r="F428" s="13" t="s">
        <v>8</v>
      </c>
      <c r="G428">
        <v>219</v>
      </c>
      <c r="H428" t="s">
        <v>2000</v>
      </c>
      <c r="I428" t="s">
        <v>2001</v>
      </c>
      <c r="J428">
        <v>1361944800</v>
      </c>
      <c r="K428">
        <v>1362549600</v>
      </c>
      <c r="L428" s="20">
        <f t="shared" si="149"/>
        <v>41332.25</v>
      </c>
      <c r="M428" s="20">
        <f t="shared" si="150"/>
        <v>41339.25</v>
      </c>
      <c r="N428" t="b">
        <v>0</v>
      </c>
      <c r="O428" t="b">
        <v>0</v>
      </c>
      <c r="P428" t="s">
        <v>2006</v>
      </c>
      <c r="Q428" s="8">
        <f t="shared" si="148"/>
        <v>5.7294444444444448</v>
      </c>
      <c r="R428" s="14">
        <f t="shared" si="151"/>
        <v>47.09</v>
      </c>
      <c r="S428" s="16" t="str">
        <f t="shared" ref="S428:S429" si="154">LEFT(P428,7)</f>
        <v>theater</v>
      </c>
      <c r="T428" s="16" t="str">
        <f t="shared" ref="T428:T429" si="155">_xlfn.TEXTAFTER(P428,"/",1,1,1)</f>
        <v>plays</v>
      </c>
    </row>
    <row r="429" spans="1:20">
      <c r="A429">
        <v>427</v>
      </c>
      <c r="B429" t="s">
        <v>739</v>
      </c>
      <c r="C429" s="3" t="s">
        <v>740</v>
      </c>
      <c r="D429">
        <v>174500</v>
      </c>
      <c r="E429">
        <v>197018</v>
      </c>
      <c r="F429" s="13" t="s">
        <v>8</v>
      </c>
      <c r="G429">
        <v>2526</v>
      </c>
      <c r="H429" t="s">
        <v>2000</v>
      </c>
      <c r="I429" t="s">
        <v>2001</v>
      </c>
      <c r="J429">
        <v>1410584400</v>
      </c>
      <c r="K429">
        <v>1413349200</v>
      </c>
      <c r="L429" s="20">
        <f t="shared" si="149"/>
        <v>41895.208333333336</v>
      </c>
      <c r="M429" s="20">
        <f t="shared" si="150"/>
        <v>41927.208333333336</v>
      </c>
      <c r="N429" t="b">
        <v>0</v>
      </c>
      <c r="O429" t="b">
        <v>1</v>
      </c>
      <c r="P429" t="s">
        <v>2006</v>
      </c>
      <c r="Q429" s="8">
        <f t="shared" si="148"/>
        <v>1.1290429799426933</v>
      </c>
      <c r="R429" s="14">
        <f t="shared" si="151"/>
        <v>78</v>
      </c>
      <c r="S429" s="16" t="str">
        <f t="shared" si="154"/>
        <v>theater</v>
      </c>
      <c r="T429" s="16" t="str">
        <f t="shared" si="155"/>
        <v>plays</v>
      </c>
    </row>
    <row r="430" spans="1:20">
      <c r="A430">
        <v>428</v>
      </c>
      <c r="B430" t="s">
        <v>1100</v>
      </c>
      <c r="C430" s="3" t="s">
        <v>1101</v>
      </c>
      <c r="D430">
        <v>101400</v>
      </c>
      <c r="E430">
        <v>47037</v>
      </c>
      <c r="F430" s="13" t="s">
        <v>11</v>
      </c>
      <c r="G430">
        <v>747</v>
      </c>
      <c r="H430" t="s">
        <v>2000</v>
      </c>
      <c r="I430" t="s">
        <v>2001</v>
      </c>
      <c r="J430">
        <v>1297404000</v>
      </c>
      <c r="K430">
        <v>1298008800</v>
      </c>
      <c r="L430" s="20">
        <f t="shared" si="149"/>
        <v>40585.25</v>
      </c>
      <c r="M430" s="20">
        <f t="shared" si="150"/>
        <v>40592.25</v>
      </c>
      <c r="N430" t="b">
        <v>0</v>
      </c>
      <c r="O430" t="b">
        <v>0</v>
      </c>
      <c r="P430" t="s">
        <v>2017</v>
      </c>
      <c r="Q430" s="8">
        <f t="shared" si="148"/>
        <v>0.46387573964497042</v>
      </c>
      <c r="R430" s="14">
        <f t="shared" si="151"/>
        <v>62.97</v>
      </c>
      <c r="S430" s="18" t="str">
        <f>LEFT(P430,12)</f>
        <v>film &amp; video</v>
      </c>
      <c r="T430" s="16" t="str">
        <f>_xlfn.TEXTAFTER(P430,"/",,TRUE,TRUE)</f>
        <v>animation</v>
      </c>
    </row>
    <row r="431" spans="1:20">
      <c r="A431">
        <v>429</v>
      </c>
      <c r="B431" t="s">
        <v>1457</v>
      </c>
      <c r="C431" s="3" t="s">
        <v>1458</v>
      </c>
      <c r="D431">
        <v>191000</v>
      </c>
      <c r="E431">
        <v>173191</v>
      </c>
      <c r="F431" s="13" t="s">
        <v>27</v>
      </c>
      <c r="G431">
        <v>2138</v>
      </c>
      <c r="H431" t="s">
        <v>2000</v>
      </c>
      <c r="I431" t="s">
        <v>2001</v>
      </c>
      <c r="J431">
        <v>1392012000</v>
      </c>
      <c r="K431">
        <v>1394427600</v>
      </c>
      <c r="L431" s="20">
        <f t="shared" si="149"/>
        <v>41680.25</v>
      </c>
      <c r="M431" s="20">
        <f t="shared" si="150"/>
        <v>41708.208333333336</v>
      </c>
      <c r="N431" t="b">
        <v>0</v>
      </c>
      <c r="O431" t="b">
        <v>1</v>
      </c>
      <c r="P431" t="s">
        <v>2025</v>
      </c>
      <c r="Q431" s="8">
        <f t="shared" si="148"/>
        <v>0.90675916230366493</v>
      </c>
      <c r="R431" s="14">
        <f t="shared" si="151"/>
        <v>81.010000000000005</v>
      </c>
      <c r="S431" s="16" t="str">
        <f>LEFT(P431,11)</f>
        <v>photography</v>
      </c>
      <c r="T431" s="16" t="str">
        <f>_xlfn.TEXTAFTER(P431,"/",1,1,1)</f>
        <v>photography books</v>
      </c>
    </row>
    <row r="432" spans="1:20">
      <c r="A432">
        <v>430</v>
      </c>
      <c r="B432" t="s">
        <v>328</v>
      </c>
      <c r="C432" s="3" t="s">
        <v>329</v>
      </c>
      <c r="D432">
        <v>8100</v>
      </c>
      <c r="E432">
        <v>5487</v>
      </c>
      <c r="F432" s="13" t="s">
        <v>11</v>
      </c>
      <c r="G432">
        <v>84</v>
      </c>
      <c r="H432" t="s">
        <v>2000</v>
      </c>
      <c r="I432" t="s">
        <v>2001</v>
      </c>
      <c r="J432">
        <v>1569733200</v>
      </c>
      <c r="K432">
        <v>1572670800</v>
      </c>
      <c r="L432" s="20">
        <f t="shared" si="149"/>
        <v>43737.208333333328</v>
      </c>
      <c r="M432" s="20">
        <f t="shared" si="150"/>
        <v>43771.208333333328</v>
      </c>
      <c r="N432" t="b">
        <v>0</v>
      </c>
      <c r="O432" t="b">
        <v>0</v>
      </c>
      <c r="P432" t="s">
        <v>2006</v>
      </c>
      <c r="Q432" s="8">
        <f t="shared" si="148"/>
        <v>0.67740740740740746</v>
      </c>
      <c r="R432" s="14">
        <f t="shared" si="151"/>
        <v>65.319999999999993</v>
      </c>
      <c r="S432" s="16" t="str">
        <f t="shared" ref="S432:S434" si="156">LEFT(P432,7)</f>
        <v>theater</v>
      </c>
      <c r="T432" s="16" t="str">
        <f t="shared" ref="T432:T434" si="157">_xlfn.TEXTAFTER(P432,"/",1,1,1)</f>
        <v>plays</v>
      </c>
    </row>
    <row r="433" spans="1:20">
      <c r="A433">
        <v>431</v>
      </c>
      <c r="B433" t="s">
        <v>1493</v>
      </c>
      <c r="C433" s="3" t="s">
        <v>1494</v>
      </c>
      <c r="D433">
        <v>5100</v>
      </c>
      <c r="E433">
        <v>9817</v>
      </c>
      <c r="F433" s="13" t="s">
        <v>8</v>
      </c>
      <c r="G433">
        <v>94</v>
      </c>
      <c r="H433" t="s">
        <v>2000</v>
      </c>
      <c r="I433" t="s">
        <v>2001</v>
      </c>
      <c r="J433">
        <v>1529643600</v>
      </c>
      <c r="K433">
        <v>1531112400</v>
      </c>
      <c r="L433" s="20">
        <f t="shared" si="149"/>
        <v>43273.208333333328</v>
      </c>
      <c r="M433" s="20">
        <f t="shared" si="150"/>
        <v>43290.208333333328</v>
      </c>
      <c r="N433" t="b">
        <v>1</v>
      </c>
      <c r="O433" t="b">
        <v>0</v>
      </c>
      <c r="P433" t="s">
        <v>2006</v>
      </c>
      <c r="Q433" s="8">
        <f t="shared" si="148"/>
        <v>1.9249019607843136</v>
      </c>
      <c r="R433" s="14">
        <f t="shared" si="151"/>
        <v>104.44</v>
      </c>
      <c r="S433" s="16" t="str">
        <f t="shared" si="156"/>
        <v>theater</v>
      </c>
      <c r="T433" s="16" t="str">
        <f t="shared" si="157"/>
        <v>plays</v>
      </c>
    </row>
    <row r="434" spans="1:20">
      <c r="A434">
        <v>432</v>
      </c>
      <c r="B434" t="s">
        <v>672</v>
      </c>
      <c r="C434" s="3" t="s">
        <v>673</v>
      </c>
      <c r="D434">
        <v>7700</v>
      </c>
      <c r="E434">
        <v>6369</v>
      </c>
      <c r="F434" s="13" t="s">
        <v>11</v>
      </c>
      <c r="G434">
        <v>91</v>
      </c>
      <c r="H434" t="s">
        <v>2000</v>
      </c>
      <c r="I434" t="s">
        <v>2001</v>
      </c>
      <c r="J434">
        <v>1399006800</v>
      </c>
      <c r="K434">
        <v>1400734800</v>
      </c>
      <c r="L434" s="20">
        <f t="shared" si="149"/>
        <v>41761.208333333336</v>
      </c>
      <c r="M434" s="20">
        <f t="shared" si="150"/>
        <v>41781.208333333336</v>
      </c>
      <c r="N434" t="b">
        <v>0</v>
      </c>
      <c r="O434" t="b">
        <v>0</v>
      </c>
      <c r="P434" t="s">
        <v>2006</v>
      </c>
      <c r="Q434" s="8">
        <f t="shared" si="148"/>
        <v>0.82714285714285718</v>
      </c>
      <c r="R434" s="14">
        <f t="shared" si="151"/>
        <v>69.989999999999995</v>
      </c>
      <c r="S434" s="16" t="str">
        <f t="shared" si="156"/>
        <v>theater</v>
      </c>
      <c r="T434" s="16" t="str">
        <f t="shared" si="157"/>
        <v>plays</v>
      </c>
    </row>
    <row r="435" spans="1:20">
      <c r="A435">
        <v>433</v>
      </c>
      <c r="B435" t="s">
        <v>1369</v>
      </c>
      <c r="C435" s="3" t="s">
        <v>1370</v>
      </c>
      <c r="D435">
        <v>121400</v>
      </c>
      <c r="E435">
        <v>65755</v>
      </c>
      <c r="F435" s="13" t="s">
        <v>11</v>
      </c>
      <c r="G435">
        <v>792</v>
      </c>
      <c r="H435" t="s">
        <v>2000</v>
      </c>
      <c r="I435" t="s">
        <v>2001</v>
      </c>
      <c r="J435">
        <v>1385359200</v>
      </c>
      <c r="K435">
        <v>1386741600</v>
      </c>
      <c r="L435" s="20">
        <f t="shared" si="149"/>
        <v>41603.25</v>
      </c>
      <c r="M435" s="20">
        <f t="shared" si="150"/>
        <v>41619.25</v>
      </c>
      <c r="N435" t="b">
        <v>0</v>
      </c>
      <c r="O435" t="b">
        <v>1</v>
      </c>
      <c r="P435" t="s">
        <v>2011</v>
      </c>
      <c r="Q435" s="8">
        <f t="shared" si="148"/>
        <v>0.54163920922570019</v>
      </c>
      <c r="R435" s="14">
        <f t="shared" si="151"/>
        <v>83.02</v>
      </c>
      <c r="S435" s="18" t="str">
        <f>LEFT(P435,12)</f>
        <v>film &amp; video</v>
      </c>
      <c r="T435" s="16" t="str">
        <f>_xlfn.TEXTAFTER(P435,"/",,TRUE,TRUE)</f>
        <v>documentary</v>
      </c>
    </row>
    <row r="436" spans="1:20">
      <c r="A436">
        <v>434</v>
      </c>
      <c r="B436" t="s">
        <v>519</v>
      </c>
      <c r="C436" s="3" t="s">
        <v>520</v>
      </c>
      <c r="D436">
        <v>5400</v>
      </c>
      <c r="E436">
        <v>903</v>
      </c>
      <c r="F436" s="13" t="s">
        <v>27</v>
      </c>
      <c r="G436">
        <v>10</v>
      </c>
      <c r="H436" t="s">
        <v>1997</v>
      </c>
      <c r="I436" t="s">
        <v>1998</v>
      </c>
      <c r="J436">
        <v>1480572000</v>
      </c>
      <c r="K436">
        <v>1481781600</v>
      </c>
      <c r="L436" s="20">
        <f t="shared" si="149"/>
        <v>42705.25</v>
      </c>
      <c r="M436" s="20">
        <f t="shared" si="150"/>
        <v>42719.25</v>
      </c>
      <c r="N436" t="b">
        <v>1</v>
      </c>
      <c r="O436" t="b">
        <v>0</v>
      </c>
      <c r="P436" t="s">
        <v>2006</v>
      </c>
      <c r="Q436" s="8">
        <f t="shared" si="148"/>
        <v>0.16722222222222222</v>
      </c>
      <c r="R436" s="14">
        <f t="shared" si="151"/>
        <v>90.3</v>
      </c>
      <c r="S436" s="16" t="str">
        <f t="shared" ref="S436:S437" si="158">LEFT(P436,7)</f>
        <v>theater</v>
      </c>
      <c r="T436" s="16" t="str">
        <f t="shared" ref="T436:T437" si="159">_xlfn.TEXTAFTER(P436,"/",1,1,1)</f>
        <v>plays</v>
      </c>
    </row>
    <row r="437" spans="1:20">
      <c r="A437">
        <v>435</v>
      </c>
      <c r="B437" t="s">
        <v>1666</v>
      </c>
      <c r="C437" s="3" t="s">
        <v>1667</v>
      </c>
      <c r="D437">
        <v>152400</v>
      </c>
      <c r="E437">
        <v>178120</v>
      </c>
      <c r="F437" s="13" t="s">
        <v>8</v>
      </c>
      <c r="G437">
        <v>1713</v>
      </c>
      <c r="H437" t="s">
        <v>2022</v>
      </c>
      <c r="I437" t="s">
        <v>2023</v>
      </c>
      <c r="J437">
        <v>1418623200</v>
      </c>
      <c r="K437">
        <v>1419660000</v>
      </c>
      <c r="L437" s="20">
        <f t="shared" si="149"/>
        <v>41988.25</v>
      </c>
      <c r="M437" s="20">
        <f t="shared" si="150"/>
        <v>42000.25</v>
      </c>
      <c r="N437" t="b">
        <v>0</v>
      </c>
      <c r="O437" t="b">
        <v>1</v>
      </c>
      <c r="P437" t="s">
        <v>2006</v>
      </c>
      <c r="Q437" s="8">
        <f t="shared" si="148"/>
        <v>1.168766404199475</v>
      </c>
      <c r="R437" s="14">
        <f t="shared" si="151"/>
        <v>103.98</v>
      </c>
      <c r="S437" s="16" t="str">
        <f t="shared" si="158"/>
        <v>theater</v>
      </c>
      <c r="T437" s="16" t="str">
        <f t="shared" si="159"/>
        <v>plays</v>
      </c>
    </row>
    <row r="438" spans="1:20">
      <c r="A438">
        <v>436</v>
      </c>
      <c r="B438" t="s">
        <v>929</v>
      </c>
      <c r="C438" s="3" t="s">
        <v>930</v>
      </c>
      <c r="D438">
        <v>1300</v>
      </c>
      <c r="E438">
        <v>13678</v>
      </c>
      <c r="F438" s="13" t="s">
        <v>8</v>
      </c>
      <c r="G438">
        <v>249</v>
      </c>
      <c r="H438" t="s">
        <v>2000</v>
      </c>
      <c r="I438" t="s">
        <v>2001</v>
      </c>
      <c r="J438">
        <v>1555736400</v>
      </c>
      <c r="K438">
        <v>1555822800</v>
      </c>
      <c r="L438" s="20">
        <f t="shared" si="149"/>
        <v>43575.208333333328</v>
      </c>
      <c r="M438" s="20">
        <f t="shared" si="150"/>
        <v>43576.208333333328</v>
      </c>
      <c r="N438" t="b">
        <v>0</v>
      </c>
      <c r="O438" t="b">
        <v>0</v>
      </c>
      <c r="P438" t="s">
        <v>2028</v>
      </c>
      <c r="Q438" s="8">
        <f t="shared" si="148"/>
        <v>10.521538461538462</v>
      </c>
      <c r="R438" s="14">
        <f t="shared" si="151"/>
        <v>54.93</v>
      </c>
      <c r="S438" s="16" t="str">
        <f>LEFT(P438,5)</f>
        <v>music</v>
      </c>
      <c r="T438" s="16" t="str">
        <f>_xlfn.TEXTAFTER(P438,"/",1)</f>
        <v>jazz</v>
      </c>
    </row>
    <row r="439" spans="1:20">
      <c r="A439">
        <v>437</v>
      </c>
      <c r="B439" t="s">
        <v>660</v>
      </c>
      <c r="C439" s="3" t="s">
        <v>661</v>
      </c>
      <c r="D439">
        <v>8100</v>
      </c>
      <c r="E439">
        <v>9969</v>
      </c>
      <c r="F439" s="13" t="s">
        <v>8</v>
      </c>
      <c r="G439">
        <v>192</v>
      </c>
      <c r="H439" t="s">
        <v>2000</v>
      </c>
      <c r="I439" t="s">
        <v>2001</v>
      </c>
      <c r="J439">
        <v>1442120400</v>
      </c>
      <c r="K439">
        <v>1442379600</v>
      </c>
      <c r="L439" s="20">
        <f t="shared" si="149"/>
        <v>42260.208333333328</v>
      </c>
      <c r="M439" s="20">
        <f t="shared" si="150"/>
        <v>42263.208333333328</v>
      </c>
      <c r="N439" t="b">
        <v>0</v>
      </c>
      <c r="O439" t="b">
        <v>1</v>
      </c>
      <c r="P439" t="s">
        <v>2017</v>
      </c>
      <c r="Q439" s="8">
        <f t="shared" si="148"/>
        <v>1.2307407407407407</v>
      </c>
      <c r="R439" s="14">
        <f t="shared" si="151"/>
        <v>51.92</v>
      </c>
      <c r="S439" s="18" t="str">
        <f>LEFT(P439,12)</f>
        <v>film &amp; video</v>
      </c>
      <c r="T439" s="16" t="str">
        <f>_xlfn.TEXTAFTER(P439,"/",,TRUE,TRUE)</f>
        <v>animation</v>
      </c>
    </row>
    <row r="440" spans="1:20" ht="31.5">
      <c r="A440">
        <v>438</v>
      </c>
      <c r="B440" t="s">
        <v>1094</v>
      </c>
      <c r="C440" s="3" t="s">
        <v>1095</v>
      </c>
      <c r="D440">
        <v>8300</v>
      </c>
      <c r="E440">
        <v>14827</v>
      </c>
      <c r="F440" s="13" t="s">
        <v>8</v>
      </c>
      <c r="G440">
        <v>247</v>
      </c>
      <c r="H440" t="s">
        <v>2000</v>
      </c>
      <c r="I440" t="s">
        <v>2001</v>
      </c>
      <c r="J440">
        <v>1362376800</v>
      </c>
      <c r="K440">
        <v>1364965200</v>
      </c>
      <c r="L440" s="20">
        <f t="shared" si="149"/>
        <v>41337.25</v>
      </c>
      <c r="M440" s="20">
        <f t="shared" si="150"/>
        <v>41367.208333333336</v>
      </c>
      <c r="N440" t="b">
        <v>0</v>
      </c>
      <c r="O440" t="b">
        <v>0</v>
      </c>
      <c r="P440" t="s">
        <v>2006</v>
      </c>
      <c r="Q440" s="8">
        <f t="shared" si="148"/>
        <v>1.7863855421686747</v>
      </c>
      <c r="R440" s="14">
        <f t="shared" si="151"/>
        <v>60.03</v>
      </c>
      <c r="S440" s="16" t="str">
        <f>LEFT(P440,7)</f>
        <v>theater</v>
      </c>
      <c r="T440" s="16" t="str">
        <f>_xlfn.TEXTAFTER(P440,"/",1,1,1)</f>
        <v>plays</v>
      </c>
    </row>
    <row r="441" spans="1:20">
      <c r="A441">
        <v>439</v>
      </c>
      <c r="B441" t="s">
        <v>386</v>
      </c>
      <c r="C441" s="3" t="s">
        <v>387</v>
      </c>
      <c r="D441">
        <v>28400</v>
      </c>
      <c r="E441">
        <v>100900</v>
      </c>
      <c r="F441" s="13" t="s">
        <v>8</v>
      </c>
      <c r="G441">
        <v>2293</v>
      </c>
      <c r="H441" t="s">
        <v>2000</v>
      </c>
      <c r="I441" t="s">
        <v>2001</v>
      </c>
      <c r="J441">
        <v>1478408400</v>
      </c>
      <c r="K441">
        <v>1479016800</v>
      </c>
      <c r="L441" s="20">
        <f t="shared" si="149"/>
        <v>42680.208333333328</v>
      </c>
      <c r="M441" s="20">
        <f t="shared" si="150"/>
        <v>42687.25</v>
      </c>
      <c r="N441" t="b">
        <v>0</v>
      </c>
      <c r="O441" t="b">
        <v>0</v>
      </c>
      <c r="P441" t="s">
        <v>2033</v>
      </c>
      <c r="Q441" s="8">
        <f t="shared" si="148"/>
        <v>3.5528169014084505</v>
      </c>
      <c r="R441" s="14">
        <f t="shared" si="151"/>
        <v>44</v>
      </c>
      <c r="S441" s="18" t="str">
        <f t="shared" ref="S441:S442" si="160">LEFT(P441,12)</f>
        <v>film &amp; video</v>
      </c>
      <c r="T441" s="16" t="str">
        <f t="shared" ref="T441:T442" si="161">_xlfn.TEXTAFTER(P441,"/",,TRUE,TRUE)</f>
        <v>science fiction</v>
      </c>
    </row>
    <row r="442" spans="1:20">
      <c r="A442">
        <v>440</v>
      </c>
      <c r="B442" t="s">
        <v>1150</v>
      </c>
      <c r="C442" s="3" t="s">
        <v>1151</v>
      </c>
      <c r="D442">
        <v>102500</v>
      </c>
      <c r="E442">
        <v>165954</v>
      </c>
      <c r="F442" s="13" t="s">
        <v>8</v>
      </c>
      <c r="G442">
        <v>3131</v>
      </c>
      <c r="H442" t="s">
        <v>2000</v>
      </c>
      <c r="I442" t="s">
        <v>2001</v>
      </c>
      <c r="J442">
        <v>1498798800</v>
      </c>
      <c r="K442">
        <v>1499662800</v>
      </c>
      <c r="L442" s="20">
        <f t="shared" si="149"/>
        <v>42916.208333333328</v>
      </c>
      <c r="M442" s="20">
        <f t="shared" si="150"/>
        <v>42926.208333333328</v>
      </c>
      <c r="N442" t="b">
        <v>0</v>
      </c>
      <c r="O442" t="b">
        <v>0</v>
      </c>
      <c r="P442" t="s">
        <v>2030</v>
      </c>
      <c r="Q442" s="8">
        <f t="shared" si="148"/>
        <v>1.6190634146341463</v>
      </c>
      <c r="R442" s="14">
        <f t="shared" si="151"/>
        <v>53</v>
      </c>
      <c r="S442" s="18" t="str">
        <f t="shared" si="160"/>
        <v>film &amp; video</v>
      </c>
      <c r="T442" s="16" t="str">
        <f t="shared" si="161"/>
        <v>television</v>
      </c>
    </row>
    <row r="443" spans="1:20">
      <c r="A443">
        <v>441</v>
      </c>
      <c r="B443" t="s">
        <v>1483</v>
      </c>
      <c r="C443" s="3" t="s">
        <v>1484</v>
      </c>
      <c r="D443">
        <v>7000</v>
      </c>
      <c r="E443">
        <v>1744</v>
      </c>
      <c r="F443" s="13" t="s">
        <v>11</v>
      </c>
      <c r="G443">
        <v>32</v>
      </c>
      <c r="H443" t="s">
        <v>2000</v>
      </c>
      <c r="I443" t="s">
        <v>2001</v>
      </c>
      <c r="J443">
        <v>1335416400</v>
      </c>
      <c r="K443">
        <v>1337835600</v>
      </c>
      <c r="L443" s="20">
        <f t="shared" si="149"/>
        <v>41025.208333333336</v>
      </c>
      <c r="M443" s="20">
        <f t="shared" si="150"/>
        <v>41053.208333333336</v>
      </c>
      <c r="N443" t="b">
        <v>0</v>
      </c>
      <c r="O443" t="b">
        <v>0</v>
      </c>
      <c r="P443" t="s">
        <v>2015</v>
      </c>
      <c r="Q443" s="8">
        <f t="shared" si="148"/>
        <v>0.24914285714285714</v>
      </c>
      <c r="R443" s="14">
        <f t="shared" si="151"/>
        <v>54.5</v>
      </c>
      <c r="S443" s="16" t="str">
        <f>LEFT(P443,10)</f>
        <v>technology</v>
      </c>
      <c r="T443" s="16" t="str">
        <f>_xlfn.TEXTAFTER(P443,"/",1,1,1)</f>
        <v>wearables</v>
      </c>
    </row>
    <row r="444" spans="1:20">
      <c r="A444">
        <v>442</v>
      </c>
      <c r="B444" t="s">
        <v>244</v>
      </c>
      <c r="C444" s="3" t="s">
        <v>245</v>
      </c>
      <c r="D444">
        <v>5400</v>
      </c>
      <c r="E444">
        <v>10731</v>
      </c>
      <c r="F444" s="13" t="s">
        <v>8</v>
      </c>
      <c r="G444">
        <v>143</v>
      </c>
      <c r="H444" t="s">
        <v>2022</v>
      </c>
      <c r="I444" t="s">
        <v>2023</v>
      </c>
      <c r="J444">
        <v>1504328400</v>
      </c>
      <c r="K444">
        <v>1505710800</v>
      </c>
      <c r="L444" s="20">
        <f t="shared" si="149"/>
        <v>42980.208333333328</v>
      </c>
      <c r="M444" s="20">
        <f t="shared" si="150"/>
        <v>42996.208333333328</v>
      </c>
      <c r="N444" t="b">
        <v>0</v>
      </c>
      <c r="O444" t="b">
        <v>0</v>
      </c>
      <c r="P444" t="s">
        <v>2006</v>
      </c>
      <c r="Q444" s="8">
        <f t="shared" si="148"/>
        <v>1.9872222222222222</v>
      </c>
      <c r="R444" s="14">
        <f t="shared" si="151"/>
        <v>75.040000000000006</v>
      </c>
      <c r="S444" s="16" t="str">
        <f t="shared" ref="S444:S445" si="162">LEFT(P444,7)</f>
        <v>theater</v>
      </c>
      <c r="T444" s="16" t="str">
        <f t="shared" ref="T444:T445" si="163">_xlfn.TEXTAFTER(P444,"/",1,1,1)</f>
        <v>plays</v>
      </c>
    </row>
    <row r="445" spans="1:20">
      <c r="A445">
        <v>443</v>
      </c>
      <c r="B445" t="s">
        <v>314</v>
      </c>
      <c r="C445" s="3" t="s">
        <v>315</v>
      </c>
      <c r="D445">
        <v>9300</v>
      </c>
      <c r="E445">
        <v>3232</v>
      </c>
      <c r="F445" s="13" t="s">
        <v>27</v>
      </c>
      <c r="G445">
        <v>90</v>
      </c>
      <c r="H445" t="s">
        <v>2000</v>
      </c>
      <c r="I445" t="s">
        <v>2001</v>
      </c>
      <c r="J445">
        <v>1285822800</v>
      </c>
      <c r="K445">
        <v>1287464400</v>
      </c>
      <c r="L445" s="20">
        <f t="shared" si="149"/>
        <v>40451.208333333336</v>
      </c>
      <c r="M445" s="20">
        <f t="shared" si="150"/>
        <v>40470.208333333336</v>
      </c>
      <c r="N445" t="b">
        <v>0</v>
      </c>
      <c r="O445" t="b">
        <v>0</v>
      </c>
      <c r="P445" t="s">
        <v>2006</v>
      </c>
      <c r="Q445" s="8">
        <f t="shared" si="148"/>
        <v>0.34752688172043011</v>
      </c>
      <c r="R445" s="14">
        <f t="shared" si="151"/>
        <v>35.909999999999997</v>
      </c>
      <c r="S445" s="16" t="str">
        <f t="shared" si="162"/>
        <v>theater</v>
      </c>
      <c r="T445" s="16" t="str">
        <f t="shared" si="163"/>
        <v>plays</v>
      </c>
    </row>
    <row r="446" spans="1:20">
      <c r="A446">
        <v>444</v>
      </c>
      <c r="B446" t="s">
        <v>716</v>
      </c>
      <c r="C446" s="3" t="s">
        <v>718</v>
      </c>
      <c r="D446">
        <v>6200</v>
      </c>
      <c r="E446">
        <v>10938</v>
      </c>
      <c r="F446" s="13" t="s">
        <v>8</v>
      </c>
      <c r="G446">
        <v>296</v>
      </c>
      <c r="H446" t="s">
        <v>2000</v>
      </c>
      <c r="I446" t="s">
        <v>2001</v>
      </c>
      <c r="J446">
        <v>1311483600</v>
      </c>
      <c r="K446">
        <v>1311656400</v>
      </c>
      <c r="L446" s="20">
        <f t="shared" si="149"/>
        <v>40748.208333333336</v>
      </c>
      <c r="M446" s="20">
        <f t="shared" si="150"/>
        <v>40750.208333333336</v>
      </c>
      <c r="N446" t="b">
        <v>0</v>
      </c>
      <c r="O446" t="b">
        <v>1</v>
      </c>
      <c r="P446" t="s">
        <v>2014</v>
      </c>
      <c r="Q446" s="8">
        <f t="shared" si="148"/>
        <v>1.7641935483870967</v>
      </c>
      <c r="R446" s="14">
        <f t="shared" si="151"/>
        <v>36.950000000000003</v>
      </c>
      <c r="S446" s="16" t="str">
        <f>LEFT(P446,5)</f>
        <v>music</v>
      </c>
      <c r="T446" s="16" t="str">
        <f>_xlfn.TEXTAFTER(P446,"/",1)</f>
        <v>indie rock</v>
      </c>
    </row>
    <row r="447" spans="1:20" ht="31.5">
      <c r="A447">
        <v>445</v>
      </c>
      <c r="B447" t="s">
        <v>44</v>
      </c>
      <c r="C447" s="3" t="s">
        <v>45</v>
      </c>
      <c r="D447">
        <v>2100</v>
      </c>
      <c r="E447">
        <v>10739</v>
      </c>
      <c r="F447" s="13" t="s">
        <v>8</v>
      </c>
      <c r="G447">
        <v>170</v>
      </c>
      <c r="H447" t="s">
        <v>2000</v>
      </c>
      <c r="I447" t="s">
        <v>2001</v>
      </c>
      <c r="J447">
        <v>1291356000</v>
      </c>
      <c r="K447">
        <v>1293170400</v>
      </c>
      <c r="L447" s="20">
        <f t="shared" si="149"/>
        <v>40515.25</v>
      </c>
      <c r="M447" s="20">
        <f t="shared" si="150"/>
        <v>40536.25</v>
      </c>
      <c r="N447" t="b">
        <v>0</v>
      </c>
      <c r="O447" t="b">
        <v>1</v>
      </c>
      <c r="P447" t="s">
        <v>2006</v>
      </c>
      <c r="Q447" s="8">
        <f t="shared" si="148"/>
        <v>5.1138095238095236</v>
      </c>
      <c r="R447" s="14">
        <f t="shared" si="151"/>
        <v>63.17</v>
      </c>
      <c r="S447" s="16" t="str">
        <f>LEFT(P447,7)</f>
        <v>theater</v>
      </c>
      <c r="T447" s="16" t="str">
        <f>_xlfn.TEXTAFTER(P447,"/",1,1,1)</f>
        <v>plays</v>
      </c>
    </row>
    <row r="448" spans="1:20">
      <c r="A448">
        <v>446</v>
      </c>
      <c r="B448" t="s">
        <v>1063</v>
      </c>
      <c r="C448" s="3" t="s">
        <v>1064</v>
      </c>
      <c r="D448">
        <v>6800</v>
      </c>
      <c r="E448">
        <v>5579</v>
      </c>
      <c r="F448" s="13" t="s">
        <v>11</v>
      </c>
      <c r="G448">
        <v>186</v>
      </c>
      <c r="H448" t="s">
        <v>2000</v>
      </c>
      <c r="I448" t="s">
        <v>2001</v>
      </c>
      <c r="J448">
        <v>1355810400</v>
      </c>
      <c r="K448">
        <v>1355983200</v>
      </c>
      <c r="L448" s="20">
        <f t="shared" si="149"/>
        <v>41261.25</v>
      </c>
      <c r="M448" s="20">
        <f t="shared" si="150"/>
        <v>41263.25</v>
      </c>
      <c r="N448" t="b">
        <v>0</v>
      </c>
      <c r="O448" t="b">
        <v>0</v>
      </c>
      <c r="P448" t="s">
        <v>2015</v>
      </c>
      <c r="Q448" s="8">
        <f t="shared" si="148"/>
        <v>0.82044117647058823</v>
      </c>
      <c r="R448" s="14">
        <f t="shared" si="151"/>
        <v>29.99</v>
      </c>
      <c r="S448" s="16" t="str">
        <f>LEFT(P448,10)</f>
        <v>technology</v>
      </c>
      <c r="T448" s="16" t="str">
        <f>_xlfn.TEXTAFTER(P448,"/",1,1,1)</f>
        <v>wearables</v>
      </c>
    </row>
    <row r="449" spans="1:20" ht="31.5">
      <c r="A449">
        <v>447</v>
      </c>
      <c r="B449" t="s">
        <v>676</v>
      </c>
      <c r="C449" s="3" t="s">
        <v>677</v>
      </c>
      <c r="D449">
        <v>155200</v>
      </c>
      <c r="E449">
        <v>37754</v>
      </c>
      <c r="F449" s="13" t="s">
        <v>27</v>
      </c>
      <c r="G449">
        <v>439</v>
      </c>
      <c r="H449" t="s">
        <v>2009</v>
      </c>
      <c r="I449" t="s">
        <v>2010</v>
      </c>
      <c r="J449">
        <v>1513663200</v>
      </c>
      <c r="K449">
        <v>1515045600</v>
      </c>
      <c r="L449" s="20">
        <f t="shared" si="149"/>
        <v>43088.25</v>
      </c>
      <c r="M449" s="20">
        <f t="shared" si="150"/>
        <v>43104.25</v>
      </c>
      <c r="N449" t="b">
        <v>0</v>
      </c>
      <c r="O449" t="b">
        <v>0</v>
      </c>
      <c r="P449" t="s">
        <v>2030</v>
      </c>
      <c r="Q449" s="8">
        <f t="shared" si="148"/>
        <v>0.24326030927835052</v>
      </c>
      <c r="R449" s="14">
        <f t="shared" si="151"/>
        <v>86</v>
      </c>
      <c r="S449" s="18" t="str">
        <f>LEFT(P449,12)</f>
        <v>film &amp; video</v>
      </c>
      <c r="T449" s="16" t="str">
        <f>_xlfn.TEXTAFTER(P449,"/",,TRUE,TRUE)</f>
        <v>television</v>
      </c>
    </row>
    <row r="450" spans="1:20">
      <c r="A450">
        <v>448</v>
      </c>
      <c r="B450" t="s">
        <v>1377</v>
      </c>
      <c r="C450" s="3" t="s">
        <v>1378</v>
      </c>
      <c r="D450">
        <v>89900</v>
      </c>
      <c r="E450">
        <v>45384</v>
      </c>
      <c r="F450" s="13" t="s">
        <v>11</v>
      </c>
      <c r="G450">
        <v>605</v>
      </c>
      <c r="H450" t="s">
        <v>2000</v>
      </c>
      <c r="I450" t="s">
        <v>2001</v>
      </c>
      <c r="J450">
        <v>1365915600</v>
      </c>
      <c r="K450">
        <v>1366088400</v>
      </c>
      <c r="L450" s="20">
        <f t="shared" si="149"/>
        <v>41378.208333333336</v>
      </c>
      <c r="M450" s="20">
        <f t="shared" si="150"/>
        <v>41380.208333333336</v>
      </c>
      <c r="N450" t="b">
        <v>0</v>
      </c>
      <c r="O450" t="b">
        <v>1</v>
      </c>
      <c r="P450" t="s">
        <v>2018</v>
      </c>
      <c r="Q450" s="8">
        <f t="shared" ref="Q450:Q513" si="164">E450/D450</f>
        <v>0.50482758620689661</v>
      </c>
      <c r="R450" s="14">
        <f t="shared" si="151"/>
        <v>75.010000000000005</v>
      </c>
      <c r="S450" s="16" t="str">
        <f t="shared" ref="S450:S451" si="165">LEFT(P450,5)</f>
        <v>games</v>
      </c>
      <c r="T450" s="16" t="str">
        <f t="shared" ref="T450:T451" si="166">_xlfn.TEXTAFTER(P450,"/",1,TRUE,TRUE)</f>
        <v>video games</v>
      </c>
    </row>
    <row r="451" spans="1:20">
      <c r="A451">
        <v>449</v>
      </c>
      <c r="B451" t="s">
        <v>384</v>
      </c>
      <c r="C451" s="3" t="s">
        <v>385</v>
      </c>
      <c r="D451">
        <v>900</v>
      </c>
      <c r="E451">
        <v>8703</v>
      </c>
      <c r="F451" s="13" t="s">
        <v>8</v>
      </c>
      <c r="G451">
        <v>86</v>
      </c>
      <c r="H451" t="s">
        <v>2007</v>
      </c>
      <c r="I451" t="s">
        <v>2008</v>
      </c>
      <c r="J451">
        <v>1551852000</v>
      </c>
      <c r="K451">
        <v>1553317200</v>
      </c>
      <c r="L451" s="20">
        <f t="shared" ref="L451:L514" si="167">(((J451/60)/60)/24)+DATE(1970,1,1)</f>
        <v>43530.25</v>
      </c>
      <c r="M451" s="20">
        <f t="shared" ref="M451:M514" si="168">((K451/60)/60/24)+DATE(1970,1,1)</f>
        <v>43547.208333333328</v>
      </c>
      <c r="N451" t="b">
        <v>0</v>
      </c>
      <c r="O451" t="b">
        <v>0</v>
      </c>
      <c r="P451" t="s">
        <v>2018</v>
      </c>
      <c r="Q451" s="8">
        <f t="shared" si="164"/>
        <v>9.67</v>
      </c>
      <c r="R451" s="14">
        <f t="shared" ref="R451:R501" si="169">ROUND(E451/G451, 2)</f>
        <v>101.2</v>
      </c>
      <c r="S451" s="16" t="str">
        <f t="shared" si="165"/>
        <v>games</v>
      </c>
      <c r="T451" s="16" t="str">
        <f t="shared" si="166"/>
        <v>video games</v>
      </c>
    </row>
    <row r="452" spans="1:20">
      <c r="A452">
        <v>450</v>
      </c>
      <c r="B452" t="s">
        <v>439</v>
      </c>
      <c r="C452" s="3" t="s">
        <v>440</v>
      </c>
      <c r="D452">
        <v>100</v>
      </c>
      <c r="E452">
        <v>4</v>
      </c>
      <c r="F452" s="13" t="s">
        <v>11</v>
      </c>
      <c r="G452">
        <v>1</v>
      </c>
      <c r="H452" t="s">
        <v>1997</v>
      </c>
      <c r="I452" t="s">
        <v>1998</v>
      </c>
      <c r="J452">
        <v>1540098000</v>
      </c>
      <c r="K452">
        <v>1542088800</v>
      </c>
      <c r="L452" s="20">
        <f t="shared" si="167"/>
        <v>43394.208333333328</v>
      </c>
      <c r="M452" s="20">
        <f t="shared" si="168"/>
        <v>43417.25</v>
      </c>
      <c r="N452" t="b">
        <v>0</v>
      </c>
      <c r="O452" t="b">
        <v>0</v>
      </c>
      <c r="P452" t="s">
        <v>2017</v>
      </c>
      <c r="Q452" s="8">
        <f t="shared" si="164"/>
        <v>0.04</v>
      </c>
      <c r="R452" s="14">
        <f t="shared" si="169"/>
        <v>4</v>
      </c>
      <c r="S452" s="18" t="str">
        <f>LEFT(P452,12)</f>
        <v>film &amp; video</v>
      </c>
      <c r="T452" s="16" t="str">
        <f>_xlfn.TEXTAFTER(P452,"/",,TRUE,TRUE)</f>
        <v>animation</v>
      </c>
    </row>
    <row r="453" spans="1:20">
      <c r="A453">
        <v>451</v>
      </c>
      <c r="B453" t="s">
        <v>1291</v>
      </c>
      <c r="C453" s="3" t="s">
        <v>1292</v>
      </c>
      <c r="D453">
        <v>148400</v>
      </c>
      <c r="E453">
        <v>182302</v>
      </c>
      <c r="F453" s="13" t="s">
        <v>8</v>
      </c>
      <c r="G453">
        <v>6286</v>
      </c>
      <c r="H453" t="s">
        <v>2000</v>
      </c>
      <c r="I453" t="s">
        <v>2001</v>
      </c>
      <c r="J453">
        <v>1500440400</v>
      </c>
      <c r="K453">
        <v>1503118800</v>
      </c>
      <c r="L453" s="20">
        <f t="shared" si="167"/>
        <v>42935.208333333328</v>
      </c>
      <c r="M453" s="20">
        <f t="shared" si="168"/>
        <v>42966.208333333328</v>
      </c>
      <c r="N453" t="b">
        <v>0</v>
      </c>
      <c r="O453" t="b">
        <v>0</v>
      </c>
      <c r="P453" t="s">
        <v>2002</v>
      </c>
      <c r="Q453" s="8">
        <f t="shared" si="164"/>
        <v>1.2284501347708894</v>
      </c>
      <c r="R453" s="14">
        <f t="shared" si="169"/>
        <v>29</v>
      </c>
      <c r="S453" s="16" t="str">
        <f>LEFT(P453,5)</f>
        <v>music</v>
      </c>
      <c r="T453" s="16" t="str">
        <f>_xlfn.TEXTAFTER(P453,"/",1)</f>
        <v>rock</v>
      </c>
    </row>
    <row r="454" spans="1:20" ht="31.5">
      <c r="A454">
        <v>452</v>
      </c>
      <c r="B454" t="s">
        <v>1198</v>
      </c>
      <c r="C454" s="3" t="s">
        <v>1199</v>
      </c>
      <c r="D454">
        <v>4800</v>
      </c>
      <c r="E454">
        <v>3045</v>
      </c>
      <c r="F454" s="13" t="s">
        <v>11</v>
      </c>
      <c r="G454">
        <v>31</v>
      </c>
      <c r="H454" t="s">
        <v>2000</v>
      </c>
      <c r="I454" t="s">
        <v>2001</v>
      </c>
      <c r="J454">
        <v>1278392400</v>
      </c>
      <c r="K454">
        <v>1278478800</v>
      </c>
      <c r="L454" s="20">
        <f t="shared" si="167"/>
        <v>40365.208333333336</v>
      </c>
      <c r="M454" s="20">
        <f t="shared" si="168"/>
        <v>40366.208333333336</v>
      </c>
      <c r="N454" t="b">
        <v>0</v>
      </c>
      <c r="O454" t="b">
        <v>0</v>
      </c>
      <c r="P454" t="s">
        <v>2013</v>
      </c>
      <c r="Q454" s="8">
        <f t="shared" si="164"/>
        <v>0.63437500000000002</v>
      </c>
      <c r="R454" s="14">
        <f t="shared" si="169"/>
        <v>98.23</v>
      </c>
      <c r="S454" s="18" t="str">
        <f t="shared" ref="S454:S456" si="170">LEFT(P454,12)</f>
        <v>film &amp; video</v>
      </c>
      <c r="T454" s="16" t="str">
        <f t="shared" ref="T454:T456" si="171">_xlfn.TEXTAFTER(P454,"/",,TRUE,TRUE)</f>
        <v>drama</v>
      </c>
    </row>
    <row r="455" spans="1:20" ht="31.5">
      <c r="A455">
        <v>453</v>
      </c>
      <c r="B455" t="s">
        <v>1563</v>
      </c>
      <c r="C455" s="3" t="s">
        <v>1564</v>
      </c>
      <c r="D455">
        <v>182400</v>
      </c>
      <c r="E455">
        <v>102749</v>
      </c>
      <c r="F455" s="13" t="s">
        <v>11</v>
      </c>
      <c r="G455">
        <v>1181</v>
      </c>
      <c r="H455" t="s">
        <v>2000</v>
      </c>
      <c r="I455" t="s">
        <v>2001</v>
      </c>
      <c r="J455">
        <v>1480572000</v>
      </c>
      <c r="K455">
        <v>1484114400</v>
      </c>
      <c r="L455" s="20">
        <f t="shared" si="167"/>
        <v>42705.25</v>
      </c>
      <c r="M455" s="20">
        <f t="shared" si="168"/>
        <v>42746.25</v>
      </c>
      <c r="N455" t="b">
        <v>0</v>
      </c>
      <c r="O455" t="b">
        <v>0</v>
      </c>
      <c r="P455" t="s">
        <v>2033</v>
      </c>
      <c r="Q455" s="8">
        <f t="shared" si="164"/>
        <v>0.56331688596491225</v>
      </c>
      <c r="R455" s="14">
        <f t="shared" si="169"/>
        <v>87</v>
      </c>
      <c r="S455" s="18" t="str">
        <f t="shared" si="170"/>
        <v>film &amp; video</v>
      </c>
      <c r="T455" s="16" t="str">
        <f t="shared" si="171"/>
        <v>science fiction</v>
      </c>
    </row>
    <row r="456" spans="1:20">
      <c r="A456">
        <v>454</v>
      </c>
      <c r="B456" t="s">
        <v>1944</v>
      </c>
      <c r="C456" s="3" t="s">
        <v>1945</v>
      </c>
      <c r="D456">
        <v>4000</v>
      </c>
      <c r="E456">
        <v>1763</v>
      </c>
      <c r="F456" s="13" t="s">
        <v>11</v>
      </c>
      <c r="G456">
        <v>39</v>
      </c>
      <c r="H456" t="s">
        <v>2000</v>
      </c>
      <c r="I456" t="s">
        <v>2001</v>
      </c>
      <c r="J456">
        <v>1382331600</v>
      </c>
      <c r="K456">
        <v>1385445600</v>
      </c>
      <c r="L456" s="20">
        <f t="shared" si="167"/>
        <v>41568.208333333336</v>
      </c>
      <c r="M456" s="20">
        <f t="shared" si="168"/>
        <v>41604.25</v>
      </c>
      <c r="N456" t="b">
        <v>0</v>
      </c>
      <c r="O456" t="b">
        <v>1</v>
      </c>
      <c r="P456" t="s">
        <v>2013</v>
      </c>
      <c r="Q456" s="8">
        <f t="shared" si="164"/>
        <v>0.44074999999999998</v>
      </c>
      <c r="R456" s="14">
        <f t="shared" si="169"/>
        <v>45.21</v>
      </c>
      <c r="S456" s="18" t="str">
        <f t="shared" si="170"/>
        <v>film &amp; video</v>
      </c>
      <c r="T456" s="16" t="str">
        <f t="shared" si="171"/>
        <v>drama</v>
      </c>
    </row>
    <row r="457" spans="1:20">
      <c r="A457">
        <v>455</v>
      </c>
      <c r="B457" t="s">
        <v>1806</v>
      </c>
      <c r="C457" s="3" t="s">
        <v>1807</v>
      </c>
      <c r="D457">
        <v>116500</v>
      </c>
      <c r="E457">
        <v>137904</v>
      </c>
      <c r="F457" s="13" t="s">
        <v>8</v>
      </c>
      <c r="G457">
        <v>3727</v>
      </c>
      <c r="H457" t="s">
        <v>2000</v>
      </c>
      <c r="I457" t="s">
        <v>2001</v>
      </c>
      <c r="J457">
        <v>1316754000</v>
      </c>
      <c r="K457">
        <v>1318741200</v>
      </c>
      <c r="L457" s="20">
        <f t="shared" si="167"/>
        <v>40809.208333333336</v>
      </c>
      <c r="M457" s="20">
        <f t="shared" si="168"/>
        <v>40832.208333333336</v>
      </c>
      <c r="N457" t="b">
        <v>0</v>
      </c>
      <c r="O457" t="b">
        <v>0</v>
      </c>
      <c r="P457" t="s">
        <v>2006</v>
      </c>
      <c r="Q457" s="8">
        <f t="shared" si="164"/>
        <v>1.1837253218884121</v>
      </c>
      <c r="R457" s="14">
        <f t="shared" si="169"/>
        <v>37</v>
      </c>
      <c r="S457" s="16" t="str">
        <f>LEFT(P457,7)</f>
        <v>theater</v>
      </c>
      <c r="T457" s="16" t="str">
        <f>_xlfn.TEXTAFTER(P457,"/",1,1,1)</f>
        <v>plays</v>
      </c>
    </row>
    <row r="458" spans="1:20" ht="31.5">
      <c r="A458">
        <v>456</v>
      </c>
      <c r="B458" t="s">
        <v>1926</v>
      </c>
      <c r="C458" s="3" t="s">
        <v>1927</v>
      </c>
      <c r="D458">
        <v>146400</v>
      </c>
      <c r="E458">
        <v>152438</v>
      </c>
      <c r="F458" s="13" t="s">
        <v>8</v>
      </c>
      <c r="G458">
        <v>1605</v>
      </c>
      <c r="H458" t="s">
        <v>2000</v>
      </c>
      <c r="I458" t="s">
        <v>2001</v>
      </c>
      <c r="J458">
        <v>1518242400</v>
      </c>
      <c r="K458">
        <v>1518242400</v>
      </c>
      <c r="L458" s="20">
        <f t="shared" si="167"/>
        <v>43141.25</v>
      </c>
      <c r="M458" s="20">
        <f t="shared" si="168"/>
        <v>43141.25</v>
      </c>
      <c r="N458" t="b">
        <v>0</v>
      </c>
      <c r="O458" t="b">
        <v>1</v>
      </c>
      <c r="P458" t="s">
        <v>2014</v>
      </c>
      <c r="Q458" s="8">
        <f t="shared" si="164"/>
        <v>1.041243169398907</v>
      </c>
      <c r="R458" s="14">
        <f t="shared" si="169"/>
        <v>94.98</v>
      </c>
      <c r="S458" s="16" t="str">
        <f>LEFT(P458,5)</f>
        <v>music</v>
      </c>
      <c r="T458" s="16" t="str">
        <f>_xlfn.TEXTAFTER(P458,"/",1)</f>
        <v>indie rock</v>
      </c>
    </row>
    <row r="459" spans="1:20">
      <c r="A459">
        <v>457</v>
      </c>
      <c r="B459" t="s">
        <v>1589</v>
      </c>
      <c r="C459" s="3" t="s">
        <v>1590</v>
      </c>
      <c r="D459">
        <v>5000</v>
      </c>
      <c r="E459">
        <v>1332</v>
      </c>
      <c r="F459" s="13" t="s">
        <v>11</v>
      </c>
      <c r="G459">
        <v>46</v>
      </c>
      <c r="H459" t="s">
        <v>2000</v>
      </c>
      <c r="I459" t="s">
        <v>2001</v>
      </c>
      <c r="J459">
        <v>1476421200</v>
      </c>
      <c r="K459">
        <v>1476594000</v>
      </c>
      <c r="L459" s="20">
        <f t="shared" si="167"/>
        <v>42657.208333333328</v>
      </c>
      <c r="M459" s="20">
        <f t="shared" si="168"/>
        <v>42659.208333333328</v>
      </c>
      <c r="N459" t="b">
        <v>0</v>
      </c>
      <c r="O459" t="b">
        <v>0</v>
      </c>
      <c r="P459" t="s">
        <v>2006</v>
      </c>
      <c r="Q459" s="8">
        <f t="shared" si="164"/>
        <v>0.26640000000000003</v>
      </c>
      <c r="R459" s="14">
        <f t="shared" si="169"/>
        <v>28.96</v>
      </c>
      <c r="S459" s="16" t="str">
        <f t="shared" ref="S459:S460" si="172">LEFT(P459,7)</f>
        <v>theater</v>
      </c>
      <c r="T459" s="16" t="str">
        <f t="shared" ref="T459:T460" si="173">_xlfn.TEXTAFTER(P459,"/",1,1,1)</f>
        <v>plays</v>
      </c>
    </row>
    <row r="460" spans="1:20">
      <c r="A460">
        <v>458</v>
      </c>
      <c r="B460" t="s">
        <v>1936</v>
      </c>
      <c r="C460" s="3" t="s">
        <v>1937</v>
      </c>
      <c r="D460">
        <v>33800</v>
      </c>
      <c r="E460">
        <v>118706</v>
      </c>
      <c r="F460" s="13" t="s">
        <v>8</v>
      </c>
      <c r="G460">
        <v>2120</v>
      </c>
      <c r="H460" t="s">
        <v>2000</v>
      </c>
      <c r="I460" t="s">
        <v>2001</v>
      </c>
      <c r="J460">
        <v>1269752400</v>
      </c>
      <c r="K460">
        <v>1273554000</v>
      </c>
      <c r="L460" s="20">
        <f t="shared" si="167"/>
        <v>40265.208333333336</v>
      </c>
      <c r="M460" s="20">
        <f t="shared" si="168"/>
        <v>40309.208333333336</v>
      </c>
      <c r="N460" t="b">
        <v>0</v>
      </c>
      <c r="O460" t="b">
        <v>0</v>
      </c>
      <c r="P460" t="s">
        <v>2006</v>
      </c>
      <c r="Q460" s="8">
        <f t="shared" si="164"/>
        <v>3.5120118343195266</v>
      </c>
      <c r="R460" s="14">
        <f t="shared" si="169"/>
        <v>55.99</v>
      </c>
      <c r="S460" s="16" t="str">
        <f t="shared" si="172"/>
        <v>theater</v>
      </c>
      <c r="T460" s="16" t="str">
        <f t="shared" si="173"/>
        <v>plays</v>
      </c>
    </row>
    <row r="461" spans="1:20">
      <c r="A461">
        <v>459</v>
      </c>
      <c r="B461" t="s">
        <v>947</v>
      </c>
      <c r="C461" s="3" t="s">
        <v>948</v>
      </c>
      <c r="D461">
        <v>6300</v>
      </c>
      <c r="E461">
        <v>5674</v>
      </c>
      <c r="F461" s="13" t="s">
        <v>11</v>
      </c>
      <c r="G461">
        <v>105</v>
      </c>
      <c r="H461" t="s">
        <v>2000</v>
      </c>
      <c r="I461" t="s">
        <v>2001</v>
      </c>
      <c r="J461">
        <v>1419746400</v>
      </c>
      <c r="K461">
        <v>1421906400</v>
      </c>
      <c r="L461" s="20">
        <f t="shared" si="167"/>
        <v>42001.25</v>
      </c>
      <c r="M461" s="20">
        <f t="shared" si="168"/>
        <v>42026.25</v>
      </c>
      <c r="N461" t="b">
        <v>0</v>
      </c>
      <c r="O461" t="b">
        <v>0</v>
      </c>
      <c r="P461" t="s">
        <v>2011</v>
      </c>
      <c r="Q461" s="8">
        <f t="shared" si="164"/>
        <v>0.90063492063492068</v>
      </c>
      <c r="R461" s="14">
        <f t="shared" si="169"/>
        <v>54.04</v>
      </c>
      <c r="S461" s="18" t="str">
        <f>LEFT(P461,12)</f>
        <v>film &amp; video</v>
      </c>
      <c r="T461" s="16" t="str">
        <f>_xlfn.TEXTAFTER(P461,"/",,TRUE,TRUE)</f>
        <v>documentary</v>
      </c>
    </row>
    <row r="462" spans="1:20">
      <c r="A462">
        <v>460</v>
      </c>
      <c r="B462" t="s">
        <v>1422</v>
      </c>
      <c r="C462" s="3" t="s">
        <v>1423</v>
      </c>
      <c r="D462">
        <v>2400</v>
      </c>
      <c r="E462">
        <v>4119</v>
      </c>
      <c r="F462" s="13" t="s">
        <v>8</v>
      </c>
      <c r="G462">
        <v>50</v>
      </c>
      <c r="H462" t="s">
        <v>2000</v>
      </c>
      <c r="I462" t="s">
        <v>2001</v>
      </c>
      <c r="J462">
        <v>1281330000</v>
      </c>
      <c r="K462">
        <v>1281589200</v>
      </c>
      <c r="L462" s="20">
        <f t="shared" si="167"/>
        <v>40399.208333333336</v>
      </c>
      <c r="M462" s="20">
        <f t="shared" si="168"/>
        <v>40402.208333333336</v>
      </c>
      <c r="N462" t="b">
        <v>0</v>
      </c>
      <c r="O462" t="b">
        <v>0</v>
      </c>
      <c r="P462" t="s">
        <v>2006</v>
      </c>
      <c r="Q462" s="8">
        <f t="shared" si="164"/>
        <v>1.7162500000000001</v>
      </c>
      <c r="R462" s="14">
        <f t="shared" si="169"/>
        <v>82.38</v>
      </c>
      <c r="S462" s="16" t="str">
        <f>LEFT(P462,7)</f>
        <v>theater</v>
      </c>
      <c r="T462" s="16" t="str">
        <f>_xlfn.TEXTAFTER(P462,"/",1,1,1)</f>
        <v>plays</v>
      </c>
    </row>
    <row r="463" spans="1:20">
      <c r="A463">
        <v>461</v>
      </c>
      <c r="B463" t="s">
        <v>1732</v>
      </c>
      <c r="C463" s="3" t="s">
        <v>1733</v>
      </c>
      <c r="D463">
        <v>98800</v>
      </c>
      <c r="E463">
        <v>139354</v>
      </c>
      <c r="F463" s="13" t="s">
        <v>8</v>
      </c>
      <c r="G463">
        <v>2080</v>
      </c>
      <c r="H463" t="s">
        <v>2000</v>
      </c>
      <c r="I463" t="s">
        <v>2001</v>
      </c>
      <c r="J463">
        <v>1398661200</v>
      </c>
      <c r="K463">
        <v>1400389200</v>
      </c>
      <c r="L463" s="20">
        <f t="shared" si="167"/>
        <v>41757.208333333336</v>
      </c>
      <c r="M463" s="20">
        <f t="shared" si="168"/>
        <v>41777.208333333336</v>
      </c>
      <c r="N463" t="b">
        <v>0</v>
      </c>
      <c r="O463" t="b">
        <v>0</v>
      </c>
      <c r="P463" t="s">
        <v>2013</v>
      </c>
      <c r="Q463" s="8">
        <f t="shared" si="164"/>
        <v>1.4104655870445344</v>
      </c>
      <c r="R463" s="14">
        <f t="shared" si="169"/>
        <v>67</v>
      </c>
      <c r="S463" s="18" t="str">
        <f>LEFT(P463,12)</f>
        <v>film &amp; video</v>
      </c>
      <c r="T463" s="16" t="str">
        <f>_xlfn.TEXTAFTER(P463,"/",,TRUE,TRUE)</f>
        <v>drama</v>
      </c>
    </row>
    <row r="464" spans="1:20">
      <c r="A464">
        <v>462</v>
      </c>
      <c r="B464" t="s">
        <v>1832</v>
      </c>
      <c r="C464" s="3" t="s">
        <v>1833</v>
      </c>
      <c r="D464">
        <v>188800</v>
      </c>
      <c r="E464">
        <v>57734</v>
      </c>
      <c r="F464" s="13" t="s">
        <v>11</v>
      </c>
      <c r="G464">
        <v>535</v>
      </c>
      <c r="H464" t="s">
        <v>2000</v>
      </c>
      <c r="I464" t="s">
        <v>2001</v>
      </c>
      <c r="J464">
        <v>1359525600</v>
      </c>
      <c r="K464">
        <v>1362808800</v>
      </c>
      <c r="L464" s="20">
        <f t="shared" si="167"/>
        <v>41304.25</v>
      </c>
      <c r="M464" s="20">
        <f t="shared" si="168"/>
        <v>41342.25</v>
      </c>
      <c r="N464" t="b">
        <v>0</v>
      </c>
      <c r="O464" t="b">
        <v>0</v>
      </c>
      <c r="P464" t="s">
        <v>2031</v>
      </c>
      <c r="Q464" s="8">
        <f t="shared" si="164"/>
        <v>0.30579449152542371</v>
      </c>
      <c r="R464" s="14">
        <f t="shared" si="169"/>
        <v>107.91</v>
      </c>
      <c r="S464" s="16" t="str">
        <f t="shared" ref="S464" si="174">LEFT(P464,5)</f>
        <v>games</v>
      </c>
      <c r="T464" s="16" t="str">
        <f>_xlfn.TEXTAFTER(P464,"/",,TRUE,TRUE)</f>
        <v>mobile games</v>
      </c>
    </row>
    <row r="465" spans="1:20" ht="31.5">
      <c r="A465">
        <v>463</v>
      </c>
      <c r="B465" t="s">
        <v>1118</v>
      </c>
      <c r="C465" s="3" t="s">
        <v>1119</v>
      </c>
      <c r="D465">
        <v>134300</v>
      </c>
      <c r="E465">
        <v>145265</v>
      </c>
      <c r="F465" s="13" t="s">
        <v>8</v>
      </c>
      <c r="G465">
        <v>2105</v>
      </c>
      <c r="H465" t="s">
        <v>2000</v>
      </c>
      <c r="I465" t="s">
        <v>2001</v>
      </c>
      <c r="J465">
        <v>1388469600</v>
      </c>
      <c r="K465">
        <v>1388815200</v>
      </c>
      <c r="L465" s="20">
        <f t="shared" si="167"/>
        <v>41639.25</v>
      </c>
      <c r="M465" s="20">
        <f t="shared" si="168"/>
        <v>41643.25</v>
      </c>
      <c r="N465" t="b">
        <v>0</v>
      </c>
      <c r="O465" t="b">
        <v>0</v>
      </c>
      <c r="P465" t="s">
        <v>2017</v>
      </c>
      <c r="Q465" s="8">
        <f t="shared" si="164"/>
        <v>1.0816455696202532</v>
      </c>
      <c r="R465" s="14">
        <f t="shared" si="169"/>
        <v>69.010000000000005</v>
      </c>
      <c r="S465" s="18" t="str">
        <f>LEFT(P465,12)</f>
        <v>film &amp; video</v>
      </c>
      <c r="T465" s="16" t="str">
        <f>_xlfn.TEXTAFTER(P465,"/",,TRUE,TRUE)</f>
        <v>animation</v>
      </c>
    </row>
    <row r="466" spans="1:20">
      <c r="A466">
        <v>464</v>
      </c>
      <c r="B466" t="s">
        <v>598</v>
      </c>
      <c r="C466" s="3" t="s">
        <v>599</v>
      </c>
      <c r="D466">
        <v>71200</v>
      </c>
      <c r="E466">
        <v>95020</v>
      </c>
      <c r="F466" s="13" t="s">
        <v>8</v>
      </c>
      <c r="G466">
        <v>2436</v>
      </c>
      <c r="H466" t="s">
        <v>2000</v>
      </c>
      <c r="I466" t="s">
        <v>2001</v>
      </c>
      <c r="J466">
        <v>1518328800</v>
      </c>
      <c r="K466">
        <v>1519538400</v>
      </c>
      <c r="L466" s="20">
        <f t="shared" si="167"/>
        <v>43142.25</v>
      </c>
      <c r="M466" s="20">
        <f t="shared" si="168"/>
        <v>43156.25</v>
      </c>
      <c r="N466" t="b">
        <v>0</v>
      </c>
      <c r="O466" t="b">
        <v>0</v>
      </c>
      <c r="P466" t="s">
        <v>2006</v>
      </c>
      <c r="Q466" s="8">
        <f t="shared" si="164"/>
        <v>1.3345505617977529</v>
      </c>
      <c r="R466" s="14">
        <f t="shared" si="169"/>
        <v>39.01</v>
      </c>
      <c r="S466" s="16" t="str">
        <f>LEFT(P466,7)</f>
        <v>theater</v>
      </c>
      <c r="T466" s="16" t="str">
        <f>_xlfn.TEXTAFTER(P466,"/",1,1,1)</f>
        <v>plays</v>
      </c>
    </row>
    <row r="467" spans="1:20">
      <c r="A467">
        <v>465</v>
      </c>
      <c r="B467" t="s">
        <v>608</v>
      </c>
      <c r="C467" s="3" t="s">
        <v>609</v>
      </c>
      <c r="D467">
        <v>4700</v>
      </c>
      <c r="E467">
        <v>8829</v>
      </c>
      <c r="F467" s="13" t="s">
        <v>8</v>
      </c>
      <c r="G467">
        <v>80</v>
      </c>
      <c r="H467" t="s">
        <v>2000</v>
      </c>
      <c r="I467" t="s">
        <v>2001</v>
      </c>
      <c r="J467">
        <v>1517032800</v>
      </c>
      <c r="K467">
        <v>1517810400</v>
      </c>
      <c r="L467" s="20">
        <f t="shared" si="167"/>
        <v>43127.25</v>
      </c>
      <c r="M467" s="20">
        <f t="shared" si="168"/>
        <v>43136.25</v>
      </c>
      <c r="N467" t="b">
        <v>0</v>
      </c>
      <c r="O467" t="b">
        <v>0</v>
      </c>
      <c r="P467" t="s">
        <v>2029</v>
      </c>
      <c r="Q467" s="8">
        <f t="shared" si="164"/>
        <v>1.8785106382978722</v>
      </c>
      <c r="R467" s="14">
        <f t="shared" si="169"/>
        <v>110.36</v>
      </c>
      <c r="S467" s="16" t="str">
        <f>LEFT(P467,10)</f>
        <v>publishing</v>
      </c>
      <c r="T467" s="16" t="str">
        <f>_xlfn.TEXTAFTER(P467,"/",1,1,1)</f>
        <v>translations</v>
      </c>
    </row>
    <row r="468" spans="1:20">
      <c r="A468">
        <v>466</v>
      </c>
      <c r="B468" t="s">
        <v>1259</v>
      </c>
      <c r="C468" s="3" t="s">
        <v>1260</v>
      </c>
      <c r="D468">
        <v>1200</v>
      </c>
      <c r="E468">
        <v>3984</v>
      </c>
      <c r="F468" s="13" t="s">
        <v>8</v>
      </c>
      <c r="G468">
        <v>42</v>
      </c>
      <c r="H468" t="s">
        <v>2000</v>
      </c>
      <c r="I468" t="s">
        <v>2001</v>
      </c>
      <c r="J468">
        <v>1368594000</v>
      </c>
      <c r="K468">
        <v>1370581200</v>
      </c>
      <c r="L468" s="20">
        <f t="shared" si="167"/>
        <v>41409.208333333336</v>
      </c>
      <c r="M468" s="20">
        <f t="shared" si="168"/>
        <v>41432.208333333336</v>
      </c>
      <c r="N468" t="b">
        <v>0</v>
      </c>
      <c r="O468" t="b">
        <v>1</v>
      </c>
      <c r="P468" t="s">
        <v>2015</v>
      </c>
      <c r="Q468" s="8">
        <f t="shared" si="164"/>
        <v>3.32</v>
      </c>
      <c r="R468" s="14">
        <f t="shared" si="169"/>
        <v>94.86</v>
      </c>
      <c r="S468" s="16" t="str">
        <f t="shared" ref="S468:S469" si="175">LEFT(P468,10)</f>
        <v>technology</v>
      </c>
      <c r="T468" s="16" t="str">
        <f t="shared" ref="T468:T469" si="176">_xlfn.TEXTAFTER(P468,"/",1,1,1)</f>
        <v>wearables</v>
      </c>
    </row>
    <row r="469" spans="1:20" ht="31.5">
      <c r="A469">
        <v>467</v>
      </c>
      <c r="B469" t="s">
        <v>1587</v>
      </c>
      <c r="C469" s="3" t="s">
        <v>1588</v>
      </c>
      <c r="D469">
        <v>1400</v>
      </c>
      <c r="E469">
        <v>8053</v>
      </c>
      <c r="F469" s="13" t="s">
        <v>8</v>
      </c>
      <c r="G469">
        <v>139</v>
      </c>
      <c r="H469" t="s">
        <v>1997</v>
      </c>
      <c r="I469" t="s">
        <v>1998</v>
      </c>
      <c r="J469">
        <v>1448258400</v>
      </c>
      <c r="K469">
        <v>1448863200</v>
      </c>
      <c r="L469" s="20">
        <f t="shared" si="167"/>
        <v>42331.25</v>
      </c>
      <c r="M469" s="20">
        <f t="shared" si="168"/>
        <v>42338.25</v>
      </c>
      <c r="N469" t="b">
        <v>0</v>
      </c>
      <c r="O469" t="b">
        <v>1</v>
      </c>
      <c r="P469" t="s">
        <v>2005</v>
      </c>
      <c r="Q469" s="8">
        <f t="shared" si="164"/>
        <v>5.7521428571428572</v>
      </c>
      <c r="R469" s="14">
        <f t="shared" si="169"/>
        <v>57.94</v>
      </c>
      <c r="S469" s="16" t="str">
        <f t="shared" si="175"/>
        <v>technology</v>
      </c>
      <c r="T469" s="16" t="str">
        <f t="shared" si="176"/>
        <v>web</v>
      </c>
    </row>
    <row r="470" spans="1:20">
      <c r="A470">
        <v>468</v>
      </c>
      <c r="B470" t="s">
        <v>801</v>
      </c>
      <c r="C470" s="3" t="s">
        <v>802</v>
      </c>
      <c r="D470">
        <v>4000</v>
      </c>
      <c r="E470">
        <v>1620</v>
      </c>
      <c r="F470" s="13" t="s">
        <v>11</v>
      </c>
      <c r="G470">
        <v>16</v>
      </c>
      <c r="H470" t="s">
        <v>2000</v>
      </c>
      <c r="I470" t="s">
        <v>2001</v>
      </c>
      <c r="J470">
        <v>1555218000</v>
      </c>
      <c r="K470">
        <v>1556600400</v>
      </c>
      <c r="L470" s="20">
        <f t="shared" si="167"/>
        <v>43569.208333333328</v>
      </c>
      <c r="M470" s="20">
        <f t="shared" si="168"/>
        <v>43585.208333333328</v>
      </c>
      <c r="N470" t="b">
        <v>0</v>
      </c>
      <c r="O470" t="b">
        <v>0</v>
      </c>
      <c r="P470" t="s">
        <v>2006</v>
      </c>
      <c r="Q470" s="8">
        <f t="shared" si="164"/>
        <v>0.40500000000000003</v>
      </c>
      <c r="R470" s="14">
        <f t="shared" si="169"/>
        <v>101.25</v>
      </c>
      <c r="S470" s="16" t="str">
        <f>LEFT(P470,7)</f>
        <v>theater</v>
      </c>
      <c r="T470" s="16" t="str">
        <f>_xlfn.TEXTAFTER(P470,"/",1,1,1)</f>
        <v>plays</v>
      </c>
    </row>
    <row r="471" spans="1:20">
      <c r="A471">
        <v>469</v>
      </c>
      <c r="B471" t="s">
        <v>1267</v>
      </c>
      <c r="C471" s="3" t="s">
        <v>1268</v>
      </c>
      <c r="D471">
        <v>5600</v>
      </c>
      <c r="E471">
        <v>10328</v>
      </c>
      <c r="F471" s="13" t="s">
        <v>8</v>
      </c>
      <c r="G471">
        <v>159</v>
      </c>
      <c r="H471" t="s">
        <v>2000</v>
      </c>
      <c r="I471" t="s">
        <v>2001</v>
      </c>
      <c r="J471">
        <v>1431925200</v>
      </c>
      <c r="K471">
        <v>1432098000</v>
      </c>
      <c r="L471" s="20">
        <f t="shared" si="167"/>
        <v>42142.208333333328</v>
      </c>
      <c r="M471" s="20">
        <f t="shared" si="168"/>
        <v>42144.208333333328</v>
      </c>
      <c r="N471" t="b">
        <v>0</v>
      </c>
      <c r="O471" t="b">
        <v>0</v>
      </c>
      <c r="P471" t="s">
        <v>2013</v>
      </c>
      <c r="Q471" s="8">
        <f t="shared" si="164"/>
        <v>1.8442857142857143</v>
      </c>
      <c r="R471" s="14">
        <f t="shared" si="169"/>
        <v>64.959999999999994</v>
      </c>
      <c r="S471" s="18" t="str">
        <f>LEFT(P471,12)</f>
        <v>film &amp; video</v>
      </c>
      <c r="T471" s="16" t="str">
        <f>_xlfn.TEXTAFTER(P471,"/",,TRUE,TRUE)</f>
        <v>drama</v>
      </c>
    </row>
    <row r="472" spans="1:20">
      <c r="A472">
        <v>470</v>
      </c>
      <c r="B472" t="s">
        <v>634</v>
      </c>
      <c r="C472" s="3" t="s">
        <v>635</v>
      </c>
      <c r="D472">
        <v>3600</v>
      </c>
      <c r="E472">
        <v>10289</v>
      </c>
      <c r="F472" s="13" t="s">
        <v>8</v>
      </c>
      <c r="G472">
        <v>381</v>
      </c>
      <c r="H472" t="s">
        <v>2000</v>
      </c>
      <c r="I472" t="s">
        <v>2001</v>
      </c>
      <c r="J472">
        <v>1481522400</v>
      </c>
      <c r="K472">
        <v>1482127200</v>
      </c>
      <c r="L472" s="20">
        <f t="shared" si="167"/>
        <v>42716.25</v>
      </c>
      <c r="M472" s="20">
        <f t="shared" si="168"/>
        <v>42723.25</v>
      </c>
      <c r="N472" t="b">
        <v>0</v>
      </c>
      <c r="O472" t="b">
        <v>0</v>
      </c>
      <c r="P472" t="s">
        <v>2015</v>
      </c>
      <c r="Q472" s="8">
        <f t="shared" si="164"/>
        <v>2.8580555555555556</v>
      </c>
      <c r="R472" s="14">
        <f t="shared" si="169"/>
        <v>27.01</v>
      </c>
      <c r="S472" s="16" t="str">
        <f>LEFT(P472,10)</f>
        <v>technology</v>
      </c>
      <c r="T472" s="16" t="str">
        <f>_xlfn.TEXTAFTER(P472,"/",1,1,1)</f>
        <v>wearables</v>
      </c>
    </row>
    <row r="473" spans="1:20">
      <c r="A473">
        <v>471</v>
      </c>
      <c r="B473" t="s">
        <v>1336</v>
      </c>
      <c r="C473" s="3" t="s">
        <v>1338</v>
      </c>
      <c r="D473">
        <v>3100</v>
      </c>
      <c r="E473">
        <v>9889</v>
      </c>
      <c r="F473" s="13" t="s">
        <v>8</v>
      </c>
      <c r="G473">
        <v>194</v>
      </c>
      <c r="H473" t="s">
        <v>2009</v>
      </c>
      <c r="I473" t="s">
        <v>2010</v>
      </c>
      <c r="J473">
        <v>1335934800</v>
      </c>
      <c r="K473">
        <v>1335934800</v>
      </c>
      <c r="L473" s="20">
        <f t="shared" si="167"/>
        <v>41031.208333333336</v>
      </c>
      <c r="M473" s="20">
        <f t="shared" si="168"/>
        <v>41031.208333333336</v>
      </c>
      <c r="N473" t="b">
        <v>0</v>
      </c>
      <c r="O473" t="b">
        <v>1</v>
      </c>
      <c r="P473" s="16" t="s">
        <v>1999</v>
      </c>
      <c r="Q473" s="8">
        <f t="shared" si="164"/>
        <v>3.19</v>
      </c>
      <c r="R473" s="14">
        <f t="shared" si="169"/>
        <v>50.97</v>
      </c>
      <c r="S473" s="16" t="str">
        <f>LEFT(P473,4)</f>
        <v>food</v>
      </c>
      <c r="T473" s="16" t="str">
        <f>RIGHT(P473,11)</f>
        <v>food trucks</v>
      </c>
    </row>
    <row r="474" spans="1:20">
      <c r="A474">
        <v>472</v>
      </c>
      <c r="B474" t="s">
        <v>1770</v>
      </c>
      <c r="C474" s="3" t="s">
        <v>1771</v>
      </c>
      <c r="D474">
        <v>153800</v>
      </c>
      <c r="E474">
        <v>60342</v>
      </c>
      <c r="F474" s="13" t="s">
        <v>11</v>
      </c>
      <c r="G474">
        <v>575</v>
      </c>
      <c r="H474" t="s">
        <v>2000</v>
      </c>
      <c r="I474" t="s">
        <v>2001</v>
      </c>
      <c r="J474">
        <v>1552280400</v>
      </c>
      <c r="K474">
        <v>1556946000</v>
      </c>
      <c r="L474" s="20">
        <f t="shared" si="167"/>
        <v>43535.208333333328</v>
      </c>
      <c r="M474" s="20">
        <f t="shared" si="168"/>
        <v>43589.208333333328</v>
      </c>
      <c r="N474" t="b">
        <v>0</v>
      </c>
      <c r="O474" t="b">
        <v>0</v>
      </c>
      <c r="P474" t="s">
        <v>2002</v>
      </c>
      <c r="Q474" s="8">
        <f t="shared" si="164"/>
        <v>0.39234070221066319</v>
      </c>
      <c r="R474" s="14">
        <f t="shared" si="169"/>
        <v>104.94</v>
      </c>
      <c r="S474" s="16" t="str">
        <f t="shared" ref="S474:S475" si="177">LEFT(P474,5)</f>
        <v>music</v>
      </c>
      <c r="T474" s="16" t="str">
        <f t="shared" ref="T474:T475" si="178">_xlfn.TEXTAFTER(P474,"/",1)</f>
        <v>rock</v>
      </c>
    </row>
    <row r="475" spans="1:20">
      <c r="A475">
        <v>473</v>
      </c>
      <c r="B475" t="s">
        <v>1428</v>
      </c>
      <c r="C475" s="3" t="s">
        <v>1429</v>
      </c>
      <c r="D475">
        <v>5000</v>
      </c>
      <c r="E475">
        <v>8907</v>
      </c>
      <c r="F475" s="13" t="s">
        <v>8</v>
      </c>
      <c r="G475">
        <v>106</v>
      </c>
      <c r="H475" t="s">
        <v>2000</v>
      </c>
      <c r="I475" t="s">
        <v>2001</v>
      </c>
      <c r="J475">
        <v>1529989200</v>
      </c>
      <c r="K475">
        <v>1530075600</v>
      </c>
      <c r="L475" s="20">
        <f t="shared" si="167"/>
        <v>43277.208333333328</v>
      </c>
      <c r="M475" s="20">
        <f t="shared" si="168"/>
        <v>43278.208333333328</v>
      </c>
      <c r="N475" t="b">
        <v>0</v>
      </c>
      <c r="O475" t="b">
        <v>0</v>
      </c>
      <c r="P475" t="s">
        <v>2012</v>
      </c>
      <c r="Q475" s="8">
        <f t="shared" si="164"/>
        <v>1.7814000000000001</v>
      </c>
      <c r="R475" s="14">
        <f t="shared" si="169"/>
        <v>84.03</v>
      </c>
      <c r="S475" s="16" t="str">
        <f t="shared" si="177"/>
        <v>music</v>
      </c>
      <c r="T475" s="16" t="str">
        <f t="shared" si="178"/>
        <v>electric music</v>
      </c>
    </row>
    <row r="476" spans="1:20">
      <c r="A476">
        <v>474</v>
      </c>
      <c r="B476" t="s">
        <v>1559</v>
      </c>
      <c r="C476" s="3" t="s">
        <v>1560</v>
      </c>
      <c r="D476">
        <v>4000</v>
      </c>
      <c r="E476">
        <v>14606</v>
      </c>
      <c r="F476" s="13" t="s">
        <v>8</v>
      </c>
      <c r="G476">
        <v>142</v>
      </c>
      <c r="H476" t="s">
        <v>2000</v>
      </c>
      <c r="I476" t="s">
        <v>2001</v>
      </c>
      <c r="J476">
        <v>1418709600</v>
      </c>
      <c r="K476">
        <v>1418796000</v>
      </c>
      <c r="L476" s="20">
        <f t="shared" si="167"/>
        <v>41989.25</v>
      </c>
      <c r="M476" s="20">
        <f t="shared" si="168"/>
        <v>41990.25</v>
      </c>
      <c r="N476" t="b">
        <v>0</v>
      </c>
      <c r="O476" t="b">
        <v>0</v>
      </c>
      <c r="P476" t="s">
        <v>2030</v>
      </c>
      <c r="Q476" s="8">
        <f t="shared" si="164"/>
        <v>3.6515</v>
      </c>
      <c r="R476" s="14">
        <f t="shared" si="169"/>
        <v>102.86</v>
      </c>
      <c r="S476" s="18" t="str">
        <f>LEFT(P476,12)</f>
        <v>film &amp; video</v>
      </c>
      <c r="T476" s="16" t="str">
        <f>_xlfn.TEXTAFTER(P476,"/",,TRUE,TRUE)</f>
        <v>television</v>
      </c>
    </row>
    <row r="477" spans="1:20" ht="31.5">
      <c r="A477">
        <v>475</v>
      </c>
      <c r="B477" t="s">
        <v>1244</v>
      </c>
      <c r="C477" s="3" t="s">
        <v>1245</v>
      </c>
      <c r="D477">
        <v>7400</v>
      </c>
      <c r="E477">
        <v>8432</v>
      </c>
      <c r="F477" s="13" t="s">
        <v>8</v>
      </c>
      <c r="G477">
        <v>211</v>
      </c>
      <c r="H477" t="s">
        <v>2000</v>
      </c>
      <c r="I477" t="s">
        <v>2001</v>
      </c>
      <c r="J477">
        <v>1372136400</v>
      </c>
      <c r="K477">
        <v>1372482000</v>
      </c>
      <c r="L477" s="20">
        <f t="shared" si="167"/>
        <v>41450.208333333336</v>
      </c>
      <c r="M477" s="20">
        <f t="shared" si="168"/>
        <v>41454.208333333336</v>
      </c>
      <c r="N477" t="b">
        <v>0</v>
      </c>
      <c r="O477" t="b">
        <v>1</v>
      </c>
      <c r="P477" t="s">
        <v>2029</v>
      </c>
      <c r="Q477" s="8">
        <f t="shared" si="164"/>
        <v>1.1394594594594594</v>
      </c>
      <c r="R477" s="14">
        <f t="shared" si="169"/>
        <v>39.96</v>
      </c>
      <c r="S477" s="16" t="str">
        <f t="shared" ref="S477:S478" si="179">LEFT(P477,10)</f>
        <v>publishing</v>
      </c>
      <c r="T477" s="16" t="str">
        <f t="shared" ref="T477:T478" si="180">_xlfn.TEXTAFTER(P477,"/",1,1,1)</f>
        <v>translations</v>
      </c>
    </row>
    <row r="478" spans="1:20" ht="31.5">
      <c r="A478">
        <v>476</v>
      </c>
      <c r="B478" t="s">
        <v>1224</v>
      </c>
      <c r="C478" s="3" t="s">
        <v>1225</v>
      </c>
      <c r="D478">
        <v>191500</v>
      </c>
      <c r="E478">
        <v>57122</v>
      </c>
      <c r="F478" s="13" t="s">
        <v>11</v>
      </c>
      <c r="G478">
        <v>1120</v>
      </c>
      <c r="H478" t="s">
        <v>2000</v>
      </c>
      <c r="I478" t="s">
        <v>2001</v>
      </c>
      <c r="J478">
        <v>1533877200</v>
      </c>
      <c r="K478">
        <v>1534395600</v>
      </c>
      <c r="L478" s="20">
        <f t="shared" si="167"/>
        <v>43322.208333333328</v>
      </c>
      <c r="M478" s="20">
        <f t="shared" si="168"/>
        <v>43328.208333333328</v>
      </c>
      <c r="N478" t="b">
        <v>0</v>
      </c>
      <c r="O478" t="b">
        <v>0</v>
      </c>
      <c r="P478" t="s">
        <v>2024</v>
      </c>
      <c r="Q478" s="8">
        <f t="shared" si="164"/>
        <v>0.29828720626631855</v>
      </c>
      <c r="R478" s="14">
        <f t="shared" si="169"/>
        <v>51</v>
      </c>
      <c r="S478" s="16" t="str">
        <f t="shared" si="179"/>
        <v>publishing</v>
      </c>
      <c r="T478" s="16" t="str">
        <f t="shared" si="180"/>
        <v>fiction</v>
      </c>
    </row>
    <row r="479" spans="1:20">
      <c r="A479">
        <v>477</v>
      </c>
      <c r="B479" t="s">
        <v>763</v>
      </c>
      <c r="C479" s="3" t="s">
        <v>764</v>
      </c>
      <c r="D479">
        <v>8500</v>
      </c>
      <c r="E479">
        <v>4613</v>
      </c>
      <c r="F479" s="13" t="s">
        <v>11</v>
      </c>
      <c r="G479">
        <v>113</v>
      </c>
      <c r="H479" t="s">
        <v>2000</v>
      </c>
      <c r="I479" t="s">
        <v>2001</v>
      </c>
      <c r="J479">
        <v>1309064400</v>
      </c>
      <c r="K479">
        <v>1311397200</v>
      </c>
      <c r="L479" s="20">
        <f t="shared" si="167"/>
        <v>40720.208333333336</v>
      </c>
      <c r="M479" s="20">
        <f t="shared" si="168"/>
        <v>40747.208333333336</v>
      </c>
      <c r="N479" t="b">
        <v>0</v>
      </c>
      <c r="O479" t="b">
        <v>0</v>
      </c>
      <c r="P479" t="s">
        <v>2033</v>
      </c>
      <c r="Q479" s="8">
        <f t="shared" si="164"/>
        <v>0.54270588235294115</v>
      </c>
      <c r="R479" s="14">
        <f t="shared" si="169"/>
        <v>40.82</v>
      </c>
      <c r="S479" s="18" t="str">
        <f>LEFT(P479,12)</f>
        <v>film &amp; video</v>
      </c>
      <c r="T479" s="16" t="str">
        <f>_xlfn.TEXTAFTER(P479,"/",,TRUE,TRUE)</f>
        <v>science fiction</v>
      </c>
    </row>
    <row r="480" spans="1:20">
      <c r="A480">
        <v>478</v>
      </c>
      <c r="B480" t="s">
        <v>1033</v>
      </c>
      <c r="C480" s="3" t="s">
        <v>1034</v>
      </c>
      <c r="D480">
        <v>68800</v>
      </c>
      <c r="E480">
        <v>162603</v>
      </c>
      <c r="F480" s="13" t="s">
        <v>8</v>
      </c>
      <c r="G480">
        <v>2756</v>
      </c>
      <c r="H480" t="s">
        <v>2000</v>
      </c>
      <c r="I480" t="s">
        <v>2001</v>
      </c>
      <c r="J480">
        <v>1425877200</v>
      </c>
      <c r="K480">
        <v>1426914000</v>
      </c>
      <c r="L480" s="20">
        <f t="shared" si="167"/>
        <v>42072.208333333328</v>
      </c>
      <c r="M480" s="20">
        <f t="shared" si="168"/>
        <v>42084.208333333328</v>
      </c>
      <c r="N480" t="b">
        <v>0</v>
      </c>
      <c r="O480" t="b">
        <v>0</v>
      </c>
      <c r="P480" t="s">
        <v>2015</v>
      </c>
      <c r="Q480" s="8">
        <f t="shared" si="164"/>
        <v>2.3634156976744185</v>
      </c>
      <c r="R480" s="14">
        <f t="shared" si="169"/>
        <v>59</v>
      </c>
      <c r="S480" s="16" t="str">
        <f>LEFT(P480,10)</f>
        <v>technology</v>
      </c>
      <c r="T480" s="16" t="str">
        <f>_xlfn.TEXTAFTER(P480,"/",1,1,1)</f>
        <v>wearables</v>
      </c>
    </row>
    <row r="481" spans="1:20">
      <c r="A481">
        <v>479</v>
      </c>
      <c r="B481" t="s">
        <v>1001</v>
      </c>
      <c r="C481" s="3" t="s">
        <v>1002</v>
      </c>
      <c r="D481">
        <v>2400</v>
      </c>
      <c r="E481">
        <v>12310</v>
      </c>
      <c r="F481" s="13" t="s">
        <v>8</v>
      </c>
      <c r="G481">
        <v>173</v>
      </c>
      <c r="H481" t="s">
        <v>2009</v>
      </c>
      <c r="I481" t="s">
        <v>2010</v>
      </c>
      <c r="J481">
        <v>1501304400</v>
      </c>
      <c r="K481">
        <v>1501477200</v>
      </c>
      <c r="L481" s="20">
        <f t="shared" si="167"/>
        <v>42945.208333333328</v>
      </c>
      <c r="M481" s="20">
        <f t="shared" si="168"/>
        <v>42947.208333333328</v>
      </c>
      <c r="N481" t="b">
        <v>0</v>
      </c>
      <c r="O481" t="b">
        <v>0</v>
      </c>
      <c r="P481" s="16" t="s">
        <v>1999</v>
      </c>
      <c r="Q481" s="8">
        <f t="shared" si="164"/>
        <v>5.1291666666666664</v>
      </c>
      <c r="R481" s="14">
        <f t="shared" si="169"/>
        <v>71.16</v>
      </c>
      <c r="S481" s="16" t="str">
        <f>LEFT(P481,4)</f>
        <v>food</v>
      </c>
      <c r="T481" s="16" t="str">
        <f>RIGHT(P481,11)</f>
        <v>food trucks</v>
      </c>
    </row>
    <row r="482" spans="1:20">
      <c r="A482">
        <v>480</v>
      </c>
      <c r="B482" t="s">
        <v>1461</v>
      </c>
      <c r="C482" s="3" t="s">
        <v>1462</v>
      </c>
      <c r="D482">
        <v>8600</v>
      </c>
      <c r="E482">
        <v>8656</v>
      </c>
      <c r="F482" s="13" t="s">
        <v>8</v>
      </c>
      <c r="G482">
        <v>87</v>
      </c>
      <c r="H482" t="s">
        <v>2000</v>
      </c>
      <c r="I482" t="s">
        <v>2001</v>
      </c>
      <c r="J482">
        <v>1268287200</v>
      </c>
      <c r="K482">
        <v>1269061200</v>
      </c>
      <c r="L482" s="20">
        <f t="shared" si="167"/>
        <v>40248.25</v>
      </c>
      <c r="M482" s="20">
        <f t="shared" si="168"/>
        <v>40257.208333333336</v>
      </c>
      <c r="N482" t="b">
        <v>0</v>
      </c>
      <c r="O482" t="b">
        <v>1</v>
      </c>
      <c r="P482" t="s">
        <v>2025</v>
      </c>
      <c r="Q482" s="8">
        <f t="shared" si="164"/>
        <v>1.0065116279069768</v>
      </c>
      <c r="R482" s="14">
        <f t="shared" si="169"/>
        <v>99.49</v>
      </c>
      <c r="S482" s="16" t="str">
        <f>LEFT(P482,11)</f>
        <v>photography</v>
      </c>
      <c r="T482" s="16" t="str">
        <f>_xlfn.TEXTAFTER(P482,"/",1,1,1)</f>
        <v>photography books</v>
      </c>
    </row>
    <row r="483" spans="1:20" ht="31.5">
      <c r="A483">
        <v>481</v>
      </c>
      <c r="B483" t="s">
        <v>1110</v>
      </c>
      <c r="C483" s="3" t="s">
        <v>1111</v>
      </c>
      <c r="D483">
        <v>196600</v>
      </c>
      <c r="E483">
        <v>159931</v>
      </c>
      <c r="F483" s="13" t="s">
        <v>11</v>
      </c>
      <c r="G483">
        <v>1538</v>
      </c>
      <c r="H483" t="s">
        <v>2000</v>
      </c>
      <c r="I483" t="s">
        <v>2001</v>
      </c>
      <c r="J483">
        <v>1412139600</v>
      </c>
      <c r="K483">
        <v>1415772000</v>
      </c>
      <c r="L483" s="20">
        <f t="shared" si="167"/>
        <v>41913.208333333336</v>
      </c>
      <c r="M483" s="20">
        <f t="shared" si="168"/>
        <v>41955.25</v>
      </c>
      <c r="N483" t="b">
        <v>0</v>
      </c>
      <c r="O483" t="b">
        <v>1</v>
      </c>
      <c r="P483" t="s">
        <v>2006</v>
      </c>
      <c r="Q483" s="8">
        <f t="shared" si="164"/>
        <v>0.81348423194303154</v>
      </c>
      <c r="R483" s="14">
        <f t="shared" si="169"/>
        <v>103.99</v>
      </c>
      <c r="S483" s="16" t="str">
        <f>LEFT(P483,7)</f>
        <v>theater</v>
      </c>
      <c r="T483" s="16" t="str">
        <f>_xlfn.TEXTAFTER(P483,"/",1,1,1)</f>
        <v>plays</v>
      </c>
    </row>
    <row r="484" spans="1:20" ht="31.5">
      <c r="A484">
        <v>482</v>
      </c>
      <c r="B484" t="s">
        <v>1065</v>
      </c>
      <c r="C484" s="3" t="s">
        <v>1066</v>
      </c>
      <c r="D484">
        <v>4200</v>
      </c>
      <c r="E484">
        <v>689</v>
      </c>
      <c r="F484" s="13" t="s">
        <v>11</v>
      </c>
      <c r="G484">
        <v>9</v>
      </c>
      <c r="H484" t="s">
        <v>2000</v>
      </c>
      <c r="I484" t="s">
        <v>2001</v>
      </c>
      <c r="J484">
        <v>1330063200</v>
      </c>
      <c r="K484">
        <v>1331013600</v>
      </c>
      <c r="L484" s="20">
        <f t="shared" si="167"/>
        <v>40963.25</v>
      </c>
      <c r="M484" s="20">
        <f t="shared" si="168"/>
        <v>40974.25</v>
      </c>
      <c r="N484" t="b">
        <v>0</v>
      </c>
      <c r="O484" t="b">
        <v>1</v>
      </c>
      <c r="P484" t="s">
        <v>2024</v>
      </c>
      <c r="Q484" s="8">
        <f t="shared" si="164"/>
        <v>0.16404761904761905</v>
      </c>
      <c r="R484" s="14">
        <f t="shared" si="169"/>
        <v>76.56</v>
      </c>
      <c r="S484" s="16" t="str">
        <f>LEFT(P484,10)</f>
        <v>publishing</v>
      </c>
      <c r="T484" s="16" t="str">
        <f>_xlfn.TEXTAFTER(P484,"/",1,1,1)</f>
        <v>fiction</v>
      </c>
    </row>
    <row r="485" spans="1:20">
      <c r="A485">
        <v>483</v>
      </c>
      <c r="B485" t="s">
        <v>1420</v>
      </c>
      <c r="C485" s="3" t="s">
        <v>1421</v>
      </c>
      <c r="D485">
        <v>91400</v>
      </c>
      <c r="E485">
        <v>48236</v>
      </c>
      <c r="F485" s="13" t="s">
        <v>11</v>
      </c>
      <c r="G485">
        <v>554</v>
      </c>
      <c r="H485" t="s">
        <v>2000</v>
      </c>
      <c r="I485" t="s">
        <v>2001</v>
      </c>
      <c r="J485">
        <v>1576130400</v>
      </c>
      <c r="K485">
        <v>1576735200</v>
      </c>
      <c r="L485" s="20">
        <f t="shared" si="167"/>
        <v>43811.25</v>
      </c>
      <c r="M485" s="20">
        <f t="shared" si="168"/>
        <v>43818.25</v>
      </c>
      <c r="N485" t="b">
        <v>0</v>
      </c>
      <c r="O485" t="b">
        <v>0</v>
      </c>
      <c r="P485" t="s">
        <v>2006</v>
      </c>
      <c r="Q485" s="8">
        <f t="shared" si="164"/>
        <v>0.52774617067833696</v>
      </c>
      <c r="R485" s="14">
        <f t="shared" si="169"/>
        <v>87.07</v>
      </c>
      <c r="S485" s="16" t="str">
        <f>LEFT(P485,7)</f>
        <v>theater</v>
      </c>
      <c r="T485" s="16" t="str">
        <f>_xlfn.TEXTAFTER(P485,"/",1,1,1)</f>
        <v>plays</v>
      </c>
    </row>
    <row r="486" spans="1:20">
      <c r="A486">
        <v>484</v>
      </c>
      <c r="B486" t="s">
        <v>945</v>
      </c>
      <c r="C486" s="3" t="s">
        <v>946</v>
      </c>
      <c r="D486">
        <v>29600</v>
      </c>
      <c r="E486">
        <v>77021</v>
      </c>
      <c r="F486" s="13" t="s">
        <v>8</v>
      </c>
      <c r="G486">
        <v>1572</v>
      </c>
      <c r="H486" t="s">
        <v>2009</v>
      </c>
      <c r="I486" t="s">
        <v>2010</v>
      </c>
      <c r="J486">
        <v>1407128400</v>
      </c>
      <c r="K486">
        <v>1411362000</v>
      </c>
      <c r="L486" s="20">
        <f t="shared" si="167"/>
        <v>41855.208333333336</v>
      </c>
      <c r="M486" s="20">
        <f t="shared" si="168"/>
        <v>41904.208333333336</v>
      </c>
      <c r="N486" t="b">
        <v>0</v>
      </c>
      <c r="O486" t="b">
        <v>1</v>
      </c>
      <c r="P486" s="16" t="s">
        <v>1999</v>
      </c>
      <c r="Q486" s="8">
        <f t="shared" si="164"/>
        <v>2.6020608108108108</v>
      </c>
      <c r="R486" s="14">
        <f t="shared" si="169"/>
        <v>49</v>
      </c>
      <c r="S486" s="16" t="str">
        <f>LEFT(P486,4)</f>
        <v>food</v>
      </c>
      <c r="T486" s="16" t="str">
        <f>RIGHT(P486,11)</f>
        <v>food trucks</v>
      </c>
    </row>
    <row r="487" spans="1:20" ht="31.5">
      <c r="A487">
        <v>485</v>
      </c>
      <c r="B487" t="s">
        <v>1426</v>
      </c>
      <c r="C487" s="3" t="s">
        <v>1427</v>
      </c>
      <c r="D487">
        <v>90600</v>
      </c>
      <c r="E487">
        <v>27844</v>
      </c>
      <c r="F487" s="13" t="s">
        <v>11</v>
      </c>
      <c r="G487">
        <v>648</v>
      </c>
      <c r="H487" t="s">
        <v>2009</v>
      </c>
      <c r="I487" t="s">
        <v>2010</v>
      </c>
      <c r="J487">
        <v>1560142800</v>
      </c>
      <c r="K487">
        <v>1563685200</v>
      </c>
      <c r="L487" s="20">
        <f t="shared" si="167"/>
        <v>43626.208333333328</v>
      </c>
      <c r="M487" s="20">
        <f t="shared" si="168"/>
        <v>43667.208333333328</v>
      </c>
      <c r="N487" t="b">
        <v>0</v>
      </c>
      <c r="O487" t="b">
        <v>0</v>
      </c>
      <c r="P487" t="s">
        <v>2006</v>
      </c>
      <c r="Q487" s="8">
        <f t="shared" si="164"/>
        <v>0.30732891832229581</v>
      </c>
      <c r="R487" s="14">
        <f t="shared" si="169"/>
        <v>42.97</v>
      </c>
      <c r="S487" s="16" t="str">
        <f>LEFT(P487,7)</f>
        <v>theater</v>
      </c>
      <c r="T487" s="16" t="str">
        <f>_xlfn.TEXTAFTER(P487,"/",1,1,1)</f>
        <v>plays</v>
      </c>
    </row>
    <row r="488" spans="1:20" ht="31.5">
      <c r="A488">
        <v>486</v>
      </c>
      <c r="B488" t="s">
        <v>409</v>
      </c>
      <c r="C488" s="3" t="s">
        <v>410</v>
      </c>
      <c r="D488">
        <v>5200</v>
      </c>
      <c r="E488">
        <v>702</v>
      </c>
      <c r="F488" s="13" t="s">
        <v>11</v>
      </c>
      <c r="G488">
        <v>21</v>
      </c>
      <c r="H488" t="s">
        <v>2009</v>
      </c>
      <c r="I488" t="s">
        <v>2010</v>
      </c>
      <c r="J488">
        <v>1520575200</v>
      </c>
      <c r="K488">
        <v>1521867600</v>
      </c>
      <c r="L488" s="20">
        <f t="shared" si="167"/>
        <v>43168.25</v>
      </c>
      <c r="M488" s="20">
        <f t="shared" si="168"/>
        <v>43183.208333333328</v>
      </c>
      <c r="N488" t="b">
        <v>0</v>
      </c>
      <c r="O488" t="b">
        <v>1</v>
      </c>
      <c r="P488" t="s">
        <v>2029</v>
      </c>
      <c r="Q488" s="8">
        <f t="shared" si="164"/>
        <v>0.13500000000000001</v>
      </c>
      <c r="R488" s="14">
        <f t="shared" si="169"/>
        <v>33.43</v>
      </c>
      <c r="S488" s="16" t="str">
        <f>LEFT(P488,10)</f>
        <v>publishing</v>
      </c>
      <c r="T488" s="16" t="str">
        <f>_xlfn.TEXTAFTER(P488,"/",1,1,1)</f>
        <v>translations</v>
      </c>
    </row>
    <row r="489" spans="1:20">
      <c r="A489">
        <v>487</v>
      </c>
      <c r="B489" t="s">
        <v>1656</v>
      </c>
      <c r="C489" s="3" t="s">
        <v>1657</v>
      </c>
      <c r="D489">
        <v>110300</v>
      </c>
      <c r="E489">
        <v>197024</v>
      </c>
      <c r="F489" s="13" t="s">
        <v>8</v>
      </c>
      <c r="G489">
        <v>2346</v>
      </c>
      <c r="H489" t="s">
        <v>2000</v>
      </c>
      <c r="I489" t="s">
        <v>2001</v>
      </c>
      <c r="J489">
        <v>1492664400</v>
      </c>
      <c r="K489">
        <v>1495515600</v>
      </c>
      <c r="L489" s="20">
        <f t="shared" si="167"/>
        <v>42845.208333333328</v>
      </c>
      <c r="M489" s="20">
        <f t="shared" si="168"/>
        <v>42878.208333333328</v>
      </c>
      <c r="N489" t="b">
        <v>0</v>
      </c>
      <c r="O489" t="b">
        <v>0</v>
      </c>
      <c r="P489" t="s">
        <v>2006</v>
      </c>
      <c r="Q489" s="8">
        <f t="shared" si="164"/>
        <v>1.7862556663644606</v>
      </c>
      <c r="R489" s="14">
        <f t="shared" si="169"/>
        <v>83.98</v>
      </c>
      <c r="S489" s="16" t="str">
        <f t="shared" ref="S489:S490" si="181">LEFT(P489,7)</f>
        <v>theater</v>
      </c>
      <c r="T489" s="16" t="str">
        <f t="shared" ref="T489:T490" si="182">_xlfn.TEXTAFTER(P489,"/",1,1,1)</f>
        <v>plays</v>
      </c>
    </row>
    <row r="490" spans="1:20">
      <c r="A490">
        <v>488</v>
      </c>
      <c r="B490" t="s">
        <v>366</v>
      </c>
      <c r="C490" s="3" t="s">
        <v>367</v>
      </c>
      <c r="D490">
        <v>5300</v>
      </c>
      <c r="E490">
        <v>11663</v>
      </c>
      <c r="F490" s="13" t="s">
        <v>8</v>
      </c>
      <c r="G490">
        <v>115</v>
      </c>
      <c r="H490" t="s">
        <v>2000</v>
      </c>
      <c r="I490" t="s">
        <v>2001</v>
      </c>
      <c r="J490">
        <v>1454479200</v>
      </c>
      <c r="K490">
        <v>1455948000</v>
      </c>
      <c r="L490" s="20">
        <f t="shared" si="167"/>
        <v>42403.25</v>
      </c>
      <c r="M490" s="20">
        <f t="shared" si="168"/>
        <v>42420.25</v>
      </c>
      <c r="N490" t="b">
        <v>0</v>
      </c>
      <c r="O490" t="b">
        <v>0</v>
      </c>
      <c r="P490" t="s">
        <v>2006</v>
      </c>
      <c r="Q490" s="8">
        <f t="shared" si="164"/>
        <v>2.2005660377358489</v>
      </c>
      <c r="R490" s="14">
        <f t="shared" si="169"/>
        <v>101.42</v>
      </c>
      <c r="S490" s="16" t="str">
        <f t="shared" si="181"/>
        <v>theater</v>
      </c>
      <c r="T490" s="16" t="str">
        <f t="shared" si="182"/>
        <v>plays</v>
      </c>
    </row>
    <row r="491" spans="1:20">
      <c r="A491">
        <v>489</v>
      </c>
      <c r="B491" t="s">
        <v>310</v>
      </c>
      <c r="C491" s="3" t="s">
        <v>311</v>
      </c>
      <c r="D491">
        <v>9200</v>
      </c>
      <c r="E491">
        <v>9339</v>
      </c>
      <c r="F491" s="13" t="s">
        <v>8</v>
      </c>
      <c r="G491">
        <v>85</v>
      </c>
      <c r="H491" t="s">
        <v>2022</v>
      </c>
      <c r="I491" t="s">
        <v>2023</v>
      </c>
      <c r="J491">
        <v>1281934800</v>
      </c>
      <c r="K491">
        <v>1282366800</v>
      </c>
      <c r="L491" s="20">
        <f t="shared" si="167"/>
        <v>40406.208333333336</v>
      </c>
      <c r="M491" s="20">
        <f t="shared" si="168"/>
        <v>40411.208333333336</v>
      </c>
      <c r="N491" t="b">
        <v>0</v>
      </c>
      <c r="O491" t="b">
        <v>0</v>
      </c>
      <c r="P491" t="s">
        <v>2015</v>
      </c>
      <c r="Q491" s="8">
        <f t="shared" si="164"/>
        <v>1.015108695652174</v>
      </c>
      <c r="R491" s="14">
        <f t="shared" si="169"/>
        <v>109.87</v>
      </c>
      <c r="S491" s="16" t="str">
        <f>LEFT(P491,10)</f>
        <v>technology</v>
      </c>
      <c r="T491" s="16" t="str">
        <f>_xlfn.TEXTAFTER(P491,"/",1,1,1)</f>
        <v>wearables</v>
      </c>
    </row>
    <row r="492" spans="1:20">
      <c r="A492">
        <v>490</v>
      </c>
      <c r="B492" t="s">
        <v>1966</v>
      </c>
      <c r="C492" s="3" t="s">
        <v>1967</v>
      </c>
      <c r="D492">
        <v>2400</v>
      </c>
      <c r="E492">
        <v>4596</v>
      </c>
      <c r="F492" s="13" t="s">
        <v>8</v>
      </c>
      <c r="G492">
        <v>144</v>
      </c>
      <c r="H492" t="s">
        <v>2000</v>
      </c>
      <c r="I492" t="s">
        <v>2001</v>
      </c>
      <c r="J492">
        <v>1573970400</v>
      </c>
      <c r="K492">
        <v>1574575200</v>
      </c>
      <c r="L492" s="20">
        <f t="shared" si="167"/>
        <v>43786.25</v>
      </c>
      <c r="M492" s="20">
        <f t="shared" si="168"/>
        <v>43793.25</v>
      </c>
      <c r="N492" t="b">
        <v>0</v>
      </c>
      <c r="O492" t="b">
        <v>0</v>
      </c>
      <c r="P492" t="s">
        <v>2034</v>
      </c>
      <c r="Q492" s="8">
        <f t="shared" si="164"/>
        <v>1.915</v>
      </c>
      <c r="R492" s="14">
        <f t="shared" si="169"/>
        <v>31.92</v>
      </c>
      <c r="S492" s="16" t="str">
        <f>LEFT(P492,10)</f>
        <v>journalism</v>
      </c>
      <c r="T492" s="16" t="str">
        <f>RIGHT(P492,5)</f>
        <v>audio</v>
      </c>
    </row>
    <row r="493" spans="1:20" ht="31.5">
      <c r="A493">
        <v>491</v>
      </c>
      <c r="B493" t="s">
        <v>719</v>
      </c>
      <c r="C493" s="3" t="s">
        <v>720</v>
      </c>
      <c r="D493">
        <v>56800</v>
      </c>
      <c r="E493">
        <v>173437</v>
      </c>
      <c r="F493" s="13" t="s">
        <v>8</v>
      </c>
      <c r="G493">
        <v>2443</v>
      </c>
      <c r="H493" t="s">
        <v>2000</v>
      </c>
      <c r="I493" t="s">
        <v>2001</v>
      </c>
      <c r="J493">
        <v>1372654800</v>
      </c>
      <c r="K493">
        <v>1374901200</v>
      </c>
      <c r="L493" s="20">
        <f t="shared" si="167"/>
        <v>41456.208333333336</v>
      </c>
      <c r="M493" s="20">
        <f t="shared" si="168"/>
        <v>41482.208333333336</v>
      </c>
      <c r="N493" t="b">
        <v>0</v>
      </c>
      <c r="O493" t="b">
        <v>1</v>
      </c>
      <c r="P493" s="16" t="s">
        <v>1999</v>
      </c>
      <c r="Q493" s="8">
        <f t="shared" si="164"/>
        <v>3.0534683098591549</v>
      </c>
      <c r="R493" s="14">
        <f t="shared" si="169"/>
        <v>70.989999999999995</v>
      </c>
      <c r="S493" s="16" t="str">
        <f>LEFT(P493,4)</f>
        <v>food</v>
      </c>
      <c r="T493" s="16" t="str">
        <f>RIGHT(P493,11)</f>
        <v>food trucks</v>
      </c>
    </row>
    <row r="494" spans="1:20">
      <c r="A494">
        <v>492</v>
      </c>
      <c r="B494" t="s">
        <v>555</v>
      </c>
      <c r="C494" s="3" t="s">
        <v>557</v>
      </c>
      <c r="D494">
        <v>191000</v>
      </c>
      <c r="E494">
        <v>45831</v>
      </c>
      <c r="F494" s="13" t="s">
        <v>27</v>
      </c>
      <c r="G494">
        <v>595</v>
      </c>
      <c r="H494" t="s">
        <v>2000</v>
      </c>
      <c r="I494" t="s">
        <v>2001</v>
      </c>
      <c r="J494">
        <v>1275886800</v>
      </c>
      <c r="K494">
        <v>1278910800</v>
      </c>
      <c r="L494" s="20">
        <f t="shared" si="167"/>
        <v>40336.208333333336</v>
      </c>
      <c r="M494" s="20">
        <f t="shared" si="168"/>
        <v>40371.208333333336</v>
      </c>
      <c r="N494" t="b">
        <v>1</v>
      </c>
      <c r="O494" t="b">
        <v>1</v>
      </c>
      <c r="P494" t="s">
        <v>2021</v>
      </c>
      <c r="Q494" s="8">
        <f t="shared" si="164"/>
        <v>0.23995287958115183</v>
      </c>
      <c r="R494" s="14">
        <f t="shared" si="169"/>
        <v>77.03</v>
      </c>
      <c r="S494" s="18" t="str">
        <f>LEFT(P494,12)</f>
        <v>film &amp; video</v>
      </c>
      <c r="T494" s="16" t="str">
        <f>_xlfn.TEXTAFTER(P494,"/",,TRUE,TRUE)</f>
        <v>shorts</v>
      </c>
    </row>
    <row r="495" spans="1:20">
      <c r="A495">
        <v>493</v>
      </c>
      <c r="B495" t="s">
        <v>14</v>
      </c>
      <c r="C495" s="3" t="s">
        <v>15</v>
      </c>
      <c r="D495">
        <v>900</v>
      </c>
      <c r="E495">
        <v>6514</v>
      </c>
      <c r="F495" s="13" t="s">
        <v>8</v>
      </c>
      <c r="G495">
        <v>64</v>
      </c>
      <c r="H495" t="s">
        <v>2000</v>
      </c>
      <c r="I495" t="s">
        <v>2001</v>
      </c>
      <c r="J495">
        <v>1561784400</v>
      </c>
      <c r="K495">
        <v>1562907600</v>
      </c>
      <c r="L495" s="20">
        <f t="shared" si="167"/>
        <v>43645.208333333328</v>
      </c>
      <c r="M495" s="20">
        <f t="shared" si="168"/>
        <v>43658.208333333328</v>
      </c>
      <c r="N495" t="b">
        <v>0</v>
      </c>
      <c r="O495" t="b">
        <v>0</v>
      </c>
      <c r="P495" t="s">
        <v>2025</v>
      </c>
      <c r="Q495" s="8">
        <f t="shared" si="164"/>
        <v>7.2377777777777776</v>
      </c>
      <c r="R495" s="14">
        <f t="shared" si="169"/>
        <v>101.78</v>
      </c>
      <c r="S495" s="16" t="str">
        <f>LEFT(P495,11)</f>
        <v>photography</v>
      </c>
      <c r="T495" s="16" t="str">
        <f>_xlfn.TEXTAFTER(P495,"/",1,1,1)</f>
        <v>photography books</v>
      </c>
    </row>
    <row r="496" spans="1:20">
      <c r="A496">
        <v>494</v>
      </c>
      <c r="B496" t="s">
        <v>775</v>
      </c>
      <c r="C496" s="3" t="s">
        <v>776</v>
      </c>
      <c r="D496">
        <v>2500</v>
      </c>
      <c r="E496">
        <v>13684</v>
      </c>
      <c r="F496" s="13" t="s">
        <v>8</v>
      </c>
      <c r="G496">
        <v>268</v>
      </c>
      <c r="H496" t="s">
        <v>2000</v>
      </c>
      <c r="I496" t="s">
        <v>2001</v>
      </c>
      <c r="J496">
        <v>1332392400</v>
      </c>
      <c r="K496">
        <v>1332478800</v>
      </c>
      <c r="L496" s="20">
        <f t="shared" si="167"/>
        <v>40990.208333333336</v>
      </c>
      <c r="M496" s="20">
        <f t="shared" si="168"/>
        <v>40991.208333333336</v>
      </c>
      <c r="N496" t="b">
        <v>0</v>
      </c>
      <c r="O496" t="b">
        <v>0</v>
      </c>
      <c r="P496" t="s">
        <v>2015</v>
      </c>
      <c r="Q496" s="8">
        <f t="shared" si="164"/>
        <v>5.4736000000000002</v>
      </c>
      <c r="R496" s="14">
        <f t="shared" si="169"/>
        <v>51.06</v>
      </c>
      <c r="S496" s="16" t="str">
        <f>LEFT(P496,10)</f>
        <v>technology</v>
      </c>
      <c r="T496" s="16" t="str">
        <f>_xlfn.TEXTAFTER(P496,"/",1,1,1)</f>
        <v>wearables</v>
      </c>
    </row>
    <row r="497" spans="1:20">
      <c r="A497">
        <v>495</v>
      </c>
      <c r="B497" t="s">
        <v>121</v>
      </c>
      <c r="C497" s="3" t="s">
        <v>122</v>
      </c>
      <c r="D497">
        <v>3200</v>
      </c>
      <c r="E497">
        <v>13264</v>
      </c>
      <c r="F497" s="13" t="s">
        <v>8</v>
      </c>
      <c r="G497">
        <v>195</v>
      </c>
      <c r="H497" t="s">
        <v>2007</v>
      </c>
      <c r="I497" t="s">
        <v>2008</v>
      </c>
      <c r="J497">
        <v>1402376400</v>
      </c>
      <c r="K497">
        <v>1402722000</v>
      </c>
      <c r="L497" s="20">
        <f t="shared" si="167"/>
        <v>41800.208333333336</v>
      </c>
      <c r="M497" s="20">
        <f t="shared" si="168"/>
        <v>41804.208333333336</v>
      </c>
      <c r="N497" t="b">
        <v>0</v>
      </c>
      <c r="O497" t="b">
        <v>0</v>
      </c>
      <c r="P497" t="s">
        <v>2006</v>
      </c>
      <c r="Q497" s="8">
        <f t="shared" si="164"/>
        <v>4.1449999999999996</v>
      </c>
      <c r="R497" s="14">
        <f t="shared" si="169"/>
        <v>68.02</v>
      </c>
      <c r="S497" s="16" t="str">
        <f>LEFT(P497,7)</f>
        <v>theater</v>
      </c>
      <c r="T497" s="16" t="str">
        <f>_xlfn.TEXTAFTER(P497,"/",1,1,1)</f>
        <v>plays</v>
      </c>
    </row>
    <row r="498" spans="1:20">
      <c r="A498">
        <v>496</v>
      </c>
      <c r="B498" t="s">
        <v>1182</v>
      </c>
      <c r="C498" s="3" t="s">
        <v>1183</v>
      </c>
      <c r="D498">
        <v>183800</v>
      </c>
      <c r="E498">
        <v>1667</v>
      </c>
      <c r="F498" s="13" t="s">
        <v>11</v>
      </c>
      <c r="G498">
        <v>54</v>
      </c>
      <c r="H498" t="s">
        <v>2000</v>
      </c>
      <c r="I498" t="s">
        <v>2001</v>
      </c>
      <c r="J498">
        <v>1495342800</v>
      </c>
      <c r="K498">
        <v>1496811600</v>
      </c>
      <c r="L498" s="20">
        <f t="shared" si="167"/>
        <v>42876.208333333328</v>
      </c>
      <c r="M498" s="20">
        <f t="shared" si="168"/>
        <v>42893.208333333328</v>
      </c>
      <c r="N498" t="b">
        <v>0</v>
      </c>
      <c r="O498" t="b">
        <v>0</v>
      </c>
      <c r="P498" t="s">
        <v>2017</v>
      </c>
      <c r="Q498" s="8">
        <f t="shared" si="164"/>
        <v>9.0696409140369975E-3</v>
      </c>
      <c r="R498" s="14">
        <f t="shared" si="169"/>
        <v>30.87</v>
      </c>
      <c r="S498" s="18" t="str">
        <f>LEFT(P498,12)</f>
        <v>film &amp; video</v>
      </c>
      <c r="T498" s="16" t="str">
        <f>_xlfn.TEXTAFTER(P498,"/",,TRUE,TRUE)</f>
        <v>animation</v>
      </c>
    </row>
    <row r="499" spans="1:20">
      <c r="A499">
        <v>497</v>
      </c>
      <c r="B499" t="s">
        <v>1021</v>
      </c>
      <c r="C499" s="3" t="s">
        <v>1022</v>
      </c>
      <c r="D499">
        <v>9800</v>
      </c>
      <c r="E499">
        <v>3349</v>
      </c>
      <c r="F499" s="13" t="s">
        <v>11</v>
      </c>
      <c r="G499">
        <v>120</v>
      </c>
      <c r="H499" t="s">
        <v>2000</v>
      </c>
      <c r="I499" t="s">
        <v>2001</v>
      </c>
      <c r="J499">
        <v>1482213600</v>
      </c>
      <c r="K499">
        <v>1482213600</v>
      </c>
      <c r="L499" s="20">
        <f t="shared" si="167"/>
        <v>42724.25</v>
      </c>
      <c r="M499" s="20">
        <f t="shared" si="168"/>
        <v>42724.25</v>
      </c>
      <c r="N499" t="b">
        <v>0</v>
      </c>
      <c r="O499" t="b">
        <v>1</v>
      </c>
      <c r="P499" t="s">
        <v>2015</v>
      </c>
      <c r="Q499" s="8">
        <f t="shared" si="164"/>
        <v>0.34173469387755101</v>
      </c>
      <c r="R499" s="14">
        <f t="shared" si="169"/>
        <v>27.91</v>
      </c>
      <c r="S499" s="16" t="str">
        <f t="shared" ref="S499:S500" si="183">LEFT(P499,10)</f>
        <v>technology</v>
      </c>
      <c r="T499" s="16" t="str">
        <f t="shared" ref="T499:T500" si="184">_xlfn.TEXTAFTER(P499,"/",1,1,1)</f>
        <v>wearables</v>
      </c>
    </row>
    <row r="500" spans="1:20">
      <c r="A500">
        <v>498</v>
      </c>
      <c r="B500" t="s">
        <v>1612</v>
      </c>
      <c r="C500" s="3" t="s">
        <v>1613</v>
      </c>
      <c r="D500">
        <v>193400</v>
      </c>
      <c r="E500">
        <v>46317</v>
      </c>
      <c r="F500" s="13" t="s">
        <v>11</v>
      </c>
      <c r="G500">
        <v>579</v>
      </c>
      <c r="H500" t="s">
        <v>2007</v>
      </c>
      <c r="I500" t="s">
        <v>2008</v>
      </c>
      <c r="J500">
        <v>1420092000</v>
      </c>
      <c r="K500">
        <v>1420264800</v>
      </c>
      <c r="L500" s="20">
        <f t="shared" si="167"/>
        <v>42005.25</v>
      </c>
      <c r="M500" s="20">
        <f t="shared" si="168"/>
        <v>42007.25</v>
      </c>
      <c r="N500" t="b">
        <v>0</v>
      </c>
      <c r="O500" t="b">
        <v>0</v>
      </c>
      <c r="P500" t="s">
        <v>2005</v>
      </c>
      <c r="Q500" s="8">
        <f t="shared" si="164"/>
        <v>0.239488107549121</v>
      </c>
      <c r="R500" s="14">
        <f t="shared" si="169"/>
        <v>79.989999999999995</v>
      </c>
      <c r="S500" s="16" t="str">
        <f t="shared" si="183"/>
        <v>technology</v>
      </c>
      <c r="T500" s="16" t="str">
        <f t="shared" si="184"/>
        <v>web</v>
      </c>
    </row>
    <row r="501" spans="1:20" ht="31.5">
      <c r="A501">
        <v>499</v>
      </c>
      <c r="B501" t="s">
        <v>807</v>
      </c>
      <c r="C501" s="3" t="s">
        <v>808</v>
      </c>
      <c r="D501">
        <v>163800</v>
      </c>
      <c r="E501">
        <v>78743</v>
      </c>
      <c r="F501" s="13" t="s">
        <v>11</v>
      </c>
      <c r="G501">
        <v>2072</v>
      </c>
      <c r="H501" t="s">
        <v>2000</v>
      </c>
      <c r="I501" t="s">
        <v>2001</v>
      </c>
      <c r="J501">
        <v>1458018000</v>
      </c>
      <c r="K501">
        <v>1458450000</v>
      </c>
      <c r="L501" s="20">
        <f t="shared" si="167"/>
        <v>42444.208333333328</v>
      </c>
      <c r="M501" s="20">
        <f t="shared" si="168"/>
        <v>42449.208333333328</v>
      </c>
      <c r="N501" t="b">
        <v>0</v>
      </c>
      <c r="O501" t="b">
        <v>1</v>
      </c>
      <c r="P501" t="s">
        <v>2011</v>
      </c>
      <c r="Q501" s="8">
        <f t="shared" si="164"/>
        <v>0.48072649572649573</v>
      </c>
      <c r="R501" s="14">
        <f t="shared" si="169"/>
        <v>38</v>
      </c>
      <c r="S501" s="18" t="str">
        <f>LEFT(P501,12)</f>
        <v>film &amp; video</v>
      </c>
      <c r="T501" s="16" t="str">
        <f>_xlfn.TEXTAFTER(P501,"/",,TRUE,TRUE)</f>
        <v>documentary</v>
      </c>
    </row>
    <row r="502" spans="1:20">
      <c r="A502">
        <v>500</v>
      </c>
      <c r="B502" t="s">
        <v>1778</v>
      </c>
      <c r="C502" s="3" t="s">
        <v>1779</v>
      </c>
      <c r="D502">
        <v>100</v>
      </c>
      <c r="E502">
        <v>0</v>
      </c>
      <c r="F502" s="13" t="s">
        <v>11</v>
      </c>
      <c r="G502">
        <v>0</v>
      </c>
      <c r="H502" t="s">
        <v>2000</v>
      </c>
      <c r="I502" t="s">
        <v>2001</v>
      </c>
      <c r="J502">
        <v>1367384400</v>
      </c>
      <c r="K502">
        <v>1369803600</v>
      </c>
      <c r="L502" s="20">
        <f t="shared" si="167"/>
        <v>41395.208333333336</v>
      </c>
      <c r="M502" s="20">
        <f t="shared" si="168"/>
        <v>41423.208333333336</v>
      </c>
      <c r="N502" t="b">
        <v>0</v>
      </c>
      <c r="O502" t="b">
        <v>1</v>
      </c>
      <c r="P502" t="s">
        <v>2006</v>
      </c>
      <c r="Q502" s="8">
        <f t="shared" si="164"/>
        <v>0</v>
      </c>
      <c r="R502" s="14">
        <v>0</v>
      </c>
      <c r="S502" s="16" t="str">
        <f>LEFT(P502,7)</f>
        <v>theater</v>
      </c>
      <c r="T502" s="16" t="str">
        <f>_xlfn.TEXTAFTER(P502,"/",1,1,1)</f>
        <v>plays</v>
      </c>
    </row>
    <row r="503" spans="1:20">
      <c r="A503">
        <v>501</v>
      </c>
      <c r="B503" t="s">
        <v>1106</v>
      </c>
      <c r="C503" s="3" t="s">
        <v>1107</v>
      </c>
      <c r="D503">
        <v>153600</v>
      </c>
      <c r="E503">
        <v>107743</v>
      </c>
      <c r="F503" s="13" t="s">
        <v>11</v>
      </c>
      <c r="G503">
        <v>1796</v>
      </c>
      <c r="H503" t="s">
        <v>2000</v>
      </c>
      <c r="I503" t="s">
        <v>2001</v>
      </c>
      <c r="J503">
        <v>1363064400</v>
      </c>
      <c r="K503">
        <v>1363237200</v>
      </c>
      <c r="L503" s="20">
        <f t="shared" si="167"/>
        <v>41345.208333333336</v>
      </c>
      <c r="M503" s="20">
        <f t="shared" si="168"/>
        <v>41347.208333333336</v>
      </c>
      <c r="N503" t="b">
        <v>0</v>
      </c>
      <c r="O503" t="b">
        <v>0</v>
      </c>
      <c r="P503" t="s">
        <v>2011</v>
      </c>
      <c r="Q503" s="8">
        <f t="shared" si="164"/>
        <v>0.70145182291666663</v>
      </c>
      <c r="R503" s="14">
        <f t="shared" ref="R503:R566" si="185">ROUND(E503/G503, 2)</f>
        <v>59.99</v>
      </c>
      <c r="S503" s="18" t="str">
        <f>LEFT(P503,12)</f>
        <v>film &amp; video</v>
      </c>
      <c r="T503" s="16" t="str">
        <f>_xlfn.TEXTAFTER(P503,"/",,TRUE,TRUE)</f>
        <v>documentary</v>
      </c>
    </row>
    <row r="504" spans="1:20">
      <c r="A504">
        <v>502</v>
      </c>
      <c r="B504" t="s">
        <v>843</v>
      </c>
      <c r="C504" s="3" t="s">
        <v>845</v>
      </c>
      <c r="D504">
        <v>1300</v>
      </c>
      <c r="E504">
        <v>6889</v>
      </c>
      <c r="F504" s="13" t="s">
        <v>8</v>
      </c>
      <c r="G504">
        <v>186</v>
      </c>
      <c r="H504" t="s">
        <v>2003</v>
      </c>
      <c r="I504" t="s">
        <v>2004</v>
      </c>
      <c r="J504">
        <v>1343365200</v>
      </c>
      <c r="K504">
        <v>1345870800</v>
      </c>
      <c r="L504" s="20">
        <f t="shared" si="167"/>
        <v>41117.208333333336</v>
      </c>
      <c r="M504" s="20">
        <f t="shared" si="168"/>
        <v>41146.208333333336</v>
      </c>
      <c r="N504" t="b">
        <v>0</v>
      </c>
      <c r="O504" t="b">
        <v>1</v>
      </c>
      <c r="P504" t="s">
        <v>2018</v>
      </c>
      <c r="Q504" s="8">
        <f t="shared" si="164"/>
        <v>5.2992307692307694</v>
      </c>
      <c r="R504" s="14">
        <f t="shared" si="185"/>
        <v>37.04</v>
      </c>
      <c r="S504" s="18"/>
      <c r="T504" s="16" t="str">
        <f>_xlfn.TEXTAFTER(P504,"/",,TRUE,TRUE)</f>
        <v>video games</v>
      </c>
    </row>
    <row r="505" spans="1:20" ht="31.5">
      <c r="A505">
        <v>503</v>
      </c>
      <c r="B505" t="s">
        <v>346</v>
      </c>
      <c r="C505" s="3" t="s">
        <v>347</v>
      </c>
      <c r="D505">
        <v>25500</v>
      </c>
      <c r="E505">
        <v>45983</v>
      </c>
      <c r="F505" s="13" t="s">
        <v>8</v>
      </c>
      <c r="G505">
        <v>460</v>
      </c>
      <c r="H505" t="s">
        <v>2000</v>
      </c>
      <c r="I505" t="s">
        <v>2001</v>
      </c>
      <c r="J505">
        <v>1435726800</v>
      </c>
      <c r="K505">
        <v>1437454800</v>
      </c>
      <c r="L505" s="20">
        <f t="shared" si="167"/>
        <v>42186.208333333328</v>
      </c>
      <c r="M505" s="20">
        <f t="shared" si="168"/>
        <v>42206.208333333328</v>
      </c>
      <c r="N505" t="b">
        <v>0</v>
      </c>
      <c r="O505" t="b">
        <v>0</v>
      </c>
      <c r="P505" t="s">
        <v>2013</v>
      </c>
      <c r="Q505" s="8">
        <f t="shared" si="164"/>
        <v>1.8032549019607844</v>
      </c>
      <c r="R505" s="14">
        <f t="shared" si="185"/>
        <v>99.96</v>
      </c>
      <c r="S505" s="18" t="str">
        <f>LEFT(P505,12)</f>
        <v>film &amp; video</v>
      </c>
      <c r="T505" s="16" t="str">
        <f>_xlfn.TEXTAFTER(P505,"/",,TRUE,TRUE)</f>
        <v>drama</v>
      </c>
    </row>
    <row r="506" spans="1:20">
      <c r="A506">
        <v>504</v>
      </c>
      <c r="B506" t="s">
        <v>1638</v>
      </c>
      <c r="C506" s="3" t="s">
        <v>1639</v>
      </c>
      <c r="D506">
        <v>7500</v>
      </c>
      <c r="E506">
        <v>6924</v>
      </c>
      <c r="F506" s="13" t="s">
        <v>11</v>
      </c>
      <c r="G506">
        <v>62</v>
      </c>
      <c r="H506" t="s">
        <v>2022</v>
      </c>
      <c r="I506" t="s">
        <v>2023</v>
      </c>
      <c r="J506">
        <v>1431925200</v>
      </c>
      <c r="K506">
        <v>1432011600</v>
      </c>
      <c r="L506" s="20">
        <f t="shared" si="167"/>
        <v>42142.208333333328</v>
      </c>
      <c r="M506" s="20">
        <f t="shared" si="168"/>
        <v>42143.208333333328</v>
      </c>
      <c r="N506" t="b">
        <v>0</v>
      </c>
      <c r="O506" t="b">
        <v>0</v>
      </c>
      <c r="P506" t="s">
        <v>2002</v>
      </c>
      <c r="Q506" s="8">
        <f t="shared" si="164"/>
        <v>0.92320000000000002</v>
      </c>
      <c r="R506" s="14">
        <f t="shared" si="185"/>
        <v>111.68</v>
      </c>
      <c r="S506" s="16" t="str">
        <f>LEFT(P506,5)</f>
        <v>music</v>
      </c>
      <c r="T506" s="16" t="str">
        <f>_xlfn.TEXTAFTER(P506,"/",1)</f>
        <v>rock</v>
      </c>
    </row>
    <row r="507" spans="1:20">
      <c r="A507">
        <v>505</v>
      </c>
      <c r="B507" t="s">
        <v>836</v>
      </c>
      <c r="C507" s="3" t="s">
        <v>837</v>
      </c>
      <c r="D507">
        <v>89900</v>
      </c>
      <c r="E507">
        <v>12497</v>
      </c>
      <c r="F507" s="13" t="s">
        <v>11</v>
      </c>
      <c r="G507">
        <v>347</v>
      </c>
      <c r="H507" t="s">
        <v>2000</v>
      </c>
      <c r="I507" t="s">
        <v>2001</v>
      </c>
      <c r="J507">
        <v>1362722400</v>
      </c>
      <c r="K507">
        <v>1366347600</v>
      </c>
      <c r="L507" s="20">
        <f t="shared" si="167"/>
        <v>41341.25</v>
      </c>
      <c r="M507" s="20">
        <f t="shared" si="168"/>
        <v>41383.208333333336</v>
      </c>
      <c r="N507" t="b">
        <v>0</v>
      </c>
      <c r="O507" t="b">
        <v>1</v>
      </c>
      <c r="P507" t="s">
        <v>2026</v>
      </c>
      <c r="Q507" s="8">
        <f t="shared" si="164"/>
        <v>0.13901001112347053</v>
      </c>
      <c r="R507" s="14">
        <f t="shared" si="185"/>
        <v>36.01</v>
      </c>
      <c r="S507" s="16" t="str">
        <f>LEFT(P507,10)</f>
        <v>publishing</v>
      </c>
      <c r="T507" s="16" t="str">
        <f>_xlfn.TEXTAFTER(P507,"/",1,1,1)</f>
        <v>radio &amp; podcasts</v>
      </c>
    </row>
    <row r="508" spans="1:20">
      <c r="A508">
        <v>506</v>
      </c>
      <c r="B508" t="s">
        <v>1459</v>
      </c>
      <c r="C508" s="3" t="s">
        <v>1460</v>
      </c>
      <c r="D508">
        <v>18000</v>
      </c>
      <c r="E508">
        <v>166874</v>
      </c>
      <c r="F508" s="13" t="s">
        <v>8</v>
      </c>
      <c r="G508">
        <v>2528</v>
      </c>
      <c r="H508" t="s">
        <v>2000</v>
      </c>
      <c r="I508" t="s">
        <v>2001</v>
      </c>
      <c r="J508">
        <v>1511416800</v>
      </c>
      <c r="K508">
        <v>1512885600</v>
      </c>
      <c r="L508" s="20">
        <f t="shared" si="167"/>
        <v>43062.25</v>
      </c>
      <c r="M508" s="20">
        <f t="shared" si="168"/>
        <v>43079.25</v>
      </c>
      <c r="N508" t="b">
        <v>0</v>
      </c>
      <c r="O508" t="b">
        <v>1</v>
      </c>
      <c r="P508" t="s">
        <v>2006</v>
      </c>
      <c r="Q508" s="8">
        <f t="shared" si="164"/>
        <v>9.2707777777777771</v>
      </c>
      <c r="R508" s="14">
        <f t="shared" si="185"/>
        <v>66.010000000000005</v>
      </c>
      <c r="S508" s="16" t="str">
        <f>LEFT(P508,7)</f>
        <v>theater</v>
      </c>
      <c r="T508" s="16" t="str">
        <f>_xlfn.TEXTAFTER(P508,"/",1,1,1)</f>
        <v>plays</v>
      </c>
    </row>
    <row r="509" spans="1:20" ht="31.5">
      <c r="A509">
        <v>507</v>
      </c>
      <c r="B509" t="s">
        <v>1766</v>
      </c>
      <c r="C509" s="3" t="s">
        <v>1767</v>
      </c>
      <c r="D509">
        <v>2100</v>
      </c>
      <c r="E509">
        <v>837</v>
      </c>
      <c r="F509" s="13" t="s">
        <v>11</v>
      </c>
      <c r="G509">
        <v>19</v>
      </c>
      <c r="H509" t="s">
        <v>2000</v>
      </c>
      <c r="I509" t="s">
        <v>2001</v>
      </c>
      <c r="J509">
        <v>1365483600</v>
      </c>
      <c r="K509">
        <v>1369717200</v>
      </c>
      <c r="L509" s="20">
        <f t="shared" si="167"/>
        <v>41373.208333333336</v>
      </c>
      <c r="M509" s="20">
        <f t="shared" si="168"/>
        <v>41422.208333333336</v>
      </c>
      <c r="N509" t="b">
        <v>0</v>
      </c>
      <c r="O509" t="b">
        <v>1</v>
      </c>
      <c r="P509" t="s">
        <v>2005</v>
      </c>
      <c r="Q509" s="8">
        <f t="shared" si="164"/>
        <v>0.39857142857142858</v>
      </c>
      <c r="R509" s="14">
        <f t="shared" si="185"/>
        <v>44.05</v>
      </c>
      <c r="S509" s="16" t="str">
        <f>LEFT(P509,10)</f>
        <v>technology</v>
      </c>
      <c r="T509" s="16" t="str">
        <f>_xlfn.TEXTAFTER(P509,"/",1,1,1)</f>
        <v>web</v>
      </c>
    </row>
    <row r="510" spans="1:20">
      <c r="A510">
        <v>508</v>
      </c>
      <c r="B510" t="s">
        <v>1446</v>
      </c>
      <c r="C510" s="3" t="s">
        <v>1447</v>
      </c>
      <c r="D510">
        <v>172700</v>
      </c>
      <c r="E510">
        <v>193820</v>
      </c>
      <c r="F510" s="13" t="s">
        <v>8</v>
      </c>
      <c r="G510">
        <v>3657</v>
      </c>
      <c r="H510" t="s">
        <v>2000</v>
      </c>
      <c r="I510" t="s">
        <v>2001</v>
      </c>
      <c r="J510">
        <v>1532840400</v>
      </c>
      <c r="K510">
        <v>1534654800</v>
      </c>
      <c r="L510" s="20">
        <f t="shared" si="167"/>
        <v>43310.208333333328</v>
      </c>
      <c r="M510" s="20">
        <f t="shared" si="168"/>
        <v>43331.208333333328</v>
      </c>
      <c r="N510" t="b">
        <v>0</v>
      </c>
      <c r="O510" t="b">
        <v>0</v>
      </c>
      <c r="P510" t="s">
        <v>2006</v>
      </c>
      <c r="Q510" s="8">
        <f t="shared" si="164"/>
        <v>1.1222929936305732</v>
      </c>
      <c r="R510" s="14">
        <f t="shared" si="185"/>
        <v>53</v>
      </c>
      <c r="S510" s="16" t="str">
        <f t="shared" ref="S510:S511" si="186">LEFT(P510,7)</f>
        <v>theater</v>
      </c>
      <c r="T510" s="16" t="str">
        <f t="shared" ref="T510:T511" si="187">_xlfn.TEXTAFTER(P510,"/",1,1,1)</f>
        <v>plays</v>
      </c>
    </row>
    <row r="511" spans="1:20">
      <c r="A511">
        <v>509</v>
      </c>
      <c r="B511" t="s">
        <v>1870</v>
      </c>
      <c r="C511" s="3" t="s">
        <v>1872</v>
      </c>
      <c r="D511">
        <v>168500</v>
      </c>
      <c r="E511">
        <v>119510</v>
      </c>
      <c r="F511" s="13" t="s">
        <v>11</v>
      </c>
      <c r="G511">
        <v>1258</v>
      </c>
      <c r="H511" t="s">
        <v>2000</v>
      </c>
      <c r="I511" t="s">
        <v>2001</v>
      </c>
      <c r="J511">
        <v>1336194000</v>
      </c>
      <c r="K511">
        <v>1337058000</v>
      </c>
      <c r="L511" s="20">
        <f t="shared" si="167"/>
        <v>41034.208333333336</v>
      </c>
      <c r="M511" s="20">
        <f t="shared" si="168"/>
        <v>41044.208333333336</v>
      </c>
      <c r="N511" t="b">
        <v>0</v>
      </c>
      <c r="O511" t="b">
        <v>0</v>
      </c>
      <c r="P511" t="s">
        <v>2006</v>
      </c>
      <c r="Q511" s="8">
        <f t="shared" si="164"/>
        <v>0.70925816023738875</v>
      </c>
      <c r="R511" s="14">
        <f t="shared" si="185"/>
        <v>95</v>
      </c>
      <c r="S511" s="16" t="str">
        <f t="shared" si="186"/>
        <v>theater</v>
      </c>
      <c r="T511" s="16" t="str">
        <f t="shared" si="187"/>
        <v>plays</v>
      </c>
    </row>
    <row r="512" spans="1:20">
      <c r="A512">
        <v>510</v>
      </c>
      <c r="B512" t="s">
        <v>139</v>
      </c>
      <c r="C512" s="3" t="s">
        <v>140</v>
      </c>
      <c r="D512">
        <v>7800</v>
      </c>
      <c r="E512">
        <v>9289</v>
      </c>
      <c r="F512" s="13" t="s">
        <v>8</v>
      </c>
      <c r="G512">
        <v>131</v>
      </c>
      <c r="H512" t="s">
        <v>2003</v>
      </c>
      <c r="I512" t="s">
        <v>2004</v>
      </c>
      <c r="J512">
        <v>1527742800</v>
      </c>
      <c r="K512">
        <v>1529816400</v>
      </c>
      <c r="L512" s="20">
        <f t="shared" si="167"/>
        <v>43251.208333333328</v>
      </c>
      <c r="M512" s="20">
        <f t="shared" si="168"/>
        <v>43275.208333333328</v>
      </c>
      <c r="N512" t="b">
        <v>0</v>
      </c>
      <c r="O512" t="b">
        <v>0</v>
      </c>
      <c r="P512" t="s">
        <v>2013</v>
      </c>
      <c r="Q512" s="8">
        <f t="shared" si="164"/>
        <v>1.1908974358974358</v>
      </c>
      <c r="R512" s="14">
        <f t="shared" si="185"/>
        <v>70.91</v>
      </c>
      <c r="S512" s="18" t="str">
        <f>LEFT(P512,12)</f>
        <v>film &amp; video</v>
      </c>
      <c r="T512" s="16" t="str">
        <f>_xlfn.TEXTAFTER(P512,"/",,TRUE,TRUE)</f>
        <v>drama</v>
      </c>
    </row>
    <row r="513" spans="1:20">
      <c r="A513">
        <v>511</v>
      </c>
      <c r="B513" t="s">
        <v>1640</v>
      </c>
      <c r="C513" s="3" t="s">
        <v>1641</v>
      </c>
      <c r="D513">
        <v>147800</v>
      </c>
      <c r="E513">
        <v>35498</v>
      </c>
      <c r="F513" s="13" t="s">
        <v>11</v>
      </c>
      <c r="G513">
        <v>362</v>
      </c>
      <c r="H513" t="s">
        <v>2000</v>
      </c>
      <c r="I513" t="s">
        <v>2001</v>
      </c>
      <c r="J513">
        <v>1564030800</v>
      </c>
      <c r="K513">
        <v>1564894800</v>
      </c>
      <c r="L513" s="20">
        <f t="shared" si="167"/>
        <v>43671.208333333328</v>
      </c>
      <c r="M513" s="20">
        <f t="shared" si="168"/>
        <v>43681.208333333328</v>
      </c>
      <c r="N513" t="b">
        <v>0</v>
      </c>
      <c r="O513" t="b">
        <v>0</v>
      </c>
      <c r="P513" t="s">
        <v>2006</v>
      </c>
      <c r="Q513" s="8">
        <f t="shared" si="164"/>
        <v>0.24017591339648173</v>
      </c>
      <c r="R513" s="14">
        <f t="shared" si="185"/>
        <v>98.06</v>
      </c>
      <c r="S513" s="16" t="str">
        <f>LEFT(P513,7)</f>
        <v>theater</v>
      </c>
      <c r="T513" s="16" t="str">
        <f>_xlfn.TEXTAFTER(P513,"/",1,1,1)</f>
        <v>plays</v>
      </c>
    </row>
    <row r="514" spans="1:20">
      <c r="A514">
        <v>512</v>
      </c>
      <c r="B514" t="s">
        <v>1917</v>
      </c>
      <c r="C514" s="3" t="s">
        <v>1918</v>
      </c>
      <c r="D514">
        <v>9100</v>
      </c>
      <c r="E514">
        <v>12678</v>
      </c>
      <c r="F514" s="13" t="s">
        <v>8</v>
      </c>
      <c r="G514">
        <v>239</v>
      </c>
      <c r="H514" t="s">
        <v>2000</v>
      </c>
      <c r="I514" t="s">
        <v>2001</v>
      </c>
      <c r="J514">
        <v>1404536400</v>
      </c>
      <c r="K514">
        <v>1404622800</v>
      </c>
      <c r="L514" s="20">
        <f t="shared" si="167"/>
        <v>41825.208333333336</v>
      </c>
      <c r="M514" s="20">
        <f t="shared" si="168"/>
        <v>41826.208333333336</v>
      </c>
      <c r="N514" t="b">
        <v>0</v>
      </c>
      <c r="O514" t="b">
        <v>1</v>
      </c>
      <c r="P514" t="s">
        <v>2018</v>
      </c>
      <c r="Q514" s="8">
        <f t="shared" ref="Q514:Q577" si="188">E514/D514</f>
        <v>1.3931868131868133</v>
      </c>
      <c r="R514" s="14">
        <f t="shared" si="185"/>
        <v>53.05</v>
      </c>
      <c r="S514" s="16" t="str">
        <f>LEFT(P514,5)</f>
        <v>games</v>
      </c>
      <c r="T514" s="16" t="str">
        <f>_xlfn.TEXTAFTER(P514,"/",1,TRUE,TRUE)</f>
        <v>video games</v>
      </c>
    </row>
    <row r="515" spans="1:20">
      <c r="A515">
        <v>513</v>
      </c>
      <c r="B515" t="s">
        <v>692</v>
      </c>
      <c r="C515" s="3" t="s">
        <v>693</v>
      </c>
      <c r="D515">
        <v>8300</v>
      </c>
      <c r="E515">
        <v>3260</v>
      </c>
      <c r="F515" s="13" t="s">
        <v>27</v>
      </c>
      <c r="G515">
        <v>35</v>
      </c>
      <c r="H515" t="s">
        <v>2000</v>
      </c>
      <c r="I515" t="s">
        <v>2001</v>
      </c>
      <c r="J515">
        <v>1284008400</v>
      </c>
      <c r="K515">
        <v>1284181200</v>
      </c>
      <c r="L515" s="20">
        <f t="shared" ref="L515:L578" si="189">(((J515/60)/60)/24)+DATE(1970,1,1)</f>
        <v>40430.208333333336</v>
      </c>
      <c r="M515" s="20">
        <f t="shared" ref="M515:M578" si="190">((K515/60)/60/24)+DATE(1970,1,1)</f>
        <v>40432.208333333336</v>
      </c>
      <c r="N515" t="b">
        <v>0</v>
      </c>
      <c r="O515" t="b">
        <v>0</v>
      </c>
      <c r="P515" t="s">
        <v>2030</v>
      </c>
      <c r="Q515" s="8">
        <f t="shared" si="188"/>
        <v>0.39277108433734942</v>
      </c>
      <c r="R515" s="14">
        <f t="shared" si="185"/>
        <v>93.14</v>
      </c>
      <c r="S515" s="18" t="str">
        <f>LEFT(P515,12)</f>
        <v>film &amp; video</v>
      </c>
      <c r="T515" s="16" t="str">
        <f>_xlfn.TEXTAFTER(P515,"/",,TRUE,TRUE)</f>
        <v>television</v>
      </c>
    </row>
    <row r="516" spans="1:20">
      <c r="A516">
        <v>514</v>
      </c>
      <c r="B516" t="s">
        <v>1531</v>
      </c>
      <c r="C516" s="3" t="s">
        <v>1532</v>
      </c>
      <c r="D516">
        <v>138700</v>
      </c>
      <c r="E516">
        <v>31123</v>
      </c>
      <c r="F516" s="13" t="s">
        <v>27</v>
      </c>
      <c r="G516">
        <v>528</v>
      </c>
      <c r="H516" t="s">
        <v>2019</v>
      </c>
      <c r="I516" t="s">
        <v>2020</v>
      </c>
      <c r="J516">
        <v>1386309600</v>
      </c>
      <c r="K516">
        <v>1386741600</v>
      </c>
      <c r="L516" s="20">
        <f t="shared" si="189"/>
        <v>41614.25</v>
      </c>
      <c r="M516" s="20">
        <f t="shared" si="190"/>
        <v>41619.25</v>
      </c>
      <c r="N516" t="b">
        <v>0</v>
      </c>
      <c r="O516" t="b">
        <v>1</v>
      </c>
      <c r="P516" t="s">
        <v>2002</v>
      </c>
      <c r="Q516" s="8">
        <f t="shared" si="188"/>
        <v>0.22439077144917088</v>
      </c>
      <c r="R516" s="14">
        <f t="shared" si="185"/>
        <v>58.95</v>
      </c>
      <c r="S516" s="16" t="str">
        <f>LEFT(P516,5)</f>
        <v>music</v>
      </c>
      <c r="T516" s="16" t="str">
        <f>_xlfn.TEXTAFTER(P516,"/",1)</f>
        <v>rock</v>
      </c>
    </row>
    <row r="517" spans="1:20">
      <c r="A517">
        <v>515</v>
      </c>
      <c r="B517" t="s">
        <v>372</v>
      </c>
      <c r="C517" s="3" t="s">
        <v>373</v>
      </c>
      <c r="D517">
        <v>8600</v>
      </c>
      <c r="E517">
        <v>4797</v>
      </c>
      <c r="F517" s="13" t="s">
        <v>11</v>
      </c>
      <c r="G517">
        <v>133</v>
      </c>
      <c r="H517" t="s">
        <v>1997</v>
      </c>
      <c r="I517" t="s">
        <v>1998</v>
      </c>
      <c r="J517">
        <v>1324620000</v>
      </c>
      <c r="K517">
        <v>1324792800</v>
      </c>
      <c r="L517" s="20">
        <f t="shared" si="189"/>
        <v>40900.25</v>
      </c>
      <c r="M517" s="20">
        <f t="shared" si="190"/>
        <v>40902.25</v>
      </c>
      <c r="N517" t="b">
        <v>0</v>
      </c>
      <c r="O517" t="b">
        <v>1</v>
      </c>
      <c r="P517" t="s">
        <v>2006</v>
      </c>
      <c r="Q517" s="8">
        <f t="shared" si="188"/>
        <v>0.55779069767441858</v>
      </c>
      <c r="R517" s="14">
        <f t="shared" si="185"/>
        <v>36.07</v>
      </c>
      <c r="S517" s="16" t="str">
        <f>LEFT(P517,7)</f>
        <v>theater</v>
      </c>
      <c r="T517" s="16" t="str">
        <f>_xlfn.TEXTAFTER(P517,"/",1,1,1)</f>
        <v>plays</v>
      </c>
    </row>
    <row r="518" spans="1:20">
      <c r="A518">
        <v>516</v>
      </c>
      <c r="B518" t="s">
        <v>1184</v>
      </c>
      <c r="C518" s="3" t="s">
        <v>1185</v>
      </c>
      <c r="D518">
        <v>125400</v>
      </c>
      <c r="E518">
        <v>53324</v>
      </c>
      <c r="F518" s="13" t="s">
        <v>11</v>
      </c>
      <c r="G518">
        <v>846</v>
      </c>
      <c r="H518" t="s">
        <v>2000</v>
      </c>
      <c r="I518" t="s">
        <v>2001</v>
      </c>
      <c r="J518">
        <v>1281070800</v>
      </c>
      <c r="K518">
        <v>1284354000</v>
      </c>
      <c r="L518" s="20">
        <f t="shared" si="189"/>
        <v>40396.208333333336</v>
      </c>
      <c r="M518" s="20">
        <f t="shared" si="190"/>
        <v>40434.208333333336</v>
      </c>
      <c r="N518" t="b">
        <v>0</v>
      </c>
      <c r="O518" t="b">
        <v>0</v>
      </c>
      <c r="P518" t="s">
        <v>2016</v>
      </c>
      <c r="Q518" s="8">
        <f t="shared" si="188"/>
        <v>0.42523125996810207</v>
      </c>
      <c r="R518" s="14">
        <f t="shared" si="185"/>
        <v>63.03</v>
      </c>
      <c r="S518" s="16" t="str">
        <f>LEFT(P518,10)</f>
        <v>publishing</v>
      </c>
      <c r="T518" s="16" t="str">
        <f>_xlfn.TEXTAFTER(P518,"/",1,1,1)</f>
        <v>nonfiction</v>
      </c>
    </row>
    <row r="519" spans="1:20">
      <c r="A519">
        <v>517</v>
      </c>
      <c r="B519" t="s">
        <v>1387</v>
      </c>
      <c r="C519" s="3" t="s">
        <v>1388</v>
      </c>
      <c r="D519">
        <v>5900</v>
      </c>
      <c r="E519">
        <v>6608</v>
      </c>
      <c r="F519" s="13" t="s">
        <v>8</v>
      </c>
      <c r="G519">
        <v>78</v>
      </c>
      <c r="H519" t="s">
        <v>2000</v>
      </c>
      <c r="I519" t="s">
        <v>2001</v>
      </c>
      <c r="J519">
        <v>1493960400</v>
      </c>
      <c r="K519">
        <v>1494392400</v>
      </c>
      <c r="L519" s="20">
        <f t="shared" si="189"/>
        <v>42860.208333333328</v>
      </c>
      <c r="M519" s="20">
        <f t="shared" si="190"/>
        <v>42865.208333333328</v>
      </c>
      <c r="N519" t="b">
        <v>0</v>
      </c>
      <c r="O519" t="b">
        <v>0</v>
      </c>
      <c r="P519" s="16" t="s">
        <v>1999</v>
      </c>
      <c r="Q519" s="8">
        <f t="shared" si="188"/>
        <v>1.1200000000000001</v>
      </c>
      <c r="R519" s="14">
        <f t="shared" si="185"/>
        <v>84.72</v>
      </c>
      <c r="S519" s="16" t="str">
        <f>LEFT(P519,4)</f>
        <v>food</v>
      </c>
      <c r="T519" s="16" t="str">
        <f>RIGHT(P519,11)</f>
        <v>food trucks</v>
      </c>
    </row>
    <row r="520" spans="1:20" ht="31.5">
      <c r="A520">
        <v>518</v>
      </c>
      <c r="B520" t="s">
        <v>1385</v>
      </c>
      <c r="C520" s="3" t="s">
        <v>1386</v>
      </c>
      <c r="D520">
        <v>8800</v>
      </c>
      <c r="E520">
        <v>622</v>
      </c>
      <c r="F520" s="13" t="s">
        <v>11</v>
      </c>
      <c r="G520">
        <v>10</v>
      </c>
      <c r="H520" t="s">
        <v>2000</v>
      </c>
      <c r="I520" t="s">
        <v>2001</v>
      </c>
      <c r="J520">
        <v>1519365600</v>
      </c>
      <c r="K520">
        <v>1519538400</v>
      </c>
      <c r="L520" s="20">
        <f t="shared" si="189"/>
        <v>43154.25</v>
      </c>
      <c r="M520" s="20">
        <f t="shared" si="190"/>
        <v>43156.25</v>
      </c>
      <c r="N520" t="b">
        <v>0</v>
      </c>
      <c r="O520" t="b">
        <v>1</v>
      </c>
      <c r="P520" t="s">
        <v>2017</v>
      </c>
      <c r="Q520" s="8">
        <f t="shared" si="188"/>
        <v>7.0681818181818179E-2</v>
      </c>
      <c r="R520" s="14">
        <f t="shared" si="185"/>
        <v>62.2</v>
      </c>
      <c r="S520" s="18" t="str">
        <f>LEFT(P520,12)</f>
        <v>film &amp; video</v>
      </c>
      <c r="T520" s="16" t="str">
        <f>_xlfn.TEXTAFTER(P520,"/",,TRUE,TRUE)</f>
        <v>animation</v>
      </c>
    </row>
    <row r="521" spans="1:20">
      <c r="A521">
        <v>519</v>
      </c>
      <c r="B521" t="s">
        <v>1053</v>
      </c>
      <c r="C521" s="3" t="s">
        <v>1054</v>
      </c>
      <c r="D521">
        <v>177700</v>
      </c>
      <c r="E521">
        <v>180802</v>
      </c>
      <c r="F521" s="13" t="s">
        <v>8</v>
      </c>
      <c r="G521">
        <v>1773</v>
      </c>
      <c r="H521" t="s">
        <v>2000</v>
      </c>
      <c r="I521" t="s">
        <v>2001</v>
      </c>
      <c r="J521">
        <v>1420696800</v>
      </c>
      <c r="K521">
        <v>1421906400</v>
      </c>
      <c r="L521" s="20">
        <f t="shared" si="189"/>
        <v>42012.25</v>
      </c>
      <c r="M521" s="20">
        <f t="shared" si="190"/>
        <v>42026.25</v>
      </c>
      <c r="N521" t="b">
        <v>0</v>
      </c>
      <c r="O521" t="b">
        <v>1</v>
      </c>
      <c r="P521" t="s">
        <v>2002</v>
      </c>
      <c r="Q521" s="8">
        <f t="shared" si="188"/>
        <v>1.0174563871693867</v>
      </c>
      <c r="R521" s="14">
        <f t="shared" si="185"/>
        <v>101.98</v>
      </c>
      <c r="S521" s="16" t="str">
        <f>LEFT(P521,5)</f>
        <v>music</v>
      </c>
      <c r="T521" s="16" t="str">
        <f>_xlfn.TEXTAFTER(P521,"/",1)</f>
        <v>rock</v>
      </c>
    </row>
    <row r="522" spans="1:20">
      <c r="A522">
        <v>520</v>
      </c>
      <c r="B522" t="s">
        <v>539</v>
      </c>
      <c r="C522" s="3" t="s">
        <v>540</v>
      </c>
      <c r="D522">
        <v>800</v>
      </c>
      <c r="E522">
        <v>3406</v>
      </c>
      <c r="F522" s="13" t="s">
        <v>8</v>
      </c>
      <c r="G522">
        <v>32</v>
      </c>
      <c r="H522" t="s">
        <v>2000</v>
      </c>
      <c r="I522" t="s">
        <v>2001</v>
      </c>
      <c r="J522">
        <v>1555650000</v>
      </c>
      <c r="K522">
        <v>1555909200</v>
      </c>
      <c r="L522" s="20">
        <f t="shared" si="189"/>
        <v>43574.208333333328</v>
      </c>
      <c r="M522" s="20">
        <f t="shared" si="190"/>
        <v>43577.208333333328</v>
      </c>
      <c r="N522" t="b">
        <v>0</v>
      </c>
      <c r="O522" t="b">
        <v>0</v>
      </c>
      <c r="P522" t="s">
        <v>2006</v>
      </c>
      <c r="Q522" s="8">
        <f t="shared" si="188"/>
        <v>4.2575000000000003</v>
      </c>
      <c r="R522" s="14">
        <f t="shared" si="185"/>
        <v>106.44</v>
      </c>
      <c r="S522" s="16" t="str">
        <f>LEFT(P522,7)</f>
        <v>theater</v>
      </c>
      <c r="T522" s="16" t="str">
        <f>_xlfn.TEXTAFTER(P522,"/",1,1,1)</f>
        <v>plays</v>
      </c>
    </row>
    <row r="523" spans="1:20">
      <c r="A523">
        <v>521</v>
      </c>
      <c r="B523" t="s">
        <v>1925</v>
      </c>
      <c r="C523" s="3" t="s">
        <v>128</v>
      </c>
      <c r="D523">
        <v>7600</v>
      </c>
      <c r="E523">
        <v>11061</v>
      </c>
      <c r="F523" s="13" t="s">
        <v>8</v>
      </c>
      <c r="G523">
        <v>369</v>
      </c>
      <c r="H523" t="s">
        <v>2000</v>
      </c>
      <c r="I523" t="s">
        <v>2001</v>
      </c>
      <c r="J523">
        <v>1471928400</v>
      </c>
      <c r="K523">
        <v>1472446800</v>
      </c>
      <c r="L523" s="20">
        <f t="shared" si="189"/>
        <v>42605.208333333328</v>
      </c>
      <c r="M523" s="20">
        <f t="shared" si="190"/>
        <v>42611.208333333328</v>
      </c>
      <c r="N523" t="b">
        <v>0</v>
      </c>
      <c r="O523" t="b">
        <v>1</v>
      </c>
      <c r="P523" t="s">
        <v>2013</v>
      </c>
      <c r="Q523" s="8">
        <f t="shared" si="188"/>
        <v>1.4553947368421052</v>
      </c>
      <c r="R523" s="14">
        <f t="shared" si="185"/>
        <v>29.98</v>
      </c>
      <c r="S523" s="18" t="str">
        <f t="shared" ref="S523:S525" si="191">LEFT(P523,12)</f>
        <v>film &amp; video</v>
      </c>
      <c r="T523" s="16" t="str">
        <f t="shared" ref="T523:T525" si="192">_xlfn.TEXTAFTER(P523,"/",,TRUE,TRUE)</f>
        <v>drama</v>
      </c>
    </row>
    <row r="524" spans="1:20" ht="31.5">
      <c r="A524">
        <v>522</v>
      </c>
      <c r="B524" t="s">
        <v>326</v>
      </c>
      <c r="C524" s="3" t="s">
        <v>327</v>
      </c>
      <c r="D524">
        <v>50500</v>
      </c>
      <c r="E524">
        <v>16389</v>
      </c>
      <c r="F524" s="13" t="s">
        <v>11</v>
      </c>
      <c r="G524">
        <v>191</v>
      </c>
      <c r="H524" t="s">
        <v>2000</v>
      </c>
      <c r="I524" t="s">
        <v>2001</v>
      </c>
      <c r="J524">
        <v>1341291600</v>
      </c>
      <c r="K524">
        <v>1342328400</v>
      </c>
      <c r="L524" s="20">
        <f t="shared" si="189"/>
        <v>41093.208333333336</v>
      </c>
      <c r="M524" s="20">
        <f t="shared" si="190"/>
        <v>41105.208333333336</v>
      </c>
      <c r="N524" t="b">
        <v>0</v>
      </c>
      <c r="O524" t="b">
        <v>0</v>
      </c>
      <c r="P524" t="s">
        <v>2021</v>
      </c>
      <c r="Q524" s="8">
        <f t="shared" si="188"/>
        <v>0.32453465346534655</v>
      </c>
      <c r="R524" s="14">
        <f t="shared" si="185"/>
        <v>85.81</v>
      </c>
      <c r="S524" s="18" t="str">
        <f t="shared" si="191"/>
        <v>film &amp; video</v>
      </c>
      <c r="T524" s="16" t="str">
        <f t="shared" si="192"/>
        <v>shorts</v>
      </c>
    </row>
    <row r="525" spans="1:20">
      <c r="A525">
        <v>523</v>
      </c>
      <c r="B525" t="s">
        <v>1776</v>
      </c>
      <c r="C525" s="3" t="s">
        <v>1777</v>
      </c>
      <c r="D525">
        <v>900</v>
      </c>
      <c r="E525">
        <v>6303</v>
      </c>
      <c r="F525" s="13" t="s">
        <v>8</v>
      </c>
      <c r="G525">
        <v>89</v>
      </c>
      <c r="H525" t="s">
        <v>2000</v>
      </c>
      <c r="I525" t="s">
        <v>2001</v>
      </c>
      <c r="J525">
        <v>1267682400</v>
      </c>
      <c r="K525">
        <v>1268114400</v>
      </c>
      <c r="L525" s="20">
        <f t="shared" si="189"/>
        <v>40241.25</v>
      </c>
      <c r="M525" s="20">
        <f t="shared" si="190"/>
        <v>40246.25</v>
      </c>
      <c r="N525" t="b">
        <v>0</v>
      </c>
      <c r="O525" t="b">
        <v>0</v>
      </c>
      <c r="P525" t="s">
        <v>2021</v>
      </c>
      <c r="Q525" s="8">
        <f t="shared" si="188"/>
        <v>7.003333333333333</v>
      </c>
      <c r="R525" s="14">
        <f t="shared" si="185"/>
        <v>70.819999999999993</v>
      </c>
      <c r="S525" s="18" t="str">
        <f t="shared" si="191"/>
        <v>film &amp; video</v>
      </c>
      <c r="T525" s="16" t="str">
        <f t="shared" si="192"/>
        <v>shorts</v>
      </c>
    </row>
    <row r="526" spans="1:20">
      <c r="A526">
        <v>524</v>
      </c>
      <c r="B526" t="s">
        <v>858</v>
      </c>
      <c r="C526" s="3" t="s">
        <v>859</v>
      </c>
      <c r="D526">
        <v>96700</v>
      </c>
      <c r="E526">
        <v>81136</v>
      </c>
      <c r="F526" s="13" t="s">
        <v>11</v>
      </c>
      <c r="G526">
        <v>1979</v>
      </c>
      <c r="H526" t="s">
        <v>2000</v>
      </c>
      <c r="I526" t="s">
        <v>2001</v>
      </c>
      <c r="J526">
        <v>1272258000</v>
      </c>
      <c r="K526">
        <v>1273381200</v>
      </c>
      <c r="L526" s="20">
        <f t="shared" si="189"/>
        <v>40294.208333333336</v>
      </c>
      <c r="M526" s="20">
        <f t="shared" si="190"/>
        <v>40307.208333333336</v>
      </c>
      <c r="N526" t="b">
        <v>0</v>
      </c>
      <c r="O526" t="b">
        <v>0</v>
      </c>
      <c r="P526" t="s">
        <v>2006</v>
      </c>
      <c r="Q526" s="8">
        <f t="shared" si="188"/>
        <v>0.83904860392967939</v>
      </c>
      <c r="R526" s="14">
        <f t="shared" si="185"/>
        <v>41</v>
      </c>
      <c r="S526" s="16" t="str">
        <f>LEFT(P526,7)</f>
        <v>theater</v>
      </c>
      <c r="T526" s="16" t="str">
        <f>_xlfn.TEXTAFTER(P526,"/",1,1,1)</f>
        <v>plays</v>
      </c>
    </row>
    <row r="527" spans="1:20">
      <c r="A527">
        <v>525</v>
      </c>
      <c r="B527" t="s">
        <v>630</v>
      </c>
      <c r="C527" s="3" t="s">
        <v>631</v>
      </c>
      <c r="D527">
        <v>2100</v>
      </c>
      <c r="E527">
        <v>1768</v>
      </c>
      <c r="F527" s="13" t="s">
        <v>11</v>
      </c>
      <c r="G527">
        <v>63</v>
      </c>
      <c r="H527" t="s">
        <v>2000</v>
      </c>
      <c r="I527" t="s">
        <v>2001</v>
      </c>
      <c r="J527">
        <v>1290492000</v>
      </c>
      <c r="K527">
        <v>1290837600</v>
      </c>
      <c r="L527" s="20">
        <f t="shared" si="189"/>
        <v>40505.25</v>
      </c>
      <c r="M527" s="20">
        <f t="shared" si="190"/>
        <v>40509.25</v>
      </c>
      <c r="N527" t="b">
        <v>0</v>
      </c>
      <c r="O527" t="b">
        <v>0</v>
      </c>
      <c r="P527" t="s">
        <v>2015</v>
      </c>
      <c r="Q527" s="8">
        <f t="shared" si="188"/>
        <v>0.84190476190476193</v>
      </c>
      <c r="R527" s="14">
        <f t="shared" si="185"/>
        <v>28.06</v>
      </c>
      <c r="S527" s="16" t="str">
        <f>LEFT(P527,10)</f>
        <v>technology</v>
      </c>
      <c r="T527" s="16" t="str">
        <f>_xlfn.TEXTAFTER(P527,"/",1,1,1)</f>
        <v>wearables</v>
      </c>
    </row>
    <row r="528" spans="1:20" ht="31.5">
      <c r="A528">
        <v>526</v>
      </c>
      <c r="B528" t="s">
        <v>1654</v>
      </c>
      <c r="C528" s="3" t="s">
        <v>1655</v>
      </c>
      <c r="D528">
        <v>8300</v>
      </c>
      <c r="E528">
        <v>12944</v>
      </c>
      <c r="F528" s="13" t="s">
        <v>8</v>
      </c>
      <c r="G528">
        <v>147</v>
      </c>
      <c r="H528" t="s">
        <v>2000</v>
      </c>
      <c r="I528" t="s">
        <v>2001</v>
      </c>
      <c r="J528">
        <v>1451109600</v>
      </c>
      <c r="K528">
        <v>1454306400</v>
      </c>
      <c r="L528" s="20">
        <f t="shared" si="189"/>
        <v>42364.25</v>
      </c>
      <c r="M528" s="20">
        <f t="shared" si="190"/>
        <v>42401.25</v>
      </c>
      <c r="N528" t="b">
        <v>0</v>
      </c>
      <c r="O528" t="b">
        <v>1</v>
      </c>
      <c r="P528" t="s">
        <v>2006</v>
      </c>
      <c r="Q528" s="8">
        <f t="shared" si="188"/>
        <v>1.5595180722891566</v>
      </c>
      <c r="R528" s="14">
        <f t="shared" si="185"/>
        <v>88.05</v>
      </c>
      <c r="S528" s="16" t="str">
        <f>LEFT(P528,7)</f>
        <v>theater</v>
      </c>
      <c r="T528" s="16" t="str">
        <f>_xlfn.TEXTAFTER(P528,"/",1,1,1)</f>
        <v>plays</v>
      </c>
    </row>
    <row r="529" spans="1:20">
      <c r="A529">
        <v>527</v>
      </c>
      <c r="B529" t="s">
        <v>1497</v>
      </c>
      <c r="C529" s="3" t="s">
        <v>1498</v>
      </c>
      <c r="D529">
        <v>189200</v>
      </c>
      <c r="E529">
        <v>188480</v>
      </c>
      <c r="F529" s="13" t="s">
        <v>11</v>
      </c>
      <c r="G529">
        <v>6080</v>
      </c>
      <c r="H529" t="s">
        <v>1997</v>
      </c>
      <c r="I529" t="s">
        <v>1998</v>
      </c>
      <c r="J529">
        <v>1454652000</v>
      </c>
      <c r="K529">
        <v>1457762400</v>
      </c>
      <c r="L529" s="20">
        <f t="shared" si="189"/>
        <v>42405.25</v>
      </c>
      <c r="M529" s="20">
        <f t="shared" si="190"/>
        <v>42441.25</v>
      </c>
      <c r="N529" t="b">
        <v>0</v>
      </c>
      <c r="O529" t="b">
        <v>0</v>
      </c>
      <c r="P529" t="s">
        <v>2017</v>
      </c>
      <c r="Q529" s="8">
        <f t="shared" si="188"/>
        <v>0.99619450317124736</v>
      </c>
      <c r="R529" s="14">
        <f t="shared" si="185"/>
        <v>31</v>
      </c>
      <c r="S529" s="18" t="str">
        <f>LEFT(P529,12)</f>
        <v>film &amp; video</v>
      </c>
      <c r="T529" s="16" t="str">
        <f>_xlfn.TEXTAFTER(P529,"/",,TRUE,TRUE)</f>
        <v>animation</v>
      </c>
    </row>
    <row r="530" spans="1:20">
      <c r="A530">
        <v>528</v>
      </c>
      <c r="B530" t="s">
        <v>58</v>
      </c>
      <c r="C530" s="3" t="s">
        <v>59</v>
      </c>
      <c r="D530">
        <v>9000</v>
      </c>
      <c r="E530">
        <v>7227</v>
      </c>
      <c r="F530" s="13" t="s">
        <v>11</v>
      </c>
      <c r="G530">
        <v>80</v>
      </c>
      <c r="H530" t="s">
        <v>2009</v>
      </c>
      <c r="I530" t="s">
        <v>2010</v>
      </c>
      <c r="J530">
        <v>1385186400</v>
      </c>
      <c r="K530">
        <v>1389074400</v>
      </c>
      <c r="L530" s="20">
        <f t="shared" si="189"/>
        <v>41601.25</v>
      </c>
      <c r="M530" s="20">
        <f t="shared" si="190"/>
        <v>41646.25</v>
      </c>
      <c r="N530" t="b">
        <v>0</v>
      </c>
      <c r="O530" t="b">
        <v>0</v>
      </c>
      <c r="P530" t="s">
        <v>2014</v>
      </c>
      <c r="Q530" s="8">
        <f t="shared" si="188"/>
        <v>0.80300000000000005</v>
      </c>
      <c r="R530" s="14">
        <f t="shared" si="185"/>
        <v>90.34</v>
      </c>
      <c r="S530" s="16" t="str">
        <f>LEFT(P530,5)</f>
        <v>music</v>
      </c>
      <c r="T530" s="16" t="str">
        <f>_xlfn.TEXTAFTER(P530,"/",1)</f>
        <v>indie rock</v>
      </c>
    </row>
    <row r="531" spans="1:20">
      <c r="A531">
        <v>529</v>
      </c>
      <c r="B531" t="s">
        <v>549</v>
      </c>
      <c r="C531" s="3" t="s">
        <v>550</v>
      </c>
      <c r="D531">
        <v>5100</v>
      </c>
      <c r="E531">
        <v>574</v>
      </c>
      <c r="F531" s="13" t="s">
        <v>11</v>
      </c>
      <c r="G531">
        <v>9</v>
      </c>
      <c r="H531" t="s">
        <v>2000</v>
      </c>
      <c r="I531" t="s">
        <v>2001</v>
      </c>
      <c r="J531">
        <v>1399698000</v>
      </c>
      <c r="K531">
        <v>1402117200</v>
      </c>
      <c r="L531" s="20">
        <f t="shared" si="189"/>
        <v>41769.208333333336</v>
      </c>
      <c r="M531" s="20">
        <f t="shared" si="190"/>
        <v>41797.208333333336</v>
      </c>
      <c r="N531" t="b">
        <v>0</v>
      </c>
      <c r="O531" t="b">
        <v>0</v>
      </c>
      <c r="P531" t="s">
        <v>2018</v>
      </c>
      <c r="Q531" s="8">
        <f t="shared" si="188"/>
        <v>0.11254901960784314</v>
      </c>
      <c r="R531" s="14">
        <f t="shared" si="185"/>
        <v>63.78</v>
      </c>
      <c r="S531" s="16" t="str">
        <f>LEFT(P531,5)</f>
        <v>games</v>
      </c>
      <c r="T531" s="16" t="str">
        <f>_xlfn.TEXTAFTER(P531,"/",1,TRUE,TRUE)</f>
        <v>video games</v>
      </c>
    </row>
    <row r="532" spans="1:20">
      <c r="A532">
        <v>530</v>
      </c>
      <c r="B532" t="s">
        <v>1204</v>
      </c>
      <c r="C532" s="3" t="s">
        <v>1205</v>
      </c>
      <c r="D532">
        <v>105000</v>
      </c>
      <c r="E532">
        <v>96328</v>
      </c>
      <c r="F532" s="13" t="s">
        <v>11</v>
      </c>
      <c r="G532">
        <v>1784</v>
      </c>
      <c r="H532" t="s">
        <v>2000</v>
      </c>
      <c r="I532" t="s">
        <v>2001</v>
      </c>
      <c r="J532">
        <v>1283230800</v>
      </c>
      <c r="K532">
        <v>1284440400</v>
      </c>
      <c r="L532" s="20">
        <f t="shared" si="189"/>
        <v>40421.208333333336</v>
      </c>
      <c r="M532" s="20">
        <f t="shared" si="190"/>
        <v>40435.208333333336</v>
      </c>
      <c r="N532" t="b">
        <v>0</v>
      </c>
      <c r="O532" t="b">
        <v>1</v>
      </c>
      <c r="P532" t="s">
        <v>2024</v>
      </c>
      <c r="Q532" s="8">
        <f t="shared" si="188"/>
        <v>0.91740952380952379</v>
      </c>
      <c r="R532" s="14">
        <f t="shared" si="185"/>
        <v>54</v>
      </c>
      <c r="S532" s="16" t="str">
        <f>LEFT(P532,10)</f>
        <v>publishing</v>
      </c>
      <c r="T532" s="16" t="str">
        <f>_xlfn.TEXTAFTER(P532,"/",1,1,1)</f>
        <v>fiction</v>
      </c>
    </row>
    <row r="533" spans="1:20" ht="31.5">
      <c r="A533">
        <v>531</v>
      </c>
      <c r="B533" t="s">
        <v>135</v>
      </c>
      <c r="C533" s="3" t="s">
        <v>136</v>
      </c>
      <c r="D533">
        <v>186700</v>
      </c>
      <c r="E533">
        <v>178338</v>
      </c>
      <c r="F533" s="13" t="s">
        <v>98</v>
      </c>
      <c r="G533">
        <v>3640</v>
      </c>
      <c r="H533" t="s">
        <v>2019</v>
      </c>
      <c r="I533" t="s">
        <v>2020</v>
      </c>
      <c r="J533">
        <v>1384149600</v>
      </c>
      <c r="K533">
        <v>1388988000</v>
      </c>
      <c r="L533" s="20">
        <f t="shared" si="189"/>
        <v>41589.25</v>
      </c>
      <c r="M533" s="20">
        <f t="shared" si="190"/>
        <v>41645.25</v>
      </c>
      <c r="N533" t="b">
        <v>0</v>
      </c>
      <c r="O533" t="b">
        <v>0</v>
      </c>
      <c r="P533" t="s">
        <v>2018</v>
      </c>
      <c r="Q533" s="8">
        <f t="shared" si="188"/>
        <v>0.95521156936261387</v>
      </c>
      <c r="R533" s="14">
        <f t="shared" si="185"/>
        <v>48.99</v>
      </c>
      <c r="S533" s="16" t="str">
        <f>LEFT(P533,5)</f>
        <v>games</v>
      </c>
      <c r="T533" s="16" t="str">
        <f>_xlfn.TEXTAFTER(P533,"/",1,TRUE,TRUE)</f>
        <v>video games</v>
      </c>
    </row>
    <row r="534" spans="1:20">
      <c r="A534">
        <v>532</v>
      </c>
      <c r="B534" t="s">
        <v>368</v>
      </c>
      <c r="C534" s="3" t="s">
        <v>369</v>
      </c>
      <c r="D534">
        <v>1600</v>
      </c>
      <c r="E534">
        <v>8046</v>
      </c>
      <c r="F534" s="13" t="s">
        <v>8</v>
      </c>
      <c r="G534">
        <v>126</v>
      </c>
      <c r="H534" t="s">
        <v>1997</v>
      </c>
      <c r="I534" t="s">
        <v>1998</v>
      </c>
      <c r="J534">
        <v>1516860000</v>
      </c>
      <c r="K534">
        <v>1516946400</v>
      </c>
      <c r="L534" s="20">
        <f t="shared" si="189"/>
        <v>43125.25</v>
      </c>
      <c r="M534" s="20">
        <f t="shared" si="190"/>
        <v>43126.25</v>
      </c>
      <c r="N534" t="b">
        <v>0</v>
      </c>
      <c r="O534" t="b">
        <v>0</v>
      </c>
      <c r="P534" t="s">
        <v>2006</v>
      </c>
      <c r="Q534" s="8">
        <f t="shared" si="188"/>
        <v>5.0287499999999996</v>
      </c>
      <c r="R534" s="14">
        <f t="shared" si="185"/>
        <v>63.86</v>
      </c>
      <c r="S534" s="16" t="str">
        <f>LEFT(P534,7)</f>
        <v>theater</v>
      </c>
      <c r="T534" s="16" t="str">
        <f>_xlfn.TEXTAFTER(P534,"/",1,1,1)</f>
        <v>plays</v>
      </c>
    </row>
    <row r="535" spans="1:20">
      <c r="A535">
        <v>533</v>
      </c>
      <c r="B535" t="s">
        <v>771</v>
      </c>
      <c r="C535" s="3" t="s">
        <v>772</v>
      </c>
      <c r="D535">
        <v>115600</v>
      </c>
      <c r="E535">
        <v>184086</v>
      </c>
      <c r="F535" s="13" t="s">
        <v>8</v>
      </c>
      <c r="G535">
        <v>2218</v>
      </c>
      <c r="H535" t="s">
        <v>2009</v>
      </c>
      <c r="I535" t="s">
        <v>2010</v>
      </c>
      <c r="J535">
        <v>1374642000</v>
      </c>
      <c r="K535">
        <v>1377752400</v>
      </c>
      <c r="L535" s="20">
        <f t="shared" si="189"/>
        <v>41479.208333333336</v>
      </c>
      <c r="M535" s="20">
        <f t="shared" si="190"/>
        <v>41515.208333333336</v>
      </c>
      <c r="N535" t="b">
        <v>0</v>
      </c>
      <c r="O535" t="b">
        <v>0</v>
      </c>
      <c r="P535" t="s">
        <v>2014</v>
      </c>
      <c r="Q535" s="8">
        <f t="shared" si="188"/>
        <v>1.5924394463667819</v>
      </c>
      <c r="R535" s="14">
        <f t="shared" si="185"/>
        <v>83</v>
      </c>
      <c r="S535" s="16" t="str">
        <f>LEFT(P535,5)</f>
        <v>music</v>
      </c>
      <c r="T535" s="16" t="str">
        <f>_xlfn.TEXTAFTER(P535,"/",1)</f>
        <v>indie rock</v>
      </c>
    </row>
    <row r="536" spans="1:20">
      <c r="A536">
        <v>534</v>
      </c>
      <c r="B536" t="s">
        <v>312</v>
      </c>
      <c r="C536" s="3" t="s">
        <v>313</v>
      </c>
      <c r="D536">
        <v>89100</v>
      </c>
      <c r="E536">
        <v>13385</v>
      </c>
      <c r="F536" s="13" t="s">
        <v>11</v>
      </c>
      <c r="G536">
        <v>243</v>
      </c>
      <c r="H536" t="s">
        <v>2000</v>
      </c>
      <c r="I536" t="s">
        <v>2001</v>
      </c>
      <c r="J536">
        <v>1534482000</v>
      </c>
      <c r="K536">
        <v>1534568400</v>
      </c>
      <c r="L536" s="20">
        <f t="shared" si="189"/>
        <v>43329.208333333328</v>
      </c>
      <c r="M536" s="20">
        <f t="shared" si="190"/>
        <v>43330.208333333328</v>
      </c>
      <c r="N536" t="b">
        <v>0</v>
      </c>
      <c r="O536" t="b">
        <v>1</v>
      </c>
      <c r="P536" t="s">
        <v>2013</v>
      </c>
      <c r="Q536" s="8">
        <f t="shared" si="188"/>
        <v>0.15022446689113356</v>
      </c>
      <c r="R536" s="14">
        <f t="shared" si="185"/>
        <v>55.08</v>
      </c>
      <c r="S536" s="18" t="str">
        <f>LEFT(P536,12)</f>
        <v>film &amp; video</v>
      </c>
      <c r="T536" s="16" t="str">
        <f>_xlfn.TEXTAFTER(P536,"/",,TRUE,TRUE)</f>
        <v>drama</v>
      </c>
    </row>
    <row r="537" spans="1:20">
      <c r="A537">
        <v>535</v>
      </c>
      <c r="B537" t="s">
        <v>578</v>
      </c>
      <c r="C537" s="3" t="s">
        <v>579</v>
      </c>
      <c r="D537">
        <v>2600</v>
      </c>
      <c r="E537">
        <v>12533</v>
      </c>
      <c r="F537" s="13" t="s">
        <v>8</v>
      </c>
      <c r="G537">
        <v>202</v>
      </c>
      <c r="H537" t="s">
        <v>2022</v>
      </c>
      <c r="I537" t="s">
        <v>2023</v>
      </c>
      <c r="J537">
        <v>1528434000</v>
      </c>
      <c r="K537">
        <v>1528606800</v>
      </c>
      <c r="L537" s="20">
        <f t="shared" si="189"/>
        <v>43259.208333333328</v>
      </c>
      <c r="M537" s="20">
        <f t="shared" si="190"/>
        <v>43261.208333333328</v>
      </c>
      <c r="N537" t="b">
        <v>0</v>
      </c>
      <c r="O537" t="b">
        <v>1</v>
      </c>
      <c r="P537" t="s">
        <v>2006</v>
      </c>
      <c r="Q537" s="8">
        <f t="shared" si="188"/>
        <v>4.820384615384615</v>
      </c>
      <c r="R537" s="14">
        <f t="shared" si="185"/>
        <v>62.04</v>
      </c>
      <c r="S537" s="16" t="str">
        <f>LEFT(P537,7)</f>
        <v>theater</v>
      </c>
      <c r="T537" s="16" t="str">
        <f>_xlfn.TEXTAFTER(P537,"/",1,1,1)</f>
        <v>plays</v>
      </c>
    </row>
    <row r="538" spans="1:20">
      <c r="A538">
        <v>536</v>
      </c>
      <c r="B538" t="s">
        <v>1585</v>
      </c>
      <c r="C538" s="3" t="s">
        <v>1586</v>
      </c>
      <c r="D538">
        <v>9800</v>
      </c>
      <c r="E538">
        <v>14697</v>
      </c>
      <c r="F538" s="13" t="s">
        <v>8</v>
      </c>
      <c r="G538">
        <v>140</v>
      </c>
      <c r="H538" t="s">
        <v>2022</v>
      </c>
      <c r="I538" t="s">
        <v>2023</v>
      </c>
      <c r="J538">
        <v>1282626000</v>
      </c>
      <c r="K538">
        <v>1284872400</v>
      </c>
      <c r="L538" s="20">
        <f t="shared" si="189"/>
        <v>40414.208333333336</v>
      </c>
      <c r="M538" s="20">
        <f t="shared" si="190"/>
        <v>40440.208333333336</v>
      </c>
      <c r="N538" t="b">
        <v>0</v>
      </c>
      <c r="O538" t="b">
        <v>0</v>
      </c>
      <c r="P538" t="s">
        <v>2024</v>
      </c>
      <c r="Q538" s="8">
        <f t="shared" si="188"/>
        <v>1.4996938775510205</v>
      </c>
      <c r="R538" s="14">
        <f t="shared" si="185"/>
        <v>104.98</v>
      </c>
      <c r="S538" s="16" t="str">
        <f>LEFT(P538,10)</f>
        <v>publishing</v>
      </c>
      <c r="T538" s="16" t="str">
        <f>_xlfn.TEXTAFTER(P538,"/",1,1,1)</f>
        <v>fiction</v>
      </c>
    </row>
    <row r="539" spans="1:20">
      <c r="A539">
        <v>537</v>
      </c>
      <c r="B539" t="s">
        <v>1220</v>
      </c>
      <c r="C539" s="3" t="s">
        <v>1221</v>
      </c>
      <c r="D539">
        <v>84400</v>
      </c>
      <c r="E539">
        <v>98935</v>
      </c>
      <c r="F539" s="13" t="s">
        <v>8</v>
      </c>
      <c r="G539">
        <v>1052</v>
      </c>
      <c r="H539" t="s">
        <v>2007</v>
      </c>
      <c r="I539" t="s">
        <v>2008</v>
      </c>
      <c r="J539">
        <v>1535605200</v>
      </c>
      <c r="K539">
        <v>1537592400</v>
      </c>
      <c r="L539" s="20">
        <f t="shared" si="189"/>
        <v>43342.208333333328</v>
      </c>
      <c r="M539" s="20">
        <f t="shared" si="190"/>
        <v>43365.208333333328</v>
      </c>
      <c r="N539" t="b">
        <v>1</v>
      </c>
      <c r="O539" t="b">
        <v>1</v>
      </c>
      <c r="P539" t="s">
        <v>2011</v>
      </c>
      <c r="Q539" s="8">
        <f t="shared" si="188"/>
        <v>1.1722156398104266</v>
      </c>
      <c r="R539" s="14">
        <f t="shared" si="185"/>
        <v>94.04</v>
      </c>
      <c r="S539" s="18" t="str">
        <f>LEFT(P539,12)</f>
        <v>film &amp; video</v>
      </c>
      <c r="T539" s="16" t="str">
        <f>_xlfn.TEXTAFTER(P539,"/",,TRUE,TRUE)</f>
        <v>documentary</v>
      </c>
    </row>
    <row r="540" spans="1:20">
      <c r="A540">
        <v>538</v>
      </c>
      <c r="B540" t="s">
        <v>1973</v>
      </c>
      <c r="C540" s="3" t="s">
        <v>1974</v>
      </c>
      <c r="D540">
        <v>151300</v>
      </c>
      <c r="E540">
        <v>57034</v>
      </c>
      <c r="F540" s="13" t="s">
        <v>11</v>
      </c>
      <c r="G540">
        <v>1296</v>
      </c>
      <c r="H540" t="s">
        <v>2000</v>
      </c>
      <c r="I540" t="s">
        <v>2001</v>
      </c>
      <c r="J540">
        <v>1379826000</v>
      </c>
      <c r="K540">
        <v>1381208400</v>
      </c>
      <c r="L540" s="20">
        <f t="shared" si="189"/>
        <v>41539.208333333336</v>
      </c>
      <c r="M540" s="20">
        <f t="shared" si="190"/>
        <v>41555.208333333336</v>
      </c>
      <c r="N540" t="b">
        <v>0</v>
      </c>
      <c r="O540" t="b">
        <v>0</v>
      </c>
      <c r="P540" t="s">
        <v>2031</v>
      </c>
      <c r="Q540" s="8">
        <f t="shared" si="188"/>
        <v>0.37695968274950431</v>
      </c>
      <c r="R540" s="14">
        <f t="shared" si="185"/>
        <v>44.01</v>
      </c>
      <c r="S540" s="16" t="str">
        <f>LEFT(P540,5)</f>
        <v>games</v>
      </c>
      <c r="T540" s="16" t="str">
        <f>_xlfn.TEXTAFTER(P540,"/",1,TRUE,TRUE)</f>
        <v>mobile games</v>
      </c>
    </row>
    <row r="541" spans="1:20">
      <c r="A541">
        <v>539</v>
      </c>
      <c r="B541" t="s">
        <v>1740</v>
      </c>
      <c r="C541" s="3" t="s">
        <v>1741</v>
      </c>
      <c r="D541">
        <v>9800</v>
      </c>
      <c r="E541">
        <v>7120</v>
      </c>
      <c r="F541" s="13" t="s">
        <v>11</v>
      </c>
      <c r="G541">
        <v>77</v>
      </c>
      <c r="H541" t="s">
        <v>2000</v>
      </c>
      <c r="I541" t="s">
        <v>2001</v>
      </c>
      <c r="J541">
        <v>1561957200</v>
      </c>
      <c r="K541">
        <v>1562475600</v>
      </c>
      <c r="L541" s="20">
        <f t="shared" si="189"/>
        <v>43647.208333333328</v>
      </c>
      <c r="M541" s="20">
        <f t="shared" si="190"/>
        <v>43653.208333333328</v>
      </c>
      <c r="N541" t="b">
        <v>0</v>
      </c>
      <c r="O541" t="b">
        <v>1</v>
      </c>
      <c r="P541" s="16" t="s">
        <v>1999</v>
      </c>
      <c r="Q541" s="8">
        <f t="shared" si="188"/>
        <v>0.72653061224489801</v>
      </c>
      <c r="R541" s="14">
        <f t="shared" si="185"/>
        <v>92.47</v>
      </c>
      <c r="S541" s="16" t="str">
        <f>LEFT(P541,4)</f>
        <v>food</v>
      </c>
      <c r="T541" s="16" t="str">
        <f>RIGHT(P541,11)</f>
        <v>food trucks</v>
      </c>
    </row>
    <row r="542" spans="1:20">
      <c r="A542">
        <v>540</v>
      </c>
      <c r="B542" t="s">
        <v>216</v>
      </c>
      <c r="C542" s="3" t="s">
        <v>217</v>
      </c>
      <c r="D542">
        <v>5300</v>
      </c>
      <c r="E542">
        <v>14097</v>
      </c>
      <c r="F542" s="13" t="s">
        <v>8</v>
      </c>
      <c r="G542">
        <v>247</v>
      </c>
      <c r="H542" t="s">
        <v>2000</v>
      </c>
      <c r="I542" t="s">
        <v>2001</v>
      </c>
      <c r="J542">
        <v>1525496400</v>
      </c>
      <c r="K542">
        <v>1527397200</v>
      </c>
      <c r="L542" s="20">
        <f t="shared" si="189"/>
        <v>43225.208333333328</v>
      </c>
      <c r="M542" s="20">
        <f t="shared" si="190"/>
        <v>43247.208333333328</v>
      </c>
      <c r="N542" t="b">
        <v>0</v>
      </c>
      <c r="O542" t="b">
        <v>0</v>
      </c>
      <c r="P542" t="s">
        <v>2025</v>
      </c>
      <c r="Q542" s="8">
        <f t="shared" si="188"/>
        <v>2.6598113207547169</v>
      </c>
      <c r="R542" s="14">
        <f t="shared" si="185"/>
        <v>57.07</v>
      </c>
      <c r="S542" s="16" t="str">
        <f>LEFT(P542,11)</f>
        <v>photography</v>
      </c>
      <c r="T542" s="16" t="str">
        <f>_xlfn.TEXTAFTER(P542,"/",1,1,1)</f>
        <v>photography books</v>
      </c>
    </row>
    <row r="543" spans="1:20">
      <c r="A543">
        <v>541</v>
      </c>
      <c r="B543" t="s">
        <v>767</v>
      </c>
      <c r="C543" s="3" t="s">
        <v>768</v>
      </c>
      <c r="D543">
        <v>178000</v>
      </c>
      <c r="E543">
        <v>43086</v>
      </c>
      <c r="F543" s="13" t="s">
        <v>11</v>
      </c>
      <c r="G543">
        <v>395</v>
      </c>
      <c r="H543" t="s">
        <v>2022</v>
      </c>
      <c r="I543" t="s">
        <v>2023</v>
      </c>
      <c r="J543">
        <v>1433912400</v>
      </c>
      <c r="K543">
        <v>1436158800</v>
      </c>
      <c r="L543" s="20">
        <f t="shared" si="189"/>
        <v>42165.208333333328</v>
      </c>
      <c r="M543" s="20">
        <f t="shared" si="190"/>
        <v>42191.208333333328</v>
      </c>
      <c r="N543" t="b">
        <v>0</v>
      </c>
      <c r="O543" t="b">
        <v>0</v>
      </c>
      <c r="P543" t="s">
        <v>2031</v>
      </c>
      <c r="Q543" s="8">
        <f t="shared" si="188"/>
        <v>0.24205617977528091</v>
      </c>
      <c r="R543" s="14">
        <f t="shared" si="185"/>
        <v>109.08</v>
      </c>
      <c r="S543" s="16" t="str">
        <f>LEFT(P543,5)</f>
        <v>games</v>
      </c>
      <c r="T543" s="16" t="str">
        <f>_xlfn.TEXTAFTER(P543,"/",1,TRUE,TRUE)</f>
        <v>mobile games</v>
      </c>
    </row>
    <row r="544" spans="1:20">
      <c r="A544">
        <v>542</v>
      </c>
      <c r="B544" t="s">
        <v>694</v>
      </c>
      <c r="C544" s="3" t="s">
        <v>695</v>
      </c>
      <c r="D544">
        <v>77000</v>
      </c>
      <c r="E544">
        <v>1930</v>
      </c>
      <c r="F544" s="13" t="s">
        <v>11</v>
      </c>
      <c r="G544">
        <v>49</v>
      </c>
      <c r="H544" t="s">
        <v>2009</v>
      </c>
      <c r="I544" t="s">
        <v>2010</v>
      </c>
      <c r="J544">
        <v>1453442400</v>
      </c>
      <c r="K544">
        <v>1456034400</v>
      </c>
      <c r="L544" s="20">
        <f t="shared" si="189"/>
        <v>42391.25</v>
      </c>
      <c r="M544" s="20">
        <f t="shared" si="190"/>
        <v>42421.25</v>
      </c>
      <c r="N544" t="b">
        <v>0</v>
      </c>
      <c r="O544" t="b">
        <v>0</v>
      </c>
      <c r="P544" t="s">
        <v>2014</v>
      </c>
      <c r="Q544" s="8">
        <f t="shared" si="188"/>
        <v>2.5064935064935064E-2</v>
      </c>
      <c r="R544" s="14">
        <f t="shared" si="185"/>
        <v>39.39</v>
      </c>
      <c r="S544" s="16" t="str">
        <f>LEFT(P544,5)</f>
        <v>music</v>
      </c>
      <c r="T544" s="16" t="str">
        <f>_xlfn.TEXTAFTER(P544,"/",1)</f>
        <v>indie rock</v>
      </c>
    </row>
    <row r="545" spans="1:20">
      <c r="A545">
        <v>543</v>
      </c>
      <c r="B545" t="s">
        <v>850</v>
      </c>
      <c r="C545" s="3" t="s">
        <v>851</v>
      </c>
      <c r="D545">
        <v>84900</v>
      </c>
      <c r="E545">
        <v>13864</v>
      </c>
      <c r="F545" s="13" t="s">
        <v>11</v>
      </c>
      <c r="G545">
        <v>180</v>
      </c>
      <c r="H545" t="s">
        <v>2000</v>
      </c>
      <c r="I545" t="s">
        <v>2001</v>
      </c>
      <c r="J545">
        <v>1378875600</v>
      </c>
      <c r="K545">
        <v>1380171600</v>
      </c>
      <c r="L545" s="20">
        <f t="shared" si="189"/>
        <v>41528.208333333336</v>
      </c>
      <c r="M545" s="20">
        <f t="shared" si="190"/>
        <v>41543.208333333336</v>
      </c>
      <c r="N545" t="b">
        <v>0</v>
      </c>
      <c r="O545" t="b">
        <v>0</v>
      </c>
      <c r="P545" t="s">
        <v>2018</v>
      </c>
      <c r="Q545" s="8">
        <f t="shared" si="188"/>
        <v>0.1632979976442874</v>
      </c>
      <c r="R545" s="14">
        <f t="shared" si="185"/>
        <v>77.02</v>
      </c>
      <c r="S545" s="16" t="str">
        <f>LEFT(P545,5)</f>
        <v>games</v>
      </c>
      <c r="T545" s="16" t="str">
        <f>_xlfn.TEXTAFTER(P545,"/",1,TRUE,TRUE)</f>
        <v>video games</v>
      </c>
    </row>
    <row r="546" spans="1:20" ht="31.5">
      <c r="A546">
        <v>544</v>
      </c>
      <c r="B546" t="s">
        <v>1717</v>
      </c>
      <c r="C546" s="3" t="s">
        <v>1718</v>
      </c>
      <c r="D546">
        <v>2800</v>
      </c>
      <c r="E546">
        <v>7742</v>
      </c>
      <c r="F546" s="13" t="s">
        <v>8</v>
      </c>
      <c r="G546">
        <v>84</v>
      </c>
      <c r="H546" t="s">
        <v>2000</v>
      </c>
      <c r="I546" t="s">
        <v>2001</v>
      </c>
      <c r="J546">
        <v>1452232800</v>
      </c>
      <c r="K546">
        <v>1453356000</v>
      </c>
      <c r="L546" s="20">
        <f t="shared" si="189"/>
        <v>42377.25</v>
      </c>
      <c r="M546" s="20">
        <f t="shared" si="190"/>
        <v>42390.25</v>
      </c>
      <c r="N546" t="b">
        <v>0</v>
      </c>
      <c r="O546" t="b">
        <v>0</v>
      </c>
      <c r="P546" t="s">
        <v>2002</v>
      </c>
      <c r="Q546" s="8">
        <f t="shared" si="188"/>
        <v>2.7650000000000001</v>
      </c>
      <c r="R546" s="14">
        <f t="shared" si="185"/>
        <v>92.17</v>
      </c>
      <c r="S546" s="16" t="str">
        <f>LEFT(P546,5)</f>
        <v>music</v>
      </c>
      <c r="T546" s="16" t="str">
        <f>_xlfn.TEXTAFTER(P546,"/",1)</f>
        <v>rock</v>
      </c>
    </row>
    <row r="547" spans="1:20">
      <c r="A547">
        <v>545</v>
      </c>
      <c r="B547" t="s">
        <v>437</v>
      </c>
      <c r="C547" s="3" t="s">
        <v>438</v>
      </c>
      <c r="D547">
        <v>184800</v>
      </c>
      <c r="E547">
        <v>164109</v>
      </c>
      <c r="F547" s="13" t="s">
        <v>11</v>
      </c>
      <c r="G547">
        <v>2690</v>
      </c>
      <c r="H547" t="s">
        <v>2000</v>
      </c>
      <c r="I547" t="s">
        <v>2001</v>
      </c>
      <c r="J547">
        <v>1577253600</v>
      </c>
      <c r="K547">
        <v>1578981600</v>
      </c>
      <c r="L547" s="20">
        <f t="shared" si="189"/>
        <v>43824.25</v>
      </c>
      <c r="M547" s="20">
        <f t="shared" si="190"/>
        <v>43844.25</v>
      </c>
      <c r="N547" t="b">
        <v>0</v>
      </c>
      <c r="O547" t="b">
        <v>0</v>
      </c>
      <c r="P547" t="s">
        <v>2006</v>
      </c>
      <c r="Q547" s="8">
        <f t="shared" si="188"/>
        <v>0.88803571428571426</v>
      </c>
      <c r="R547" s="14">
        <f t="shared" si="185"/>
        <v>61.01</v>
      </c>
      <c r="S547" s="16" t="str">
        <f t="shared" ref="S547:S548" si="193">LEFT(P547,7)</f>
        <v>theater</v>
      </c>
      <c r="T547" s="16" t="str">
        <f t="shared" ref="T547:T548" si="194">_xlfn.TEXTAFTER(P547,"/",1,1,1)</f>
        <v>plays</v>
      </c>
    </row>
    <row r="548" spans="1:20">
      <c r="A548">
        <v>546</v>
      </c>
      <c r="B548" t="s">
        <v>125</v>
      </c>
      <c r="C548" s="3" t="s">
        <v>126</v>
      </c>
      <c r="D548">
        <v>4200</v>
      </c>
      <c r="E548">
        <v>6870</v>
      </c>
      <c r="F548" s="13" t="s">
        <v>8</v>
      </c>
      <c r="G548">
        <v>88</v>
      </c>
      <c r="H548" t="s">
        <v>2000</v>
      </c>
      <c r="I548" t="s">
        <v>2001</v>
      </c>
      <c r="J548">
        <v>1537160400</v>
      </c>
      <c r="K548">
        <v>1537419600</v>
      </c>
      <c r="L548" s="20">
        <f t="shared" si="189"/>
        <v>43360.208333333328</v>
      </c>
      <c r="M548" s="20">
        <f t="shared" si="190"/>
        <v>43363.208333333328</v>
      </c>
      <c r="N548" t="b">
        <v>0</v>
      </c>
      <c r="O548" t="b">
        <v>1</v>
      </c>
      <c r="P548" t="s">
        <v>2006</v>
      </c>
      <c r="Q548" s="8">
        <f t="shared" si="188"/>
        <v>1.6357142857142857</v>
      </c>
      <c r="R548" s="14">
        <f t="shared" si="185"/>
        <v>78.069999999999993</v>
      </c>
      <c r="S548" s="16" t="str">
        <f t="shared" si="193"/>
        <v>theater</v>
      </c>
      <c r="T548" s="16" t="str">
        <f t="shared" si="194"/>
        <v>plays</v>
      </c>
    </row>
    <row r="549" spans="1:20">
      <c r="A549">
        <v>547</v>
      </c>
      <c r="B549" t="s">
        <v>666</v>
      </c>
      <c r="C549" s="3" t="s">
        <v>667</v>
      </c>
      <c r="D549">
        <v>1300</v>
      </c>
      <c r="E549">
        <v>12597</v>
      </c>
      <c r="F549" s="13" t="s">
        <v>8</v>
      </c>
      <c r="G549">
        <v>156</v>
      </c>
      <c r="H549" t="s">
        <v>2000</v>
      </c>
      <c r="I549" t="s">
        <v>2001</v>
      </c>
      <c r="J549">
        <v>1422165600</v>
      </c>
      <c r="K549">
        <v>1423202400</v>
      </c>
      <c r="L549" s="20">
        <f t="shared" si="189"/>
        <v>42029.25</v>
      </c>
      <c r="M549" s="20">
        <f t="shared" si="190"/>
        <v>42041.25</v>
      </c>
      <c r="N549" t="b">
        <v>0</v>
      </c>
      <c r="O549" t="b">
        <v>0</v>
      </c>
      <c r="P549" t="s">
        <v>2013</v>
      </c>
      <c r="Q549" s="8">
        <f t="shared" si="188"/>
        <v>9.69</v>
      </c>
      <c r="R549" s="14">
        <f t="shared" si="185"/>
        <v>80.75</v>
      </c>
      <c r="S549" s="18" t="str">
        <f>LEFT(P549,12)</f>
        <v>film &amp; video</v>
      </c>
      <c r="T549" s="16" t="str">
        <f>_xlfn.TEXTAFTER(P549,"/",,TRUE,TRUE)</f>
        <v>drama</v>
      </c>
    </row>
    <row r="550" spans="1:20">
      <c r="A550">
        <v>548</v>
      </c>
      <c r="B550" t="s">
        <v>1964</v>
      </c>
      <c r="C550" s="3" t="s">
        <v>1965</v>
      </c>
      <c r="D550">
        <v>66100</v>
      </c>
      <c r="E550">
        <v>179074</v>
      </c>
      <c r="F550" s="13" t="s">
        <v>8</v>
      </c>
      <c r="G550">
        <v>2985</v>
      </c>
      <c r="H550" t="s">
        <v>2000</v>
      </c>
      <c r="I550" t="s">
        <v>2001</v>
      </c>
      <c r="J550">
        <v>1459486800</v>
      </c>
      <c r="K550">
        <v>1460610000</v>
      </c>
      <c r="L550" s="20">
        <f t="shared" si="189"/>
        <v>42461.208333333328</v>
      </c>
      <c r="M550" s="20">
        <f t="shared" si="190"/>
        <v>42474.208333333328</v>
      </c>
      <c r="N550" t="b">
        <v>0</v>
      </c>
      <c r="O550" t="b">
        <v>0</v>
      </c>
      <c r="P550" t="s">
        <v>2006</v>
      </c>
      <c r="Q550" s="8">
        <f t="shared" si="188"/>
        <v>2.7091376701966716</v>
      </c>
      <c r="R550" s="14">
        <f t="shared" si="185"/>
        <v>59.99</v>
      </c>
      <c r="S550" s="16" t="str">
        <f>LEFT(P550,7)</f>
        <v>theater</v>
      </c>
      <c r="T550" s="16" t="str">
        <f>_xlfn.TEXTAFTER(P550,"/",1,1,1)</f>
        <v>plays</v>
      </c>
    </row>
    <row r="551" spans="1:20" ht="31.5">
      <c r="A551">
        <v>549</v>
      </c>
      <c r="B551" t="s">
        <v>830</v>
      </c>
      <c r="C551" s="3" t="s">
        <v>831</v>
      </c>
      <c r="D551">
        <v>29500</v>
      </c>
      <c r="E551">
        <v>83843</v>
      </c>
      <c r="F551" s="13" t="s">
        <v>8</v>
      </c>
      <c r="G551">
        <v>762</v>
      </c>
      <c r="H551" t="s">
        <v>2000</v>
      </c>
      <c r="I551" t="s">
        <v>2001</v>
      </c>
      <c r="J551">
        <v>1369717200</v>
      </c>
      <c r="K551">
        <v>1370494800</v>
      </c>
      <c r="L551" s="20">
        <f t="shared" si="189"/>
        <v>41422.208333333336</v>
      </c>
      <c r="M551" s="20">
        <f t="shared" si="190"/>
        <v>41431.208333333336</v>
      </c>
      <c r="N551" t="b">
        <v>0</v>
      </c>
      <c r="O551" t="b">
        <v>0</v>
      </c>
      <c r="P551" t="s">
        <v>2015</v>
      </c>
      <c r="Q551" s="8">
        <f t="shared" si="188"/>
        <v>2.8421355932203389</v>
      </c>
      <c r="R551" s="14">
        <f t="shared" si="185"/>
        <v>110.03</v>
      </c>
      <c r="S551" s="16" t="str">
        <f>LEFT(P551,10)</f>
        <v>technology</v>
      </c>
      <c r="T551" s="16" t="str">
        <f>_xlfn.TEXTAFTER(P551,"/",1,1,1)</f>
        <v>wearables</v>
      </c>
    </row>
    <row r="552" spans="1:20" ht="31.5">
      <c r="A552">
        <v>550</v>
      </c>
      <c r="B552" t="s">
        <v>1200</v>
      </c>
      <c r="C552" s="3" t="s">
        <v>1201</v>
      </c>
      <c r="D552">
        <v>100</v>
      </c>
      <c r="E552">
        <v>4</v>
      </c>
      <c r="F552" s="13" t="s">
        <v>27</v>
      </c>
      <c r="G552">
        <v>1</v>
      </c>
      <c r="H552" t="s">
        <v>2019</v>
      </c>
      <c r="I552" t="s">
        <v>2020</v>
      </c>
      <c r="J552">
        <v>1330495200</v>
      </c>
      <c r="K552">
        <v>1332306000</v>
      </c>
      <c r="L552" s="20">
        <f t="shared" si="189"/>
        <v>40968.25</v>
      </c>
      <c r="M552" s="20">
        <f t="shared" si="190"/>
        <v>40989.208333333336</v>
      </c>
      <c r="N552" t="b">
        <v>0</v>
      </c>
      <c r="O552" t="b">
        <v>0</v>
      </c>
      <c r="P552" t="s">
        <v>2014</v>
      </c>
      <c r="Q552" s="8">
        <f t="shared" si="188"/>
        <v>0.04</v>
      </c>
      <c r="R552" s="14">
        <f t="shared" si="185"/>
        <v>4</v>
      </c>
      <c r="S552" s="16" t="str">
        <f>LEFT(P552,5)</f>
        <v>music</v>
      </c>
      <c r="T552" s="16" t="str">
        <f>_xlfn.TEXTAFTER(P552,"/",1)</f>
        <v>indie rock</v>
      </c>
    </row>
    <row r="553" spans="1:20">
      <c r="A553">
        <v>551</v>
      </c>
      <c r="B553" t="s">
        <v>1084</v>
      </c>
      <c r="C553" s="3" t="s">
        <v>1085</v>
      </c>
      <c r="D553">
        <v>180100</v>
      </c>
      <c r="E553">
        <v>105598</v>
      </c>
      <c r="F553" s="13" t="s">
        <v>11</v>
      </c>
      <c r="G553">
        <v>2779</v>
      </c>
      <c r="H553" t="s">
        <v>2003</v>
      </c>
      <c r="I553" t="s">
        <v>2004</v>
      </c>
      <c r="J553">
        <v>1419055200</v>
      </c>
      <c r="K553">
        <v>1422511200</v>
      </c>
      <c r="L553" s="20">
        <f t="shared" si="189"/>
        <v>41993.25</v>
      </c>
      <c r="M553" s="20">
        <f t="shared" si="190"/>
        <v>42033.25</v>
      </c>
      <c r="N553" t="b">
        <v>0</v>
      </c>
      <c r="O553" t="b">
        <v>1</v>
      </c>
      <c r="P553" t="s">
        <v>2005</v>
      </c>
      <c r="Q553" s="8">
        <f t="shared" si="188"/>
        <v>0.58632981676846196</v>
      </c>
      <c r="R553" s="14">
        <f t="shared" si="185"/>
        <v>38</v>
      </c>
      <c r="S553" s="16" t="str">
        <f>LEFT(P553,10)</f>
        <v>technology</v>
      </c>
      <c r="T553" s="16" t="str">
        <f>_xlfn.TEXTAFTER(P553,"/",1,1,1)</f>
        <v>web</v>
      </c>
    </row>
    <row r="554" spans="1:20">
      <c r="A554">
        <v>552</v>
      </c>
      <c r="B554" t="s">
        <v>1128</v>
      </c>
      <c r="C554" s="3" t="s">
        <v>1129</v>
      </c>
      <c r="D554">
        <v>9000</v>
      </c>
      <c r="E554">
        <v>8866</v>
      </c>
      <c r="F554" s="13" t="s">
        <v>11</v>
      </c>
      <c r="G554">
        <v>92</v>
      </c>
      <c r="H554" t="s">
        <v>2000</v>
      </c>
      <c r="I554" t="s">
        <v>2001</v>
      </c>
      <c r="J554">
        <v>1480140000</v>
      </c>
      <c r="K554">
        <v>1480312800</v>
      </c>
      <c r="L554" s="20">
        <f t="shared" si="189"/>
        <v>42700.25</v>
      </c>
      <c r="M554" s="20">
        <f t="shared" si="190"/>
        <v>42702.25</v>
      </c>
      <c r="N554" t="b">
        <v>0</v>
      </c>
      <c r="O554" t="b">
        <v>0</v>
      </c>
      <c r="P554" t="s">
        <v>2006</v>
      </c>
      <c r="Q554" s="8">
        <f t="shared" si="188"/>
        <v>0.98511111111111116</v>
      </c>
      <c r="R554" s="14">
        <f t="shared" si="185"/>
        <v>96.37</v>
      </c>
      <c r="S554" s="16" t="str">
        <f>LEFT(P554,7)</f>
        <v>theater</v>
      </c>
      <c r="T554" s="16" t="str">
        <f>_xlfn.TEXTAFTER(P554,"/",1,1,1)</f>
        <v>plays</v>
      </c>
    </row>
    <row r="555" spans="1:20" ht="31.5">
      <c r="A555">
        <v>553</v>
      </c>
      <c r="B555" t="s">
        <v>449</v>
      </c>
      <c r="C555" s="3" t="s">
        <v>450</v>
      </c>
      <c r="D555">
        <v>170600</v>
      </c>
      <c r="E555">
        <v>75022</v>
      </c>
      <c r="F555" s="13" t="s">
        <v>11</v>
      </c>
      <c r="G555">
        <v>1028</v>
      </c>
      <c r="H555" t="s">
        <v>2000</v>
      </c>
      <c r="I555" t="s">
        <v>2001</v>
      </c>
      <c r="J555">
        <v>1293948000</v>
      </c>
      <c r="K555">
        <v>1294034400</v>
      </c>
      <c r="L555" s="20">
        <f t="shared" si="189"/>
        <v>40545.25</v>
      </c>
      <c r="M555" s="20">
        <f t="shared" si="190"/>
        <v>40546.25</v>
      </c>
      <c r="N555" t="b">
        <v>0</v>
      </c>
      <c r="O555" t="b">
        <v>0</v>
      </c>
      <c r="P555" t="s">
        <v>2002</v>
      </c>
      <c r="Q555" s="8">
        <f t="shared" si="188"/>
        <v>0.43975381008206332</v>
      </c>
      <c r="R555" s="14">
        <f t="shared" si="185"/>
        <v>72.98</v>
      </c>
      <c r="S555" s="16" t="str">
        <f t="shared" ref="S555:S557" si="195">LEFT(P555,5)</f>
        <v>music</v>
      </c>
      <c r="T555" s="16" t="str">
        <f t="shared" ref="T555:T557" si="196">_xlfn.TEXTAFTER(P555,"/",1)</f>
        <v>rock</v>
      </c>
    </row>
    <row r="556" spans="1:20" ht="31.5">
      <c r="A556">
        <v>554</v>
      </c>
      <c r="B556" t="s">
        <v>1436</v>
      </c>
      <c r="C556" s="3" t="s">
        <v>1437</v>
      </c>
      <c r="D556">
        <v>9500</v>
      </c>
      <c r="E556">
        <v>14408</v>
      </c>
      <c r="F556" s="13" t="s">
        <v>8</v>
      </c>
      <c r="G556">
        <v>554</v>
      </c>
      <c r="H556" t="s">
        <v>1997</v>
      </c>
      <c r="I556" t="s">
        <v>1998</v>
      </c>
      <c r="J556">
        <v>1482127200</v>
      </c>
      <c r="K556">
        <v>1482645600</v>
      </c>
      <c r="L556" s="20">
        <f t="shared" si="189"/>
        <v>42723.25</v>
      </c>
      <c r="M556" s="20">
        <f t="shared" si="190"/>
        <v>42729.25</v>
      </c>
      <c r="N556" t="b">
        <v>0</v>
      </c>
      <c r="O556" t="b">
        <v>0</v>
      </c>
      <c r="P556" t="s">
        <v>2014</v>
      </c>
      <c r="Q556" s="8">
        <f t="shared" si="188"/>
        <v>1.5166315789473683</v>
      </c>
      <c r="R556" s="14">
        <f t="shared" si="185"/>
        <v>26.01</v>
      </c>
      <c r="S556" s="16" t="str">
        <f t="shared" si="195"/>
        <v>music</v>
      </c>
      <c r="T556" s="16" t="str">
        <f t="shared" si="196"/>
        <v>indie rock</v>
      </c>
    </row>
    <row r="557" spans="1:20">
      <c r="A557">
        <v>555</v>
      </c>
      <c r="B557" t="s">
        <v>36</v>
      </c>
      <c r="C557" s="3" t="s">
        <v>37</v>
      </c>
      <c r="D557">
        <v>6300</v>
      </c>
      <c r="E557">
        <v>14089</v>
      </c>
      <c r="F557" s="13" t="s">
        <v>8</v>
      </c>
      <c r="G557">
        <v>135</v>
      </c>
      <c r="H557" t="s">
        <v>2007</v>
      </c>
      <c r="I557" t="s">
        <v>2008</v>
      </c>
      <c r="J557">
        <v>1396414800</v>
      </c>
      <c r="K557">
        <v>1399093200</v>
      </c>
      <c r="L557" s="20">
        <f t="shared" si="189"/>
        <v>41731.208333333336</v>
      </c>
      <c r="M557" s="20">
        <f t="shared" si="190"/>
        <v>41762.208333333336</v>
      </c>
      <c r="N557" t="b">
        <v>0</v>
      </c>
      <c r="O557" t="b">
        <v>0</v>
      </c>
      <c r="P557" t="s">
        <v>2002</v>
      </c>
      <c r="Q557" s="8">
        <f t="shared" si="188"/>
        <v>2.2363492063492063</v>
      </c>
      <c r="R557" s="14">
        <f t="shared" si="185"/>
        <v>104.36</v>
      </c>
      <c r="S557" s="16" t="str">
        <f t="shared" si="195"/>
        <v>music</v>
      </c>
      <c r="T557" s="16" t="str">
        <f t="shared" si="196"/>
        <v>rock</v>
      </c>
    </row>
    <row r="558" spans="1:20">
      <c r="A558">
        <v>556</v>
      </c>
      <c r="B558" t="s">
        <v>1607</v>
      </c>
      <c r="C558" s="3" t="s">
        <v>1608</v>
      </c>
      <c r="D558">
        <v>5200</v>
      </c>
      <c r="E558">
        <v>12467</v>
      </c>
      <c r="F558" s="13" t="s">
        <v>8</v>
      </c>
      <c r="G558">
        <v>122</v>
      </c>
      <c r="H558" t="s">
        <v>2000</v>
      </c>
      <c r="I558" t="s">
        <v>2001</v>
      </c>
      <c r="J558">
        <v>1315285200</v>
      </c>
      <c r="K558">
        <v>1315890000</v>
      </c>
      <c r="L558" s="20">
        <f t="shared" si="189"/>
        <v>40792.208333333336</v>
      </c>
      <c r="M558" s="20">
        <f t="shared" si="190"/>
        <v>40799.208333333336</v>
      </c>
      <c r="N558" t="b">
        <v>0</v>
      </c>
      <c r="O558" t="b">
        <v>1</v>
      </c>
      <c r="P558" t="s">
        <v>2029</v>
      </c>
      <c r="Q558" s="8">
        <f t="shared" si="188"/>
        <v>2.3975</v>
      </c>
      <c r="R558" s="14">
        <f t="shared" si="185"/>
        <v>102.19</v>
      </c>
      <c r="S558" s="16" t="str">
        <f>LEFT(P558,10)</f>
        <v>publishing</v>
      </c>
      <c r="T558" s="16" t="str">
        <f>_xlfn.TEXTAFTER(P558,"/",1,1,1)</f>
        <v>translations</v>
      </c>
    </row>
    <row r="559" spans="1:20">
      <c r="A559">
        <v>557</v>
      </c>
      <c r="B559" t="s">
        <v>941</v>
      </c>
      <c r="C559" s="3" t="s">
        <v>942</v>
      </c>
      <c r="D559">
        <v>6000</v>
      </c>
      <c r="E559">
        <v>11960</v>
      </c>
      <c r="F559" s="13" t="s">
        <v>8</v>
      </c>
      <c r="G559">
        <v>221</v>
      </c>
      <c r="H559" t="s">
        <v>2000</v>
      </c>
      <c r="I559" t="s">
        <v>2001</v>
      </c>
      <c r="J559">
        <v>1443762000</v>
      </c>
      <c r="K559">
        <v>1444021200</v>
      </c>
      <c r="L559" s="20">
        <f t="shared" si="189"/>
        <v>42279.208333333328</v>
      </c>
      <c r="M559" s="20">
        <f t="shared" si="190"/>
        <v>42282.208333333328</v>
      </c>
      <c r="N559" t="b">
        <v>0</v>
      </c>
      <c r="O559" t="b">
        <v>1</v>
      </c>
      <c r="P559" t="s">
        <v>2033</v>
      </c>
      <c r="Q559" s="8">
        <f t="shared" si="188"/>
        <v>1.9933333333333334</v>
      </c>
      <c r="R559" s="14">
        <f t="shared" si="185"/>
        <v>54.12</v>
      </c>
      <c r="S559" s="18" t="str">
        <f>LEFT(P559,12)</f>
        <v>film &amp; video</v>
      </c>
      <c r="T559" s="16" t="str">
        <f>_xlfn.TEXTAFTER(P559,"/",,TRUE,TRUE)</f>
        <v>science fiction</v>
      </c>
    </row>
    <row r="560" spans="1:20">
      <c r="A560">
        <v>558</v>
      </c>
      <c r="B560" t="s">
        <v>751</v>
      </c>
      <c r="C560" s="3" t="s">
        <v>752</v>
      </c>
      <c r="D560">
        <v>5800</v>
      </c>
      <c r="E560">
        <v>7966</v>
      </c>
      <c r="F560" s="13" t="s">
        <v>8</v>
      </c>
      <c r="G560">
        <v>126</v>
      </c>
      <c r="H560" t="s">
        <v>2000</v>
      </c>
      <c r="I560" t="s">
        <v>2001</v>
      </c>
      <c r="J560">
        <v>1456293600</v>
      </c>
      <c r="K560">
        <v>1460005200</v>
      </c>
      <c r="L560" s="20">
        <f t="shared" si="189"/>
        <v>42424.25</v>
      </c>
      <c r="M560" s="20">
        <f t="shared" si="190"/>
        <v>42467.208333333328</v>
      </c>
      <c r="N560" t="b">
        <v>0</v>
      </c>
      <c r="O560" t="b">
        <v>0</v>
      </c>
      <c r="P560" t="s">
        <v>2006</v>
      </c>
      <c r="Q560" s="8">
        <f t="shared" si="188"/>
        <v>1.373448275862069</v>
      </c>
      <c r="R560" s="14">
        <f t="shared" si="185"/>
        <v>63.22</v>
      </c>
      <c r="S560" s="16" t="str">
        <f t="shared" ref="S560:S561" si="197">LEFT(P560,7)</f>
        <v>theater</v>
      </c>
      <c r="T560" s="16" t="str">
        <f t="shared" ref="T560:T561" si="198">_xlfn.TEXTAFTER(P560,"/",1,1,1)</f>
        <v>plays</v>
      </c>
    </row>
    <row r="561" spans="1:20">
      <c r="A561">
        <v>559</v>
      </c>
      <c r="B561" t="s">
        <v>200</v>
      </c>
      <c r="C561" s="3" t="s">
        <v>201</v>
      </c>
      <c r="D561">
        <v>105300</v>
      </c>
      <c r="E561">
        <v>106321</v>
      </c>
      <c r="F561" s="13" t="s">
        <v>8</v>
      </c>
      <c r="G561">
        <v>1022</v>
      </c>
      <c r="H561" t="s">
        <v>2000</v>
      </c>
      <c r="I561" t="s">
        <v>2001</v>
      </c>
      <c r="J561">
        <v>1470114000</v>
      </c>
      <c r="K561">
        <v>1470718800</v>
      </c>
      <c r="L561" s="20">
        <f t="shared" si="189"/>
        <v>42584.208333333328</v>
      </c>
      <c r="M561" s="20">
        <f t="shared" si="190"/>
        <v>42591.208333333328</v>
      </c>
      <c r="N561" t="b">
        <v>0</v>
      </c>
      <c r="O561" t="b">
        <v>0</v>
      </c>
      <c r="P561" t="s">
        <v>2006</v>
      </c>
      <c r="Q561" s="8">
        <f t="shared" si="188"/>
        <v>1.009696106362773</v>
      </c>
      <c r="R561" s="14">
        <f t="shared" si="185"/>
        <v>104.03</v>
      </c>
      <c r="S561" s="16" t="str">
        <f t="shared" si="197"/>
        <v>theater</v>
      </c>
      <c r="T561" s="16" t="str">
        <f t="shared" si="198"/>
        <v>plays</v>
      </c>
    </row>
    <row r="562" spans="1:20">
      <c r="A562">
        <v>560</v>
      </c>
      <c r="B562" t="s">
        <v>809</v>
      </c>
      <c r="C562" s="3" t="s">
        <v>810</v>
      </c>
      <c r="D562">
        <v>20000</v>
      </c>
      <c r="E562">
        <v>158832</v>
      </c>
      <c r="F562" s="13" t="s">
        <v>8</v>
      </c>
      <c r="G562">
        <v>3177</v>
      </c>
      <c r="H562" t="s">
        <v>2000</v>
      </c>
      <c r="I562" t="s">
        <v>2001</v>
      </c>
      <c r="J562">
        <v>1321596000</v>
      </c>
      <c r="K562">
        <v>1325052000</v>
      </c>
      <c r="L562" s="20">
        <f t="shared" si="189"/>
        <v>40865.25</v>
      </c>
      <c r="M562" s="20">
        <f t="shared" si="190"/>
        <v>40905.25</v>
      </c>
      <c r="N562" t="b">
        <v>0</v>
      </c>
      <c r="O562" t="b">
        <v>0</v>
      </c>
      <c r="P562" t="s">
        <v>2017</v>
      </c>
      <c r="Q562" s="8">
        <f t="shared" si="188"/>
        <v>7.9416000000000002</v>
      </c>
      <c r="R562" s="14">
        <f t="shared" si="185"/>
        <v>49.99</v>
      </c>
      <c r="S562" s="18" t="str">
        <f>LEFT(P562,12)</f>
        <v>film &amp; video</v>
      </c>
      <c r="T562" s="16" t="str">
        <f>_xlfn.TEXTAFTER(P562,"/",,TRUE,TRUE)</f>
        <v>animation</v>
      </c>
    </row>
    <row r="563" spans="1:20">
      <c r="A563">
        <v>561</v>
      </c>
      <c r="B563" t="s">
        <v>525</v>
      </c>
      <c r="C563" s="3" t="s">
        <v>526</v>
      </c>
      <c r="D563">
        <v>3000</v>
      </c>
      <c r="E563">
        <v>11091</v>
      </c>
      <c r="F563" s="13" t="s">
        <v>8</v>
      </c>
      <c r="G563">
        <v>198</v>
      </c>
      <c r="H563" t="s">
        <v>2019</v>
      </c>
      <c r="I563" t="s">
        <v>2020</v>
      </c>
      <c r="J563">
        <v>1318827600</v>
      </c>
      <c r="K563">
        <v>1319000400</v>
      </c>
      <c r="L563" s="20">
        <f t="shared" si="189"/>
        <v>40833.208333333336</v>
      </c>
      <c r="M563" s="20">
        <f t="shared" si="190"/>
        <v>40835.208333333336</v>
      </c>
      <c r="N563" t="b">
        <v>0</v>
      </c>
      <c r="O563" t="b">
        <v>0</v>
      </c>
      <c r="P563" t="s">
        <v>2006</v>
      </c>
      <c r="Q563" s="8">
        <f t="shared" si="188"/>
        <v>3.6970000000000001</v>
      </c>
      <c r="R563" s="14">
        <f t="shared" si="185"/>
        <v>56.02</v>
      </c>
      <c r="S563" s="16" t="str">
        <f>LEFT(P563,7)</f>
        <v>theater</v>
      </c>
      <c r="T563" s="16" t="str">
        <f>_xlfn.TEXTAFTER(P563,"/",1,1,1)</f>
        <v>plays</v>
      </c>
    </row>
    <row r="564" spans="1:20" ht="31.5">
      <c r="A564">
        <v>562</v>
      </c>
      <c r="B564" t="s">
        <v>149</v>
      </c>
      <c r="C564" s="3" t="s">
        <v>150</v>
      </c>
      <c r="D564">
        <v>9900</v>
      </c>
      <c r="E564">
        <v>1269</v>
      </c>
      <c r="F564" s="13" t="s">
        <v>11</v>
      </c>
      <c r="G564">
        <v>26</v>
      </c>
      <c r="H564" t="s">
        <v>2019</v>
      </c>
      <c r="I564" t="s">
        <v>2020</v>
      </c>
      <c r="J564">
        <v>1552366800</v>
      </c>
      <c r="K564">
        <v>1552539600</v>
      </c>
      <c r="L564" s="20">
        <f t="shared" si="189"/>
        <v>43536.208333333328</v>
      </c>
      <c r="M564" s="20">
        <f t="shared" si="190"/>
        <v>43538.208333333328</v>
      </c>
      <c r="N564" t="b">
        <v>0</v>
      </c>
      <c r="O564" t="b">
        <v>0</v>
      </c>
      <c r="P564" t="s">
        <v>2002</v>
      </c>
      <c r="Q564" s="8">
        <f t="shared" si="188"/>
        <v>0.12818181818181817</v>
      </c>
      <c r="R564" s="14">
        <f t="shared" si="185"/>
        <v>48.81</v>
      </c>
      <c r="S564" s="16" t="str">
        <f>LEFT(P564,5)</f>
        <v>music</v>
      </c>
      <c r="T564" s="16" t="str">
        <f>_xlfn.TEXTAFTER(P564,"/",1)</f>
        <v>rock</v>
      </c>
    </row>
    <row r="565" spans="1:20">
      <c r="A565">
        <v>563</v>
      </c>
      <c r="B565" t="s">
        <v>908</v>
      </c>
      <c r="C565" s="3" t="s">
        <v>909</v>
      </c>
      <c r="D565">
        <v>3700</v>
      </c>
      <c r="E565">
        <v>5107</v>
      </c>
      <c r="F565" s="13" t="s">
        <v>8</v>
      </c>
      <c r="G565">
        <v>85</v>
      </c>
      <c r="H565" t="s">
        <v>2003</v>
      </c>
      <c r="I565" t="s">
        <v>2004</v>
      </c>
      <c r="J565">
        <v>1542088800</v>
      </c>
      <c r="K565">
        <v>1543816800</v>
      </c>
      <c r="L565" s="20">
        <f t="shared" si="189"/>
        <v>43417.25</v>
      </c>
      <c r="M565" s="20">
        <f t="shared" si="190"/>
        <v>43437.25</v>
      </c>
      <c r="N565" t="b">
        <v>0</v>
      </c>
      <c r="O565" t="b">
        <v>0</v>
      </c>
      <c r="P565" t="s">
        <v>2011</v>
      </c>
      <c r="Q565" s="8">
        <f t="shared" si="188"/>
        <v>1.3802702702702703</v>
      </c>
      <c r="R565" s="14">
        <f t="shared" si="185"/>
        <v>60.08</v>
      </c>
      <c r="S565" s="18" t="str">
        <f>LEFT(P565,12)</f>
        <v>film &amp; video</v>
      </c>
      <c r="T565" s="16" t="str">
        <f>_xlfn.TEXTAFTER(P565,"/",,TRUE,TRUE)</f>
        <v>documentary</v>
      </c>
    </row>
    <row r="566" spans="1:20">
      <c r="A566">
        <v>564</v>
      </c>
      <c r="B566" t="s">
        <v>731</v>
      </c>
      <c r="C566" s="3" t="s">
        <v>732</v>
      </c>
      <c r="D566">
        <v>168700</v>
      </c>
      <c r="E566">
        <v>141393</v>
      </c>
      <c r="F566" s="13" t="s">
        <v>11</v>
      </c>
      <c r="G566">
        <v>1790</v>
      </c>
      <c r="H566" t="s">
        <v>2000</v>
      </c>
      <c r="I566" t="s">
        <v>2001</v>
      </c>
      <c r="J566">
        <v>1426395600</v>
      </c>
      <c r="K566">
        <v>1427086800</v>
      </c>
      <c r="L566" s="20">
        <f t="shared" si="189"/>
        <v>42078.208333333328</v>
      </c>
      <c r="M566" s="20">
        <f t="shared" si="190"/>
        <v>42086.208333333328</v>
      </c>
      <c r="N566" t="b">
        <v>0</v>
      </c>
      <c r="O566" t="b">
        <v>0</v>
      </c>
      <c r="P566" t="s">
        <v>2006</v>
      </c>
      <c r="Q566" s="8">
        <f t="shared" si="188"/>
        <v>0.83813278008298753</v>
      </c>
      <c r="R566" s="14">
        <f t="shared" si="185"/>
        <v>78.989999999999995</v>
      </c>
      <c r="S566" s="16" t="str">
        <f t="shared" ref="S566:S567" si="199">LEFT(P566,7)</f>
        <v>theater</v>
      </c>
      <c r="T566" s="16" t="str">
        <f t="shared" ref="T566:T567" si="200">_xlfn.TEXTAFTER(P566,"/",1,1,1)</f>
        <v>plays</v>
      </c>
    </row>
    <row r="567" spans="1:20">
      <c r="A567">
        <v>565</v>
      </c>
      <c r="B567" t="s">
        <v>900</v>
      </c>
      <c r="C567" s="3" t="s">
        <v>901</v>
      </c>
      <c r="D567">
        <v>94900</v>
      </c>
      <c r="E567">
        <v>194166</v>
      </c>
      <c r="F567" s="13" t="s">
        <v>8</v>
      </c>
      <c r="G567">
        <v>3596</v>
      </c>
      <c r="H567" t="s">
        <v>2000</v>
      </c>
      <c r="I567" t="s">
        <v>2001</v>
      </c>
      <c r="J567">
        <v>1321336800</v>
      </c>
      <c r="K567">
        <v>1323064800</v>
      </c>
      <c r="L567" s="20">
        <f t="shared" si="189"/>
        <v>40862.25</v>
      </c>
      <c r="M567" s="20">
        <f t="shared" si="190"/>
        <v>40882.25</v>
      </c>
      <c r="N567" t="b">
        <v>0</v>
      </c>
      <c r="O567" t="b">
        <v>0</v>
      </c>
      <c r="P567" t="s">
        <v>2006</v>
      </c>
      <c r="Q567" s="8">
        <f t="shared" si="188"/>
        <v>2.0460063224446787</v>
      </c>
      <c r="R567" s="14">
        <f t="shared" ref="R567:R630" si="201">ROUND(E567/G567, 2)</f>
        <v>53.99</v>
      </c>
      <c r="S567" s="16" t="str">
        <f t="shared" si="199"/>
        <v>theater</v>
      </c>
      <c r="T567" s="16" t="str">
        <f t="shared" si="200"/>
        <v>plays</v>
      </c>
    </row>
    <row r="568" spans="1:20">
      <c r="A568">
        <v>566</v>
      </c>
      <c r="B568" t="s">
        <v>1858</v>
      </c>
      <c r="C568" s="3" t="s">
        <v>1859</v>
      </c>
      <c r="D568">
        <v>9300</v>
      </c>
      <c r="E568">
        <v>4124</v>
      </c>
      <c r="F568" s="13" t="s">
        <v>11</v>
      </c>
      <c r="G568">
        <v>37</v>
      </c>
      <c r="H568" t="s">
        <v>2000</v>
      </c>
      <c r="I568" t="s">
        <v>2001</v>
      </c>
      <c r="J568">
        <v>1456293600</v>
      </c>
      <c r="K568">
        <v>1458277200</v>
      </c>
      <c r="L568" s="20">
        <f t="shared" si="189"/>
        <v>42424.25</v>
      </c>
      <c r="M568" s="20">
        <f t="shared" si="190"/>
        <v>42447.208333333328</v>
      </c>
      <c r="N568" t="b">
        <v>0</v>
      </c>
      <c r="O568" t="b">
        <v>1</v>
      </c>
      <c r="P568" t="s">
        <v>2012</v>
      </c>
      <c r="Q568" s="8">
        <f t="shared" si="188"/>
        <v>0.44344086021505374</v>
      </c>
      <c r="R568" s="14">
        <f t="shared" si="201"/>
        <v>111.46</v>
      </c>
      <c r="S568" s="16" t="str">
        <f t="shared" ref="S568:S569" si="202">LEFT(P568,5)</f>
        <v>music</v>
      </c>
      <c r="T568" s="16" t="str">
        <f t="shared" ref="T568:T569" si="203">_xlfn.TEXTAFTER(P568,"/",1)</f>
        <v>electric music</v>
      </c>
    </row>
    <row r="569" spans="1:20" ht="31.5">
      <c r="A569">
        <v>567</v>
      </c>
      <c r="B569" t="s">
        <v>838</v>
      </c>
      <c r="C569" s="3" t="s">
        <v>839</v>
      </c>
      <c r="D569">
        <v>6800</v>
      </c>
      <c r="E569">
        <v>14865</v>
      </c>
      <c r="F569" s="13" t="s">
        <v>8</v>
      </c>
      <c r="G569">
        <v>244</v>
      </c>
      <c r="H569" t="s">
        <v>2000</v>
      </c>
      <c r="I569" t="s">
        <v>2001</v>
      </c>
      <c r="J569">
        <v>1404968400</v>
      </c>
      <c r="K569">
        <v>1405141200</v>
      </c>
      <c r="L569" s="20">
        <f t="shared" si="189"/>
        <v>41830.208333333336</v>
      </c>
      <c r="M569" s="20">
        <f t="shared" si="190"/>
        <v>41832.208333333336</v>
      </c>
      <c r="N569" t="b">
        <v>0</v>
      </c>
      <c r="O569" t="b">
        <v>0</v>
      </c>
      <c r="P569" t="s">
        <v>2002</v>
      </c>
      <c r="Q569" s="8">
        <f t="shared" si="188"/>
        <v>2.1860294117647059</v>
      </c>
      <c r="R569" s="14">
        <f t="shared" si="201"/>
        <v>60.92</v>
      </c>
      <c r="S569" s="16" t="str">
        <f t="shared" si="202"/>
        <v>music</v>
      </c>
      <c r="T569" s="16" t="str">
        <f t="shared" si="203"/>
        <v>rock</v>
      </c>
    </row>
    <row r="570" spans="1:20">
      <c r="A570">
        <v>568</v>
      </c>
      <c r="B570" t="s">
        <v>668</v>
      </c>
      <c r="C570" s="3" t="s">
        <v>669</v>
      </c>
      <c r="D570">
        <v>72400</v>
      </c>
      <c r="E570">
        <v>134688</v>
      </c>
      <c r="F570" s="13" t="s">
        <v>8</v>
      </c>
      <c r="G570">
        <v>5180</v>
      </c>
      <c r="H570" t="s">
        <v>2000</v>
      </c>
      <c r="I570" t="s">
        <v>2001</v>
      </c>
      <c r="J570">
        <v>1279170000</v>
      </c>
      <c r="K570">
        <v>1283058000</v>
      </c>
      <c r="L570" s="20">
        <f t="shared" si="189"/>
        <v>40374.208333333336</v>
      </c>
      <c r="M570" s="20">
        <f t="shared" si="190"/>
        <v>40419.208333333336</v>
      </c>
      <c r="N570" t="b">
        <v>0</v>
      </c>
      <c r="O570" t="b">
        <v>0</v>
      </c>
      <c r="P570" t="s">
        <v>2006</v>
      </c>
      <c r="Q570" s="8">
        <f t="shared" si="188"/>
        <v>1.8603314917127072</v>
      </c>
      <c r="R570" s="14">
        <f t="shared" si="201"/>
        <v>26</v>
      </c>
      <c r="S570" s="16" t="str">
        <f>LEFT(P570,7)</f>
        <v>theater</v>
      </c>
      <c r="T570" s="16" t="str">
        <f>_xlfn.TEXTAFTER(P570,"/",1,1,1)</f>
        <v>plays</v>
      </c>
    </row>
    <row r="571" spans="1:20">
      <c r="A571">
        <v>569</v>
      </c>
      <c r="B571" t="s">
        <v>499</v>
      </c>
      <c r="C571" s="3" t="s">
        <v>500</v>
      </c>
      <c r="D571">
        <v>20100</v>
      </c>
      <c r="E571">
        <v>47705</v>
      </c>
      <c r="F571" s="13" t="s">
        <v>8</v>
      </c>
      <c r="G571">
        <v>589</v>
      </c>
      <c r="H571" t="s">
        <v>2022</v>
      </c>
      <c r="I571" t="s">
        <v>2023</v>
      </c>
      <c r="J571">
        <v>1294725600</v>
      </c>
      <c r="K571">
        <v>1295762400</v>
      </c>
      <c r="L571" s="20">
        <f t="shared" si="189"/>
        <v>40554.25</v>
      </c>
      <c r="M571" s="20">
        <f t="shared" si="190"/>
        <v>40566.25</v>
      </c>
      <c r="N571" t="b">
        <v>0</v>
      </c>
      <c r="O571" t="b">
        <v>0</v>
      </c>
      <c r="P571" t="s">
        <v>2017</v>
      </c>
      <c r="Q571" s="8">
        <f t="shared" si="188"/>
        <v>2.3733830845771142</v>
      </c>
      <c r="R571" s="14">
        <f t="shared" si="201"/>
        <v>80.989999999999995</v>
      </c>
      <c r="S571" s="18" t="str">
        <f>LEFT(P571,12)</f>
        <v>film &amp; video</v>
      </c>
      <c r="T571" s="16" t="str">
        <f>_xlfn.TEXTAFTER(P571,"/",,TRUE,TRUE)</f>
        <v>animation</v>
      </c>
    </row>
    <row r="572" spans="1:20">
      <c r="A572">
        <v>570</v>
      </c>
      <c r="B572" t="s">
        <v>1082</v>
      </c>
      <c r="C572" s="3" t="s">
        <v>1083</v>
      </c>
      <c r="D572">
        <v>31200</v>
      </c>
      <c r="E572">
        <v>95364</v>
      </c>
      <c r="F572" s="13" t="s">
        <v>8</v>
      </c>
      <c r="G572">
        <v>2725</v>
      </c>
      <c r="H572" t="s">
        <v>2000</v>
      </c>
      <c r="I572" t="s">
        <v>2001</v>
      </c>
      <c r="J572">
        <v>1419055200</v>
      </c>
      <c r="K572">
        <v>1419573600</v>
      </c>
      <c r="L572" s="20">
        <f t="shared" si="189"/>
        <v>41993.25</v>
      </c>
      <c r="M572" s="20">
        <f t="shared" si="190"/>
        <v>41999.25</v>
      </c>
      <c r="N572" t="b">
        <v>0</v>
      </c>
      <c r="O572" t="b">
        <v>1</v>
      </c>
      <c r="P572" t="s">
        <v>2002</v>
      </c>
      <c r="Q572" s="8">
        <f t="shared" si="188"/>
        <v>3.0565384615384614</v>
      </c>
      <c r="R572" s="14">
        <f t="shared" si="201"/>
        <v>35</v>
      </c>
      <c r="S572" s="16" t="str">
        <f>LEFT(P572,5)</f>
        <v>music</v>
      </c>
      <c r="T572" s="16" t="str">
        <f>_xlfn.TEXTAFTER(P572,"/",1)</f>
        <v>rock</v>
      </c>
    </row>
    <row r="573" spans="1:20">
      <c r="A573">
        <v>571</v>
      </c>
      <c r="B573" t="s">
        <v>1921</v>
      </c>
      <c r="C573" s="3" t="s">
        <v>1922</v>
      </c>
      <c r="D573">
        <v>3500</v>
      </c>
      <c r="E573">
        <v>3295</v>
      </c>
      <c r="F573" s="13" t="s">
        <v>11</v>
      </c>
      <c r="G573">
        <v>35</v>
      </c>
      <c r="H573" t="s">
        <v>2022</v>
      </c>
      <c r="I573" t="s">
        <v>2023</v>
      </c>
      <c r="J573">
        <v>1434690000</v>
      </c>
      <c r="K573">
        <v>1438750800</v>
      </c>
      <c r="L573" s="20">
        <f t="shared" si="189"/>
        <v>42174.208333333328</v>
      </c>
      <c r="M573" s="20">
        <f t="shared" si="190"/>
        <v>42221.208333333328</v>
      </c>
      <c r="N573" t="b">
        <v>0</v>
      </c>
      <c r="O573" t="b">
        <v>0</v>
      </c>
      <c r="P573" t="s">
        <v>2021</v>
      </c>
      <c r="Q573" s="8">
        <f t="shared" si="188"/>
        <v>0.94142857142857139</v>
      </c>
      <c r="R573" s="14">
        <f t="shared" si="201"/>
        <v>94.14</v>
      </c>
      <c r="S573" s="18" t="str">
        <f>LEFT(P573,12)</f>
        <v>film &amp; video</v>
      </c>
      <c r="T573" s="16" t="str">
        <f>_xlfn.TEXTAFTER(P573,"/",,TRUE,TRUE)</f>
        <v>shorts</v>
      </c>
    </row>
    <row r="574" spans="1:20">
      <c r="A574">
        <v>572</v>
      </c>
      <c r="B574" t="s">
        <v>322</v>
      </c>
      <c r="C574" s="3" t="s">
        <v>323</v>
      </c>
      <c r="D574">
        <v>9000</v>
      </c>
      <c r="E574">
        <v>4896</v>
      </c>
      <c r="F574" s="13" t="s">
        <v>27</v>
      </c>
      <c r="G574">
        <v>94</v>
      </c>
      <c r="H574" t="s">
        <v>2000</v>
      </c>
      <c r="I574" t="s">
        <v>2001</v>
      </c>
      <c r="J574">
        <v>1443416400</v>
      </c>
      <c r="K574">
        <v>1444798800</v>
      </c>
      <c r="L574" s="20">
        <f t="shared" si="189"/>
        <v>42275.208333333328</v>
      </c>
      <c r="M574" s="20">
        <f t="shared" si="190"/>
        <v>42291.208333333328</v>
      </c>
      <c r="N574" t="b">
        <v>0</v>
      </c>
      <c r="O574" t="b">
        <v>1</v>
      </c>
      <c r="P574" t="s">
        <v>2002</v>
      </c>
      <c r="Q574" s="8">
        <f t="shared" si="188"/>
        <v>0.54400000000000004</v>
      </c>
      <c r="R574" s="14">
        <f t="shared" si="201"/>
        <v>52.09</v>
      </c>
      <c r="S574" s="16" t="str">
        <f>LEFT(P574,5)</f>
        <v>music</v>
      </c>
      <c r="T574" s="16" t="str">
        <f>_xlfn.TEXTAFTER(P574,"/",1)</f>
        <v>rock</v>
      </c>
    </row>
    <row r="575" spans="1:20">
      <c r="A575">
        <v>573</v>
      </c>
      <c r="B575" t="s">
        <v>1786</v>
      </c>
      <c r="C575" s="3" t="s">
        <v>1787</v>
      </c>
      <c r="D575">
        <v>6700</v>
      </c>
      <c r="E575">
        <v>7496</v>
      </c>
      <c r="F575" s="13" t="s">
        <v>8</v>
      </c>
      <c r="G575">
        <v>300</v>
      </c>
      <c r="H575" t="s">
        <v>2000</v>
      </c>
      <c r="I575" t="s">
        <v>2001</v>
      </c>
      <c r="J575">
        <v>1399006800</v>
      </c>
      <c r="K575">
        <v>1399179600</v>
      </c>
      <c r="L575" s="20">
        <f t="shared" si="189"/>
        <v>41761.208333333336</v>
      </c>
      <c r="M575" s="20">
        <f t="shared" si="190"/>
        <v>41763.208333333336</v>
      </c>
      <c r="N575" t="b">
        <v>0</v>
      </c>
      <c r="O575" t="b">
        <v>0</v>
      </c>
      <c r="P575" t="s">
        <v>2034</v>
      </c>
      <c r="Q575" s="8">
        <f t="shared" si="188"/>
        <v>1.1188059701492536</v>
      </c>
      <c r="R575" s="14">
        <f t="shared" si="201"/>
        <v>24.99</v>
      </c>
      <c r="S575" s="16" t="str">
        <f>LEFT(P575,10)</f>
        <v>journalism</v>
      </c>
      <c r="T575" s="16" t="str">
        <f>RIGHT(P575,5)</f>
        <v>audio</v>
      </c>
    </row>
    <row r="576" spans="1:20">
      <c r="A576">
        <v>574</v>
      </c>
      <c r="B576" t="s">
        <v>1305</v>
      </c>
      <c r="C576" s="3" t="s">
        <v>1306</v>
      </c>
      <c r="D576">
        <v>2700</v>
      </c>
      <c r="E576">
        <v>9967</v>
      </c>
      <c r="F576" s="13" t="s">
        <v>8</v>
      </c>
      <c r="G576">
        <v>144</v>
      </c>
      <c r="H576" t="s">
        <v>2000</v>
      </c>
      <c r="I576" t="s">
        <v>2001</v>
      </c>
      <c r="J576">
        <v>1575698400</v>
      </c>
      <c r="K576">
        <v>1576562400</v>
      </c>
      <c r="L576" s="20">
        <f t="shared" si="189"/>
        <v>43806.25</v>
      </c>
      <c r="M576" s="20">
        <f t="shared" si="190"/>
        <v>43816.25</v>
      </c>
      <c r="N576" t="b">
        <v>0</v>
      </c>
      <c r="O576" t="b">
        <v>1</v>
      </c>
      <c r="P576" s="16" t="s">
        <v>1999</v>
      </c>
      <c r="Q576" s="8">
        <f t="shared" si="188"/>
        <v>3.6914814814814814</v>
      </c>
      <c r="R576" s="14">
        <f t="shared" si="201"/>
        <v>69.22</v>
      </c>
      <c r="S576" s="16" t="str">
        <f>LEFT(P576,4)</f>
        <v>food</v>
      </c>
      <c r="T576" s="16" t="str">
        <f>RIGHT(P576,11)</f>
        <v>food trucks</v>
      </c>
    </row>
    <row r="577" spans="1:20">
      <c r="A577">
        <v>575</v>
      </c>
      <c r="B577" t="s">
        <v>547</v>
      </c>
      <c r="C577" s="3" t="s">
        <v>548</v>
      </c>
      <c r="D577">
        <v>83300</v>
      </c>
      <c r="E577">
        <v>52421</v>
      </c>
      <c r="F577" s="13" t="s">
        <v>11</v>
      </c>
      <c r="G577">
        <v>558</v>
      </c>
      <c r="H577" t="s">
        <v>2000</v>
      </c>
      <c r="I577" t="s">
        <v>2001</v>
      </c>
      <c r="J577">
        <v>1400562000</v>
      </c>
      <c r="K577">
        <v>1400821200</v>
      </c>
      <c r="L577" s="20">
        <f t="shared" si="189"/>
        <v>41779.208333333336</v>
      </c>
      <c r="M577" s="20">
        <f t="shared" si="190"/>
        <v>41782.208333333336</v>
      </c>
      <c r="N577" t="b">
        <v>0</v>
      </c>
      <c r="O577" t="b">
        <v>1</v>
      </c>
      <c r="P577" t="s">
        <v>2006</v>
      </c>
      <c r="Q577" s="8">
        <f t="shared" si="188"/>
        <v>0.62930372148859548</v>
      </c>
      <c r="R577" s="14">
        <f t="shared" si="201"/>
        <v>93.94</v>
      </c>
      <c r="S577" s="16" t="str">
        <f t="shared" ref="S577:S578" si="204">LEFT(P577,7)</f>
        <v>theater</v>
      </c>
      <c r="T577" s="16" t="str">
        <f t="shared" ref="T577:T578" si="205">_xlfn.TEXTAFTER(P577,"/",1,1,1)</f>
        <v>plays</v>
      </c>
    </row>
    <row r="578" spans="1:20" ht="31.5">
      <c r="A578">
        <v>576</v>
      </c>
      <c r="B578" t="s">
        <v>1186</v>
      </c>
      <c r="C578" s="3" t="s">
        <v>1187</v>
      </c>
      <c r="D578">
        <v>9700</v>
      </c>
      <c r="E578">
        <v>6298</v>
      </c>
      <c r="F578" s="13" t="s">
        <v>11</v>
      </c>
      <c r="G578">
        <v>64</v>
      </c>
      <c r="H578" t="s">
        <v>2000</v>
      </c>
      <c r="I578" t="s">
        <v>2001</v>
      </c>
      <c r="J578">
        <v>1509512400</v>
      </c>
      <c r="K578">
        <v>1510984800</v>
      </c>
      <c r="L578" s="20">
        <f t="shared" si="189"/>
        <v>43040.208333333328</v>
      </c>
      <c r="M578" s="20">
        <f t="shared" si="190"/>
        <v>43057.25</v>
      </c>
      <c r="N578" t="b">
        <v>0</v>
      </c>
      <c r="O578" t="b">
        <v>0</v>
      </c>
      <c r="P578" t="s">
        <v>2006</v>
      </c>
      <c r="Q578" s="8">
        <f t="shared" ref="Q578:Q641" si="206">E578/D578</f>
        <v>0.6492783505154639</v>
      </c>
      <c r="R578" s="14">
        <f t="shared" si="201"/>
        <v>98.41</v>
      </c>
      <c r="S578" s="16" t="str">
        <f t="shared" si="204"/>
        <v>theater</v>
      </c>
      <c r="T578" s="16" t="str">
        <f t="shared" si="205"/>
        <v>plays</v>
      </c>
    </row>
    <row r="579" spans="1:20">
      <c r="A579">
        <v>577</v>
      </c>
      <c r="B579" t="s">
        <v>1676</v>
      </c>
      <c r="C579" s="3" t="s">
        <v>1677</v>
      </c>
      <c r="D579">
        <v>8200</v>
      </c>
      <c r="E579">
        <v>1546</v>
      </c>
      <c r="F579" s="13" t="s">
        <v>27</v>
      </c>
      <c r="G579">
        <v>37</v>
      </c>
      <c r="H579" t="s">
        <v>2000</v>
      </c>
      <c r="I579" t="s">
        <v>2001</v>
      </c>
      <c r="J579">
        <v>1299823200</v>
      </c>
      <c r="K579">
        <v>1302066000</v>
      </c>
      <c r="L579" s="20">
        <f t="shared" ref="L579:L642" si="207">(((J579/60)/60)/24)+DATE(1970,1,1)</f>
        <v>40613.25</v>
      </c>
      <c r="M579" s="20">
        <f t="shared" ref="M579:M642" si="208">((K579/60)/60/24)+DATE(1970,1,1)</f>
        <v>40639.208333333336</v>
      </c>
      <c r="N579" t="b">
        <v>0</v>
      </c>
      <c r="O579" t="b">
        <v>0</v>
      </c>
      <c r="P579" t="s">
        <v>2028</v>
      </c>
      <c r="Q579" s="8">
        <f t="shared" si="206"/>
        <v>0.18853658536585366</v>
      </c>
      <c r="R579" s="14">
        <f t="shared" si="201"/>
        <v>41.78</v>
      </c>
      <c r="S579" s="16" t="str">
        <f>LEFT(P579,5)</f>
        <v>music</v>
      </c>
      <c r="T579" s="16" t="str">
        <f>_xlfn.TEXTAFTER(P579,"/",1)</f>
        <v>jazz</v>
      </c>
    </row>
    <row r="580" spans="1:20">
      <c r="A580">
        <v>578</v>
      </c>
      <c r="B580" t="s">
        <v>1080</v>
      </c>
      <c r="C580" s="3" t="s">
        <v>1081</v>
      </c>
      <c r="D580">
        <v>96500</v>
      </c>
      <c r="E580">
        <v>16168</v>
      </c>
      <c r="F580" s="13" t="s">
        <v>11</v>
      </c>
      <c r="G580">
        <v>245</v>
      </c>
      <c r="H580" t="s">
        <v>2000</v>
      </c>
      <c r="I580" t="s">
        <v>2001</v>
      </c>
      <c r="J580">
        <v>1322719200</v>
      </c>
      <c r="K580">
        <v>1322978400</v>
      </c>
      <c r="L580" s="20">
        <f t="shared" si="207"/>
        <v>40878.25</v>
      </c>
      <c r="M580" s="20">
        <f t="shared" si="208"/>
        <v>40881.25</v>
      </c>
      <c r="N580" t="b">
        <v>0</v>
      </c>
      <c r="O580" t="b">
        <v>0</v>
      </c>
      <c r="P580" t="s">
        <v>2033</v>
      </c>
      <c r="Q580" s="8">
        <f t="shared" si="206"/>
        <v>0.1675440414507772</v>
      </c>
      <c r="R580" s="14">
        <f t="shared" si="201"/>
        <v>65.989999999999995</v>
      </c>
      <c r="S580" s="18" t="str">
        <f>LEFT(P580,12)</f>
        <v>film &amp; video</v>
      </c>
      <c r="T580" s="16" t="str">
        <f>_xlfn.TEXTAFTER(P580,"/",,TRUE,TRUE)</f>
        <v>science fiction</v>
      </c>
    </row>
    <row r="581" spans="1:20">
      <c r="A581">
        <v>579</v>
      </c>
      <c r="B581" t="s">
        <v>535</v>
      </c>
      <c r="C581" s="3" t="s">
        <v>536</v>
      </c>
      <c r="D581">
        <v>6200</v>
      </c>
      <c r="E581">
        <v>6269</v>
      </c>
      <c r="F581" s="13" t="s">
        <v>8</v>
      </c>
      <c r="G581">
        <v>87</v>
      </c>
      <c r="H581" t="s">
        <v>2000</v>
      </c>
      <c r="I581" t="s">
        <v>2001</v>
      </c>
      <c r="J581">
        <v>1312693200</v>
      </c>
      <c r="K581">
        <v>1313730000</v>
      </c>
      <c r="L581" s="20">
        <f t="shared" si="207"/>
        <v>40762.208333333336</v>
      </c>
      <c r="M581" s="20">
        <f t="shared" si="208"/>
        <v>40774.208333333336</v>
      </c>
      <c r="N581" t="b">
        <v>0</v>
      </c>
      <c r="O581" t="b">
        <v>0</v>
      </c>
      <c r="P581" t="s">
        <v>2028</v>
      </c>
      <c r="Q581" s="8">
        <f t="shared" si="206"/>
        <v>1.0111290322580646</v>
      </c>
      <c r="R581" s="14">
        <f t="shared" si="201"/>
        <v>72.06</v>
      </c>
      <c r="S581" s="16" t="str">
        <f>LEFT(P581,5)</f>
        <v>music</v>
      </c>
      <c r="T581" s="16" t="str">
        <f>_xlfn.TEXTAFTER(P581,"/",1)</f>
        <v>jazz</v>
      </c>
    </row>
    <row r="582" spans="1:20">
      <c r="A582">
        <v>580</v>
      </c>
      <c r="B582" t="s">
        <v>1323</v>
      </c>
      <c r="C582" s="3" t="s">
        <v>1325</v>
      </c>
      <c r="D582">
        <v>43800</v>
      </c>
      <c r="E582">
        <v>149578</v>
      </c>
      <c r="F582" s="13" t="s">
        <v>8</v>
      </c>
      <c r="G582">
        <v>3116</v>
      </c>
      <c r="H582" t="s">
        <v>2000</v>
      </c>
      <c r="I582" t="s">
        <v>2001</v>
      </c>
      <c r="J582">
        <v>1393394400</v>
      </c>
      <c r="K582">
        <v>1394085600</v>
      </c>
      <c r="L582" s="20">
        <f t="shared" si="207"/>
        <v>41696.25</v>
      </c>
      <c r="M582" s="20">
        <f t="shared" si="208"/>
        <v>41704.25</v>
      </c>
      <c r="N582" t="b">
        <v>0</v>
      </c>
      <c r="O582" t="b">
        <v>0</v>
      </c>
      <c r="P582" t="s">
        <v>2006</v>
      </c>
      <c r="Q582" s="8">
        <f t="shared" si="206"/>
        <v>3.4150228310502282</v>
      </c>
      <c r="R582" s="14">
        <f t="shared" si="201"/>
        <v>48</v>
      </c>
      <c r="S582" s="16" t="str">
        <f>LEFT(P582,7)</f>
        <v>theater</v>
      </c>
      <c r="T582" s="16" t="str">
        <f>_xlfn.TEXTAFTER(P582,"/",1,1,1)</f>
        <v>plays</v>
      </c>
    </row>
    <row r="583" spans="1:20">
      <c r="A583">
        <v>581</v>
      </c>
      <c r="B583" t="s">
        <v>1533</v>
      </c>
      <c r="C583" s="3" t="s">
        <v>1534</v>
      </c>
      <c r="D583">
        <v>6000</v>
      </c>
      <c r="E583">
        <v>3841</v>
      </c>
      <c r="F583" s="13" t="s">
        <v>11</v>
      </c>
      <c r="G583">
        <v>71</v>
      </c>
      <c r="H583" t="s">
        <v>2000</v>
      </c>
      <c r="I583" t="s">
        <v>2001</v>
      </c>
      <c r="J583">
        <v>1304053200</v>
      </c>
      <c r="K583">
        <v>1305349200</v>
      </c>
      <c r="L583" s="20">
        <f t="shared" si="207"/>
        <v>40662.208333333336</v>
      </c>
      <c r="M583" s="20">
        <f t="shared" si="208"/>
        <v>40677.208333333336</v>
      </c>
      <c r="N583" t="b">
        <v>0</v>
      </c>
      <c r="O583" t="b">
        <v>0</v>
      </c>
      <c r="P583" t="s">
        <v>2005</v>
      </c>
      <c r="Q583" s="8">
        <f t="shared" si="206"/>
        <v>0.64016666666666666</v>
      </c>
      <c r="R583" s="14">
        <f t="shared" si="201"/>
        <v>54.1</v>
      </c>
      <c r="S583" s="16" t="str">
        <f>LEFT(P583,10)</f>
        <v>technology</v>
      </c>
      <c r="T583" s="16" t="str">
        <f>_xlfn.TEXTAFTER(P583,"/",1,1,1)</f>
        <v>web</v>
      </c>
    </row>
    <row r="584" spans="1:20">
      <c r="A584">
        <v>582</v>
      </c>
      <c r="B584" t="s">
        <v>1361</v>
      </c>
      <c r="C584" s="3" t="s">
        <v>1362</v>
      </c>
      <c r="D584">
        <v>8700</v>
      </c>
      <c r="E584">
        <v>4531</v>
      </c>
      <c r="F584" s="13" t="s">
        <v>11</v>
      </c>
      <c r="G584">
        <v>42</v>
      </c>
      <c r="H584" t="s">
        <v>2000</v>
      </c>
      <c r="I584" t="s">
        <v>2001</v>
      </c>
      <c r="J584">
        <v>1433912400</v>
      </c>
      <c r="K584">
        <v>1434344400</v>
      </c>
      <c r="L584" s="20">
        <f t="shared" si="207"/>
        <v>42165.208333333328</v>
      </c>
      <c r="M584" s="20">
        <f t="shared" si="208"/>
        <v>42170.208333333328</v>
      </c>
      <c r="N584" t="b">
        <v>0</v>
      </c>
      <c r="O584" t="b">
        <v>1</v>
      </c>
      <c r="P584" t="s">
        <v>2018</v>
      </c>
      <c r="Q584" s="8">
        <f t="shared" si="206"/>
        <v>0.5208045977011494</v>
      </c>
      <c r="R584" s="14">
        <f t="shared" si="201"/>
        <v>107.88</v>
      </c>
      <c r="S584" s="16" t="str">
        <f>LEFT(P584,5)</f>
        <v>games</v>
      </c>
      <c r="T584" s="16" t="str">
        <f>_xlfn.TEXTAFTER(P584,"/",1,TRUE,TRUE)</f>
        <v>video games</v>
      </c>
    </row>
    <row r="585" spans="1:20" ht="31.5">
      <c r="A585">
        <v>583</v>
      </c>
      <c r="B585" t="s">
        <v>1371</v>
      </c>
      <c r="C585" s="3" t="s">
        <v>1372</v>
      </c>
      <c r="D585">
        <v>18900</v>
      </c>
      <c r="E585">
        <v>60934</v>
      </c>
      <c r="F585" s="13" t="s">
        <v>8</v>
      </c>
      <c r="G585">
        <v>909</v>
      </c>
      <c r="H585" t="s">
        <v>2000</v>
      </c>
      <c r="I585" t="s">
        <v>2001</v>
      </c>
      <c r="J585">
        <v>1329717600</v>
      </c>
      <c r="K585">
        <v>1331186400</v>
      </c>
      <c r="L585" s="20">
        <f t="shared" si="207"/>
        <v>40959.25</v>
      </c>
      <c r="M585" s="20">
        <f t="shared" si="208"/>
        <v>40976.25</v>
      </c>
      <c r="N585" t="b">
        <v>0</v>
      </c>
      <c r="O585" t="b">
        <v>0</v>
      </c>
      <c r="P585" t="s">
        <v>2011</v>
      </c>
      <c r="Q585" s="8">
        <f t="shared" si="206"/>
        <v>3.2240211640211642</v>
      </c>
      <c r="R585" s="14">
        <f t="shared" si="201"/>
        <v>67.03</v>
      </c>
      <c r="S585" s="18" t="str">
        <f>LEFT(P585,12)</f>
        <v>film &amp; video</v>
      </c>
      <c r="T585" s="16" t="str">
        <f>_xlfn.TEXTAFTER(P585,"/",,TRUE,TRUE)</f>
        <v>documentary</v>
      </c>
    </row>
    <row r="586" spans="1:20">
      <c r="A586">
        <v>584</v>
      </c>
      <c r="B586" t="s">
        <v>1256</v>
      </c>
      <c r="C586" s="3" t="s">
        <v>1257</v>
      </c>
      <c r="D586">
        <v>86400</v>
      </c>
      <c r="E586">
        <v>103255</v>
      </c>
      <c r="F586" s="13" t="s">
        <v>8</v>
      </c>
      <c r="G586">
        <v>1613</v>
      </c>
      <c r="H586" t="s">
        <v>2000</v>
      </c>
      <c r="I586" t="s">
        <v>2001</v>
      </c>
      <c r="J586">
        <v>1335330000</v>
      </c>
      <c r="K586">
        <v>1336539600</v>
      </c>
      <c r="L586" s="20">
        <f t="shared" si="207"/>
        <v>41024.208333333336</v>
      </c>
      <c r="M586" s="20">
        <f t="shared" si="208"/>
        <v>41038.208333333336</v>
      </c>
      <c r="N586" t="b">
        <v>0</v>
      </c>
      <c r="O586" t="b">
        <v>0</v>
      </c>
      <c r="P586" t="s">
        <v>2005</v>
      </c>
      <c r="Q586" s="8">
        <f t="shared" si="206"/>
        <v>1.1950810185185186</v>
      </c>
      <c r="R586" s="14">
        <f t="shared" si="201"/>
        <v>64.010000000000005</v>
      </c>
      <c r="S586" s="16" t="str">
        <f>LEFT(P586,10)</f>
        <v>technology</v>
      </c>
      <c r="T586" s="16" t="str">
        <f>_xlfn.TEXTAFTER(P586,"/",1,1,1)</f>
        <v>web</v>
      </c>
    </row>
    <row r="587" spans="1:20">
      <c r="A587">
        <v>585</v>
      </c>
      <c r="B587" t="s">
        <v>1381</v>
      </c>
      <c r="C587" s="3" t="s">
        <v>1382</v>
      </c>
      <c r="D587">
        <v>8900</v>
      </c>
      <c r="E587">
        <v>13065</v>
      </c>
      <c r="F587" s="13" t="s">
        <v>8</v>
      </c>
      <c r="G587">
        <v>136</v>
      </c>
      <c r="H587" t="s">
        <v>2000</v>
      </c>
      <c r="I587" t="s">
        <v>2001</v>
      </c>
      <c r="J587">
        <v>1268888400</v>
      </c>
      <c r="K587">
        <v>1269752400</v>
      </c>
      <c r="L587" s="20">
        <f t="shared" si="207"/>
        <v>40255.208333333336</v>
      </c>
      <c r="M587" s="20">
        <f t="shared" si="208"/>
        <v>40265.208333333336</v>
      </c>
      <c r="N587" t="b">
        <v>0</v>
      </c>
      <c r="O587" t="b">
        <v>0</v>
      </c>
      <c r="P587" t="s">
        <v>2029</v>
      </c>
      <c r="Q587" s="8">
        <f t="shared" si="206"/>
        <v>1.4679775280898877</v>
      </c>
      <c r="R587" s="14">
        <f t="shared" si="201"/>
        <v>96.07</v>
      </c>
      <c r="S587" s="16" t="str">
        <f>LEFT(P587,10)</f>
        <v>publishing</v>
      </c>
      <c r="T587" s="16" t="str">
        <f>_xlfn.TEXTAFTER(P587,"/",1,1,1)</f>
        <v>translations</v>
      </c>
    </row>
    <row r="588" spans="1:20">
      <c r="A588">
        <v>586</v>
      </c>
      <c r="B588" t="s">
        <v>1507</v>
      </c>
      <c r="C588" s="3" t="s">
        <v>1508</v>
      </c>
      <c r="D588">
        <v>700</v>
      </c>
      <c r="E588">
        <v>6654</v>
      </c>
      <c r="F588" s="13" t="s">
        <v>8</v>
      </c>
      <c r="G588">
        <v>130</v>
      </c>
      <c r="H588" t="s">
        <v>2000</v>
      </c>
      <c r="I588" t="s">
        <v>2001</v>
      </c>
      <c r="J588">
        <v>1289973600</v>
      </c>
      <c r="K588">
        <v>1291615200</v>
      </c>
      <c r="L588" s="20">
        <f t="shared" si="207"/>
        <v>40499.25</v>
      </c>
      <c r="M588" s="20">
        <f t="shared" si="208"/>
        <v>40518.25</v>
      </c>
      <c r="N588" t="b">
        <v>0</v>
      </c>
      <c r="O588" t="b">
        <v>0</v>
      </c>
      <c r="P588" t="s">
        <v>2002</v>
      </c>
      <c r="Q588" s="8">
        <f t="shared" si="206"/>
        <v>9.5057142857142853</v>
      </c>
      <c r="R588" s="14">
        <f t="shared" si="201"/>
        <v>51.18</v>
      </c>
      <c r="S588" s="16" t="str">
        <f>LEFT(P588,5)</f>
        <v>music</v>
      </c>
      <c r="T588" s="16" t="str">
        <f>_xlfn.TEXTAFTER(P588,"/",1)</f>
        <v>rock</v>
      </c>
    </row>
    <row r="589" spans="1:20">
      <c r="A589">
        <v>587</v>
      </c>
      <c r="B589" t="s">
        <v>1915</v>
      </c>
      <c r="C589" s="3" t="s">
        <v>1916</v>
      </c>
      <c r="D589">
        <v>9400</v>
      </c>
      <c r="E589">
        <v>6852</v>
      </c>
      <c r="F589" s="13" t="s">
        <v>11</v>
      </c>
      <c r="G589">
        <v>156</v>
      </c>
      <c r="H589" t="s">
        <v>1997</v>
      </c>
      <c r="I589" t="s">
        <v>1998</v>
      </c>
      <c r="J589">
        <v>1547877600</v>
      </c>
      <c r="K589">
        <v>1552366800</v>
      </c>
      <c r="L589" s="20">
        <f t="shared" si="207"/>
        <v>43484.25</v>
      </c>
      <c r="M589" s="20">
        <f t="shared" si="208"/>
        <v>43536.208333333328</v>
      </c>
      <c r="N589" t="b">
        <v>0</v>
      </c>
      <c r="O589" t="b">
        <v>1</v>
      </c>
      <c r="P589" s="16" t="s">
        <v>1999</v>
      </c>
      <c r="Q589" s="8">
        <f t="shared" si="206"/>
        <v>0.72893617021276591</v>
      </c>
      <c r="R589" s="14">
        <f t="shared" si="201"/>
        <v>43.92</v>
      </c>
      <c r="S589" s="16" t="str">
        <f>LEFT(P589,4)</f>
        <v>food</v>
      </c>
      <c r="T589" s="16" t="str">
        <f>RIGHT(P589,11)</f>
        <v>food trucks</v>
      </c>
    </row>
    <row r="590" spans="1:20">
      <c r="A590">
        <v>588</v>
      </c>
      <c r="B590" t="s">
        <v>1860</v>
      </c>
      <c r="C590" s="3" t="s">
        <v>1861</v>
      </c>
      <c r="D590">
        <v>157600</v>
      </c>
      <c r="E590">
        <v>124517</v>
      </c>
      <c r="F590" s="13" t="s">
        <v>11</v>
      </c>
      <c r="G590">
        <v>1368</v>
      </c>
      <c r="H590" t="s">
        <v>2009</v>
      </c>
      <c r="I590" t="s">
        <v>2010</v>
      </c>
      <c r="J590">
        <v>1269493200</v>
      </c>
      <c r="K590">
        <v>1272171600</v>
      </c>
      <c r="L590" s="20">
        <f t="shared" si="207"/>
        <v>40262.208333333336</v>
      </c>
      <c r="M590" s="20">
        <f t="shared" si="208"/>
        <v>40293.208333333336</v>
      </c>
      <c r="N590" t="b">
        <v>0</v>
      </c>
      <c r="O590" t="b">
        <v>0</v>
      </c>
      <c r="P590" t="s">
        <v>2006</v>
      </c>
      <c r="Q590" s="8">
        <f t="shared" si="206"/>
        <v>0.7900824873096447</v>
      </c>
      <c r="R590" s="14">
        <f t="shared" si="201"/>
        <v>91.02</v>
      </c>
      <c r="S590" s="16" t="str">
        <f>LEFT(P590,7)</f>
        <v>theater</v>
      </c>
      <c r="T590" s="16" t="str">
        <f>_xlfn.TEXTAFTER(P590,"/",1,1,1)</f>
        <v>plays</v>
      </c>
    </row>
    <row r="591" spans="1:20">
      <c r="A591">
        <v>589</v>
      </c>
      <c r="B591" t="s">
        <v>56</v>
      </c>
      <c r="C591" s="3" t="s">
        <v>57</v>
      </c>
      <c r="D591">
        <v>7900</v>
      </c>
      <c r="E591">
        <v>5113</v>
      </c>
      <c r="F591" s="13" t="s">
        <v>11</v>
      </c>
      <c r="G591">
        <v>102</v>
      </c>
      <c r="H591" t="s">
        <v>2000</v>
      </c>
      <c r="I591" t="s">
        <v>2001</v>
      </c>
      <c r="J591">
        <v>1436072400</v>
      </c>
      <c r="K591">
        <v>1436677200</v>
      </c>
      <c r="L591" s="20">
        <f t="shared" si="207"/>
        <v>42190.208333333328</v>
      </c>
      <c r="M591" s="20">
        <f t="shared" si="208"/>
        <v>42197.208333333328</v>
      </c>
      <c r="N591" t="b">
        <v>0</v>
      </c>
      <c r="O591" t="b">
        <v>0</v>
      </c>
      <c r="P591" t="s">
        <v>2011</v>
      </c>
      <c r="Q591" s="8">
        <f t="shared" si="206"/>
        <v>0.64721518987341775</v>
      </c>
      <c r="R591" s="14">
        <f t="shared" si="201"/>
        <v>50.13</v>
      </c>
      <c r="S591" s="18" t="str">
        <f>LEFT(P591,12)</f>
        <v>film &amp; video</v>
      </c>
      <c r="T591" s="16" t="str">
        <f>_xlfn.TEXTAFTER(P591,"/",,TRUE,TRUE)</f>
        <v>documentary</v>
      </c>
    </row>
    <row r="592" spans="1:20" ht="31.5">
      <c r="A592">
        <v>590</v>
      </c>
      <c r="B592" t="s">
        <v>370</v>
      </c>
      <c r="C592" s="3" t="s">
        <v>371</v>
      </c>
      <c r="D592">
        <v>7100</v>
      </c>
      <c r="E592">
        <v>5824</v>
      </c>
      <c r="F592" s="13" t="s">
        <v>11</v>
      </c>
      <c r="G592">
        <v>86</v>
      </c>
      <c r="H592" t="s">
        <v>2003</v>
      </c>
      <c r="I592" t="s">
        <v>2004</v>
      </c>
      <c r="J592">
        <v>1419141600</v>
      </c>
      <c r="K592">
        <v>1420092000</v>
      </c>
      <c r="L592" s="20">
        <f t="shared" si="207"/>
        <v>41994.25</v>
      </c>
      <c r="M592" s="20">
        <f t="shared" si="208"/>
        <v>42005.25</v>
      </c>
      <c r="N592" t="b">
        <v>0</v>
      </c>
      <c r="O592" t="b">
        <v>0</v>
      </c>
      <c r="P592" t="s">
        <v>2026</v>
      </c>
      <c r="Q592" s="8">
        <f t="shared" si="206"/>
        <v>0.82028169014084507</v>
      </c>
      <c r="R592" s="14">
        <f t="shared" si="201"/>
        <v>67.72</v>
      </c>
      <c r="S592" s="16" t="str">
        <f>LEFT(P592,10)</f>
        <v>publishing</v>
      </c>
      <c r="T592" s="16" t="str">
        <f>_xlfn.TEXTAFTER(P592,"/",1,1,1)</f>
        <v>radio &amp; podcasts</v>
      </c>
    </row>
    <row r="593" spans="1:20">
      <c r="A593">
        <v>591</v>
      </c>
      <c r="B593" t="s">
        <v>832</v>
      </c>
      <c r="C593" s="3" t="s">
        <v>833</v>
      </c>
      <c r="D593">
        <v>600</v>
      </c>
      <c r="E593">
        <v>6226</v>
      </c>
      <c r="F593" s="13" t="s">
        <v>8</v>
      </c>
      <c r="G593">
        <v>102</v>
      </c>
      <c r="H593" t="s">
        <v>2000</v>
      </c>
      <c r="I593" t="s">
        <v>2001</v>
      </c>
      <c r="J593">
        <v>1279083600</v>
      </c>
      <c r="K593">
        <v>1279947600</v>
      </c>
      <c r="L593" s="20">
        <f t="shared" si="207"/>
        <v>40373.208333333336</v>
      </c>
      <c r="M593" s="20">
        <f t="shared" si="208"/>
        <v>40383.208333333336</v>
      </c>
      <c r="N593" t="b">
        <v>0</v>
      </c>
      <c r="O593" t="b">
        <v>0</v>
      </c>
      <c r="P593" t="s">
        <v>2018</v>
      </c>
      <c r="Q593" s="8">
        <f t="shared" si="206"/>
        <v>10.376666666666667</v>
      </c>
      <c r="R593" s="14">
        <f t="shared" si="201"/>
        <v>61.04</v>
      </c>
      <c r="S593" s="16" t="str">
        <f>LEFT(P593,5)</f>
        <v>games</v>
      </c>
      <c r="T593" s="16" t="str">
        <f>_xlfn.TEXTAFTER(P593,"/",1,TRUE,TRUE)</f>
        <v>video games</v>
      </c>
    </row>
    <row r="594" spans="1:20" ht="31.5">
      <c r="A594">
        <v>592</v>
      </c>
      <c r="B594" t="s">
        <v>193</v>
      </c>
      <c r="C594" s="3" t="s">
        <v>194</v>
      </c>
      <c r="D594">
        <v>156800</v>
      </c>
      <c r="E594">
        <v>20243</v>
      </c>
      <c r="F594" s="13" t="s">
        <v>11</v>
      </c>
      <c r="G594">
        <v>253</v>
      </c>
      <c r="H594" t="s">
        <v>2000</v>
      </c>
      <c r="I594" t="s">
        <v>2001</v>
      </c>
      <c r="J594">
        <v>1401426000</v>
      </c>
      <c r="K594">
        <v>1402203600</v>
      </c>
      <c r="L594" s="20">
        <f t="shared" si="207"/>
        <v>41789.208333333336</v>
      </c>
      <c r="M594" s="20">
        <f t="shared" si="208"/>
        <v>41798.208333333336</v>
      </c>
      <c r="N594" t="b">
        <v>0</v>
      </c>
      <c r="O594" t="b">
        <v>0</v>
      </c>
      <c r="P594" t="s">
        <v>2006</v>
      </c>
      <c r="Q594" s="8">
        <f t="shared" si="206"/>
        <v>0.12910076530612244</v>
      </c>
      <c r="R594" s="14">
        <f t="shared" si="201"/>
        <v>80.010000000000005</v>
      </c>
      <c r="S594" s="16" t="str">
        <f>LEFT(P594,7)</f>
        <v>theater</v>
      </c>
      <c r="T594" s="16" t="str">
        <f>_xlfn.TEXTAFTER(P594,"/",1,1,1)</f>
        <v>plays</v>
      </c>
    </row>
    <row r="595" spans="1:20">
      <c r="A595">
        <v>593</v>
      </c>
      <c r="B595" t="s">
        <v>646</v>
      </c>
      <c r="C595" s="3" t="s">
        <v>647</v>
      </c>
      <c r="D595">
        <v>121600</v>
      </c>
      <c r="E595">
        <v>188288</v>
      </c>
      <c r="F595" s="13" t="s">
        <v>8</v>
      </c>
      <c r="G595">
        <v>4006</v>
      </c>
      <c r="H595" t="s">
        <v>2000</v>
      </c>
      <c r="I595" t="s">
        <v>2001</v>
      </c>
      <c r="J595">
        <v>1395810000</v>
      </c>
      <c r="K595">
        <v>1396933200</v>
      </c>
      <c r="L595" s="20">
        <f t="shared" si="207"/>
        <v>41724.208333333336</v>
      </c>
      <c r="M595" s="20">
        <f t="shared" si="208"/>
        <v>41737.208333333336</v>
      </c>
      <c r="N595" t="b">
        <v>0</v>
      </c>
      <c r="O595" t="b">
        <v>0</v>
      </c>
      <c r="P595" t="s">
        <v>2017</v>
      </c>
      <c r="Q595" s="8">
        <f t="shared" si="206"/>
        <v>1.5484210526315789</v>
      </c>
      <c r="R595" s="14">
        <f t="shared" si="201"/>
        <v>47</v>
      </c>
      <c r="S595" s="18" t="str">
        <f>LEFT(P595,12)</f>
        <v>film &amp; video</v>
      </c>
      <c r="T595" s="16" t="str">
        <f>_xlfn.TEXTAFTER(P595,"/",,TRUE,TRUE)</f>
        <v>animation</v>
      </c>
    </row>
    <row r="596" spans="1:20" ht="31.5">
      <c r="A596">
        <v>594</v>
      </c>
      <c r="B596" t="s">
        <v>1104</v>
      </c>
      <c r="C596" s="3" t="s">
        <v>1105</v>
      </c>
      <c r="D596">
        <v>157300</v>
      </c>
      <c r="E596">
        <v>11167</v>
      </c>
      <c r="F596" s="13" t="s">
        <v>11</v>
      </c>
      <c r="G596">
        <v>157</v>
      </c>
      <c r="H596" t="s">
        <v>2000</v>
      </c>
      <c r="I596" t="s">
        <v>2001</v>
      </c>
      <c r="J596">
        <v>1467003600</v>
      </c>
      <c r="K596">
        <v>1467262800</v>
      </c>
      <c r="L596" s="20">
        <f t="shared" si="207"/>
        <v>42548.208333333328</v>
      </c>
      <c r="M596" s="20">
        <f t="shared" si="208"/>
        <v>42551.208333333328</v>
      </c>
      <c r="N596" t="b">
        <v>0</v>
      </c>
      <c r="O596" t="b">
        <v>1</v>
      </c>
      <c r="P596" t="s">
        <v>2006</v>
      </c>
      <c r="Q596" s="8">
        <f t="shared" si="206"/>
        <v>7.0991735537190084E-2</v>
      </c>
      <c r="R596" s="14">
        <f t="shared" si="201"/>
        <v>71.13</v>
      </c>
      <c r="S596" s="16" t="str">
        <f t="shared" ref="S596:S597" si="209">LEFT(P596,7)</f>
        <v>theater</v>
      </c>
      <c r="T596" s="16" t="str">
        <f t="shared" ref="T596:T597" si="210">_xlfn.TEXTAFTER(P596,"/",1,1,1)</f>
        <v>plays</v>
      </c>
    </row>
    <row r="597" spans="1:20" ht="31.5">
      <c r="A597">
        <v>595</v>
      </c>
      <c r="B597" t="s">
        <v>690</v>
      </c>
      <c r="C597" s="3" t="s">
        <v>691</v>
      </c>
      <c r="D597">
        <v>70300</v>
      </c>
      <c r="E597">
        <v>146595</v>
      </c>
      <c r="F597" s="13" t="s">
        <v>8</v>
      </c>
      <c r="G597">
        <v>1629</v>
      </c>
      <c r="H597" t="s">
        <v>2000</v>
      </c>
      <c r="I597" t="s">
        <v>2001</v>
      </c>
      <c r="J597">
        <v>1268715600</v>
      </c>
      <c r="K597">
        <v>1270530000</v>
      </c>
      <c r="L597" s="20">
        <f t="shared" si="207"/>
        <v>40253.208333333336</v>
      </c>
      <c r="M597" s="20">
        <f t="shared" si="208"/>
        <v>40274.208333333336</v>
      </c>
      <c r="N597" t="b">
        <v>0</v>
      </c>
      <c r="O597" t="b">
        <v>1</v>
      </c>
      <c r="P597" t="s">
        <v>2006</v>
      </c>
      <c r="Q597" s="8">
        <f t="shared" si="206"/>
        <v>2.0852773826458035</v>
      </c>
      <c r="R597" s="14">
        <f t="shared" si="201"/>
        <v>89.99</v>
      </c>
      <c r="S597" s="16" t="str">
        <f t="shared" si="209"/>
        <v>theater</v>
      </c>
      <c r="T597" s="16" t="str">
        <f t="shared" si="210"/>
        <v>plays</v>
      </c>
    </row>
    <row r="598" spans="1:20">
      <c r="A598">
        <v>596</v>
      </c>
      <c r="B598" t="s">
        <v>113</v>
      </c>
      <c r="C598" s="3" t="s">
        <v>114</v>
      </c>
      <c r="D598">
        <v>7900</v>
      </c>
      <c r="E598">
        <v>7875</v>
      </c>
      <c r="F598" s="13" t="s">
        <v>11</v>
      </c>
      <c r="G598">
        <v>183</v>
      </c>
      <c r="H598" t="s">
        <v>2000</v>
      </c>
      <c r="I598" t="s">
        <v>2001</v>
      </c>
      <c r="J598">
        <v>1457157600</v>
      </c>
      <c r="K598">
        <v>1457762400</v>
      </c>
      <c r="L598" s="20">
        <f t="shared" si="207"/>
        <v>42434.25</v>
      </c>
      <c r="M598" s="20">
        <f t="shared" si="208"/>
        <v>42441.25</v>
      </c>
      <c r="N598" t="b">
        <v>0</v>
      </c>
      <c r="O598" t="b">
        <v>1</v>
      </c>
      <c r="P598" t="s">
        <v>2013</v>
      </c>
      <c r="Q598" s="8">
        <f t="shared" si="206"/>
        <v>0.99683544303797467</v>
      </c>
      <c r="R598" s="14">
        <f t="shared" si="201"/>
        <v>43.03</v>
      </c>
      <c r="S598" s="18" t="str">
        <f>LEFT(P598,12)</f>
        <v>film &amp; video</v>
      </c>
      <c r="T598" s="16" t="str">
        <f>_xlfn.TEXTAFTER(P598,"/",,TRUE,TRUE)</f>
        <v>drama</v>
      </c>
    </row>
    <row r="599" spans="1:20">
      <c r="A599">
        <v>597</v>
      </c>
      <c r="B599" t="s">
        <v>1752</v>
      </c>
      <c r="C599" s="3" t="s">
        <v>1753</v>
      </c>
      <c r="D599">
        <v>73800</v>
      </c>
      <c r="E599">
        <v>148779</v>
      </c>
      <c r="F599" s="13" t="s">
        <v>8</v>
      </c>
      <c r="G599">
        <v>2188</v>
      </c>
      <c r="H599" t="s">
        <v>2000</v>
      </c>
      <c r="I599" t="s">
        <v>2001</v>
      </c>
      <c r="J599">
        <v>1573970400</v>
      </c>
      <c r="K599">
        <v>1575525600</v>
      </c>
      <c r="L599" s="20">
        <f t="shared" si="207"/>
        <v>43786.25</v>
      </c>
      <c r="M599" s="20">
        <f t="shared" si="208"/>
        <v>43804.25</v>
      </c>
      <c r="N599" t="b">
        <v>0</v>
      </c>
      <c r="O599" t="b">
        <v>0</v>
      </c>
      <c r="P599" t="s">
        <v>2006</v>
      </c>
      <c r="Q599" s="8">
        <f t="shared" si="206"/>
        <v>2.0159756097560977</v>
      </c>
      <c r="R599" s="14">
        <f t="shared" si="201"/>
        <v>68</v>
      </c>
      <c r="S599" s="16" t="str">
        <f>LEFT(P599,7)</f>
        <v>theater</v>
      </c>
      <c r="T599" s="16" t="str">
        <f>_xlfn.TEXTAFTER(P599,"/",1,1,1)</f>
        <v>plays</v>
      </c>
    </row>
    <row r="600" spans="1:20">
      <c r="A600">
        <v>598</v>
      </c>
      <c r="B600" t="s">
        <v>1076</v>
      </c>
      <c r="C600" s="3" t="s">
        <v>1077</v>
      </c>
      <c r="D600">
        <v>108500</v>
      </c>
      <c r="E600">
        <v>175868</v>
      </c>
      <c r="F600" s="13" t="s">
        <v>8</v>
      </c>
      <c r="G600">
        <v>2409</v>
      </c>
      <c r="H600" t="s">
        <v>2022</v>
      </c>
      <c r="I600" t="s">
        <v>2023</v>
      </c>
      <c r="J600">
        <v>1276578000</v>
      </c>
      <c r="K600">
        <v>1279083600</v>
      </c>
      <c r="L600" s="20">
        <f t="shared" si="207"/>
        <v>40344.208333333336</v>
      </c>
      <c r="M600" s="20">
        <f t="shared" si="208"/>
        <v>40373.208333333336</v>
      </c>
      <c r="N600" t="b">
        <v>0</v>
      </c>
      <c r="O600" t="b">
        <v>0</v>
      </c>
      <c r="P600" t="s">
        <v>2002</v>
      </c>
      <c r="Q600" s="8">
        <f t="shared" si="206"/>
        <v>1.6209032258064515</v>
      </c>
      <c r="R600" s="14">
        <f t="shared" si="201"/>
        <v>73</v>
      </c>
      <c r="S600" s="16" t="str">
        <f>LEFT(P600,5)</f>
        <v>music</v>
      </c>
      <c r="T600" s="16" t="str">
        <f>_xlfn.TEXTAFTER(P600,"/",1)</f>
        <v>rock</v>
      </c>
    </row>
    <row r="601" spans="1:20" ht="31.5">
      <c r="A601">
        <v>599</v>
      </c>
      <c r="B601" t="s">
        <v>1646</v>
      </c>
      <c r="C601" s="3" t="s">
        <v>1647</v>
      </c>
      <c r="D601">
        <v>140300</v>
      </c>
      <c r="E601">
        <v>5112</v>
      </c>
      <c r="F601" s="13" t="s">
        <v>11</v>
      </c>
      <c r="G601">
        <v>82</v>
      </c>
      <c r="H601" t="s">
        <v>2007</v>
      </c>
      <c r="I601" t="s">
        <v>2008</v>
      </c>
      <c r="J601">
        <v>1423720800</v>
      </c>
      <c r="K601">
        <v>1424412000</v>
      </c>
      <c r="L601" s="20">
        <f t="shared" si="207"/>
        <v>42047.25</v>
      </c>
      <c r="M601" s="20">
        <f t="shared" si="208"/>
        <v>42055.25</v>
      </c>
      <c r="N601" t="b">
        <v>0</v>
      </c>
      <c r="O601" t="b">
        <v>0</v>
      </c>
      <c r="P601" t="s">
        <v>2011</v>
      </c>
      <c r="Q601" s="8">
        <f t="shared" si="206"/>
        <v>3.6436208125445471E-2</v>
      </c>
      <c r="R601" s="14">
        <f t="shared" si="201"/>
        <v>62.34</v>
      </c>
      <c r="S601" s="18" t="str">
        <f>LEFT(P601,12)</f>
        <v>film &amp; video</v>
      </c>
      <c r="T601" s="16" t="str">
        <f>_xlfn.TEXTAFTER(P601,"/",,TRUE,TRUE)</f>
        <v>documentary</v>
      </c>
    </row>
    <row r="602" spans="1:20">
      <c r="A602">
        <v>600</v>
      </c>
      <c r="B602" t="s">
        <v>208</v>
      </c>
      <c r="C602" s="3" t="s">
        <v>209</v>
      </c>
      <c r="D602">
        <v>100</v>
      </c>
      <c r="E602">
        <v>5</v>
      </c>
      <c r="F602" s="13" t="s">
        <v>11</v>
      </c>
      <c r="G602">
        <v>1</v>
      </c>
      <c r="H602" t="s">
        <v>2009</v>
      </c>
      <c r="I602" t="s">
        <v>2010</v>
      </c>
      <c r="J602">
        <v>1375160400</v>
      </c>
      <c r="K602">
        <v>1376197200</v>
      </c>
      <c r="L602" s="20">
        <f t="shared" si="207"/>
        <v>41485.208333333336</v>
      </c>
      <c r="M602" s="20">
        <f t="shared" si="208"/>
        <v>41497.208333333336</v>
      </c>
      <c r="N602" t="b">
        <v>0</v>
      </c>
      <c r="O602" t="b">
        <v>0</v>
      </c>
      <c r="P602" s="16" t="s">
        <v>1999</v>
      </c>
      <c r="Q602" s="8">
        <f t="shared" si="206"/>
        <v>0.05</v>
      </c>
      <c r="R602" s="14">
        <f t="shared" si="201"/>
        <v>5</v>
      </c>
      <c r="S602" s="16" t="str">
        <f>LEFT(P602,4)</f>
        <v>food</v>
      </c>
      <c r="T602" s="16" t="str">
        <f>RIGHT(P602,11)</f>
        <v>food trucks</v>
      </c>
    </row>
    <row r="603" spans="1:20">
      <c r="A603">
        <v>601</v>
      </c>
      <c r="B603" t="s">
        <v>1844</v>
      </c>
      <c r="C603" s="3" t="s">
        <v>1845</v>
      </c>
      <c r="D603">
        <v>6300</v>
      </c>
      <c r="E603">
        <v>13018</v>
      </c>
      <c r="F603" s="13" t="s">
        <v>8</v>
      </c>
      <c r="G603">
        <v>194</v>
      </c>
      <c r="H603" t="s">
        <v>2000</v>
      </c>
      <c r="I603" t="s">
        <v>2001</v>
      </c>
      <c r="J603">
        <v>1401426000</v>
      </c>
      <c r="K603">
        <v>1402894800</v>
      </c>
      <c r="L603" s="20">
        <f t="shared" si="207"/>
        <v>41789.208333333336</v>
      </c>
      <c r="M603" s="20">
        <f t="shared" si="208"/>
        <v>41806.208333333336</v>
      </c>
      <c r="N603" t="b">
        <v>1</v>
      </c>
      <c r="O603" t="b">
        <v>0</v>
      </c>
      <c r="P603" t="s">
        <v>2015</v>
      </c>
      <c r="Q603" s="8">
        <f t="shared" si="206"/>
        <v>2.0663492063492064</v>
      </c>
      <c r="R603" s="14">
        <f t="shared" si="201"/>
        <v>67.099999999999994</v>
      </c>
      <c r="S603" s="16" t="str">
        <f>LEFT(P603,10)</f>
        <v>technology</v>
      </c>
      <c r="T603" s="16" t="str">
        <f>_xlfn.TEXTAFTER(P603,"/",1,1,1)</f>
        <v>wearables</v>
      </c>
    </row>
    <row r="604" spans="1:20">
      <c r="A604">
        <v>602</v>
      </c>
      <c r="B604" t="s">
        <v>195</v>
      </c>
      <c r="C604" s="3" t="s">
        <v>197</v>
      </c>
      <c r="D604">
        <v>71100</v>
      </c>
      <c r="E604">
        <v>91176</v>
      </c>
      <c r="F604" s="13" t="s">
        <v>8</v>
      </c>
      <c r="G604">
        <v>1140</v>
      </c>
      <c r="H604" t="s">
        <v>2000</v>
      </c>
      <c r="I604" t="s">
        <v>2001</v>
      </c>
      <c r="J604">
        <v>1433480400</v>
      </c>
      <c r="K604">
        <v>1434430800</v>
      </c>
      <c r="L604" s="20">
        <f t="shared" si="207"/>
        <v>42160.208333333328</v>
      </c>
      <c r="M604" s="20">
        <f t="shared" si="208"/>
        <v>42171.208333333328</v>
      </c>
      <c r="N604" t="b">
        <v>0</v>
      </c>
      <c r="O604" t="b">
        <v>0</v>
      </c>
      <c r="P604" t="s">
        <v>2006</v>
      </c>
      <c r="Q604" s="8">
        <f t="shared" si="206"/>
        <v>1.2823628691983122</v>
      </c>
      <c r="R604" s="14">
        <f t="shared" si="201"/>
        <v>79.98</v>
      </c>
      <c r="S604" s="16" t="str">
        <f t="shared" ref="S604:S606" si="211">LEFT(P604,7)</f>
        <v>theater</v>
      </c>
      <c r="T604" s="16" t="str">
        <f t="shared" ref="T604:T606" si="212">_xlfn.TEXTAFTER(P604,"/",1,1,1)</f>
        <v>plays</v>
      </c>
    </row>
    <row r="605" spans="1:20">
      <c r="A605">
        <v>603</v>
      </c>
      <c r="B605" t="s">
        <v>298</v>
      </c>
      <c r="C605" s="3" t="s">
        <v>299</v>
      </c>
      <c r="D605">
        <v>5300</v>
      </c>
      <c r="E605">
        <v>6342</v>
      </c>
      <c r="F605" s="13" t="s">
        <v>8</v>
      </c>
      <c r="G605">
        <v>102</v>
      </c>
      <c r="H605" t="s">
        <v>2000</v>
      </c>
      <c r="I605" t="s">
        <v>2001</v>
      </c>
      <c r="J605">
        <v>1555563600</v>
      </c>
      <c r="K605">
        <v>1557896400</v>
      </c>
      <c r="L605" s="20">
        <f t="shared" si="207"/>
        <v>43573.208333333328</v>
      </c>
      <c r="M605" s="20">
        <f t="shared" si="208"/>
        <v>43600.208333333328</v>
      </c>
      <c r="N605" t="b">
        <v>0</v>
      </c>
      <c r="O605" t="b">
        <v>0</v>
      </c>
      <c r="P605" t="s">
        <v>2006</v>
      </c>
      <c r="Q605" s="8">
        <f t="shared" si="206"/>
        <v>1.1966037735849056</v>
      </c>
      <c r="R605" s="14">
        <f t="shared" si="201"/>
        <v>62.18</v>
      </c>
      <c r="S605" s="16" t="str">
        <f t="shared" si="211"/>
        <v>theater</v>
      </c>
      <c r="T605" s="16" t="str">
        <f t="shared" si="212"/>
        <v>plays</v>
      </c>
    </row>
    <row r="606" spans="1:20">
      <c r="A606">
        <v>604</v>
      </c>
      <c r="B606" t="s">
        <v>334</v>
      </c>
      <c r="C606" s="3" t="s">
        <v>335</v>
      </c>
      <c r="D606">
        <v>88700</v>
      </c>
      <c r="E606">
        <v>151438</v>
      </c>
      <c r="F606" s="13" t="s">
        <v>8</v>
      </c>
      <c r="G606">
        <v>2857</v>
      </c>
      <c r="H606" t="s">
        <v>2000</v>
      </c>
      <c r="I606" t="s">
        <v>2001</v>
      </c>
      <c r="J606">
        <v>1295676000</v>
      </c>
      <c r="K606">
        <v>1297490400</v>
      </c>
      <c r="L606" s="20">
        <f t="shared" si="207"/>
        <v>40565.25</v>
      </c>
      <c r="M606" s="20">
        <f t="shared" si="208"/>
        <v>40586.25</v>
      </c>
      <c r="N606" t="b">
        <v>0</v>
      </c>
      <c r="O606" t="b">
        <v>0</v>
      </c>
      <c r="P606" t="s">
        <v>2006</v>
      </c>
      <c r="Q606" s="8">
        <f t="shared" si="206"/>
        <v>1.7073055242390078</v>
      </c>
      <c r="R606" s="14">
        <f t="shared" si="201"/>
        <v>53.01</v>
      </c>
      <c r="S606" s="16" t="str">
        <f t="shared" si="211"/>
        <v>theater</v>
      </c>
      <c r="T606" s="16" t="str">
        <f t="shared" si="212"/>
        <v>plays</v>
      </c>
    </row>
    <row r="607" spans="1:20">
      <c r="A607">
        <v>605</v>
      </c>
      <c r="B607" t="s">
        <v>1277</v>
      </c>
      <c r="C607" s="3" t="s">
        <v>1278</v>
      </c>
      <c r="D607">
        <v>3300</v>
      </c>
      <c r="E607">
        <v>6178</v>
      </c>
      <c r="F607" s="13" t="s">
        <v>8</v>
      </c>
      <c r="G607">
        <v>107</v>
      </c>
      <c r="H607" t="s">
        <v>2000</v>
      </c>
      <c r="I607" t="s">
        <v>2001</v>
      </c>
      <c r="J607">
        <v>1443848400</v>
      </c>
      <c r="K607">
        <v>1447394400</v>
      </c>
      <c r="L607" s="20">
        <f t="shared" si="207"/>
        <v>42280.208333333328</v>
      </c>
      <c r="M607" s="20">
        <f t="shared" si="208"/>
        <v>42321.25</v>
      </c>
      <c r="N607" t="b">
        <v>0</v>
      </c>
      <c r="O607" t="b">
        <v>0</v>
      </c>
      <c r="P607" t="s">
        <v>2016</v>
      </c>
      <c r="Q607" s="8">
        <f t="shared" si="206"/>
        <v>1.8721212121212121</v>
      </c>
      <c r="R607" s="14">
        <f t="shared" si="201"/>
        <v>57.74</v>
      </c>
      <c r="S607" s="16" t="str">
        <f>LEFT(P607,10)</f>
        <v>publishing</v>
      </c>
      <c r="T607" s="16" t="str">
        <f>_xlfn.TEXTAFTER(P607,"/",1,1,1)</f>
        <v>nonfiction</v>
      </c>
    </row>
    <row r="608" spans="1:20">
      <c r="A608">
        <v>606</v>
      </c>
      <c r="B608" t="s">
        <v>1782</v>
      </c>
      <c r="C608" s="3" t="s">
        <v>1783</v>
      </c>
      <c r="D608">
        <v>3400</v>
      </c>
      <c r="E608">
        <v>6405</v>
      </c>
      <c r="F608" s="13" t="s">
        <v>8</v>
      </c>
      <c r="G608">
        <v>160</v>
      </c>
      <c r="H608" t="s">
        <v>2009</v>
      </c>
      <c r="I608" t="s">
        <v>2010</v>
      </c>
      <c r="J608">
        <v>1457330400</v>
      </c>
      <c r="K608">
        <v>1458277200</v>
      </c>
      <c r="L608" s="20">
        <f t="shared" si="207"/>
        <v>42436.25</v>
      </c>
      <c r="M608" s="20">
        <f t="shared" si="208"/>
        <v>42447.208333333328</v>
      </c>
      <c r="N608" t="b">
        <v>0</v>
      </c>
      <c r="O608" t="b">
        <v>0</v>
      </c>
      <c r="P608" t="s">
        <v>2002</v>
      </c>
      <c r="Q608" s="8">
        <f t="shared" si="206"/>
        <v>1.8838235294117647</v>
      </c>
      <c r="R608" s="14">
        <f t="shared" si="201"/>
        <v>40.03</v>
      </c>
      <c r="S608" s="16" t="str">
        <f>LEFT(P608,5)</f>
        <v>music</v>
      </c>
      <c r="T608" s="16" t="str">
        <f>_xlfn.TEXTAFTER(P608,"/",1)</f>
        <v>rock</v>
      </c>
    </row>
    <row r="609" spans="1:20">
      <c r="A609">
        <v>607</v>
      </c>
      <c r="B609" t="s">
        <v>616</v>
      </c>
      <c r="C609" s="3" t="s">
        <v>617</v>
      </c>
      <c r="D609">
        <v>137600</v>
      </c>
      <c r="E609">
        <v>180667</v>
      </c>
      <c r="F609" s="13" t="s">
        <v>8</v>
      </c>
      <c r="G609">
        <v>2230</v>
      </c>
      <c r="H609" t="s">
        <v>2000</v>
      </c>
      <c r="I609" t="s">
        <v>2001</v>
      </c>
      <c r="J609">
        <v>1395550800</v>
      </c>
      <c r="K609">
        <v>1395723600</v>
      </c>
      <c r="L609" s="20">
        <f t="shared" si="207"/>
        <v>41721.208333333336</v>
      </c>
      <c r="M609" s="20">
        <f t="shared" si="208"/>
        <v>41723.208333333336</v>
      </c>
      <c r="N609" t="b">
        <v>0</v>
      </c>
      <c r="O609" t="b">
        <v>0</v>
      </c>
      <c r="P609" s="16" t="s">
        <v>1999</v>
      </c>
      <c r="Q609" s="8">
        <f t="shared" si="206"/>
        <v>1.3129869186046512</v>
      </c>
      <c r="R609" s="14">
        <f t="shared" si="201"/>
        <v>81.02</v>
      </c>
      <c r="S609" s="16" t="str">
        <f>LEFT(P609,4)</f>
        <v>food</v>
      </c>
      <c r="T609" s="16" t="str">
        <f>RIGHT(P609,11)</f>
        <v>food trucks</v>
      </c>
    </row>
    <row r="610" spans="1:20" s="2" customFormat="1">
      <c r="A610" s="2">
        <v>608</v>
      </c>
      <c r="B610" s="2" t="s">
        <v>840</v>
      </c>
      <c r="C610" s="9" t="s">
        <v>841</v>
      </c>
      <c r="D610" s="2">
        <v>3900</v>
      </c>
      <c r="E610" s="2">
        <v>11075</v>
      </c>
      <c r="F610" s="13" t="s">
        <v>8</v>
      </c>
      <c r="G610" s="2">
        <v>316</v>
      </c>
      <c r="H610" s="2" t="s">
        <v>2000</v>
      </c>
      <c r="I610" s="2" t="s">
        <v>2001</v>
      </c>
      <c r="J610" s="2">
        <v>1551852000</v>
      </c>
      <c r="K610" s="2">
        <v>1552197600</v>
      </c>
      <c r="L610" s="20">
        <f t="shared" si="207"/>
        <v>43530.25</v>
      </c>
      <c r="M610" s="20">
        <f t="shared" si="208"/>
        <v>43534.25</v>
      </c>
      <c r="N610" s="2" t="b">
        <v>0</v>
      </c>
      <c r="O610" s="2" t="b">
        <v>1</v>
      </c>
      <c r="P610" s="2" t="s">
        <v>2028</v>
      </c>
      <c r="Q610" s="10">
        <f t="shared" si="206"/>
        <v>2.8397435897435899</v>
      </c>
      <c r="R610" s="14">
        <f t="shared" si="201"/>
        <v>35.049999999999997</v>
      </c>
      <c r="S610" s="16" t="str">
        <f>LEFT(P610,5)</f>
        <v>music</v>
      </c>
      <c r="T610" s="16" t="str">
        <f>_xlfn.TEXTAFTER(P610,"/",1)</f>
        <v>jazz</v>
      </c>
    </row>
    <row r="611" spans="1:20">
      <c r="A611">
        <v>609</v>
      </c>
      <c r="B611" t="s">
        <v>1499</v>
      </c>
      <c r="C611" s="3" t="s">
        <v>1500</v>
      </c>
      <c r="D611">
        <v>10000</v>
      </c>
      <c r="E611">
        <v>12042</v>
      </c>
      <c r="F611" s="13" t="s">
        <v>8</v>
      </c>
      <c r="G611">
        <v>117</v>
      </c>
      <c r="H611" t="s">
        <v>2000</v>
      </c>
      <c r="I611" t="s">
        <v>2001</v>
      </c>
      <c r="J611">
        <v>1547618400</v>
      </c>
      <c r="K611">
        <v>1549087200</v>
      </c>
      <c r="L611" s="20">
        <f t="shared" si="207"/>
        <v>43481.25</v>
      </c>
      <c r="M611" s="20">
        <f t="shared" si="208"/>
        <v>43498.25</v>
      </c>
      <c r="N611" t="b">
        <v>0</v>
      </c>
      <c r="O611" t="b">
        <v>0</v>
      </c>
      <c r="P611" t="s">
        <v>2033</v>
      </c>
      <c r="Q611" s="8">
        <f t="shared" si="206"/>
        <v>1.2041999999999999</v>
      </c>
      <c r="R611" s="14">
        <f t="shared" si="201"/>
        <v>102.92</v>
      </c>
      <c r="S611" s="18" t="str">
        <f>LEFT(P611,12)</f>
        <v>film &amp; video</v>
      </c>
      <c r="T611" s="16" t="str">
        <f>_xlfn.TEXTAFTER(P611,"/",,TRUE,TRUE)</f>
        <v>science fiction</v>
      </c>
    </row>
    <row r="612" spans="1:20" ht="31.5">
      <c r="A612">
        <v>610</v>
      </c>
      <c r="B612" t="s">
        <v>803</v>
      </c>
      <c r="C612" s="3" t="s">
        <v>804</v>
      </c>
      <c r="D612">
        <v>42800</v>
      </c>
      <c r="E612">
        <v>179356</v>
      </c>
      <c r="F612" s="13" t="s">
        <v>8</v>
      </c>
      <c r="G612">
        <v>6406</v>
      </c>
      <c r="H612" t="s">
        <v>2000</v>
      </c>
      <c r="I612" t="s">
        <v>2001</v>
      </c>
      <c r="J612">
        <v>1355637600</v>
      </c>
      <c r="K612">
        <v>1356847200</v>
      </c>
      <c r="L612" s="20">
        <f t="shared" si="207"/>
        <v>41259.25</v>
      </c>
      <c r="M612" s="20">
        <f t="shared" si="208"/>
        <v>41273.25</v>
      </c>
      <c r="N612" t="b">
        <v>0</v>
      </c>
      <c r="O612" t="b">
        <v>0</v>
      </c>
      <c r="P612" t="s">
        <v>2006</v>
      </c>
      <c r="Q612" s="8">
        <f t="shared" si="206"/>
        <v>4.1905607476635511</v>
      </c>
      <c r="R612" s="14">
        <f t="shared" si="201"/>
        <v>28</v>
      </c>
      <c r="S612" s="16" t="str">
        <f t="shared" ref="S612:S613" si="213">LEFT(P612,7)</f>
        <v>theater</v>
      </c>
      <c r="T612" s="16" t="str">
        <f t="shared" ref="T612:T613" si="214">_xlfn.TEXTAFTER(P612,"/",1,1,1)</f>
        <v>plays</v>
      </c>
    </row>
    <row r="613" spans="1:20">
      <c r="A613">
        <v>611</v>
      </c>
      <c r="B613" t="s">
        <v>173</v>
      </c>
      <c r="C613" s="3" t="s">
        <v>174</v>
      </c>
      <c r="D613">
        <v>8200</v>
      </c>
      <c r="E613">
        <v>1136</v>
      </c>
      <c r="F613" s="13" t="s">
        <v>27</v>
      </c>
      <c r="G613">
        <v>15</v>
      </c>
      <c r="H613" t="s">
        <v>2000</v>
      </c>
      <c r="I613" t="s">
        <v>2001</v>
      </c>
      <c r="J613">
        <v>1374728400</v>
      </c>
      <c r="K613">
        <v>1375765200</v>
      </c>
      <c r="L613" s="20">
        <f t="shared" si="207"/>
        <v>41480.208333333336</v>
      </c>
      <c r="M613" s="20">
        <f t="shared" si="208"/>
        <v>41492.208333333336</v>
      </c>
      <c r="N613" t="b">
        <v>0</v>
      </c>
      <c r="O613" t="b">
        <v>0</v>
      </c>
      <c r="P613" t="s">
        <v>2006</v>
      </c>
      <c r="Q613" s="8">
        <f t="shared" si="206"/>
        <v>0.13853658536585367</v>
      </c>
      <c r="R613" s="14">
        <f t="shared" si="201"/>
        <v>75.73</v>
      </c>
      <c r="S613" s="16" t="str">
        <f t="shared" si="213"/>
        <v>theater</v>
      </c>
      <c r="T613" s="16" t="str">
        <f t="shared" si="214"/>
        <v>plays</v>
      </c>
    </row>
    <row r="614" spans="1:20">
      <c r="A614">
        <v>612</v>
      </c>
      <c r="B614" t="s">
        <v>1828</v>
      </c>
      <c r="C614" s="3" t="s">
        <v>1829</v>
      </c>
      <c r="D614">
        <v>6200</v>
      </c>
      <c r="E614">
        <v>8645</v>
      </c>
      <c r="F614" s="13" t="s">
        <v>8</v>
      </c>
      <c r="G614">
        <v>192</v>
      </c>
      <c r="H614" t="s">
        <v>2000</v>
      </c>
      <c r="I614" t="s">
        <v>2001</v>
      </c>
      <c r="J614">
        <v>1287810000</v>
      </c>
      <c r="K614">
        <v>1289800800</v>
      </c>
      <c r="L614" s="20">
        <f t="shared" si="207"/>
        <v>40474.208333333336</v>
      </c>
      <c r="M614" s="20">
        <f t="shared" si="208"/>
        <v>40497.25</v>
      </c>
      <c r="N614" t="b">
        <v>0</v>
      </c>
      <c r="O614" t="b">
        <v>0</v>
      </c>
      <c r="P614" t="s">
        <v>2012</v>
      </c>
      <c r="Q614" s="8">
        <f t="shared" si="206"/>
        <v>1.3943548387096774</v>
      </c>
      <c r="R614" s="14">
        <f t="shared" si="201"/>
        <v>45.03</v>
      </c>
      <c r="S614" s="16" t="str">
        <f>LEFT(P614,5)</f>
        <v>music</v>
      </c>
      <c r="T614" s="16" t="str">
        <f>_xlfn.TEXTAFTER(P614,"/",1)</f>
        <v>electric music</v>
      </c>
    </row>
    <row r="615" spans="1:20">
      <c r="A615">
        <v>613</v>
      </c>
      <c r="B615" t="s">
        <v>1557</v>
      </c>
      <c r="C615" s="3" t="s">
        <v>1558</v>
      </c>
      <c r="D615">
        <v>1100</v>
      </c>
      <c r="E615">
        <v>1914</v>
      </c>
      <c r="F615" s="13" t="s">
        <v>8</v>
      </c>
      <c r="G615">
        <v>26</v>
      </c>
      <c r="H615" t="s">
        <v>1997</v>
      </c>
      <c r="I615" t="s">
        <v>1998</v>
      </c>
      <c r="J615">
        <v>1503723600</v>
      </c>
      <c r="K615">
        <v>1504501200</v>
      </c>
      <c r="L615" s="20">
        <f t="shared" si="207"/>
        <v>42973.208333333328</v>
      </c>
      <c r="M615" s="20">
        <f t="shared" si="208"/>
        <v>42982.208333333328</v>
      </c>
      <c r="N615" t="b">
        <v>0</v>
      </c>
      <c r="O615" t="b">
        <v>0</v>
      </c>
      <c r="P615" t="s">
        <v>2006</v>
      </c>
      <c r="Q615" s="8">
        <f t="shared" si="206"/>
        <v>1.74</v>
      </c>
      <c r="R615" s="14">
        <f t="shared" si="201"/>
        <v>73.62</v>
      </c>
      <c r="S615" s="16" t="str">
        <f t="shared" ref="S615:S617" si="215">LEFT(P615,7)</f>
        <v>theater</v>
      </c>
      <c r="T615" s="16" t="str">
        <f t="shared" ref="T615:T617" si="216">_xlfn.TEXTAFTER(P615,"/",1,1,1)</f>
        <v>plays</v>
      </c>
    </row>
    <row r="616" spans="1:20" ht="31.5">
      <c r="A616">
        <v>614</v>
      </c>
      <c r="B616" t="s">
        <v>99</v>
      </c>
      <c r="C616" s="3" t="s">
        <v>100</v>
      </c>
      <c r="D616">
        <v>26500</v>
      </c>
      <c r="E616">
        <v>41205</v>
      </c>
      <c r="F616" s="13" t="s">
        <v>8</v>
      </c>
      <c r="G616">
        <v>723</v>
      </c>
      <c r="H616" t="s">
        <v>2000</v>
      </c>
      <c r="I616" t="s">
        <v>2001</v>
      </c>
      <c r="J616">
        <v>1484114400</v>
      </c>
      <c r="K616">
        <v>1485669600</v>
      </c>
      <c r="L616" s="20">
        <f t="shared" si="207"/>
        <v>42746.25</v>
      </c>
      <c r="M616" s="20">
        <f t="shared" si="208"/>
        <v>42764.25</v>
      </c>
      <c r="N616" t="b">
        <v>0</v>
      </c>
      <c r="O616" t="b">
        <v>0</v>
      </c>
      <c r="P616" t="s">
        <v>2006</v>
      </c>
      <c r="Q616" s="8">
        <f t="shared" si="206"/>
        <v>1.5549056603773586</v>
      </c>
      <c r="R616" s="14">
        <f t="shared" si="201"/>
        <v>56.99</v>
      </c>
      <c r="S616" s="16" t="str">
        <f t="shared" si="215"/>
        <v>theater</v>
      </c>
      <c r="T616" s="16" t="str">
        <f t="shared" si="216"/>
        <v>plays</v>
      </c>
    </row>
    <row r="617" spans="1:20">
      <c r="A617">
        <v>615</v>
      </c>
      <c r="B617" t="s">
        <v>1343</v>
      </c>
      <c r="C617" s="3" t="s">
        <v>1344</v>
      </c>
      <c r="D617">
        <v>8500</v>
      </c>
      <c r="E617">
        <v>14488</v>
      </c>
      <c r="F617" s="13" t="s">
        <v>8</v>
      </c>
      <c r="G617">
        <v>170</v>
      </c>
      <c r="H617" t="s">
        <v>2022</v>
      </c>
      <c r="I617" t="s">
        <v>2023</v>
      </c>
      <c r="J617">
        <v>1461906000</v>
      </c>
      <c r="K617">
        <v>1462770000</v>
      </c>
      <c r="L617" s="20">
        <f t="shared" si="207"/>
        <v>42489.208333333328</v>
      </c>
      <c r="M617" s="20">
        <f t="shared" si="208"/>
        <v>42499.208333333328</v>
      </c>
      <c r="N617" t="b">
        <v>0</v>
      </c>
      <c r="O617" t="b">
        <v>0</v>
      </c>
      <c r="P617" t="s">
        <v>2006</v>
      </c>
      <c r="Q617" s="8">
        <f t="shared" si="206"/>
        <v>1.7044705882352942</v>
      </c>
      <c r="R617" s="14">
        <f t="shared" si="201"/>
        <v>85.22</v>
      </c>
      <c r="S617" s="16" t="str">
        <f t="shared" si="215"/>
        <v>theater</v>
      </c>
      <c r="T617" s="16" t="str">
        <f t="shared" si="216"/>
        <v>plays</v>
      </c>
    </row>
    <row r="618" spans="1:20">
      <c r="A618">
        <v>616</v>
      </c>
      <c r="B618" t="s">
        <v>230</v>
      </c>
      <c r="C618" s="3" t="s">
        <v>231</v>
      </c>
      <c r="D618">
        <v>6400</v>
      </c>
      <c r="E618">
        <v>12129</v>
      </c>
      <c r="F618" s="13" t="s">
        <v>8</v>
      </c>
      <c r="G618">
        <v>238</v>
      </c>
      <c r="H618" t="s">
        <v>2009</v>
      </c>
      <c r="I618" t="s">
        <v>2010</v>
      </c>
      <c r="J618">
        <v>1379653200</v>
      </c>
      <c r="K618">
        <v>1379739600</v>
      </c>
      <c r="L618" s="20">
        <f t="shared" si="207"/>
        <v>41537.208333333336</v>
      </c>
      <c r="M618" s="20">
        <f t="shared" si="208"/>
        <v>41538.208333333336</v>
      </c>
      <c r="N618" t="b">
        <v>0</v>
      </c>
      <c r="O618" t="b">
        <v>1</v>
      </c>
      <c r="P618" t="s">
        <v>2014</v>
      </c>
      <c r="Q618" s="8">
        <f t="shared" si="206"/>
        <v>1.8951562500000001</v>
      </c>
      <c r="R618" s="14">
        <f t="shared" si="201"/>
        <v>50.96</v>
      </c>
      <c r="S618" s="16" t="str">
        <f>LEFT(P618,5)</f>
        <v>music</v>
      </c>
      <c r="T618" s="16" t="str">
        <f>_xlfn.TEXTAFTER(P618,"/",1)</f>
        <v>indie rock</v>
      </c>
    </row>
    <row r="619" spans="1:20">
      <c r="A619">
        <v>617</v>
      </c>
      <c r="B619" t="s">
        <v>923</v>
      </c>
      <c r="C619" s="3" t="s">
        <v>924</v>
      </c>
      <c r="D619">
        <v>1400</v>
      </c>
      <c r="E619">
        <v>3496</v>
      </c>
      <c r="F619" s="13" t="s">
        <v>8</v>
      </c>
      <c r="G619">
        <v>55</v>
      </c>
      <c r="H619" t="s">
        <v>2000</v>
      </c>
      <c r="I619" t="s">
        <v>2001</v>
      </c>
      <c r="J619">
        <v>1401858000</v>
      </c>
      <c r="K619">
        <v>1402722000</v>
      </c>
      <c r="L619" s="20">
        <f t="shared" si="207"/>
        <v>41794.208333333336</v>
      </c>
      <c r="M619" s="20">
        <f t="shared" si="208"/>
        <v>41804.208333333336</v>
      </c>
      <c r="N619" t="b">
        <v>0</v>
      </c>
      <c r="O619" t="b">
        <v>0</v>
      </c>
      <c r="P619" t="s">
        <v>2006</v>
      </c>
      <c r="Q619" s="8">
        <f t="shared" si="206"/>
        <v>2.4971428571428573</v>
      </c>
      <c r="R619" s="14">
        <f t="shared" si="201"/>
        <v>63.56</v>
      </c>
      <c r="S619" s="16" t="str">
        <f>LEFT(P619,7)</f>
        <v>theater</v>
      </c>
      <c r="T619" s="16" t="str">
        <f>_xlfn.TEXTAFTER(P619,"/",1,1,1)</f>
        <v>plays</v>
      </c>
    </row>
    <row r="620" spans="1:20">
      <c r="A620">
        <v>618</v>
      </c>
      <c r="B620" t="s">
        <v>1140</v>
      </c>
      <c r="C620" s="3" t="s">
        <v>1141</v>
      </c>
      <c r="D620">
        <v>198600</v>
      </c>
      <c r="E620">
        <v>97037</v>
      </c>
      <c r="F620" s="13" t="s">
        <v>11</v>
      </c>
      <c r="G620">
        <v>1198</v>
      </c>
      <c r="H620" t="s">
        <v>2000</v>
      </c>
      <c r="I620" t="s">
        <v>2001</v>
      </c>
      <c r="J620">
        <v>1367470800</v>
      </c>
      <c r="K620">
        <v>1369285200</v>
      </c>
      <c r="L620" s="20">
        <f t="shared" si="207"/>
        <v>41396.208333333336</v>
      </c>
      <c r="M620" s="20">
        <f t="shared" si="208"/>
        <v>41417.208333333336</v>
      </c>
      <c r="N620" t="b">
        <v>0</v>
      </c>
      <c r="O620" t="b">
        <v>0</v>
      </c>
      <c r="P620" t="s">
        <v>2016</v>
      </c>
      <c r="Q620" s="8">
        <f t="shared" si="206"/>
        <v>0.48860523665659616</v>
      </c>
      <c r="R620" s="14">
        <f t="shared" si="201"/>
        <v>81</v>
      </c>
      <c r="S620" s="16" t="str">
        <f>LEFT(P620,10)</f>
        <v>publishing</v>
      </c>
      <c r="T620" s="16" t="str">
        <f>_xlfn.TEXTAFTER(P620,"/",1,1,1)</f>
        <v>nonfiction</v>
      </c>
    </row>
    <row r="621" spans="1:20">
      <c r="A621">
        <v>619</v>
      </c>
      <c r="B621" t="s">
        <v>276</v>
      </c>
      <c r="C621" s="3" t="s">
        <v>277</v>
      </c>
      <c r="D621">
        <v>195900</v>
      </c>
      <c r="E621">
        <v>55757</v>
      </c>
      <c r="F621" s="13" t="s">
        <v>11</v>
      </c>
      <c r="G621">
        <v>648</v>
      </c>
      <c r="H621" t="s">
        <v>2000</v>
      </c>
      <c r="I621" t="s">
        <v>2001</v>
      </c>
      <c r="J621">
        <v>1304658000</v>
      </c>
      <c r="K621">
        <v>1304744400</v>
      </c>
      <c r="L621" s="20">
        <f t="shared" si="207"/>
        <v>40669.208333333336</v>
      </c>
      <c r="M621" s="20">
        <f t="shared" si="208"/>
        <v>40670.208333333336</v>
      </c>
      <c r="N621" t="b">
        <v>1</v>
      </c>
      <c r="O621" t="b">
        <v>1</v>
      </c>
      <c r="P621" t="s">
        <v>2006</v>
      </c>
      <c r="Q621" s="8">
        <f t="shared" si="206"/>
        <v>0.28461970393057684</v>
      </c>
      <c r="R621" s="14">
        <f t="shared" si="201"/>
        <v>86.04</v>
      </c>
      <c r="S621" s="16" t="str">
        <f>LEFT(P621,7)</f>
        <v>theater</v>
      </c>
      <c r="T621" s="16" t="str">
        <f>_xlfn.TEXTAFTER(P621,"/",1,1,1)</f>
        <v>plays</v>
      </c>
    </row>
    <row r="622" spans="1:20">
      <c r="A622">
        <v>620</v>
      </c>
      <c r="B622" t="s">
        <v>1709</v>
      </c>
      <c r="C622" s="3" t="s">
        <v>1710</v>
      </c>
      <c r="D622">
        <v>4300</v>
      </c>
      <c r="E622">
        <v>11525</v>
      </c>
      <c r="F622" s="13" t="s">
        <v>8</v>
      </c>
      <c r="G622">
        <v>128</v>
      </c>
      <c r="H622" t="s">
        <v>2003</v>
      </c>
      <c r="I622" t="s">
        <v>2004</v>
      </c>
      <c r="J622">
        <v>1467954000</v>
      </c>
      <c r="K622">
        <v>1468299600</v>
      </c>
      <c r="L622" s="20">
        <f t="shared" si="207"/>
        <v>42559.208333333328</v>
      </c>
      <c r="M622" s="20">
        <f t="shared" si="208"/>
        <v>42563.208333333328</v>
      </c>
      <c r="N622" t="b">
        <v>0</v>
      </c>
      <c r="O622" t="b">
        <v>0</v>
      </c>
      <c r="P622" t="s">
        <v>2025</v>
      </c>
      <c r="Q622" s="8">
        <f t="shared" si="206"/>
        <v>2.6802325581395348</v>
      </c>
      <c r="R622" s="14">
        <f t="shared" si="201"/>
        <v>90.04</v>
      </c>
      <c r="S622" s="16" t="str">
        <f>LEFT(P622,11)</f>
        <v>photography</v>
      </c>
      <c r="T622" s="16" t="str">
        <f>_xlfn.TEXTAFTER(P622,"/",1,1,1)</f>
        <v>photography books</v>
      </c>
    </row>
    <row r="623" spans="1:20">
      <c r="A623">
        <v>621</v>
      </c>
      <c r="B623" t="s">
        <v>433</v>
      </c>
      <c r="C623" s="3" t="s">
        <v>434</v>
      </c>
      <c r="D623">
        <v>25600</v>
      </c>
      <c r="E623">
        <v>158669</v>
      </c>
      <c r="F623" s="13" t="s">
        <v>8</v>
      </c>
      <c r="G623">
        <v>2144</v>
      </c>
      <c r="H623" t="s">
        <v>2000</v>
      </c>
      <c r="I623" t="s">
        <v>2001</v>
      </c>
      <c r="J623">
        <v>1473742800</v>
      </c>
      <c r="K623">
        <v>1474174800</v>
      </c>
      <c r="L623" s="20">
        <f t="shared" si="207"/>
        <v>42626.208333333328</v>
      </c>
      <c r="M623" s="20">
        <f t="shared" si="208"/>
        <v>42631.208333333328</v>
      </c>
      <c r="N623" t="b">
        <v>0</v>
      </c>
      <c r="O623" t="b">
        <v>0</v>
      </c>
      <c r="P623" t="s">
        <v>2006</v>
      </c>
      <c r="Q623" s="8">
        <f t="shared" si="206"/>
        <v>6.1980078125000002</v>
      </c>
      <c r="R623" s="14">
        <f t="shared" si="201"/>
        <v>74.010000000000005</v>
      </c>
      <c r="S623" s="16" t="str">
        <f>LEFT(P623,7)</f>
        <v>theater</v>
      </c>
      <c r="T623" s="16" t="str">
        <f>_xlfn.TEXTAFTER(P623,"/",1,1,1)</f>
        <v>plays</v>
      </c>
    </row>
    <row r="624" spans="1:20">
      <c r="A624">
        <v>622</v>
      </c>
      <c r="B624" t="s">
        <v>1652</v>
      </c>
      <c r="C624" s="3" t="s">
        <v>1653</v>
      </c>
      <c r="D624">
        <v>189000</v>
      </c>
      <c r="E624">
        <v>5916</v>
      </c>
      <c r="F624" s="13" t="s">
        <v>11</v>
      </c>
      <c r="G624">
        <v>64</v>
      </c>
      <c r="H624" t="s">
        <v>2000</v>
      </c>
      <c r="I624" t="s">
        <v>2001</v>
      </c>
      <c r="J624">
        <v>1523768400</v>
      </c>
      <c r="K624">
        <v>1526014800</v>
      </c>
      <c r="L624" s="20">
        <f t="shared" si="207"/>
        <v>43205.208333333328</v>
      </c>
      <c r="M624" s="20">
        <f t="shared" si="208"/>
        <v>43231.208333333328</v>
      </c>
      <c r="N624" t="b">
        <v>0</v>
      </c>
      <c r="O624" t="b">
        <v>0</v>
      </c>
      <c r="P624" t="s">
        <v>2014</v>
      </c>
      <c r="Q624" s="8">
        <f t="shared" si="206"/>
        <v>3.1301587301587303E-2</v>
      </c>
      <c r="R624" s="14">
        <f t="shared" si="201"/>
        <v>92.44</v>
      </c>
      <c r="S624" s="16" t="str">
        <f>LEFT(P624,5)</f>
        <v>music</v>
      </c>
      <c r="T624" s="16" t="str">
        <f>_xlfn.TEXTAFTER(P624,"/",1)</f>
        <v>indie rock</v>
      </c>
    </row>
    <row r="625" spans="1:20">
      <c r="A625">
        <v>623</v>
      </c>
      <c r="B625" t="s">
        <v>1620</v>
      </c>
      <c r="C625" s="3" t="s">
        <v>1621</v>
      </c>
      <c r="D625">
        <v>94300</v>
      </c>
      <c r="E625">
        <v>150806</v>
      </c>
      <c r="F625" s="13" t="s">
        <v>8</v>
      </c>
      <c r="G625">
        <v>2693</v>
      </c>
      <c r="H625" t="s">
        <v>2009</v>
      </c>
      <c r="I625" t="s">
        <v>2010</v>
      </c>
      <c r="J625">
        <v>1437022800</v>
      </c>
      <c r="K625">
        <v>1437454800</v>
      </c>
      <c r="L625" s="20">
        <f t="shared" si="207"/>
        <v>42201.208333333328</v>
      </c>
      <c r="M625" s="20">
        <f t="shared" si="208"/>
        <v>42206.208333333328</v>
      </c>
      <c r="N625" t="b">
        <v>0</v>
      </c>
      <c r="O625" t="b">
        <v>0</v>
      </c>
      <c r="P625" t="s">
        <v>2006</v>
      </c>
      <c r="Q625" s="8">
        <f t="shared" si="206"/>
        <v>1.5992152704135738</v>
      </c>
      <c r="R625" s="14">
        <f t="shared" si="201"/>
        <v>56</v>
      </c>
      <c r="S625" s="16" t="str">
        <f>LEFT(P625,7)</f>
        <v>theater</v>
      </c>
      <c r="T625" s="16" t="str">
        <f>_xlfn.TEXTAFTER(P625,"/",1,1,1)</f>
        <v>plays</v>
      </c>
    </row>
    <row r="626" spans="1:20">
      <c r="A626">
        <v>624</v>
      </c>
      <c r="B626" t="s">
        <v>1877</v>
      </c>
      <c r="C626" s="3" t="s">
        <v>1878</v>
      </c>
      <c r="D626">
        <v>5100</v>
      </c>
      <c r="E626">
        <v>14249</v>
      </c>
      <c r="F626" s="13" t="s">
        <v>8</v>
      </c>
      <c r="G626">
        <v>432</v>
      </c>
      <c r="H626" t="s">
        <v>2000</v>
      </c>
      <c r="I626" t="s">
        <v>2001</v>
      </c>
      <c r="J626">
        <v>1422165600</v>
      </c>
      <c r="K626">
        <v>1422684000</v>
      </c>
      <c r="L626" s="20">
        <f t="shared" si="207"/>
        <v>42029.25</v>
      </c>
      <c r="M626" s="20">
        <f t="shared" si="208"/>
        <v>42035.25</v>
      </c>
      <c r="N626" t="b">
        <v>0</v>
      </c>
      <c r="O626" t="b">
        <v>0</v>
      </c>
      <c r="P626" t="s">
        <v>2025</v>
      </c>
      <c r="Q626" s="8">
        <f t="shared" si="206"/>
        <v>2.793921568627451</v>
      </c>
      <c r="R626" s="14">
        <f t="shared" si="201"/>
        <v>32.979999999999997</v>
      </c>
      <c r="S626" s="16" t="str">
        <f>LEFT(P626,11)</f>
        <v>photography</v>
      </c>
      <c r="T626" s="16" t="str">
        <f>_xlfn.TEXTAFTER(P626,"/",1,1,1)</f>
        <v>photography books</v>
      </c>
    </row>
    <row r="627" spans="1:20" ht="31.5">
      <c r="A627">
        <v>625</v>
      </c>
      <c r="B627" t="s">
        <v>1067</v>
      </c>
      <c r="C627" s="3" t="s">
        <v>1068</v>
      </c>
      <c r="D627">
        <v>7500</v>
      </c>
      <c r="E627">
        <v>5803</v>
      </c>
      <c r="F627" s="13" t="s">
        <v>11</v>
      </c>
      <c r="G627">
        <v>62</v>
      </c>
      <c r="H627" t="s">
        <v>2000</v>
      </c>
      <c r="I627" t="s">
        <v>2001</v>
      </c>
      <c r="J627">
        <v>1580104800</v>
      </c>
      <c r="K627">
        <v>1581314400</v>
      </c>
      <c r="L627" s="20">
        <f t="shared" si="207"/>
        <v>43857.25</v>
      </c>
      <c r="M627" s="20">
        <f t="shared" si="208"/>
        <v>43871.25</v>
      </c>
      <c r="N627" t="b">
        <v>0</v>
      </c>
      <c r="O627" t="b">
        <v>0</v>
      </c>
      <c r="P627" t="s">
        <v>2006</v>
      </c>
      <c r="Q627" s="8">
        <f t="shared" si="206"/>
        <v>0.77373333333333338</v>
      </c>
      <c r="R627" s="14">
        <f t="shared" si="201"/>
        <v>93.6</v>
      </c>
      <c r="S627" s="16" t="str">
        <f t="shared" ref="S627:S628" si="217">LEFT(P627,7)</f>
        <v>theater</v>
      </c>
      <c r="T627" s="16" t="str">
        <f t="shared" ref="T627:T628" si="218">_xlfn.TEXTAFTER(P627,"/",1,1,1)</f>
        <v>plays</v>
      </c>
    </row>
    <row r="628" spans="1:20" ht="31.5">
      <c r="A628">
        <v>626</v>
      </c>
      <c r="B628" t="s">
        <v>1762</v>
      </c>
      <c r="C628" s="3" t="s">
        <v>1763</v>
      </c>
      <c r="D628">
        <v>6400</v>
      </c>
      <c r="E628">
        <v>13205</v>
      </c>
      <c r="F628" s="13" t="s">
        <v>8</v>
      </c>
      <c r="G628">
        <v>189</v>
      </c>
      <c r="H628" t="s">
        <v>2000</v>
      </c>
      <c r="I628" t="s">
        <v>2001</v>
      </c>
      <c r="J628">
        <v>1285650000</v>
      </c>
      <c r="K628">
        <v>1286427600</v>
      </c>
      <c r="L628" s="20">
        <f t="shared" si="207"/>
        <v>40449.208333333336</v>
      </c>
      <c r="M628" s="20">
        <f t="shared" si="208"/>
        <v>40458.208333333336</v>
      </c>
      <c r="N628" t="b">
        <v>0</v>
      </c>
      <c r="O628" t="b">
        <v>1</v>
      </c>
      <c r="P628" t="s">
        <v>2006</v>
      </c>
      <c r="Q628" s="8">
        <f t="shared" si="206"/>
        <v>2.0632812500000002</v>
      </c>
      <c r="R628" s="14">
        <f t="shared" si="201"/>
        <v>69.87</v>
      </c>
      <c r="S628" s="16" t="str">
        <f t="shared" si="217"/>
        <v>theater</v>
      </c>
      <c r="T628" s="16" t="str">
        <f t="shared" si="218"/>
        <v>plays</v>
      </c>
    </row>
    <row r="629" spans="1:20">
      <c r="A629">
        <v>627</v>
      </c>
      <c r="B629" t="s">
        <v>1059</v>
      </c>
      <c r="C629" s="3" t="s">
        <v>1060</v>
      </c>
      <c r="D629">
        <v>1600</v>
      </c>
      <c r="E629">
        <v>11108</v>
      </c>
      <c r="F629" s="13" t="s">
        <v>8</v>
      </c>
      <c r="G629">
        <v>154</v>
      </c>
      <c r="H629" t="s">
        <v>2009</v>
      </c>
      <c r="I629" t="s">
        <v>2010</v>
      </c>
      <c r="J629">
        <v>1276664400</v>
      </c>
      <c r="K629">
        <v>1278738000</v>
      </c>
      <c r="L629" s="20">
        <f t="shared" si="207"/>
        <v>40345.208333333336</v>
      </c>
      <c r="M629" s="20">
        <f t="shared" si="208"/>
        <v>40369.208333333336</v>
      </c>
      <c r="N629" t="b">
        <v>1</v>
      </c>
      <c r="O629" t="b">
        <v>0</v>
      </c>
      <c r="P629" s="16" t="s">
        <v>1999</v>
      </c>
      <c r="Q629" s="8">
        <f t="shared" si="206"/>
        <v>6.9424999999999999</v>
      </c>
      <c r="R629" s="14">
        <f t="shared" si="201"/>
        <v>72.13</v>
      </c>
      <c r="S629" s="16" t="str">
        <f>LEFT(P629,4)</f>
        <v>food</v>
      </c>
      <c r="T629" s="16" t="str">
        <f>RIGHT(P629,11)</f>
        <v>food trucks</v>
      </c>
    </row>
    <row r="630" spans="1:20">
      <c r="A630">
        <v>628</v>
      </c>
      <c r="B630" t="s">
        <v>457</v>
      </c>
      <c r="C630" s="3" t="s">
        <v>458</v>
      </c>
      <c r="D630">
        <v>1900</v>
      </c>
      <c r="E630">
        <v>2884</v>
      </c>
      <c r="F630" s="13" t="s">
        <v>8</v>
      </c>
      <c r="G630">
        <v>96</v>
      </c>
      <c r="H630" t="s">
        <v>2000</v>
      </c>
      <c r="I630" t="s">
        <v>2001</v>
      </c>
      <c r="J630">
        <v>1286168400</v>
      </c>
      <c r="K630">
        <v>1286427600</v>
      </c>
      <c r="L630" s="20">
        <f t="shared" si="207"/>
        <v>40455.208333333336</v>
      </c>
      <c r="M630" s="20">
        <f t="shared" si="208"/>
        <v>40458.208333333336</v>
      </c>
      <c r="N630" t="b">
        <v>0</v>
      </c>
      <c r="O630" t="b">
        <v>0</v>
      </c>
      <c r="P630" t="s">
        <v>2014</v>
      </c>
      <c r="Q630" s="8">
        <f t="shared" si="206"/>
        <v>1.5178947368421052</v>
      </c>
      <c r="R630" s="14">
        <f t="shared" si="201"/>
        <v>30.04</v>
      </c>
      <c r="S630" s="16" t="str">
        <f>LEFT(P630,5)</f>
        <v>music</v>
      </c>
      <c r="T630" s="16" t="str">
        <f>_xlfn.TEXTAFTER(P630,"/",1)</f>
        <v>indie rock</v>
      </c>
    </row>
    <row r="631" spans="1:20">
      <c r="A631">
        <v>629</v>
      </c>
      <c r="B631" t="s">
        <v>824</v>
      </c>
      <c r="C631" s="3" t="s">
        <v>825</v>
      </c>
      <c r="D631">
        <v>85900</v>
      </c>
      <c r="E631">
        <v>55476</v>
      </c>
      <c r="F631" s="13" t="s">
        <v>11</v>
      </c>
      <c r="G631">
        <v>750</v>
      </c>
      <c r="H631" t="s">
        <v>2000</v>
      </c>
      <c r="I631" t="s">
        <v>2001</v>
      </c>
      <c r="J631">
        <v>1467781200</v>
      </c>
      <c r="K631">
        <v>1467954000</v>
      </c>
      <c r="L631" s="20">
        <f t="shared" si="207"/>
        <v>42557.208333333328</v>
      </c>
      <c r="M631" s="20">
        <f t="shared" si="208"/>
        <v>42559.208333333328</v>
      </c>
      <c r="N631" t="b">
        <v>0</v>
      </c>
      <c r="O631" t="b">
        <v>1</v>
      </c>
      <c r="P631" t="s">
        <v>2006</v>
      </c>
      <c r="Q631" s="8">
        <f t="shared" si="206"/>
        <v>0.64582072176949945</v>
      </c>
      <c r="R631" s="14">
        <f t="shared" ref="R631:R694" si="219">ROUND(E631/G631, 2)</f>
        <v>73.97</v>
      </c>
      <c r="S631" s="16" t="str">
        <f t="shared" ref="S631:S634" si="220">LEFT(P631,7)</f>
        <v>theater</v>
      </c>
      <c r="T631" s="16" t="str">
        <f t="shared" ref="T631:T634" si="221">_xlfn.TEXTAFTER(P631,"/",1,1,1)</f>
        <v>plays</v>
      </c>
    </row>
    <row r="632" spans="1:20">
      <c r="A632">
        <v>630</v>
      </c>
      <c r="B632" t="s">
        <v>1313</v>
      </c>
      <c r="C632" s="3" t="s">
        <v>1314</v>
      </c>
      <c r="D632">
        <v>9500</v>
      </c>
      <c r="E632">
        <v>5973</v>
      </c>
      <c r="F632" s="13" t="s">
        <v>27</v>
      </c>
      <c r="G632">
        <v>87</v>
      </c>
      <c r="H632" t="s">
        <v>2000</v>
      </c>
      <c r="I632" t="s">
        <v>2001</v>
      </c>
      <c r="J632">
        <v>1556686800</v>
      </c>
      <c r="K632">
        <v>1557637200</v>
      </c>
      <c r="L632" s="20">
        <f t="shared" si="207"/>
        <v>43586.208333333328</v>
      </c>
      <c r="M632" s="20">
        <f t="shared" si="208"/>
        <v>43597.208333333328</v>
      </c>
      <c r="N632" t="b">
        <v>0</v>
      </c>
      <c r="O632" t="b">
        <v>1</v>
      </c>
      <c r="P632" t="s">
        <v>2006</v>
      </c>
      <c r="Q632" s="8">
        <f t="shared" si="206"/>
        <v>0.62873684210526315</v>
      </c>
      <c r="R632" s="14">
        <f t="shared" si="219"/>
        <v>68.66</v>
      </c>
      <c r="S632" s="16" t="str">
        <f t="shared" si="220"/>
        <v>theater</v>
      </c>
      <c r="T632" s="16" t="str">
        <f t="shared" si="221"/>
        <v>plays</v>
      </c>
    </row>
    <row r="633" spans="1:20">
      <c r="A633">
        <v>631</v>
      </c>
      <c r="B633" t="s">
        <v>266</v>
      </c>
      <c r="C633" s="3" t="s">
        <v>267</v>
      </c>
      <c r="D633">
        <v>59200</v>
      </c>
      <c r="E633">
        <v>183756</v>
      </c>
      <c r="F633" s="13" t="s">
        <v>8</v>
      </c>
      <c r="G633">
        <v>3063</v>
      </c>
      <c r="H633" t="s">
        <v>2000</v>
      </c>
      <c r="I633" t="s">
        <v>2001</v>
      </c>
      <c r="J633">
        <v>1553576400</v>
      </c>
      <c r="K633">
        <v>1553922000</v>
      </c>
      <c r="L633" s="20">
        <f t="shared" si="207"/>
        <v>43550.208333333328</v>
      </c>
      <c r="M633" s="20">
        <f t="shared" si="208"/>
        <v>43554.208333333328</v>
      </c>
      <c r="N633" t="b">
        <v>0</v>
      </c>
      <c r="O633" t="b">
        <v>0</v>
      </c>
      <c r="P633" t="s">
        <v>2006</v>
      </c>
      <c r="Q633" s="8">
        <f t="shared" si="206"/>
        <v>3.1039864864864866</v>
      </c>
      <c r="R633" s="14">
        <f t="shared" si="219"/>
        <v>59.99</v>
      </c>
      <c r="S633" s="16" t="str">
        <f t="shared" si="220"/>
        <v>theater</v>
      </c>
      <c r="T633" s="16" t="str">
        <f t="shared" si="221"/>
        <v>plays</v>
      </c>
    </row>
    <row r="634" spans="1:20">
      <c r="A634">
        <v>632</v>
      </c>
      <c r="B634" t="s">
        <v>1303</v>
      </c>
      <c r="C634" s="3" t="s">
        <v>1304</v>
      </c>
      <c r="D634">
        <v>72100</v>
      </c>
      <c r="E634">
        <v>30902</v>
      </c>
      <c r="F634" s="13" t="s">
        <v>98</v>
      </c>
      <c r="G634">
        <v>278</v>
      </c>
      <c r="H634" t="s">
        <v>2000</v>
      </c>
      <c r="I634" t="s">
        <v>2001</v>
      </c>
      <c r="J634">
        <v>1414904400</v>
      </c>
      <c r="K634">
        <v>1416463200</v>
      </c>
      <c r="L634" s="20">
        <f t="shared" si="207"/>
        <v>41945.208333333336</v>
      </c>
      <c r="M634" s="20">
        <f t="shared" si="208"/>
        <v>41963.25</v>
      </c>
      <c r="N634" t="b">
        <v>0</v>
      </c>
      <c r="O634" t="b">
        <v>0</v>
      </c>
      <c r="P634" t="s">
        <v>2006</v>
      </c>
      <c r="Q634" s="8">
        <f t="shared" si="206"/>
        <v>0.42859916782246882</v>
      </c>
      <c r="R634" s="14">
        <f t="shared" si="219"/>
        <v>111.16</v>
      </c>
      <c r="S634" s="16" t="str">
        <f t="shared" si="220"/>
        <v>theater</v>
      </c>
      <c r="T634" s="16" t="str">
        <f t="shared" si="221"/>
        <v>plays</v>
      </c>
    </row>
    <row r="635" spans="1:20">
      <c r="A635">
        <v>633</v>
      </c>
      <c r="B635" t="s">
        <v>1979</v>
      </c>
      <c r="C635" s="3" t="s">
        <v>1980</v>
      </c>
      <c r="D635">
        <v>6700</v>
      </c>
      <c r="E635">
        <v>5569</v>
      </c>
      <c r="F635" s="13" t="s">
        <v>11</v>
      </c>
      <c r="G635">
        <v>105</v>
      </c>
      <c r="H635" t="s">
        <v>2000</v>
      </c>
      <c r="I635" t="s">
        <v>2001</v>
      </c>
      <c r="J635">
        <v>1446876000</v>
      </c>
      <c r="K635">
        <v>1447221600</v>
      </c>
      <c r="L635" s="20">
        <f t="shared" si="207"/>
        <v>42315.25</v>
      </c>
      <c r="M635" s="20">
        <f t="shared" si="208"/>
        <v>42319.25</v>
      </c>
      <c r="N635" t="b">
        <v>0</v>
      </c>
      <c r="O635" t="b">
        <v>0</v>
      </c>
      <c r="P635" t="s">
        <v>2017</v>
      </c>
      <c r="Q635" s="8">
        <f t="shared" si="206"/>
        <v>0.83119402985074631</v>
      </c>
      <c r="R635" s="14">
        <f t="shared" si="219"/>
        <v>53.04</v>
      </c>
      <c r="S635" s="18" t="str">
        <f t="shared" ref="S635:S638" si="222">LEFT(P635,12)</f>
        <v>film &amp; video</v>
      </c>
      <c r="T635" s="16" t="str">
        <f t="shared" ref="T635:T638" si="223">_xlfn.TEXTAFTER(P635,"/",,TRUE,TRUE)</f>
        <v>animation</v>
      </c>
    </row>
    <row r="636" spans="1:20">
      <c r="A636">
        <v>634</v>
      </c>
      <c r="B636" t="s">
        <v>1724</v>
      </c>
      <c r="C636" s="3" t="s">
        <v>1725</v>
      </c>
      <c r="D636">
        <v>118200</v>
      </c>
      <c r="E636">
        <v>92824</v>
      </c>
      <c r="F636" s="13" t="s">
        <v>27</v>
      </c>
      <c r="G636">
        <v>1658</v>
      </c>
      <c r="H636" t="s">
        <v>2000</v>
      </c>
      <c r="I636" t="s">
        <v>2001</v>
      </c>
      <c r="J636">
        <v>1490418000</v>
      </c>
      <c r="K636">
        <v>1491627600</v>
      </c>
      <c r="L636" s="20">
        <f t="shared" si="207"/>
        <v>42819.208333333328</v>
      </c>
      <c r="M636" s="20">
        <f t="shared" si="208"/>
        <v>42833.208333333328</v>
      </c>
      <c r="N636" t="b">
        <v>0</v>
      </c>
      <c r="O636" t="b">
        <v>0</v>
      </c>
      <c r="P636" t="s">
        <v>2030</v>
      </c>
      <c r="Q636" s="8">
        <f t="shared" si="206"/>
        <v>0.78531302876480547</v>
      </c>
      <c r="R636" s="14">
        <f t="shared" si="219"/>
        <v>55.99</v>
      </c>
      <c r="S636" s="18" t="str">
        <f t="shared" si="222"/>
        <v>film &amp; video</v>
      </c>
      <c r="T636" s="16" t="str">
        <f t="shared" si="223"/>
        <v>television</v>
      </c>
    </row>
    <row r="637" spans="1:20">
      <c r="A637">
        <v>635</v>
      </c>
      <c r="B637" t="s">
        <v>1037</v>
      </c>
      <c r="C637" s="3" t="s">
        <v>1038</v>
      </c>
      <c r="D637">
        <v>139000</v>
      </c>
      <c r="E637">
        <v>158590</v>
      </c>
      <c r="F637" s="13" t="s">
        <v>8</v>
      </c>
      <c r="G637">
        <v>2266</v>
      </c>
      <c r="H637" t="s">
        <v>2000</v>
      </c>
      <c r="I637" t="s">
        <v>2001</v>
      </c>
      <c r="J637">
        <v>1360389600</v>
      </c>
      <c r="K637">
        <v>1363150800</v>
      </c>
      <c r="L637" s="20">
        <f t="shared" si="207"/>
        <v>41314.25</v>
      </c>
      <c r="M637" s="20">
        <f t="shared" si="208"/>
        <v>41346.208333333336</v>
      </c>
      <c r="N637" t="b">
        <v>0</v>
      </c>
      <c r="O637" t="b">
        <v>0</v>
      </c>
      <c r="P637" t="s">
        <v>2030</v>
      </c>
      <c r="Q637" s="8">
        <f t="shared" si="206"/>
        <v>1.1409352517985611</v>
      </c>
      <c r="R637" s="14">
        <f t="shared" si="219"/>
        <v>69.989999999999995</v>
      </c>
      <c r="S637" s="18" t="str">
        <f t="shared" si="222"/>
        <v>film &amp; video</v>
      </c>
      <c r="T637" s="16" t="str">
        <f t="shared" si="223"/>
        <v>television</v>
      </c>
    </row>
    <row r="638" spans="1:20">
      <c r="A638">
        <v>636</v>
      </c>
      <c r="B638" t="s">
        <v>939</v>
      </c>
      <c r="C638" s="3" t="s">
        <v>940</v>
      </c>
      <c r="D638">
        <v>197700</v>
      </c>
      <c r="E638">
        <v>127591</v>
      </c>
      <c r="F638" s="13" t="s">
        <v>11</v>
      </c>
      <c r="G638">
        <v>2604</v>
      </c>
      <c r="H638" t="s">
        <v>2007</v>
      </c>
      <c r="I638" t="s">
        <v>2008</v>
      </c>
      <c r="J638">
        <v>1326866400</v>
      </c>
      <c r="K638">
        <v>1330754400</v>
      </c>
      <c r="L638" s="20">
        <f t="shared" si="207"/>
        <v>40926.25</v>
      </c>
      <c r="M638" s="20">
        <f t="shared" si="208"/>
        <v>40971.25</v>
      </c>
      <c r="N638" t="b">
        <v>0</v>
      </c>
      <c r="O638" t="b">
        <v>1</v>
      </c>
      <c r="P638" t="s">
        <v>2017</v>
      </c>
      <c r="Q638" s="8">
        <f t="shared" si="206"/>
        <v>0.64537683358624176</v>
      </c>
      <c r="R638" s="14">
        <f t="shared" si="219"/>
        <v>49</v>
      </c>
      <c r="S638" s="18" t="str">
        <f t="shared" si="222"/>
        <v>film &amp; video</v>
      </c>
      <c r="T638" s="16" t="str">
        <f t="shared" si="223"/>
        <v>animation</v>
      </c>
    </row>
    <row r="639" spans="1:20">
      <c r="A639">
        <v>637</v>
      </c>
      <c r="B639" t="s">
        <v>1913</v>
      </c>
      <c r="C639" s="3" t="s">
        <v>1914</v>
      </c>
      <c r="D639">
        <v>8500</v>
      </c>
      <c r="E639">
        <v>6750</v>
      </c>
      <c r="F639" s="13" t="s">
        <v>11</v>
      </c>
      <c r="G639">
        <v>65</v>
      </c>
      <c r="H639" t="s">
        <v>2000</v>
      </c>
      <c r="I639" t="s">
        <v>2001</v>
      </c>
      <c r="J639">
        <v>1479103200</v>
      </c>
      <c r="K639">
        <v>1479794400</v>
      </c>
      <c r="L639" s="20">
        <f t="shared" si="207"/>
        <v>42688.25</v>
      </c>
      <c r="M639" s="20">
        <f t="shared" si="208"/>
        <v>42696.25</v>
      </c>
      <c r="N639" t="b">
        <v>0</v>
      </c>
      <c r="O639" t="b">
        <v>0</v>
      </c>
      <c r="P639" t="s">
        <v>2006</v>
      </c>
      <c r="Q639" s="8">
        <f t="shared" si="206"/>
        <v>0.79411764705882348</v>
      </c>
      <c r="R639" s="14">
        <f t="shared" si="219"/>
        <v>103.85</v>
      </c>
      <c r="S639" s="16" t="str">
        <f t="shared" ref="S639:S640" si="224">LEFT(P639,7)</f>
        <v>theater</v>
      </c>
      <c r="T639" s="16" t="str">
        <f t="shared" ref="T639:T640" si="225">_xlfn.TEXTAFTER(P639,"/",1,1,1)</f>
        <v>plays</v>
      </c>
    </row>
    <row r="640" spans="1:20">
      <c r="A640">
        <v>638</v>
      </c>
      <c r="B640" t="s">
        <v>1852</v>
      </c>
      <c r="C640" s="3" t="s">
        <v>1853</v>
      </c>
      <c r="D640">
        <v>81600</v>
      </c>
      <c r="E640">
        <v>9318</v>
      </c>
      <c r="F640" s="13" t="s">
        <v>11</v>
      </c>
      <c r="G640">
        <v>94</v>
      </c>
      <c r="H640" t="s">
        <v>2000</v>
      </c>
      <c r="I640" t="s">
        <v>2001</v>
      </c>
      <c r="J640">
        <v>1280206800</v>
      </c>
      <c r="K640">
        <v>1281243600</v>
      </c>
      <c r="L640" s="20">
        <f t="shared" si="207"/>
        <v>40386.208333333336</v>
      </c>
      <c r="M640" s="20">
        <f t="shared" si="208"/>
        <v>40398.208333333336</v>
      </c>
      <c r="N640" t="b">
        <v>0</v>
      </c>
      <c r="O640" t="b">
        <v>1</v>
      </c>
      <c r="P640" t="s">
        <v>2006</v>
      </c>
      <c r="Q640" s="8">
        <f t="shared" si="206"/>
        <v>0.11419117647058824</v>
      </c>
      <c r="R640" s="14">
        <f t="shared" si="219"/>
        <v>99.13</v>
      </c>
      <c r="S640" s="16" t="str">
        <f t="shared" si="224"/>
        <v>theater</v>
      </c>
      <c r="T640" s="16" t="str">
        <f t="shared" si="225"/>
        <v>plays</v>
      </c>
    </row>
    <row r="641" spans="1:20">
      <c r="A641">
        <v>639</v>
      </c>
      <c r="B641" t="s">
        <v>96</v>
      </c>
      <c r="C641" s="3" t="s">
        <v>97</v>
      </c>
      <c r="D641">
        <v>8600</v>
      </c>
      <c r="E641">
        <v>4832</v>
      </c>
      <c r="F641" s="13" t="s">
        <v>98</v>
      </c>
      <c r="G641">
        <v>45</v>
      </c>
      <c r="H641" t="s">
        <v>2000</v>
      </c>
      <c r="I641" t="s">
        <v>2001</v>
      </c>
      <c r="J641">
        <v>1532754000</v>
      </c>
      <c r="K641">
        <v>1532754000</v>
      </c>
      <c r="L641" s="20">
        <f t="shared" si="207"/>
        <v>43309.208333333328</v>
      </c>
      <c r="M641" s="20">
        <f t="shared" si="208"/>
        <v>43309.208333333328</v>
      </c>
      <c r="N641" t="b">
        <v>0</v>
      </c>
      <c r="O641" t="b">
        <v>1</v>
      </c>
      <c r="P641" t="s">
        <v>2013</v>
      </c>
      <c r="Q641" s="8">
        <f t="shared" si="206"/>
        <v>0.56186046511627907</v>
      </c>
      <c r="R641" s="14">
        <f t="shared" si="219"/>
        <v>107.38</v>
      </c>
      <c r="S641" s="18" t="str">
        <f>LEFT(P641,12)</f>
        <v>film &amp; video</v>
      </c>
      <c r="T641" s="16" t="str">
        <f>_xlfn.TEXTAFTER(P641,"/",,TRUE,TRUE)</f>
        <v>drama</v>
      </c>
    </row>
    <row r="642" spans="1:20">
      <c r="A642">
        <v>640</v>
      </c>
      <c r="B642" t="s">
        <v>1430</v>
      </c>
      <c r="C642" s="3" t="s">
        <v>1431</v>
      </c>
      <c r="D642">
        <v>119800</v>
      </c>
      <c r="E642">
        <v>19769</v>
      </c>
      <c r="F642" s="13" t="s">
        <v>11</v>
      </c>
      <c r="G642">
        <v>257</v>
      </c>
      <c r="H642" t="s">
        <v>2000</v>
      </c>
      <c r="I642" t="s">
        <v>2001</v>
      </c>
      <c r="J642">
        <v>1453096800</v>
      </c>
      <c r="K642">
        <v>1453356000</v>
      </c>
      <c r="L642" s="20">
        <f t="shared" si="207"/>
        <v>42387.25</v>
      </c>
      <c r="M642" s="20">
        <f t="shared" si="208"/>
        <v>42390.25</v>
      </c>
      <c r="N642" t="b">
        <v>0</v>
      </c>
      <c r="O642" t="b">
        <v>0</v>
      </c>
      <c r="P642" t="s">
        <v>2006</v>
      </c>
      <c r="Q642" s="8">
        <f t="shared" ref="Q642:Q705" si="226">E642/D642</f>
        <v>0.16501669449081802</v>
      </c>
      <c r="R642" s="14">
        <f t="shared" si="219"/>
        <v>76.92</v>
      </c>
      <c r="S642" s="16" t="str">
        <f t="shared" ref="S642:S643" si="227">LEFT(P642,7)</f>
        <v>theater</v>
      </c>
      <c r="T642" s="16" t="str">
        <f t="shared" ref="T642:T643" si="228">_xlfn.TEXTAFTER(P642,"/",1,1,1)</f>
        <v>plays</v>
      </c>
    </row>
    <row r="643" spans="1:20" ht="31.5">
      <c r="A643">
        <v>641</v>
      </c>
      <c r="B643" t="s">
        <v>811</v>
      </c>
      <c r="C643" s="3" t="s">
        <v>812</v>
      </c>
      <c r="D643">
        <v>9400</v>
      </c>
      <c r="E643">
        <v>11277</v>
      </c>
      <c r="F643" s="13" t="s">
        <v>8</v>
      </c>
      <c r="G643">
        <v>194</v>
      </c>
      <c r="H643" t="s">
        <v>2019</v>
      </c>
      <c r="I643" t="s">
        <v>2020</v>
      </c>
      <c r="J643">
        <v>1487570400</v>
      </c>
      <c r="K643">
        <v>1489986000</v>
      </c>
      <c r="L643" s="20">
        <f t="shared" ref="L643:L706" si="229">(((J643/60)/60)/24)+DATE(1970,1,1)</f>
        <v>42786.25</v>
      </c>
      <c r="M643" s="20">
        <f t="shared" ref="M643:M706" si="230">((K643/60)/60/24)+DATE(1970,1,1)</f>
        <v>42814.208333333328</v>
      </c>
      <c r="N643" t="b">
        <v>0</v>
      </c>
      <c r="O643" t="b">
        <v>0</v>
      </c>
      <c r="P643" t="s">
        <v>2006</v>
      </c>
      <c r="Q643" s="8">
        <f t="shared" si="226"/>
        <v>1.1996808510638297</v>
      </c>
      <c r="R643" s="14">
        <f t="shared" si="219"/>
        <v>58.13</v>
      </c>
      <c r="S643" s="16" t="str">
        <f t="shared" si="227"/>
        <v>theater</v>
      </c>
      <c r="T643" s="16" t="str">
        <f t="shared" si="228"/>
        <v>plays</v>
      </c>
    </row>
    <row r="644" spans="1:20">
      <c r="A644">
        <v>642</v>
      </c>
      <c r="B644" t="s">
        <v>1398</v>
      </c>
      <c r="C644" s="3" t="s">
        <v>1399</v>
      </c>
      <c r="D644">
        <v>9200</v>
      </c>
      <c r="E644">
        <v>13382</v>
      </c>
      <c r="F644" s="13" t="s">
        <v>8</v>
      </c>
      <c r="G644">
        <v>129</v>
      </c>
      <c r="H644" t="s">
        <v>1997</v>
      </c>
      <c r="I644" t="s">
        <v>1998</v>
      </c>
      <c r="J644">
        <v>1545026400</v>
      </c>
      <c r="K644">
        <v>1545804000</v>
      </c>
      <c r="L644" s="20">
        <f t="shared" si="229"/>
        <v>43451.25</v>
      </c>
      <c r="M644" s="20">
        <f t="shared" si="230"/>
        <v>43460.25</v>
      </c>
      <c r="N644" t="b">
        <v>0</v>
      </c>
      <c r="O644" t="b">
        <v>0</v>
      </c>
      <c r="P644" t="s">
        <v>2015</v>
      </c>
      <c r="Q644" s="8">
        <f t="shared" si="226"/>
        <v>1.4545652173913044</v>
      </c>
      <c r="R644" s="14">
        <f t="shared" si="219"/>
        <v>103.74</v>
      </c>
      <c r="S644" s="16" t="str">
        <f>LEFT(P644,10)</f>
        <v>technology</v>
      </c>
      <c r="T644" s="16" t="str">
        <f>_xlfn.TEXTAFTER(P644,"/",1,1,1)</f>
        <v>wearables</v>
      </c>
    </row>
    <row r="645" spans="1:20">
      <c r="A645">
        <v>643</v>
      </c>
      <c r="B645" t="s">
        <v>680</v>
      </c>
      <c r="C645" s="3" t="s">
        <v>681</v>
      </c>
      <c r="D645">
        <v>14900</v>
      </c>
      <c r="E645">
        <v>32986</v>
      </c>
      <c r="F645" s="13" t="s">
        <v>8</v>
      </c>
      <c r="G645">
        <v>375</v>
      </c>
      <c r="H645" t="s">
        <v>2000</v>
      </c>
      <c r="I645" t="s">
        <v>2001</v>
      </c>
      <c r="J645">
        <v>1488348000</v>
      </c>
      <c r="K645">
        <v>1489899600</v>
      </c>
      <c r="L645" s="20">
        <f t="shared" si="229"/>
        <v>42795.25</v>
      </c>
      <c r="M645" s="20">
        <f t="shared" si="230"/>
        <v>42813.208333333328</v>
      </c>
      <c r="N645" t="b">
        <v>0</v>
      </c>
      <c r="O645" t="b">
        <v>0</v>
      </c>
      <c r="P645" t="s">
        <v>2006</v>
      </c>
      <c r="Q645" s="8">
        <f t="shared" si="226"/>
        <v>2.2138255033557046</v>
      </c>
      <c r="R645" s="14">
        <f t="shared" si="219"/>
        <v>87.96</v>
      </c>
      <c r="S645" s="16" t="str">
        <f t="shared" ref="S645:S646" si="231">LEFT(P645,7)</f>
        <v>theater</v>
      </c>
      <c r="T645" s="16" t="str">
        <f t="shared" ref="T645:T646" si="232">_xlfn.TEXTAFTER(P645,"/",1,1,1)</f>
        <v>plays</v>
      </c>
    </row>
    <row r="646" spans="1:20">
      <c r="A646">
        <v>644</v>
      </c>
      <c r="B646" t="s">
        <v>1345</v>
      </c>
      <c r="C646" s="3" t="s">
        <v>1346</v>
      </c>
      <c r="D646">
        <v>169400</v>
      </c>
      <c r="E646">
        <v>81984</v>
      </c>
      <c r="F646" s="13" t="s">
        <v>11</v>
      </c>
      <c r="G646">
        <v>2928</v>
      </c>
      <c r="H646" t="s">
        <v>1997</v>
      </c>
      <c r="I646" t="s">
        <v>1998</v>
      </c>
      <c r="J646">
        <v>1545112800</v>
      </c>
      <c r="K646">
        <v>1546495200</v>
      </c>
      <c r="L646" s="20">
        <f t="shared" si="229"/>
        <v>43452.25</v>
      </c>
      <c r="M646" s="20">
        <f t="shared" si="230"/>
        <v>43468.25</v>
      </c>
      <c r="N646" t="b">
        <v>0</v>
      </c>
      <c r="O646" t="b">
        <v>0</v>
      </c>
      <c r="P646" t="s">
        <v>2006</v>
      </c>
      <c r="Q646" s="8">
        <f t="shared" si="226"/>
        <v>0.48396694214876035</v>
      </c>
      <c r="R646" s="14">
        <f t="shared" si="219"/>
        <v>28</v>
      </c>
      <c r="S646" s="16" t="str">
        <f t="shared" si="231"/>
        <v>theater</v>
      </c>
      <c r="T646" s="16" t="str">
        <f t="shared" si="232"/>
        <v>plays</v>
      </c>
    </row>
    <row r="647" spans="1:20">
      <c r="A647">
        <v>645</v>
      </c>
      <c r="B647" t="s">
        <v>491</v>
      </c>
      <c r="C647" s="3" t="s">
        <v>492</v>
      </c>
      <c r="D647">
        <v>192100</v>
      </c>
      <c r="E647">
        <v>178483</v>
      </c>
      <c r="F647" s="13" t="s">
        <v>11</v>
      </c>
      <c r="G647">
        <v>4697</v>
      </c>
      <c r="H647" t="s">
        <v>2000</v>
      </c>
      <c r="I647" t="s">
        <v>2001</v>
      </c>
      <c r="J647">
        <v>1537938000</v>
      </c>
      <c r="K647">
        <v>1539752400</v>
      </c>
      <c r="L647" s="20">
        <f t="shared" si="229"/>
        <v>43369.208333333328</v>
      </c>
      <c r="M647" s="20">
        <f t="shared" si="230"/>
        <v>43390.208333333328</v>
      </c>
      <c r="N647" t="b">
        <v>0</v>
      </c>
      <c r="O647" t="b">
        <v>1</v>
      </c>
      <c r="P647" t="s">
        <v>2002</v>
      </c>
      <c r="Q647" s="8">
        <f t="shared" si="226"/>
        <v>0.92911504424778757</v>
      </c>
      <c r="R647" s="14">
        <f t="shared" si="219"/>
        <v>38</v>
      </c>
      <c r="S647" s="16" t="str">
        <f>LEFT(P647,5)</f>
        <v>music</v>
      </c>
      <c r="T647" s="16" t="str">
        <f>_xlfn.TEXTAFTER(P647,"/",1)</f>
        <v>rock</v>
      </c>
    </row>
    <row r="648" spans="1:20" s="2" customFormat="1">
      <c r="A648" s="2">
        <v>646</v>
      </c>
      <c r="B648" s="2" t="s">
        <v>1450</v>
      </c>
      <c r="C648" s="9" t="s">
        <v>1452</v>
      </c>
      <c r="D648" s="2">
        <v>98700</v>
      </c>
      <c r="E648" s="2">
        <v>87448</v>
      </c>
      <c r="F648" s="13" t="s">
        <v>11</v>
      </c>
      <c r="G648" s="2">
        <v>2915</v>
      </c>
      <c r="H648" s="2" t="s">
        <v>2000</v>
      </c>
      <c r="I648" s="2" t="s">
        <v>2001</v>
      </c>
      <c r="J648" s="2">
        <v>1363150800</v>
      </c>
      <c r="K648" s="2">
        <v>1364101200</v>
      </c>
      <c r="L648" s="20">
        <f t="shared" si="229"/>
        <v>41346.208333333336</v>
      </c>
      <c r="M648" s="20">
        <f t="shared" si="230"/>
        <v>41357.208333333336</v>
      </c>
      <c r="N648" s="2" t="b">
        <v>0</v>
      </c>
      <c r="O648" s="2" t="b">
        <v>0</v>
      </c>
      <c r="P648" s="2" t="s">
        <v>2018</v>
      </c>
      <c r="Q648" s="10">
        <f t="shared" si="226"/>
        <v>0.88599797365754818</v>
      </c>
      <c r="R648" s="14">
        <f t="shared" si="219"/>
        <v>30</v>
      </c>
      <c r="S648" s="16" t="str">
        <f>LEFT(P648,5)</f>
        <v>games</v>
      </c>
      <c r="T648" s="16" t="str">
        <f>_xlfn.TEXTAFTER(P648,"/",1,TRUE,TRUE)</f>
        <v>video games</v>
      </c>
    </row>
    <row r="649" spans="1:20">
      <c r="A649">
        <v>647</v>
      </c>
      <c r="B649" t="s">
        <v>898</v>
      </c>
      <c r="C649" s="3" t="s">
        <v>899</v>
      </c>
      <c r="D649">
        <v>4500</v>
      </c>
      <c r="E649">
        <v>1863</v>
      </c>
      <c r="F649" s="13" t="s">
        <v>11</v>
      </c>
      <c r="G649">
        <v>18</v>
      </c>
      <c r="H649" t="s">
        <v>2000</v>
      </c>
      <c r="I649" t="s">
        <v>2001</v>
      </c>
      <c r="J649">
        <v>1523250000</v>
      </c>
      <c r="K649">
        <v>1525323600</v>
      </c>
      <c r="L649" s="20">
        <f t="shared" si="229"/>
        <v>43199.208333333328</v>
      </c>
      <c r="M649" s="20">
        <f t="shared" si="230"/>
        <v>43223.208333333328</v>
      </c>
      <c r="N649" t="b">
        <v>0</v>
      </c>
      <c r="O649" t="b">
        <v>0</v>
      </c>
      <c r="P649" t="s">
        <v>2029</v>
      </c>
      <c r="Q649" s="8">
        <f t="shared" si="226"/>
        <v>0.41399999999999998</v>
      </c>
      <c r="R649" s="14">
        <f t="shared" si="219"/>
        <v>103.5</v>
      </c>
      <c r="S649" s="16" t="str">
        <f>LEFT(P649,10)</f>
        <v>publishing</v>
      </c>
      <c r="T649" s="16" t="str">
        <f>_xlfn.TEXTAFTER(P649,"/",1,1,1)</f>
        <v>translations</v>
      </c>
    </row>
    <row r="650" spans="1:20">
      <c r="A650">
        <v>648</v>
      </c>
      <c r="B650" t="s">
        <v>1792</v>
      </c>
      <c r="C650" s="3" t="s">
        <v>1793</v>
      </c>
      <c r="D650">
        <v>98600</v>
      </c>
      <c r="E650">
        <v>62174</v>
      </c>
      <c r="F650" s="13" t="s">
        <v>27</v>
      </c>
      <c r="G650">
        <v>723</v>
      </c>
      <c r="H650" t="s">
        <v>2000</v>
      </c>
      <c r="I650" t="s">
        <v>2001</v>
      </c>
      <c r="J650">
        <v>1499317200</v>
      </c>
      <c r="K650">
        <v>1500872400</v>
      </c>
      <c r="L650" s="20">
        <f t="shared" si="229"/>
        <v>42922.208333333328</v>
      </c>
      <c r="M650" s="20">
        <f t="shared" si="230"/>
        <v>42940.208333333328</v>
      </c>
      <c r="N650" t="b">
        <v>1</v>
      </c>
      <c r="O650" t="b">
        <v>0</v>
      </c>
      <c r="P650" s="16" t="s">
        <v>1999</v>
      </c>
      <c r="Q650" s="8">
        <f t="shared" si="226"/>
        <v>0.63056795131845844</v>
      </c>
      <c r="R650" s="14">
        <f t="shared" si="219"/>
        <v>85.99</v>
      </c>
      <c r="S650" s="16" t="str">
        <f>LEFT(P650,4)</f>
        <v>food</v>
      </c>
      <c r="T650" s="16" t="str">
        <f>RIGHT(P650,11)</f>
        <v>food trucks</v>
      </c>
    </row>
    <row r="651" spans="1:20">
      <c r="A651">
        <v>649</v>
      </c>
      <c r="B651" t="s">
        <v>1960</v>
      </c>
      <c r="C651" s="3" t="s">
        <v>1961</v>
      </c>
      <c r="D651">
        <v>121700</v>
      </c>
      <c r="E651">
        <v>59003</v>
      </c>
      <c r="F651" s="13" t="s">
        <v>11</v>
      </c>
      <c r="G651">
        <v>602</v>
      </c>
      <c r="H651" t="s">
        <v>2019</v>
      </c>
      <c r="I651" t="s">
        <v>2020</v>
      </c>
      <c r="J651">
        <v>1287550800</v>
      </c>
      <c r="K651">
        <v>1288501200</v>
      </c>
      <c r="L651" s="20">
        <f t="shared" si="229"/>
        <v>40471.208333333336</v>
      </c>
      <c r="M651" s="20">
        <f t="shared" si="230"/>
        <v>40482.208333333336</v>
      </c>
      <c r="N651" t="b">
        <v>1</v>
      </c>
      <c r="O651" t="b">
        <v>1</v>
      </c>
      <c r="P651" t="s">
        <v>2006</v>
      </c>
      <c r="Q651" s="8">
        <f t="shared" si="226"/>
        <v>0.48482333607230893</v>
      </c>
      <c r="R651" s="14">
        <f t="shared" si="219"/>
        <v>98.01</v>
      </c>
      <c r="S651" s="16" t="str">
        <f>LEFT(P651,7)</f>
        <v>theater</v>
      </c>
      <c r="T651" s="16" t="str">
        <f>_xlfn.TEXTAFTER(P651,"/",1,1,1)</f>
        <v>plays</v>
      </c>
    </row>
    <row r="652" spans="1:20">
      <c r="A652">
        <v>650</v>
      </c>
      <c r="B652" t="s">
        <v>1932</v>
      </c>
      <c r="C652" s="3" t="s">
        <v>1933</v>
      </c>
      <c r="D652">
        <v>100</v>
      </c>
      <c r="E652">
        <v>2</v>
      </c>
      <c r="F652" s="13" t="s">
        <v>11</v>
      </c>
      <c r="G652">
        <v>1</v>
      </c>
      <c r="H652" t="s">
        <v>2000</v>
      </c>
      <c r="I652" t="s">
        <v>2001</v>
      </c>
      <c r="J652">
        <v>1404795600</v>
      </c>
      <c r="K652">
        <v>1407128400</v>
      </c>
      <c r="L652" s="20">
        <f t="shared" si="229"/>
        <v>41828.208333333336</v>
      </c>
      <c r="M652" s="20">
        <f t="shared" si="230"/>
        <v>41855.208333333336</v>
      </c>
      <c r="N652" t="b">
        <v>0</v>
      </c>
      <c r="O652" t="b">
        <v>0</v>
      </c>
      <c r="P652" t="s">
        <v>2028</v>
      </c>
      <c r="Q652" s="8">
        <f t="shared" si="226"/>
        <v>0.02</v>
      </c>
      <c r="R652" s="14">
        <f t="shared" si="219"/>
        <v>2</v>
      </c>
      <c r="S652" s="16" t="str">
        <f>LEFT(P652,5)</f>
        <v>music</v>
      </c>
      <c r="T652" s="16" t="str">
        <f>_xlfn.TEXTAFTER(P652,"/",1)</f>
        <v>jazz</v>
      </c>
    </row>
    <row r="653" spans="1:20">
      <c r="A653">
        <v>651</v>
      </c>
      <c r="B653" t="s">
        <v>1826</v>
      </c>
      <c r="C653" s="3" t="s">
        <v>1827</v>
      </c>
      <c r="D653">
        <v>196700</v>
      </c>
      <c r="E653">
        <v>174039</v>
      </c>
      <c r="F653" s="13" t="s">
        <v>11</v>
      </c>
      <c r="G653">
        <v>3868</v>
      </c>
      <c r="H653" t="s">
        <v>2022</v>
      </c>
      <c r="I653" t="s">
        <v>2023</v>
      </c>
      <c r="J653">
        <v>1393048800</v>
      </c>
      <c r="K653">
        <v>1394344800</v>
      </c>
      <c r="L653" s="20">
        <f t="shared" si="229"/>
        <v>41692.25</v>
      </c>
      <c r="M653" s="20">
        <f t="shared" si="230"/>
        <v>41707.25</v>
      </c>
      <c r="N653" t="b">
        <v>0</v>
      </c>
      <c r="O653" t="b">
        <v>0</v>
      </c>
      <c r="P653" t="s">
        <v>2021</v>
      </c>
      <c r="Q653" s="8">
        <f t="shared" si="226"/>
        <v>0.88479410269445857</v>
      </c>
      <c r="R653" s="14">
        <f t="shared" si="219"/>
        <v>44.99</v>
      </c>
      <c r="S653" s="18" t="str">
        <f>LEFT(P653,12)</f>
        <v>film &amp; video</v>
      </c>
      <c r="T653" s="16" t="str">
        <f>_xlfn.TEXTAFTER(P653,"/",,TRUE,TRUE)</f>
        <v>shorts</v>
      </c>
    </row>
    <row r="654" spans="1:20">
      <c r="A654">
        <v>652</v>
      </c>
      <c r="B654" t="s">
        <v>302</v>
      </c>
      <c r="C654" s="3" t="s">
        <v>303</v>
      </c>
      <c r="D654">
        <v>10000</v>
      </c>
      <c r="E654">
        <v>12684</v>
      </c>
      <c r="F654" s="13" t="s">
        <v>8</v>
      </c>
      <c r="G654">
        <v>409</v>
      </c>
      <c r="H654" t="s">
        <v>2000</v>
      </c>
      <c r="I654" t="s">
        <v>2001</v>
      </c>
      <c r="J654">
        <v>1470373200</v>
      </c>
      <c r="K654">
        <v>1474088400</v>
      </c>
      <c r="L654" s="20">
        <f t="shared" si="229"/>
        <v>42587.208333333328</v>
      </c>
      <c r="M654" s="20">
        <f t="shared" si="230"/>
        <v>42630.208333333328</v>
      </c>
      <c r="N654" t="b">
        <v>0</v>
      </c>
      <c r="O654" t="b">
        <v>0</v>
      </c>
      <c r="P654" t="s">
        <v>2005</v>
      </c>
      <c r="Q654" s="8">
        <f t="shared" si="226"/>
        <v>1.2684</v>
      </c>
      <c r="R654" s="14">
        <f t="shared" si="219"/>
        <v>31.01</v>
      </c>
      <c r="S654" s="16" t="str">
        <f t="shared" ref="S654:S655" si="233">LEFT(P654,10)</f>
        <v>technology</v>
      </c>
      <c r="T654" s="16" t="str">
        <f t="shared" ref="T654:T655" si="234">_xlfn.TEXTAFTER(P654,"/",1,1,1)</f>
        <v>web</v>
      </c>
    </row>
    <row r="655" spans="1:20">
      <c r="A655">
        <v>653</v>
      </c>
      <c r="B655" t="s">
        <v>1911</v>
      </c>
      <c r="C655" s="3" t="s">
        <v>1912</v>
      </c>
      <c r="D655">
        <v>600</v>
      </c>
      <c r="E655">
        <v>14033</v>
      </c>
      <c r="F655" s="13" t="s">
        <v>8</v>
      </c>
      <c r="G655">
        <v>234</v>
      </c>
      <c r="H655" t="s">
        <v>2000</v>
      </c>
      <c r="I655" t="s">
        <v>2001</v>
      </c>
      <c r="J655">
        <v>1460091600</v>
      </c>
      <c r="K655">
        <v>1460264400</v>
      </c>
      <c r="L655" s="20">
        <f t="shared" si="229"/>
        <v>42468.208333333328</v>
      </c>
      <c r="M655" s="20">
        <f t="shared" si="230"/>
        <v>42470.208333333328</v>
      </c>
      <c r="N655" t="b">
        <v>0</v>
      </c>
      <c r="O655" t="b">
        <v>0</v>
      </c>
      <c r="P655" t="s">
        <v>2005</v>
      </c>
      <c r="Q655" s="8">
        <f t="shared" si="226"/>
        <v>23.388333333333332</v>
      </c>
      <c r="R655" s="14">
        <f t="shared" si="219"/>
        <v>59.97</v>
      </c>
      <c r="S655" s="16" t="str">
        <f t="shared" si="233"/>
        <v>technology</v>
      </c>
      <c r="T655" s="16" t="str">
        <f t="shared" si="234"/>
        <v>web</v>
      </c>
    </row>
    <row r="656" spans="1:20">
      <c r="A656">
        <v>654</v>
      </c>
      <c r="B656" t="s">
        <v>1448</v>
      </c>
      <c r="C656" s="3" t="s">
        <v>1449</v>
      </c>
      <c r="D656">
        <v>35000</v>
      </c>
      <c r="E656">
        <v>177936</v>
      </c>
      <c r="F656" s="13" t="s">
        <v>8</v>
      </c>
      <c r="G656">
        <v>3016</v>
      </c>
      <c r="H656" t="s">
        <v>2000</v>
      </c>
      <c r="I656" t="s">
        <v>2001</v>
      </c>
      <c r="J656">
        <v>1440392400</v>
      </c>
      <c r="K656">
        <v>1440824400</v>
      </c>
      <c r="L656" s="20">
        <f t="shared" si="229"/>
        <v>42240.208333333328</v>
      </c>
      <c r="M656" s="20">
        <f t="shared" si="230"/>
        <v>42245.208333333328</v>
      </c>
      <c r="N656" t="b">
        <v>0</v>
      </c>
      <c r="O656" t="b">
        <v>0</v>
      </c>
      <c r="P656" t="s">
        <v>2027</v>
      </c>
      <c r="Q656" s="8">
        <f t="shared" si="226"/>
        <v>5.0838857142857146</v>
      </c>
      <c r="R656" s="14">
        <f t="shared" si="219"/>
        <v>59</v>
      </c>
      <c r="S656" s="16" t="str">
        <f>LEFT(P656,5)</f>
        <v>music</v>
      </c>
      <c r="T656" s="16" t="str">
        <f>_xlfn.TEXTAFTER(P656,"/",1)</f>
        <v>metal</v>
      </c>
    </row>
    <row r="657" spans="1:20">
      <c r="A657">
        <v>655</v>
      </c>
      <c r="B657" t="s">
        <v>602</v>
      </c>
      <c r="C657" s="3" t="s">
        <v>603</v>
      </c>
      <c r="D657">
        <v>6900</v>
      </c>
      <c r="E657">
        <v>13212</v>
      </c>
      <c r="F657" s="13" t="s">
        <v>8</v>
      </c>
      <c r="G657">
        <v>264</v>
      </c>
      <c r="H657" t="s">
        <v>2000</v>
      </c>
      <c r="I657" t="s">
        <v>2001</v>
      </c>
      <c r="J657">
        <v>1488434400</v>
      </c>
      <c r="K657">
        <v>1489554000</v>
      </c>
      <c r="L657" s="20">
        <f t="shared" si="229"/>
        <v>42796.25</v>
      </c>
      <c r="M657" s="20">
        <f t="shared" si="230"/>
        <v>42809.208333333328</v>
      </c>
      <c r="N657" t="b">
        <v>1</v>
      </c>
      <c r="O657" t="b">
        <v>0</v>
      </c>
      <c r="P657" t="s">
        <v>2025</v>
      </c>
      <c r="Q657" s="8">
        <f t="shared" si="226"/>
        <v>1.9147826086956521</v>
      </c>
      <c r="R657" s="14">
        <f t="shared" si="219"/>
        <v>50.05</v>
      </c>
      <c r="S657" s="16" t="str">
        <f>LEFT(P657,11)</f>
        <v>photography</v>
      </c>
      <c r="T657" s="16" t="str">
        <f>_xlfn.TEXTAFTER(P657,"/",1,1,1)</f>
        <v>photography books</v>
      </c>
    </row>
    <row r="658" spans="1:20" ht="31.5">
      <c r="A658">
        <v>656</v>
      </c>
      <c r="B658" t="s">
        <v>753</v>
      </c>
      <c r="C658" s="3" t="s">
        <v>754</v>
      </c>
      <c r="D658">
        <v>118400</v>
      </c>
      <c r="E658">
        <v>49879</v>
      </c>
      <c r="F658" s="13" t="s">
        <v>11</v>
      </c>
      <c r="G658">
        <v>504</v>
      </c>
      <c r="H658" t="s">
        <v>2003</v>
      </c>
      <c r="I658" t="s">
        <v>2004</v>
      </c>
      <c r="J658">
        <v>1514440800</v>
      </c>
      <c r="K658">
        <v>1514872800</v>
      </c>
      <c r="L658" s="20">
        <f t="shared" si="229"/>
        <v>43097.25</v>
      </c>
      <c r="M658" s="20">
        <f t="shared" si="230"/>
        <v>43102.25</v>
      </c>
      <c r="N658" t="b">
        <v>0</v>
      </c>
      <c r="O658" t="b">
        <v>0</v>
      </c>
      <c r="P658" s="16" t="s">
        <v>1999</v>
      </c>
      <c r="Q658" s="8">
        <f t="shared" si="226"/>
        <v>0.42127533783783783</v>
      </c>
      <c r="R658" s="14">
        <f t="shared" si="219"/>
        <v>98.97</v>
      </c>
      <c r="S658" s="16" t="str">
        <f>LEFT(P658,4)</f>
        <v>food</v>
      </c>
      <c r="T658" s="16" t="str">
        <f>RIGHT(P658,11)</f>
        <v>food trucks</v>
      </c>
    </row>
    <row r="659" spans="1:20">
      <c r="A659">
        <v>657</v>
      </c>
      <c r="B659" t="s">
        <v>1521</v>
      </c>
      <c r="C659" s="3" t="s">
        <v>1522</v>
      </c>
      <c r="D659">
        <v>10000</v>
      </c>
      <c r="E659">
        <v>824</v>
      </c>
      <c r="F659" s="13" t="s">
        <v>11</v>
      </c>
      <c r="G659">
        <v>14</v>
      </c>
      <c r="H659" t="s">
        <v>2000</v>
      </c>
      <c r="I659" t="s">
        <v>2001</v>
      </c>
      <c r="J659">
        <v>1514354400</v>
      </c>
      <c r="K659">
        <v>1515736800</v>
      </c>
      <c r="L659" s="20">
        <f t="shared" si="229"/>
        <v>43096.25</v>
      </c>
      <c r="M659" s="20">
        <f t="shared" si="230"/>
        <v>43112.25</v>
      </c>
      <c r="N659" t="b">
        <v>0</v>
      </c>
      <c r="O659" t="b">
        <v>0</v>
      </c>
      <c r="P659" t="s">
        <v>2033</v>
      </c>
      <c r="Q659" s="8">
        <f t="shared" si="226"/>
        <v>8.2400000000000001E-2</v>
      </c>
      <c r="R659" s="14">
        <f t="shared" si="219"/>
        <v>58.86</v>
      </c>
      <c r="S659" s="18" t="str">
        <f>LEFT(P659,12)</f>
        <v>film &amp; video</v>
      </c>
      <c r="T659" s="16" t="str">
        <f>_xlfn.TEXTAFTER(P659,"/",,TRUE,TRUE)</f>
        <v>science fiction</v>
      </c>
    </row>
    <row r="660" spans="1:20">
      <c r="A660">
        <v>658</v>
      </c>
      <c r="B660" t="s">
        <v>789</v>
      </c>
      <c r="C660" s="3" t="s">
        <v>790</v>
      </c>
      <c r="D660">
        <v>52600</v>
      </c>
      <c r="E660">
        <v>31594</v>
      </c>
      <c r="F660" s="13" t="s">
        <v>27</v>
      </c>
      <c r="G660">
        <v>390</v>
      </c>
      <c r="H660" t="s">
        <v>2000</v>
      </c>
      <c r="I660" t="s">
        <v>2001</v>
      </c>
      <c r="J660">
        <v>1440910800</v>
      </c>
      <c r="K660">
        <v>1442898000</v>
      </c>
      <c r="L660" s="20">
        <f t="shared" si="229"/>
        <v>42246.208333333328</v>
      </c>
      <c r="M660" s="20">
        <f t="shared" si="230"/>
        <v>42269.208333333328</v>
      </c>
      <c r="N660" t="b">
        <v>0</v>
      </c>
      <c r="O660" t="b">
        <v>0</v>
      </c>
      <c r="P660" t="s">
        <v>2002</v>
      </c>
      <c r="Q660" s="8">
        <f t="shared" si="226"/>
        <v>0.60064638783269964</v>
      </c>
      <c r="R660" s="14">
        <f t="shared" si="219"/>
        <v>81.010000000000005</v>
      </c>
      <c r="S660" s="16" t="str">
        <f>LEFT(P660,5)</f>
        <v>music</v>
      </c>
      <c r="T660" s="16" t="str">
        <f>_xlfn.TEXTAFTER(P660,"/",1)</f>
        <v>rock</v>
      </c>
    </row>
    <row r="661" spans="1:20">
      <c r="A661">
        <v>659</v>
      </c>
      <c r="B661" t="s">
        <v>68</v>
      </c>
      <c r="C661" s="3" t="s">
        <v>69</v>
      </c>
      <c r="D661">
        <v>120700</v>
      </c>
      <c r="E661">
        <v>57010</v>
      </c>
      <c r="F661" s="13" t="s">
        <v>11</v>
      </c>
      <c r="G661">
        <v>750</v>
      </c>
      <c r="H661" t="s">
        <v>2009</v>
      </c>
      <c r="I661" t="s">
        <v>2010</v>
      </c>
      <c r="J661">
        <v>1296108000</v>
      </c>
      <c r="K661">
        <v>1296194400</v>
      </c>
      <c r="L661" s="20">
        <f t="shared" si="229"/>
        <v>40570.25</v>
      </c>
      <c r="M661" s="20">
        <f t="shared" si="230"/>
        <v>40571.25</v>
      </c>
      <c r="N661" t="b">
        <v>0</v>
      </c>
      <c r="O661" t="b">
        <v>0</v>
      </c>
      <c r="P661" t="s">
        <v>2011</v>
      </c>
      <c r="Q661" s="8">
        <f t="shared" si="226"/>
        <v>0.47232808616404309</v>
      </c>
      <c r="R661" s="14">
        <f t="shared" si="219"/>
        <v>76.010000000000005</v>
      </c>
      <c r="S661" s="18" t="str">
        <f>LEFT(P661,12)</f>
        <v>film &amp; video</v>
      </c>
      <c r="T661" s="16" t="str">
        <f>_xlfn.TEXTAFTER(P661,"/",,TRUE,TRUE)</f>
        <v>documentary</v>
      </c>
    </row>
    <row r="662" spans="1:20">
      <c r="A662">
        <v>660</v>
      </c>
      <c r="B662" t="s">
        <v>834</v>
      </c>
      <c r="C662" s="3" t="s">
        <v>835</v>
      </c>
      <c r="D662">
        <v>9100</v>
      </c>
      <c r="E662">
        <v>7438</v>
      </c>
      <c r="F662" s="13" t="s">
        <v>11</v>
      </c>
      <c r="G662">
        <v>77</v>
      </c>
      <c r="H662" t="s">
        <v>2000</v>
      </c>
      <c r="I662" t="s">
        <v>2001</v>
      </c>
      <c r="J662">
        <v>1440133200</v>
      </c>
      <c r="K662">
        <v>1440910800</v>
      </c>
      <c r="L662" s="20">
        <f t="shared" si="229"/>
        <v>42237.208333333328</v>
      </c>
      <c r="M662" s="20">
        <f t="shared" si="230"/>
        <v>42246.208333333328</v>
      </c>
      <c r="N662" t="b">
        <v>1</v>
      </c>
      <c r="O662" t="b">
        <v>0</v>
      </c>
      <c r="P662" t="s">
        <v>2006</v>
      </c>
      <c r="Q662" s="8">
        <f t="shared" si="226"/>
        <v>0.81736263736263737</v>
      </c>
      <c r="R662" s="14">
        <f t="shared" si="219"/>
        <v>96.6</v>
      </c>
      <c r="S662" s="16" t="str">
        <f>LEFT(P662,7)</f>
        <v>theater</v>
      </c>
      <c r="T662" s="16" t="str">
        <f>_xlfn.TEXTAFTER(P662,"/",1,1,1)</f>
        <v>plays</v>
      </c>
    </row>
    <row r="663" spans="1:20">
      <c r="A663">
        <v>661</v>
      </c>
      <c r="B663" t="s">
        <v>1610</v>
      </c>
      <c r="C663" s="3" t="s">
        <v>1611</v>
      </c>
      <c r="D663">
        <v>106800</v>
      </c>
      <c r="E663">
        <v>57872</v>
      </c>
      <c r="F663" s="13" t="s">
        <v>11</v>
      </c>
      <c r="G663">
        <v>752</v>
      </c>
      <c r="H663" t="s">
        <v>2007</v>
      </c>
      <c r="I663" t="s">
        <v>2008</v>
      </c>
      <c r="J663">
        <v>1332910800</v>
      </c>
      <c r="K663">
        <v>1335502800</v>
      </c>
      <c r="L663" s="20">
        <f t="shared" si="229"/>
        <v>40996.208333333336</v>
      </c>
      <c r="M663" s="20">
        <f t="shared" si="230"/>
        <v>41026.208333333336</v>
      </c>
      <c r="N663" t="b">
        <v>0</v>
      </c>
      <c r="O663" t="b">
        <v>0</v>
      </c>
      <c r="P663" t="s">
        <v>2028</v>
      </c>
      <c r="Q663" s="8">
        <f t="shared" si="226"/>
        <v>0.54187265917603</v>
      </c>
      <c r="R663" s="14">
        <f t="shared" si="219"/>
        <v>76.959999999999994</v>
      </c>
      <c r="S663" s="16" t="str">
        <f>LEFT(P663,5)</f>
        <v>music</v>
      </c>
      <c r="T663" s="16" t="str">
        <f>_xlfn.TEXTAFTER(P663,"/",1)</f>
        <v>jazz</v>
      </c>
    </row>
    <row r="664" spans="1:20">
      <c r="A664">
        <v>662</v>
      </c>
      <c r="B664" t="s">
        <v>1226</v>
      </c>
      <c r="C664" s="3" t="s">
        <v>1227</v>
      </c>
      <c r="D664">
        <v>9100</v>
      </c>
      <c r="E664">
        <v>8906</v>
      </c>
      <c r="F664" s="13" t="s">
        <v>11</v>
      </c>
      <c r="G664">
        <v>131</v>
      </c>
      <c r="H664" t="s">
        <v>2000</v>
      </c>
      <c r="I664" t="s">
        <v>2001</v>
      </c>
      <c r="J664">
        <v>1544335200</v>
      </c>
      <c r="K664">
        <v>1544680800</v>
      </c>
      <c r="L664" s="20">
        <f t="shared" si="229"/>
        <v>43443.25</v>
      </c>
      <c r="M664" s="20">
        <f t="shared" si="230"/>
        <v>43447.25</v>
      </c>
      <c r="N664" t="b">
        <v>0</v>
      </c>
      <c r="O664" t="b">
        <v>0</v>
      </c>
      <c r="P664" t="s">
        <v>2006</v>
      </c>
      <c r="Q664" s="8">
        <f t="shared" si="226"/>
        <v>0.97868131868131869</v>
      </c>
      <c r="R664" s="14">
        <f t="shared" si="219"/>
        <v>67.98</v>
      </c>
      <c r="S664" s="16" t="str">
        <f t="shared" ref="S664:S665" si="235">LEFT(P664,7)</f>
        <v>theater</v>
      </c>
      <c r="T664" s="16" t="str">
        <f t="shared" ref="T664:T665" si="236">_xlfn.TEXTAFTER(P664,"/",1,1,1)</f>
        <v>plays</v>
      </c>
    </row>
    <row r="665" spans="1:20">
      <c r="A665">
        <v>663</v>
      </c>
      <c r="B665" t="s">
        <v>483</v>
      </c>
      <c r="C665" s="3" t="s">
        <v>484</v>
      </c>
      <c r="D665">
        <v>10000</v>
      </c>
      <c r="E665">
        <v>7724</v>
      </c>
      <c r="F665" s="13" t="s">
        <v>11</v>
      </c>
      <c r="G665">
        <v>87</v>
      </c>
      <c r="H665" t="s">
        <v>2000</v>
      </c>
      <c r="I665" t="s">
        <v>2001</v>
      </c>
      <c r="J665">
        <v>1286427600</v>
      </c>
      <c r="K665">
        <v>1288414800</v>
      </c>
      <c r="L665" s="20">
        <f t="shared" si="229"/>
        <v>40458.208333333336</v>
      </c>
      <c r="M665" s="20">
        <f t="shared" si="230"/>
        <v>40481.208333333336</v>
      </c>
      <c r="N665" t="b">
        <v>0</v>
      </c>
      <c r="O665" t="b">
        <v>0</v>
      </c>
      <c r="P665" t="s">
        <v>2006</v>
      </c>
      <c r="Q665" s="8">
        <f t="shared" si="226"/>
        <v>0.77239999999999998</v>
      </c>
      <c r="R665" s="14">
        <f t="shared" si="219"/>
        <v>88.78</v>
      </c>
      <c r="S665" s="16" t="str">
        <f t="shared" si="235"/>
        <v>theater</v>
      </c>
      <c r="T665" s="16" t="str">
        <f t="shared" si="236"/>
        <v>plays</v>
      </c>
    </row>
    <row r="666" spans="1:20" s="2" customFormat="1">
      <c r="A666" s="2">
        <v>664</v>
      </c>
      <c r="B666" s="2" t="s">
        <v>1970</v>
      </c>
      <c r="C666" s="9" t="s">
        <v>1972</v>
      </c>
      <c r="D666" s="2">
        <v>79400</v>
      </c>
      <c r="E666" s="2">
        <v>26571</v>
      </c>
      <c r="F666" s="13" t="s">
        <v>11</v>
      </c>
      <c r="G666" s="2">
        <v>1063</v>
      </c>
      <c r="H666" s="2" t="s">
        <v>2000</v>
      </c>
      <c r="I666" s="2" t="s">
        <v>2001</v>
      </c>
      <c r="J666" s="2">
        <v>1329717600</v>
      </c>
      <c r="K666" s="2">
        <v>1330581600</v>
      </c>
      <c r="L666" s="20">
        <f t="shared" si="229"/>
        <v>40959.25</v>
      </c>
      <c r="M666" s="20">
        <f t="shared" si="230"/>
        <v>40969.25</v>
      </c>
      <c r="N666" s="2" t="b">
        <v>0</v>
      </c>
      <c r="O666" s="2" t="b">
        <v>0</v>
      </c>
      <c r="P666" s="2" t="s">
        <v>2028</v>
      </c>
      <c r="Q666" s="10">
        <f t="shared" si="226"/>
        <v>0.33464735516372796</v>
      </c>
      <c r="R666" s="14">
        <f t="shared" si="219"/>
        <v>25</v>
      </c>
      <c r="S666" s="16" t="str">
        <f>LEFT(P666,5)</f>
        <v>music</v>
      </c>
      <c r="T666" s="16" t="str">
        <f>_xlfn.TEXTAFTER(P666,"/",1)</f>
        <v>jazz</v>
      </c>
    </row>
    <row r="667" spans="1:20">
      <c r="A667">
        <v>665</v>
      </c>
      <c r="B667" t="s">
        <v>1309</v>
      </c>
      <c r="C667" s="3" t="s">
        <v>1310</v>
      </c>
      <c r="D667">
        <v>5100</v>
      </c>
      <c r="E667">
        <v>12219</v>
      </c>
      <c r="F667" s="13" t="s">
        <v>8</v>
      </c>
      <c r="G667">
        <v>272</v>
      </c>
      <c r="H667" t="s">
        <v>2000</v>
      </c>
      <c r="I667" t="s">
        <v>2001</v>
      </c>
      <c r="J667">
        <v>1310187600</v>
      </c>
      <c r="K667">
        <v>1311397200</v>
      </c>
      <c r="L667" s="20">
        <f t="shared" si="229"/>
        <v>40733.208333333336</v>
      </c>
      <c r="M667" s="20">
        <f t="shared" si="230"/>
        <v>40747.208333333336</v>
      </c>
      <c r="N667" t="b">
        <v>0</v>
      </c>
      <c r="O667" t="b">
        <v>1</v>
      </c>
      <c r="P667" t="s">
        <v>2011</v>
      </c>
      <c r="Q667" s="8">
        <f t="shared" si="226"/>
        <v>2.3958823529411766</v>
      </c>
      <c r="R667" s="14">
        <f t="shared" si="219"/>
        <v>44.92</v>
      </c>
      <c r="S667" s="18" t="str">
        <f>LEFT(P667,12)</f>
        <v>film &amp; video</v>
      </c>
      <c r="T667" s="16" t="str">
        <f>_xlfn.TEXTAFTER(P667,"/",,TRUE,TRUE)</f>
        <v>documentary</v>
      </c>
    </row>
    <row r="668" spans="1:20">
      <c r="A668">
        <v>666</v>
      </c>
      <c r="B668" t="s">
        <v>1962</v>
      </c>
      <c r="C668" s="3" t="s">
        <v>1963</v>
      </c>
      <c r="D668">
        <v>3100</v>
      </c>
      <c r="E668">
        <v>1985</v>
      </c>
      <c r="F668" s="13" t="s">
        <v>27</v>
      </c>
      <c r="G668">
        <v>25</v>
      </c>
      <c r="H668" t="s">
        <v>2000</v>
      </c>
      <c r="I668" t="s">
        <v>2001</v>
      </c>
      <c r="J668">
        <v>1377838800</v>
      </c>
      <c r="K668">
        <v>1378357200</v>
      </c>
      <c r="L668" s="20">
        <f t="shared" si="229"/>
        <v>41516.208333333336</v>
      </c>
      <c r="M668" s="20">
        <f t="shared" si="230"/>
        <v>41522.208333333336</v>
      </c>
      <c r="N668" t="b">
        <v>0</v>
      </c>
      <c r="O668" t="b">
        <v>1</v>
      </c>
      <c r="P668" t="s">
        <v>2006</v>
      </c>
      <c r="Q668" s="8">
        <f t="shared" si="226"/>
        <v>0.64032258064516134</v>
      </c>
      <c r="R668" s="14">
        <f t="shared" si="219"/>
        <v>79.400000000000006</v>
      </c>
      <c r="S668" s="16" t="str">
        <f>LEFT(P668,7)</f>
        <v>theater</v>
      </c>
      <c r="T668" s="16" t="str">
        <f>_xlfn.TEXTAFTER(P668,"/",1,1,1)</f>
        <v>plays</v>
      </c>
    </row>
    <row r="669" spans="1:20" ht="31.5">
      <c r="A669">
        <v>667</v>
      </c>
      <c r="B669" t="s">
        <v>989</v>
      </c>
      <c r="C669" s="3" t="s">
        <v>990</v>
      </c>
      <c r="D669">
        <v>6900</v>
      </c>
      <c r="E669">
        <v>12155</v>
      </c>
      <c r="F669" s="13" t="s">
        <v>8</v>
      </c>
      <c r="G669">
        <v>419</v>
      </c>
      <c r="H669" t="s">
        <v>2000</v>
      </c>
      <c r="I669" t="s">
        <v>2001</v>
      </c>
      <c r="J669">
        <v>1410325200</v>
      </c>
      <c r="K669">
        <v>1411102800</v>
      </c>
      <c r="L669" s="20">
        <f t="shared" si="229"/>
        <v>41892.208333333336</v>
      </c>
      <c r="M669" s="20">
        <f t="shared" si="230"/>
        <v>41901.208333333336</v>
      </c>
      <c r="N669" t="b">
        <v>0</v>
      </c>
      <c r="O669" t="b">
        <v>0</v>
      </c>
      <c r="P669" t="s">
        <v>2034</v>
      </c>
      <c r="Q669" s="8">
        <f t="shared" si="226"/>
        <v>1.7615942028985507</v>
      </c>
      <c r="R669" s="14">
        <f t="shared" si="219"/>
        <v>29.01</v>
      </c>
      <c r="S669" s="16" t="str">
        <f>LEFT(P669,10)</f>
        <v>journalism</v>
      </c>
      <c r="T669" s="16" t="str">
        <f>RIGHT(P669,5)</f>
        <v>audio</v>
      </c>
    </row>
    <row r="670" spans="1:20" ht="31.5">
      <c r="A670">
        <v>668</v>
      </c>
      <c r="B670" t="s">
        <v>189</v>
      </c>
      <c r="C670" s="3" t="s">
        <v>190</v>
      </c>
      <c r="D670">
        <v>27500</v>
      </c>
      <c r="E670">
        <v>5593</v>
      </c>
      <c r="F670" s="13" t="s">
        <v>11</v>
      </c>
      <c r="G670">
        <v>76</v>
      </c>
      <c r="H670" t="s">
        <v>2000</v>
      </c>
      <c r="I670" t="s">
        <v>2001</v>
      </c>
      <c r="J670">
        <v>1343797200</v>
      </c>
      <c r="K670">
        <v>1344834000</v>
      </c>
      <c r="L670" s="20">
        <f t="shared" si="229"/>
        <v>41122.208333333336</v>
      </c>
      <c r="M670" s="20">
        <f t="shared" si="230"/>
        <v>41134.208333333336</v>
      </c>
      <c r="N670" t="b">
        <v>0</v>
      </c>
      <c r="O670" t="b">
        <v>0</v>
      </c>
      <c r="P670" t="s">
        <v>2006</v>
      </c>
      <c r="Q670" s="8">
        <f t="shared" si="226"/>
        <v>0.20338181818181819</v>
      </c>
      <c r="R670" s="14">
        <f t="shared" si="219"/>
        <v>73.59</v>
      </c>
      <c r="S670" s="16" t="str">
        <f t="shared" ref="S670:S671" si="237">LEFT(P670,7)</f>
        <v>theater</v>
      </c>
      <c r="T670" s="16" t="str">
        <f t="shared" ref="T670:T671" si="238">_xlfn.TEXTAFTER(P670,"/",1,1,1)</f>
        <v>plays</v>
      </c>
    </row>
    <row r="671" spans="1:20">
      <c r="A671">
        <v>669</v>
      </c>
      <c r="B671" t="s">
        <v>1315</v>
      </c>
      <c r="C671" s="3" t="s">
        <v>1316</v>
      </c>
      <c r="D671">
        <v>48800</v>
      </c>
      <c r="E671">
        <v>175020</v>
      </c>
      <c r="F671" s="13" t="s">
        <v>8</v>
      </c>
      <c r="G671">
        <v>1621</v>
      </c>
      <c r="H671" t="s">
        <v>2022</v>
      </c>
      <c r="I671" t="s">
        <v>2023</v>
      </c>
      <c r="J671">
        <v>1498453200</v>
      </c>
      <c r="K671">
        <v>1499230800</v>
      </c>
      <c r="L671" s="20">
        <f t="shared" si="229"/>
        <v>42912.208333333328</v>
      </c>
      <c r="M671" s="20">
        <f t="shared" si="230"/>
        <v>42921.208333333328</v>
      </c>
      <c r="N671" t="b">
        <v>0</v>
      </c>
      <c r="O671" t="b">
        <v>0</v>
      </c>
      <c r="P671" t="s">
        <v>2006</v>
      </c>
      <c r="Q671" s="8">
        <f t="shared" si="226"/>
        <v>3.5864754098360656</v>
      </c>
      <c r="R671" s="14">
        <f t="shared" si="219"/>
        <v>107.97</v>
      </c>
      <c r="S671" s="16" t="str">
        <f t="shared" si="237"/>
        <v>theater</v>
      </c>
      <c r="T671" s="16" t="str">
        <f t="shared" si="238"/>
        <v>plays</v>
      </c>
    </row>
    <row r="672" spans="1:20" ht="31.5">
      <c r="A672">
        <v>670</v>
      </c>
      <c r="B672" t="s">
        <v>1450</v>
      </c>
      <c r="C672" s="3" t="s">
        <v>1451</v>
      </c>
      <c r="D672">
        <v>16200</v>
      </c>
      <c r="E672">
        <v>75955</v>
      </c>
      <c r="F672" s="13" t="s">
        <v>8</v>
      </c>
      <c r="G672">
        <v>1101</v>
      </c>
      <c r="H672" t="s">
        <v>2000</v>
      </c>
      <c r="I672" t="s">
        <v>2001</v>
      </c>
      <c r="J672">
        <v>1456380000</v>
      </c>
      <c r="K672">
        <v>1457416800</v>
      </c>
      <c r="L672" s="20">
        <f t="shared" si="229"/>
        <v>42425.25</v>
      </c>
      <c r="M672" s="20">
        <f t="shared" si="230"/>
        <v>42437.25</v>
      </c>
      <c r="N672" t="b">
        <v>0</v>
      </c>
      <c r="O672" t="b">
        <v>0</v>
      </c>
      <c r="P672" t="s">
        <v>2014</v>
      </c>
      <c r="Q672" s="8">
        <f t="shared" si="226"/>
        <v>4.6885802469135802</v>
      </c>
      <c r="R672" s="14">
        <f t="shared" si="219"/>
        <v>68.989999999999995</v>
      </c>
      <c r="S672" s="16" t="str">
        <f>LEFT(P672,5)</f>
        <v>music</v>
      </c>
      <c r="T672" s="16" t="str">
        <f>_xlfn.TEXTAFTER(P672,"/",1)</f>
        <v>indie rock</v>
      </c>
    </row>
    <row r="673" spans="1:20" ht="31.5">
      <c r="A673">
        <v>671</v>
      </c>
      <c r="B673" t="s">
        <v>1455</v>
      </c>
      <c r="C673" s="3" t="s">
        <v>1456</v>
      </c>
      <c r="D673">
        <v>97600</v>
      </c>
      <c r="E673">
        <v>119127</v>
      </c>
      <c r="F673" s="13" t="s">
        <v>8</v>
      </c>
      <c r="G673">
        <v>1073</v>
      </c>
      <c r="H673" t="s">
        <v>2000</v>
      </c>
      <c r="I673" t="s">
        <v>2001</v>
      </c>
      <c r="J673">
        <v>1280552400</v>
      </c>
      <c r="K673">
        <v>1280898000</v>
      </c>
      <c r="L673" s="20">
        <f t="shared" si="229"/>
        <v>40390.208333333336</v>
      </c>
      <c r="M673" s="20">
        <f t="shared" si="230"/>
        <v>40394.208333333336</v>
      </c>
      <c r="N673" t="b">
        <v>0</v>
      </c>
      <c r="O673" t="b">
        <v>1</v>
      </c>
      <c r="P673" t="s">
        <v>2006</v>
      </c>
      <c r="Q673" s="8">
        <f t="shared" si="226"/>
        <v>1.220563524590164</v>
      </c>
      <c r="R673" s="14">
        <f t="shared" si="219"/>
        <v>111.02</v>
      </c>
      <c r="S673" s="16" t="str">
        <f t="shared" ref="S673:S674" si="239">LEFT(P673,7)</f>
        <v>theater</v>
      </c>
      <c r="T673" s="16" t="str">
        <f t="shared" ref="T673:T674" si="240">_xlfn.TEXTAFTER(P673,"/",1,1,1)</f>
        <v>plays</v>
      </c>
    </row>
    <row r="674" spans="1:20">
      <c r="A674">
        <v>672</v>
      </c>
      <c r="B674" t="s">
        <v>912</v>
      </c>
      <c r="C674" s="3" t="s">
        <v>913</v>
      </c>
      <c r="D674">
        <v>197900</v>
      </c>
      <c r="E674">
        <v>110689</v>
      </c>
      <c r="F674" s="13" t="s">
        <v>11</v>
      </c>
      <c r="G674">
        <v>4428</v>
      </c>
      <c r="H674" t="s">
        <v>2003</v>
      </c>
      <c r="I674" t="s">
        <v>2004</v>
      </c>
      <c r="J674">
        <v>1521608400</v>
      </c>
      <c r="K674">
        <v>1522472400</v>
      </c>
      <c r="L674" s="20">
        <f t="shared" si="229"/>
        <v>43180.208333333328</v>
      </c>
      <c r="M674" s="20">
        <f t="shared" si="230"/>
        <v>43190.208333333328</v>
      </c>
      <c r="N674" t="b">
        <v>0</v>
      </c>
      <c r="O674" t="b">
        <v>0</v>
      </c>
      <c r="P674" t="s">
        <v>2006</v>
      </c>
      <c r="Q674" s="8">
        <f t="shared" si="226"/>
        <v>0.55931783729156137</v>
      </c>
      <c r="R674" s="14">
        <f t="shared" si="219"/>
        <v>25</v>
      </c>
      <c r="S674" s="16" t="str">
        <f t="shared" si="239"/>
        <v>theater</v>
      </c>
      <c r="T674" s="16" t="str">
        <f t="shared" si="240"/>
        <v>plays</v>
      </c>
    </row>
    <row r="675" spans="1:20">
      <c r="A675">
        <v>673</v>
      </c>
      <c r="B675" t="s">
        <v>1768</v>
      </c>
      <c r="C675" s="3" t="s">
        <v>1769</v>
      </c>
      <c r="D675">
        <v>5600</v>
      </c>
      <c r="E675">
        <v>2445</v>
      </c>
      <c r="F675" s="13" t="s">
        <v>11</v>
      </c>
      <c r="G675">
        <v>58</v>
      </c>
      <c r="H675" t="s">
        <v>2022</v>
      </c>
      <c r="I675" t="s">
        <v>2023</v>
      </c>
      <c r="J675">
        <v>1460696400</v>
      </c>
      <c r="K675">
        <v>1462510800</v>
      </c>
      <c r="L675" s="20">
        <f t="shared" si="229"/>
        <v>42475.208333333328</v>
      </c>
      <c r="M675" s="20">
        <f t="shared" si="230"/>
        <v>42496.208333333328</v>
      </c>
      <c r="N675" t="b">
        <v>0</v>
      </c>
      <c r="O675" t="b">
        <v>0</v>
      </c>
      <c r="P675" t="s">
        <v>2014</v>
      </c>
      <c r="Q675" s="8">
        <f t="shared" si="226"/>
        <v>0.43660714285714286</v>
      </c>
      <c r="R675" s="14">
        <f t="shared" si="219"/>
        <v>42.16</v>
      </c>
      <c r="S675" s="16" t="str">
        <f>LEFT(P675,5)</f>
        <v>music</v>
      </c>
      <c r="T675" s="16" t="str">
        <f>_xlfn.TEXTAFTER(P675,"/",1)</f>
        <v>indie rock</v>
      </c>
    </row>
    <row r="676" spans="1:20">
      <c r="A676">
        <v>674</v>
      </c>
      <c r="B676" t="s">
        <v>1529</v>
      </c>
      <c r="C676" s="3" t="s">
        <v>1530</v>
      </c>
      <c r="D676">
        <v>170700</v>
      </c>
      <c r="E676">
        <v>57250</v>
      </c>
      <c r="F676" s="13" t="s">
        <v>27</v>
      </c>
      <c r="G676">
        <v>1218</v>
      </c>
      <c r="H676" t="s">
        <v>2000</v>
      </c>
      <c r="I676" t="s">
        <v>2001</v>
      </c>
      <c r="J676">
        <v>1313730000</v>
      </c>
      <c r="K676">
        <v>1317790800</v>
      </c>
      <c r="L676" s="20">
        <f t="shared" si="229"/>
        <v>40774.208333333336</v>
      </c>
      <c r="M676" s="20">
        <f t="shared" si="230"/>
        <v>40821.208333333336</v>
      </c>
      <c r="N676" t="b">
        <v>0</v>
      </c>
      <c r="O676" t="b">
        <v>0</v>
      </c>
      <c r="P676" t="s">
        <v>2025</v>
      </c>
      <c r="Q676" s="8">
        <f t="shared" si="226"/>
        <v>0.33538371411833628</v>
      </c>
      <c r="R676" s="14">
        <f t="shared" si="219"/>
        <v>47</v>
      </c>
      <c r="S676" s="16" t="str">
        <f>LEFT(P676,11)</f>
        <v>photography</v>
      </c>
      <c r="T676" s="16" t="str">
        <f>_xlfn.TEXTAFTER(P676,"/",1,1,1)</f>
        <v>photography books</v>
      </c>
    </row>
    <row r="677" spans="1:20">
      <c r="A677">
        <v>675</v>
      </c>
      <c r="B677" t="s">
        <v>588</v>
      </c>
      <c r="C677" s="3" t="s">
        <v>589</v>
      </c>
      <c r="D677">
        <v>9700</v>
      </c>
      <c r="E677">
        <v>11929</v>
      </c>
      <c r="F677" s="13" t="s">
        <v>8</v>
      </c>
      <c r="G677">
        <v>331</v>
      </c>
      <c r="H677" t="s">
        <v>2000</v>
      </c>
      <c r="I677" t="s">
        <v>2001</v>
      </c>
      <c r="J677">
        <v>1568178000</v>
      </c>
      <c r="K677">
        <v>1568782800</v>
      </c>
      <c r="L677" s="20">
        <f t="shared" si="229"/>
        <v>43719.208333333328</v>
      </c>
      <c r="M677" s="20">
        <f t="shared" si="230"/>
        <v>43726.208333333328</v>
      </c>
      <c r="N677" t="b">
        <v>0</v>
      </c>
      <c r="O677" t="b">
        <v>0</v>
      </c>
      <c r="P677" t="s">
        <v>2034</v>
      </c>
      <c r="Q677" s="8">
        <f t="shared" si="226"/>
        <v>1.2297938144329896</v>
      </c>
      <c r="R677" s="14">
        <f t="shared" si="219"/>
        <v>36.04</v>
      </c>
      <c r="S677" s="16" t="str">
        <f>LEFT(P677,10)</f>
        <v>journalism</v>
      </c>
      <c r="T677" s="16" t="str">
        <f>RIGHT(P677,5)</f>
        <v>audio</v>
      </c>
    </row>
    <row r="678" spans="1:20">
      <c r="A678">
        <v>676</v>
      </c>
      <c r="B678" t="s">
        <v>1750</v>
      </c>
      <c r="C678" s="3" t="s">
        <v>1751</v>
      </c>
      <c r="D678">
        <v>62300</v>
      </c>
      <c r="E678">
        <v>118214</v>
      </c>
      <c r="F678" s="13" t="s">
        <v>8</v>
      </c>
      <c r="G678">
        <v>1170</v>
      </c>
      <c r="H678" t="s">
        <v>2000</v>
      </c>
      <c r="I678" t="s">
        <v>2001</v>
      </c>
      <c r="J678">
        <v>1348635600</v>
      </c>
      <c r="K678">
        <v>1349413200</v>
      </c>
      <c r="L678" s="20">
        <f t="shared" si="229"/>
        <v>41178.208333333336</v>
      </c>
      <c r="M678" s="20">
        <f t="shared" si="230"/>
        <v>41187.208333333336</v>
      </c>
      <c r="N678" t="b">
        <v>0</v>
      </c>
      <c r="O678" t="b">
        <v>0</v>
      </c>
      <c r="P678" t="s">
        <v>2025</v>
      </c>
      <c r="Q678" s="8">
        <f t="shared" si="226"/>
        <v>1.8974959871589085</v>
      </c>
      <c r="R678" s="14">
        <f t="shared" si="219"/>
        <v>101.04</v>
      </c>
      <c r="S678" s="16" t="str">
        <f>LEFT(P678,11)</f>
        <v>photography</v>
      </c>
      <c r="T678" s="16" t="str">
        <f>_xlfn.TEXTAFTER(P678,"/",1,1,1)</f>
        <v>photography books</v>
      </c>
    </row>
    <row r="679" spans="1:20">
      <c r="A679">
        <v>677</v>
      </c>
      <c r="B679" t="s">
        <v>1228</v>
      </c>
      <c r="C679" s="3" t="s">
        <v>1229</v>
      </c>
      <c r="D679">
        <v>5300</v>
      </c>
      <c r="E679">
        <v>4432</v>
      </c>
      <c r="F679" s="13" t="s">
        <v>11</v>
      </c>
      <c r="G679">
        <v>111</v>
      </c>
      <c r="H679" t="s">
        <v>2000</v>
      </c>
      <c r="I679" t="s">
        <v>2001</v>
      </c>
      <c r="J679">
        <v>1468126800</v>
      </c>
      <c r="K679">
        <v>1472446800</v>
      </c>
      <c r="L679" s="20">
        <f t="shared" si="229"/>
        <v>42561.208333333328</v>
      </c>
      <c r="M679" s="20">
        <f t="shared" si="230"/>
        <v>42611.208333333328</v>
      </c>
      <c r="N679" t="b">
        <v>0</v>
      </c>
      <c r="O679" t="b">
        <v>0</v>
      </c>
      <c r="P679" t="s">
        <v>2024</v>
      </c>
      <c r="Q679" s="8">
        <f t="shared" si="226"/>
        <v>0.83622641509433959</v>
      </c>
      <c r="R679" s="14">
        <f t="shared" si="219"/>
        <v>39.93</v>
      </c>
      <c r="S679" s="16" t="str">
        <f>LEFT(P679,10)</f>
        <v>publishing</v>
      </c>
      <c r="T679" s="16" t="str">
        <f>_xlfn.TEXTAFTER(P679,"/",1,1,1)</f>
        <v>fiction</v>
      </c>
    </row>
    <row r="680" spans="1:20">
      <c r="A680">
        <v>678</v>
      </c>
      <c r="B680" t="s">
        <v>1477</v>
      </c>
      <c r="C680" s="3" t="s">
        <v>1478</v>
      </c>
      <c r="D680">
        <v>99500</v>
      </c>
      <c r="E680">
        <v>17879</v>
      </c>
      <c r="F680" s="13" t="s">
        <v>27</v>
      </c>
      <c r="G680">
        <v>215</v>
      </c>
      <c r="H680" t="s">
        <v>2000</v>
      </c>
      <c r="I680" t="s">
        <v>2001</v>
      </c>
      <c r="J680">
        <v>1547877600</v>
      </c>
      <c r="K680">
        <v>1548050400</v>
      </c>
      <c r="L680" s="20">
        <f t="shared" si="229"/>
        <v>43484.25</v>
      </c>
      <c r="M680" s="20">
        <f t="shared" si="230"/>
        <v>43486.25</v>
      </c>
      <c r="N680" t="b">
        <v>0</v>
      </c>
      <c r="O680" t="b">
        <v>0</v>
      </c>
      <c r="P680" t="s">
        <v>2013</v>
      </c>
      <c r="Q680" s="8">
        <f t="shared" si="226"/>
        <v>0.17968844221105529</v>
      </c>
      <c r="R680" s="14">
        <f t="shared" si="219"/>
        <v>83.16</v>
      </c>
      <c r="S680" s="18" t="str">
        <f>LEFT(P680,12)</f>
        <v>film &amp; video</v>
      </c>
      <c r="T680" s="16" t="str">
        <f>_xlfn.TEXTAFTER(P680,"/",,TRUE,TRUE)</f>
        <v>drama</v>
      </c>
    </row>
    <row r="681" spans="1:20" s="2" customFormat="1">
      <c r="A681" s="2">
        <v>679</v>
      </c>
      <c r="B681" s="2" t="s">
        <v>405</v>
      </c>
      <c r="C681" s="9" t="s">
        <v>407</v>
      </c>
      <c r="D681" s="2">
        <v>1400</v>
      </c>
      <c r="E681" s="2">
        <v>14511</v>
      </c>
      <c r="F681" s="13" t="s">
        <v>8</v>
      </c>
      <c r="G681" s="2">
        <v>363</v>
      </c>
      <c r="H681" s="2" t="s">
        <v>2000</v>
      </c>
      <c r="I681" s="2" t="s">
        <v>2001</v>
      </c>
      <c r="J681" s="2">
        <v>1571374800</v>
      </c>
      <c r="K681" s="2">
        <v>1571806800</v>
      </c>
      <c r="L681" s="20">
        <f t="shared" si="229"/>
        <v>43756.208333333328</v>
      </c>
      <c r="M681" s="20">
        <f t="shared" si="230"/>
        <v>43761.208333333328</v>
      </c>
      <c r="N681" s="2" t="b">
        <v>0</v>
      </c>
      <c r="O681" s="2" t="b">
        <v>1</v>
      </c>
      <c r="P681" s="17" t="s">
        <v>1999</v>
      </c>
      <c r="Q681" s="10">
        <f t="shared" si="226"/>
        <v>10.365</v>
      </c>
      <c r="R681" s="14">
        <f t="shared" si="219"/>
        <v>39.979999999999997</v>
      </c>
      <c r="S681" s="16" t="str">
        <f>LEFT(P681,4)</f>
        <v>food</v>
      </c>
      <c r="T681" s="16" t="str">
        <f>RIGHT(P681,11)</f>
        <v>food trucks</v>
      </c>
    </row>
    <row r="682" spans="1:20" ht="31.5">
      <c r="A682">
        <v>680</v>
      </c>
      <c r="B682" t="s">
        <v>1238</v>
      </c>
      <c r="C682" s="3" t="s">
        <v>1239</v>
      </c>
      <c r="D682">
        <v>145600</v>
      </c>
      <c r="E682">
        <v>141822</v>
      </c>
      <c r="F682" s="13" t="s">
        <v>11</v>
      </c>
      <c r="G682">
        <v>2955</v>
      </c>
      <c r="H682" t="s">
        <v>2000</v>
      </c>
      <c r="I682" t="s">
        <v>2001</v>
      </c>
      <c r="J682">
        <v>1576303200</v>
      </c>
      <c r="K682">
        <v>1576476000</v>
      </c>
      <c r="L682" s="20">
        <f t="shared" si="229"/>
        <v>43813.25</v>
      </c>
      <c r="M682" s="20">
        <f t="shared" si="230"/>
        <v>43815.25</v>
      </c>
      <c r="N682" t="b">
        <v>0</v>
      </c>
      <c r="O682" t="b">
        <v>1</v>
      </c>
      <c r="P682" t="s">
        <v>2031</v>
      </c>
      <c r="Q682" s="8">
        <f t="shared" si="226"/>
        <v>0.97405219780219776</v>
      </c>
      <c r="R682" s="14">
        <f t="shared" si="219"/>
        <v>47.99</v>
      </c>
      <c r="S682" s="16" t="str">
        <f>LEFT(P682,5)</f>
        <v>games</v>
      </c>
      <c r="T682" s="16" t="str">
        <f>_xlfn.TEXTAFTER(P682,"/",1,TRUE,TRUE)</f>
        <v>mobile games</v>
      </c>
    </row>
    <row r="683" spans="1:20" ht="31.5">
      <c r="A683">
        <v>681</v>
      </c>
      <c r="B683" t="s">
        <v>910</v>
      </c>
      <c r="C683" s="3" t="s">
        <v>911</v>
      </c>
      <c r="D683">
        <v>184100</v>
      </c>
      <c r="E683">
        <v>159037</v>
      </c>
      <c r="F683" s="13" t="s">
        <v>11</v>
      </c>
      <c r="G683">
        <v>1657</v>
      </c>
      <c r="H683" t="s">
        <v>2000</v>
      </c>
      <c r="I683" t="s">
        <v>2001</v>
      </c>
      <c r="J683">
        <v>1324447200</v>
      </c>
      <c r="K683">
        <v>1324965600</v>
      </c>
      <c r="L683" s="20">
        <f t="shared" si="229"/>
        <v>40898.25</v>
      </c>
      <c r="M683" s="20">
        <f t="shared" si="230"/>
        <v>40904.25</v>
      </c>
      <c r="N683" t="b">
        <v>0</v>
      </c>
      <c r="O683" t="b">
        <v>0</v>
      </c>
      <c r="P683" t="s">
        <v>2006</v>
      </c>
      <c r="Q683" s="8">
        <f t="shared" si="226"/>
        <v>0.86386203150461705</v>
      </c>
      <c r="R683" s="14">
        <f t="shared" si="219"/>
        <v>95.98</v>
      </c>
      <c r="S683" s="16" t="str">
        <f t="shared" ref="S683:S685" si="241">LEFT(P683,7)</f>
        <v>theater</v>
      </c>
      <c r="T683" s="16" t="str">
        <f t="shared" ref="T683:T685" si="242">_xlfn.TEXTAFTER(P683,"/",1,1,1)</f>
        <v>plays</v>
      </c>
    </row>
    <row r="684" spans="1:20">
      <c r="A684">
        <v>682</v>
      </c>
      <c r="B684" t="s">
        <v>1240</v>
      </c>
      <c r="C684" s="3" t="s">
        <v>1241</v>
      </c>
      <c r="D684">
        <v>5400</v>
      </c>
      <c r="E684">
        <v>8109</v>
      </c>
      <c r="F684" s="13" t="s">
        <v>8</v>
      </c>
      <c r="G684">
        <v>103</v>
      </c>
      <c r="H684" t="s">
        <v>2000</v>
      </c>
      <c r="I684" t="s">
        <v>2001</v>
      </c>
      <c r="J684">
        <v>1386741600</v>
      </c>
      <c r="K684">
        <v>1387519200</v>
      </c>
      <c r="L684" s="20">
        <f t="shared" si="229"/>
        <v>41619.25</v>
      </c>
      <c r="M684" s="20">
        <f t="shared" si="230"/>
        <v>41628.25</v>
      </c>
      <c r="N684" t="b">
        <v>0</v>
      </c>
      <c r="O684" t="b">
        <v>0</v>
      </c>
      <c r="P684" t="s">
        <v>2006</v>
      </c>
      <c r="Q684" s="8">
        <f t="shared" si="226"/>
        <v>1.5016666666666667</v>
      </c>
      <c r="R684" s="14">
        <f t="shared" si="219"/>
        <v>78.73</v>
      </c>
      <c r="S684" s="16" t="str">
        <f t="shared" si="241"/>
        <v>theater</v>
      </c>
      <c r="T684" s="16" t="str">
        <f t="shared" si="242"/>
        <v>plays</v>
      </c>
    </row>
    <row r="685" spans="1:20">
      <c r="A685">
        <v>683</v>
      </c>
      <c r="B685" t="s">
        <v>870</v>
      </c>
      <c r="C685" s="3" t="s">
        <v>871</v>
      </c>
      <c r="D685">
        <v>2300</v>
      </c>
      <c r="E685">
        <v>8244</v>
      </c>
      <c r="F685" s="13" t="s">
        <v>8</v>
      </c>
      <c r="G685">
        <v>147</v>
      </c>
      <c r="H685" t="s">
        <v>2000</v>
      </c>
      <c r="I685" t="s">
        <v>2001</v>
      </c>
      <c r="J685">
        <v>1537074000</v>
      </c>
      <c r="K685">
        <v>1537246800</v>
      </c>
      <c r="L685" s="20">
        <f t="shared" si="229"/>
        <v>43359.208333333328</v>
      </c>
      <c r="M685" s="20">
        <f t="shared" si="230"/>
        <v>43361.208333333328</v>
      </c>
      <c r="N685" t="b">
        <v>0</v>
      </c>
      <c r="O685" t="b">
        <v>0</v>
      </c>
      <c r="P685" t="s">
        <v>2006</v>
      </c>
      <c r="Q685" s="8">
        <f t="shared" si="226"/>
        <v>3.5843478260869563</v>
      </c>
      <c r="R685" s="14">
        <f t="shared" si="219"/>
        <v>56.08</v>
      </c>
      <c r="S685" s="16" t="str">
        <f t="shared" si="241"/>
        <v>theater</v>
      </c>
      <c r="T685" s="16" t="str">
        <f t="shared" si="242"/>
        <v>plays</v>
      </c>
    </row>
    <row r="686" spans="1:20">
      <c r="A686">
        <v>684</v>
      </c>
      <c r="B686" t="s">
        <v>590</v>
      </c>
      <c r="C686" s="3" t="s">
        <v>591</v>
      </c>
      <c r="D686">
        <v>1400</v>
      </c>
      <c r="E686">
        <v>7600</v>
      </c>
      <c r="F686" s="13" t="s">
        <v>8</v>
      </c>
      <c r="G686">
        <v>110</v>
      </c>
      <c r="H686" t="s">
        <v>1997</v>
      </c>
      <c r="I686" t="s">
        <v>1998</v>
      </c>
      <c r="J686">
        <v>1277787600</v>
      </c>
      <c r="K686">
        <v>1279515600</v>
      </c>
      <c r="L686" s="20">
        <f t="shared" si="229"/>
        <v>40358.208333333336</v>
      </c>
      <c r="M686" s="20">
        <f t="shared" si="230"/>
        <v>40378.208333333336</v>
      </c>
      <c r="N686" t="b">
        <v>0</v>
      </c>
      <c r="O686" t="b">
        <v>0</v>
      </c>
      <c r="P686" t="s">
        <v>2016</v>
      </c>
      <c r="Q686" s="8">
        <f t="shared" si="226"/>
        <v>5.4285714285714288</v>
      </c>
      <c r="R686" s="14">
        <f t="shared" si="219"/>
        <v>69.09</v>
      </c>
      <c r="S686" s="16" t="str">
        <f>LEFT(P686,10)</f>
        <v>publishing</v>
      </c>
      <c r="T686" s="16" t="str">
        <f>_xlfn.TEXTAFTER(P686,"/",1,1,1)</f>
        <v>nonfiction</v>
      </c>
    </row>
    <row r="687" spans="1:20">
      <c r="A687">
        <v>685</v>
      </c>
      <c r="B687" t="s">
        <v>975</v>
      </c>
      <c r="C687" s="3" t="s">
        <v>976</v>
      </c>
      <c r="D687">
        <v>140000</v>
      </c>
      <c r="E687">
        <v>94501</v>
      </c>
      <c r="F687" s="13" t="s">
        <v>11</v>
      </c>
      <c r="G687">
        <v>926</v>
      </c>
      <c r="H687" t="s">
        <v>1997</v>
      </c>
      <c r="I687" t="s">
        <v>1998</v>
      </c>
      <c r="J687">
        <v>1440306000</v>
      </c>
      <c r="K687">
        <v>1442379600</v>
      </c>
      <c r="L687" s="20">
        <f t="shared" si="229"/>
        <v>42239.208333333328</v>
      </c>
      <c r="M687" s="20">
        <f t="shared" si="230"/>
        <v>42263.208333333328</v>
      </c>
      <c r="N687" t="b">
        <v>0</v>
      </c>
      <c r="O687" t="b">
        <v>0</v>
      </c>
      <c r="P687" t="s">
        <v>2006</v>
      </c>
      <c r="Q687" s="8">
        <f t="shared" si="226"/>
        <v>0.67500714285714281</v>
      </c>
      <c r="R687" s="14">
        <f t="shared" si="219"/>
        <v>102.05</v>
      </c>
      <c r="S687" s="16" t="str">
        <f>LEFT(P687,7)</f>
        <v>theater</v>
      </c>
      <c r="T687" s="16" t="str">
        <f>_xlfn.TEXTAFTER(P687,"/",1,1,1)</f>
        <v>plays</v>
      </c>
    </row>
    <row r="688" spans="1:20">
      <c r="A688">
        <v>686</v>
      </c>
      <c r="B688" t="s">
        <v>878</v>
      </c>
      <c r="C688" s="3" t="s">
        <v>879</v>
      </c>
      <c r="D688">
        <v>7500</v>
      </c>
      <c r="E688">
        <v>14381</v>
      </c>
      <c r="F688" s="13" t="s">
        <v>8</v>
      </c>
      <c r="G688">
        <v>134</v>
      </c>
      <c r="H688" t="s">
        <v>2000</v>
      </c>
      <c r="I688" t="s">
        <v>2001</v>
      </c>
      <c r="J688">
        <v>1522126800</v>
      </c>
      <c r="K688">
        <v>1523077200</v>
      </c>
      <c r="L688" s="20">
        <f t="shared" si="229"/>
        <v>43186.208333333328</v>
      </c>
      <c r="M688" s="20">
        <f t="shared" si="230"/>
        <v>43197.208333333328</v>
      </c>
      <c r="N688" t="b">
        <v>0</v>
      </c>
      <c r="O688" t="b">
        <v>0</v>
      </c>
      <c r="P688" t="s">
        <v>2015</v>
      </c>
      <c r="Q688" s="8">
        <f t="shared" si="226"/>
        <v>1.9174666666666667</v>
      </c>
      <c r="R688" s="14">
        <f t="shared" si="219"/>
        <v>107.32</v>
      </c>
      <c r="S688" s="16" t="str">
        <f>LEFT(P688,10)</f>
        <v>technology</v>
      </c>
      <c r="T688" s="16" t="str">
        <f>_xlfn.TEXTAFTER(P688,"/",1,1,1)</f>
        <v>wearables</v>
      </c>
    </row>
    <row r="689" spans="1:20">
      <c r="A689">
        <v>687</v>
      </c>
      <c r="B689" t="s">
        <v>1057</v>
      </c>
      <c r="C689" s="3" t="s">
        <v>1058</v>
      </c>
      <c r="D689">
        <v>1500</v>
      </c>
      <c r="E689">
        <v>13980</v>
      </c>
      <c r="F689" s="13" t="s">
        <v>8</v>
      </c>
      <c r="G689">
        <v>269</v>
      </c>
      <c r="H689" t="s">
        <v>2000</v>
      </c>
      <c r="I689" t="s">
        <v>2001</v>
      </c>
      <c r="J689">
        <v>1489298400</v>
      </c>
      <c r="K689">
        <v>1489554000</v>
      </c>
      <c r="L689" s="20">
        <f t="shared" si="229"/>
        <v>42806.25</v>
      </c>
      <c r="M689" s="20">
        <f t="shared" si="230"/>
        <v>42809.208333333328</v>
      </c>
      <c r="N689" t="b">
        <v>0</v>
      </c>
      <c r="O689" t="b">
        <v>0</v>
      </c>
      <c r="P689" t="s">
        <v>2006</v>
      </c>
      <c r="Q689" s="8">
        <f t="shared" si="226"/>
        <v>9.32</v>
      </c>
      <c r="R689" s="14">
        <f t="shared" si="219"/>
        <v>51.97</v>
      </c>
      <c r="S689" s="16" t="str">
        <f>LEFT(P689,7)</f>
        <v>theater</v>
      </c>
      <c r="T689" s="16" t="str">
        <f>_xlfn.TEXTAFTER(P689,"/",1,1,1)</f>
        <v>plays</v>
      </c>
    </row>
    <row r="690" spans="1:20">
      <c r="A690">
        <v>688</v>
      </c>
      <c r="B690" t="s">
        <v>157</v>
      </c>
      <c r="C690" s="3" t="s">
        <v>158</v>
      </c>
      <c r="D690">
        <v>2900</v>
      </c>
      <c r="E690">
        <v>12449</v>
      </c>
      <c r="F690" s="13" t="s">
        <v>8</v>
      </c>
      <c r="G690">
        <v>175</v>
      </c>
      <c r="H690" t="s">
        <v>2000</v>
      </c>
      <c r="I690" t="s">
        <v>2001</v>
      </c>
      <c r="J690">
        <v>1547100000</v>
      </c>
      <c r="K690">
        <v>1548482400</v>
      </c>
      <c r="L690" s="20">
        <f t="shared" si="229"/>
        <v>43475.25</v>
      </c>
      <c r="M690" s="20">
        <f t="shared" si="230"/>
        <v>43491.25</v>
      </c>
      <c r="N690" t="b">
        <v>0</v>
      </c>
      <c r="O690" t="b">
        <v>1</v>
      </c>
      <c r="P690" t="s">
        <v>2030</v>
      </c>
      <c r="Q690" s="8">
        <f t="shared" si="226"/>
        <v>4.2927586206896553</v>
      </c>
      <c r="R690" s="14">
        <f t="shared" si="219"/>
        <v>71.14</v>
      </c>
      <c r="S690" s="18" t="str">
        <f>LEFT(P690,12)</f>
        <v>film &amp; video</v>
      </c>
      <c r="T690" s="16" t="str">
        <f>_xlfn.TEXTAFTER(P690,"/",,TRUE,TRUE)</f>
        <v>television</v>
      </c>
    </row>
    <row r="691" spans="1:20">
      <c r="A691">
        <v>689</v>
      </c>
      <c r="B691" t="s">
        <v>1242</v>
      </c>
      <c r="C691" s="3" t="s">
        <v>1243</v>
      </c>
      <c r="D691">
        <v>7300</v>
      </c>
      <c r="E691">
        <v>7348</v>
      </c>
      <c r="F691" s="13" t="s">
        <v>8</v>
      </c>
      <c r="G691">
        <v>69</v>
      </c>
      <c r="H691" t="s">
        <v>2000</v>
      </c>
      <c r="I691" t="s">
        <v>2001</v>
      </c>
      <c r="J691">
        <v>1383022800</v>
      </c>
      <c r="K691">
        <v>1384063200</v>
      </c>
      <c r="L691" s="20">
        <f t="shared" si="229"/>
        <v>41576.208333333336</v>
      </c>
      <c r="M691" s="20">
        <f t="shared" si="230"/>
        <v>41588.25</v>
      </c>
      <c r="N691" t="b">
        <v>0</v>
      </c>
      <c r="O691" t="b">
        <v>0</v>
      </c>
      <c r="P691" t="s">
        <v>2005</v>
      </c>
      <c r="Q691" s="8">
        <f t="shared" si="226"/>
        <v>1.0065753424657535</v>
      </c>
      <c r="R691" s="14">
        <f t="shared" si="219"/>
        <v>106.49</v>
      </c>
      <c r="S691" s="16" t="str">
        <f>LEFT(P691,10)</f>
        <v>technology</v>
      </c>
      <c r="T691" s="16" t="str">
        <f>_xlfn.TEXTAFTER(P691,"/",1,1,1)</f>
        <v>web</v>
      </c>
    </row>
    <row r="692" spans="1:20">
      <c r="A692">
        <v>690</v>
      </c>
      <c r="B692" t="s">
        <v>1820</v>
      </c>
      <c r="C692" s="3" t="s">
        <v>1821</v>
      </c>
      <c r="D692">
        <v>3600</v>
      </c>
      <c r="E692">
        <v>8158</v>
      </c>
      <c r="F692" s="13" t="s">
        <v>8</v>
      </c>
      <c r="G692">
        <v>190</v>
      </c>
      <c r="H692" t="s">
        <v>2000</v>
      </c>
      <c r="I692" t="s">
        <v>2001</v>
      </c>
      <c r="J692">
        <v>1322373600</v>
      </c>
      <c r="K692">
        <v>1322892000</v>
      </c>
      <c r="L692" s="20">
        <f t="shared" si="229"/>
        <v>40874.25</v>
      </c>
      <c r="M692" s="20">
        <f t="shared" si="230"/>
        <v>40880.25</v>
      </c>
      <c r="N692" t="b">
        <v>0</v>
      </c>
      <c r="O692" t="b">
        <v>1</v>
      </c>
      <c r="P692" t="s">
        <v>2011</v>
      </c>
      <c r="Q692" s="8">
        <f t="shared" si="226"/>
        <v>2.266111111111111</v>
      </c>
      <c r="R692" s="14">
        <f t="shared" si="219"/>
        <v>42.94</v>
      </c>
      <c r="S692" s="18" t="str">
        <f t="shared" ref="S692:S693" si="243">LEFT(P692,12)</f>
        <v>film &amp; video</v>
      </c>
      <c r="T692" s="16" t="str">
        <f t="shared" ref="T692:T693" si="244">_xlfn.TEXTAFTER(P692,"/",,TRUE,TRUE)</f>
        <v>documentary</v>
      </c>
    </row>
    <row r="693" spans="1:20">
      <c r="A693">
        <v>691</v>
      </c>
      <c r="B693" t="s">
        <v>1406</v>
      </c>
      <c r="C693" s="3" t="s">
        <v>1407</v>
      </c>
      <c r="D693">
        <v>5000</v>
      </c>
      <c r="E693">
        <v>7119</v>
      </c>
      <c r="F693" s="13" t="s">
        <v>8</v>
      </c>
      <c r="G693">
        <v>237</v>
      </c>
      <c r="H693" t="s">
        <v>2000</v>
      </c>
      <c r="I693" t="s">
        <v>2001</v>
      </c>
      <c r="J693">
        <v>1349240400</v>
      </c>
      <c r="K693">
        <v>1350709200</v>
      </c>
      <c r="L693" s="20">
        <f t="shared" si="229"/>
        <v>41185.208333333336</v>
      </c>
      <c r="M693" s="20">
        <f t="shared" si="230"/>
        <v>41202.208333333336</v>
      </c>
      <c r="N693" t="b">
        <v>1</v>
      </c>
      <c r="O693" t="b">
        <v>1</v>
      </c>
      <c r="P693" t="s">
        <v>2011</v>
      </c>
      <c r="Q693" s="8">
        <f t="shared" si="226"/>
        <v>1.4238</v>
      </c>
      <c r="R693" s="14">
        <f t="shared" si="219"/>
        <v>30.04</v>
      </c>
      <c r="S693" s="18" t="str">
        <f t="shared" si="243"/>
        <v>film &amp; video</v>
      </c>
      <c r="T693" s="16" t="str">
        <f t="shared" si="244"/>
        <v>documentary</v>
      </c>
    </row>
    <row r="694" spans="1:20">
      <c r="A694">
        <v>692</v>
      </c>
      <c r="B694" t="s">
        <v>1230</v>
      </c>
      <c r="C694" s="3" t="s">
        <v>1231</v>
      </c>
      <c r="D694">
        <v>6000</v>
      </c>
      <c r="E694">
        <v>5438</v>
      </c>
      <c r="F694" s="13" t="s">
        <v>11</v>
      </c>
      <c r="G694">
        <v>77</v>
      </c>
      <c r="H694" t="s">
        <v>2009</v>
      </c>
      <c r="I694" t="s">
        <v>2010</v>
      </c>
      <c r="J694">
        <v>1562648400</v>
      </c>
      <c r="K694">
        <v>1564203600</v>
      </c>
      <c r="L694" s="20">
        <f t="shared" si="229"/>
        <v>43655.208333333328</v>
      </c>
      <c r="M694" s="20">
        <f t="shared" si="230"/>
        <v>43673.208333333328</v>
      </c>
      <c r="N694" t="b">
        <v>0</v>
      </c>
      <c r="O694" t="b">
        <v>0</v>
      </c>
      <c r="P694" t="s">
        <v>2002</v>
      </c>
      <c r="Q694" s="8">
        <f t="shared" si="226"/>
        <v>0.90633333333333332</v>
      </c>
      <c r="R694" s="14">
        <f t="shared" si="219"/>
        <v>70.62</v>
      </c>
      <c r="S694" s="16" t="str">
        <f>LEFT(P694,5)</f>
        <v>music</v>
      </c>
      <c r="T694" s="16" t="str">
        <f>_xlfn.TEXTAFTER(P694,"/",1)</f>
        <v>rock</v>
      </c>
    </row>
    <row r="695" spans="1:20" ht="31.5">
      <c r="A695">
        <v>693</v>
      </c>
      <c r="B695" t="s">
        <v>163</v>
      </c>
      <c r="C695" s="3" t="s">
        <v>164</v>
      </c>
      <c r="D695">
        <v>180400</v>
      </c>
      <c r="E695">
        <v>115396</v>
      </c>
      <c r="F695" s="13" t="s">
        <v>11</v>
      </c>
      <c r="G695">
        <v>1748</v>
      </c>
      <c r="H695" t="s">
        <v>2000</v>
      </c>
      <c r="I695" t="s">
        <v>2001</v>
      </c>
      <c r="J695">
        <v>1508216400</v>
      </c>
      <c r="K695">
        <v>1509685200</v>
      </c>
      <c r="L695" s="20">
        <f t="shared" si="229"/>
        <v>43025.208333333328</v>
      </c>
      <c r="M695" s="20">
        <f t="shared" si="230"/>
        <v>43042.208333333328</v>
      </c>
      <c r="N695" t="b">
        <v>0</v>
      </c>
      <c r="O695" t="b">
        <v>0</v>
      </c>
      <c r="P695" t="s">
        <v>2006</v>
      </c>
      <c r="Q695" s="8">
        <f t="shared" si="226"/>
        <v>0.63966740576496672</v>
      </c>
      <c r="R695" s="14">
        <f t="shared" ref="R695:R758" si="245">ROUND(E695/G695, 2)</f>
        <v>66.02</v>
      </c>
      <c r="S695" s="16" t="str">
        <f t="shared" ref="S695:S696" si="246">LEFT(P695,7)</f>
        <v>theater</v>
      </c>
      <c r="T695" s="16" t="str">
        <f t="shared" ref="T695:T696" si="247">_xlfn.TEXTAFTER(P695,"/",1,1,1)</f>
        <v>plays</v>
      </c>
    </row>
    <row r="696" spans="1:20">
      <c r="A696">
        <v>694</v>
      </c>
      <c r="B696" t="s">
        <v>1180</v>
      </c>
      <c r="C696" s="3" t="s">
        <v>1181</v>
      </c>
      <c r="D696">
        <v>9100</v>
      </c>
      <c r="E696">
        <v>7656</v>
      </c>
      <c r="F696" s="13" t="s">
        <v>11</v>
      </c>
      <c r="G696">
        <v>79</v>
      </c>
      <c r="H696" t="s">
        <v>2000</v>
      </c>
      <c r="I696" t="s">
        <v>2001</v>
      </c>
      <c r="J696">
        <v>1511762400</v>
      </c>
      <c r="K696">
        <v>1514959200</v>
      </c>
      <c r="L696" s="20">
        <f t="shared" si="229"/>
        <v>43066.25</v>
      </c>
      <c r="M696" s="20">
        <f t="shared" si="230"/>
        <v>43103.25</v>
      </c>
      <c r="N696" t="b">
        <v>0</v>
      </c>
      <c r="O696" t="b">
        <v>0</v>
      </c>
      <c r="P696" t="s">
        <v>2006</v>
      </c>
      <c r="Q696" s="8">
        <f t="shared" si="226"/>
        <v>0.84131868131868137</v>
      </c>
      <c r="R696" s="14">
        <f t="shared" si="245"/>
        <v>96.91</v>
      </c>
      <c r="S696" s="16" t="str">
        <f t="shared" si="246"/>
        <v>theater</v>
      </c>
      <c r="T696" s="16" t="str">
        <f t="shared" si="247"/>
        <v>plays</v>
      </c>
    </row>
    <row r="697" spans="1:20">
      <c r="A697">
        <v>695</v>
      </c>
      <c r="B697" t="s">
        <v>260</v>
      </c>
      <c r="C697" s="3" t="s">
        <v>261</v>
      </c>
      <c r="D697">
        <v>9200</v>
      </c>
      <c r="E697">
        <v>12322</v>
      </c>
      <c r="F697" s="13" t="s">
        <v>8</v>
      </c>
      <c r="G697">
        <v>196</v>
      </c>
      <c r="H697" t="s">
        <v>2022</v>
      </c>
      <c r="I697" t="s">
        <v>2023</v>
      </c>
      <c r="J697">
        <v>1447480800</v>
      </c>
      <c r="K697">
        <v>1448863200</v>
      </c>
      <c r="L697" s="20">
        <f t="shared" si="229"/>
        <v>42322.25</v>
      </c>
      <c r="M697" s="20">
        <f t="shared" si="230"/>
        <v>42338.25</v>
      </c>
      <c r="N697" t="b">
        <v>1</v>
      </c>
      <c r="O697" t="b">
        <v>0</v>
      </c>
      <c r="P697" t="s">
        <v>2002</v>
      </c>
      <c r="Q697" s="8">
        <f t="shared" si="226"/>
        <v>1.3393478260869565</v>
      </c>
      <c r="R697" s="14">
        <f t="shared" si="245"/>
        <v>62.87</v>
      </c>
      <c r="S697" s="16" t="str">
        <f>LEFT(P697,5)</f>
        <v>music</v>
      </c>
      <c r="T697" s="16" t="str">
        <f>_xlfn.TEXTAFTER(P697,"/",1)</f>
        <v>rock</v>
      </c>
    </row>
    <row r="698" spans="1:20">
      <c r="A698">
        <v>696</v>
      </c>
      <c r="B698" t="s">
        <v>1009</v>
      </c>
      <c r="C698" s="3" t="s">
        <v>1010</v>
      </c>
      <c r="D698">
        <v>164100</v>
      </c>
      <c r="E698">
        <v>96888</v>
      </c>
      <c r="F698" s="13" t="s">
        <v>11</v>
      </c>
      <c r="G698">
        <v>889</v>
      </c>
      <c r="H698" t="s">
        <v>2000</v>
      </c>
      <c r="I698" t="s">
        <v>2001</v>
      </c>
      <c r="J698">
        <v>1429506000</v>
      </c>
      <c r="K698">
        <v>1429592400</v>
      </c>
      <c r="L698" s="20">
        <f t="shared" si="229"/>
        <v>42114.208333333328</v>
      </c>
      <c r="M698" s="20">
        <f t="shared" si="230"/>
        <v>42115.208333333328</v>
      </c>
      <c r="N698" t="b">
        <v>0</v>
      </c>
      <c r="O698" t="b">
        <v>1</v>
      </c>
      <c r="P698" t="s">
        <v>2006</v>
      </c>
      <c r="Q698" s="8">
        <f t="shared" si="226"/>
        <v>0.59042047531992692</v>
      </c>
      <c r="R698" s="14">
        <f t="shared" si="245"/>
        <v>108.99</v>
      </c>
      <c r="S698" s="16" t="str">
        <f>LEFT(P698,7)</f>
        <v>theater</v>
      </c>
      <c r="T698" s="16" t="str">
        <f>_xlfn.TEXTAFTER(P698,"/",1,1,1)</f>
        <v>plays</v>
      </c>
    </row>
    <row r="699" spans="1:20">
      <c r="A699">
        <v>697</v>
      </c>
      <c r="B699" t="s">
        <v>533</v>
      </c>
      <c r="C699" s="3" t="s">
        <v>534</v>
      </c>
      <c r="D699">
        <v>128900</v>
      </c>
      <c r="E699">
        <v>196960</v>
      </c>
      <c r="F699" s="13" t="s">
        <v>8</v>
      </c>
      <c r="G699">
        <v>7295</v>
      </c>
      <c r="H699" t="s">
        <v>2000</v>
      </c>
      <c r="I699" t="s">
        <v>2001</v>
      </c>
      <c r="J699">
        <v>1522472400</v>
      </c>
      <c r="K699">
        <v>1522645200</v>
      </c>
      <c r="L699" s="20">
        <f t="shared" si="229"/>
        <v>43190.208333333328</v>
      </c>
      <c r="M699" s="20">
        <f t="shared" si="230"/>
        <v>43192.208333333328</v>
      </c>
      <c r="N699" t="b">
        <v>0</v>
      </c>
      <c r="O699" t="b">
        <v>0</v>
      </c>
      <c r="P699" t="s">
        <v>2012</v>
      </c>
      <c r="Q699" s="8">
        <f t="shared" si="226"/>
        <v>1.5280062063615205</v>
      </c>
      <c r="R699" s="14">
        <f t="shared" si="245"/>
        <v>27</v>
      </c>
      <c r="S699" s="16" t="str">
        <f>LEFT(P699,5)</f>
        <v>music</v>
      </c>
      <c r="T699" s="16" t="str">
        <f>_xlfn.TEXTAFTER(P699,"/",1)</f>
        <v>electric music</v>
      </c>
    </row>
    <row r="700" spans="1:20">
      <c r="A700">
        <v>698</v>
      </c>
      <c r="B700" t="s">
        <v>1728</v>
      </c>
      <c r="C700" s="3" t="s">
        <v>1729</v>
      </c>
      <c r="D700">
        <v>42100</v>
      </c>
      <c r="E700">
        <v>188057</v>
      </c>
      <c r="F700" s="13" t="s">
        <v>8</v>
      </c>
      <c r="G700">
        <v>2893</v>
      </c>
      <c r="H700" t="s">
        <v>1997</v>
      </c>
      <c r="I700" t="s">
        <v>1998</v>
      </c>
      <c r="J700">
        <v>1322114400</v>
      </c>
      <c r="K700">
        <v>1323324000</v>
      </c>
      <c r="L700" s="20">
        <f t="shared" si="229"/>
        <v>40871.25</v>
      </c>
      <c r="M700" s="20">
        <f t="shared" si="230"/>
        <v>40885.25</v>
      </c>
      <c r="N700" t="b">
        <v>0</v>
      </c>
      <c r="O700" t="b">
        <v>0</v>
      </c>
      <c r="P700" t="s">
        <v>2015</v>
      </c>
      <c r="Q700" s="8">
        <f t="shared" si="226"/>
        <v>4.466912114014252</v>
      </c>
      <c r="R700" s="14">
        <f t="shared" si="245"/>
        <v>65</v>
      </c>
      <c r="S700" s="16" t="str">
        <f>LEFT(P700,10)</f>
        <v>technology</v>
      </c>
      <c r="T700" s="16" t="str">
        <f>_xlfn.TEXTAFTER(P700,"/",1,1,1)</f>
        <v>wearables</v>
      </c>
    </row>
    <row r="701" spans="1:20">
      <c r="A701">
        <v>699</v>
      </c>
      <c r="B701" t="s">
        <v>920</v>
      </c>
      <c r="C701" s="3" t="s">
        <v>921</v>
      </c>
      <c r="D701">
        <v>7400</v>
      </c>
      <c r="E701">
        <v>6245</v>
      </c>
      <c r="F701" s="13" t="s">
        <v>11</v>
      </c>
      <c r="G701">
        <v>56</v>
      </c>
      <c r="H701" t="s">
        <v>2000</v>
      </c>
      <c r="I701" t="s">
        <v>2001</v>
      </c>
      <c r="J701">
        <v>1561438800</v>
      </c>
      <c r="K701">
        <v>1561525200</v>
      </c>
      <c r="L701" s="20">
        <f t="shared" si="229"/>
        <v>43641.208333333328</v>
      </c>
      <c r="M701" s="20">
        <f t="shared" si="230"/>
        <v>43642.208333333328</v>
      </c>
      <c r="N701" t="b">
        <v>0</v>
      </c>
      <c r="O701" t="b">
        <v>0</v>
      </c>
      <c r="P701" t="s">
        <v>2013</v>
      </c>
      <c r="Q701" s="8">
        <f t="shared" si="226"/>
        <v>0.8439189189189189</v>
      </c>
      <c r="R701" s="14">
        <f t="shared" si="245"/>
        <v>111.52</v>
      </c>
      <c r="S701" s="18" t="str">
        <f>LEFT(P701,12)</f>
        <v>film &amp; video</v>
      </c>
      <c r="T701" s="16" t="str">
        <f>_xlfn.TEXTAFTER(P701,"/",,TRUE,TRUE)</f>
        <v>drama</v>
      </c>
    </row>
    <row r="702" spans="1:20" ht="31.5">
      <c r="A702">
        <v>700</v>
      </c>
      <c r="B702" t="s">
        <v>336</v>
      </c>
      <c r="C702" s="3" t="s">
        <v>337</v>
      </c>
      <c r="D702">
        <v>100</v>
      </c>
      <c r="E702">
        <v>3</v>
      </c>
      <c r="F702" s="13" t="s">
        <v>11</v>
      </c>
      <c r="G702">
        <v>1</v>
      </c>
      <c r="H702" t="s">
        <v>2000</v>
      </c>
      <c r="I702" t="s">
        <v>2001</v>
      </c>
      <c r="J702">
        <v>1264399200</v>
      </c>
      <c r="K702">
        <v>1265695200</v>
      </c>
      <c r="L702" s="20">
        <f t="shared" si="229"/>
        <v>40203.25</v>
      </c>
      <c r="M702" s="20">
        <f t="shared" si="230"/>
        <v>40218.25</v>
      </c>
      <c r="N702" t="b">
        <v>0</v>
      </c>
      <c r="O702" t="b">
        <v>0</v>
      </c>
      <c r="P702" t="s">
        <v>2015</v>
      </c>
      <c r="Q702" s="8">
        <f t="shared" si="226"/>
        <v>0.03</v>
      </c>
      <c r="R702" s="14">
        <f t="shared" si="245"/>
        <v>3</v>
      </c>
      <c r="S702" s="16" t="str">
        <f>LEFT(P702,10)</f>
        <v>technology</v>
      </c>
      <c r="T702" s="16" t="str">
        <f>_xlfn.TEXTAFTER(P702,"/",1,1,1)</f>
        <v>wearables</v>
      </c>
    </row>
    <row r="703" spans="1:20" ht="31.5">
      <c r="A703">
        <v>701</v>
      </c>
      <c r="B703" t="s">
        <v>1108</v>
      </c>
      <c r="C703" s="3" t="s">
        <v>1109</v>
      </c>
      <c r="D703">
        <v>52000</v>
      </c>
      <c r="E703">
        <v>91014</v>
      </c>
      <c r="F703" s="13" t="s">
        <v>8</v>
      </c>
      <c r="G703">
        <v>820</v>
      </c>
      <c r="H703" t="s">
        <v>2000</v>
      </c>
      <c r="I703" t="s">
        <v>2001</v>
      </c>
      <c r="J703">
        <v>1301202000</v>
      </c>
      <c r="K703">
        <v>1301806800</v>
      </c>
      <c r="L703" s="20">
        <f t="shared" si="229"/>
        <v>40629.208333333336</v>
      </c>
      <c r="M703" s="20">
        <f t="shared" si="230"/>
        <v>40636.208333333336</v>
      </c>
      <c r="N703" t="b">
        <v>1</v>
      </c>
      <c r="O703" t="b">
        <v>0</v>
      </c>
      <c r="P703" t="s">
        <v>2006</v>
      </c>
      <c r="Q703" s="8">
        <f t="shared" si="226"/>
        <v>1.7502692307692307</v>
      </c>
      <c r="R703" s="14">
        <f t="shared" si="245"/>
        <v>110.99</v>
      </c>
      <c r="S703" s="16" t="str">
        <f>LEFT(P703,7)</f>
        <v>theater</v>
      </c>
      <c r="T703" s="16" t="str">
        <f>_xlfn.TEXTAFTER(P703,"/",1,1,1)</f>
        <v>plays</v>
      </c>
    </row>
    <row r="704" spans="1:20" ht="31.5">
      <c r="A704">
        <v>702</v>
      </c>
      <c r="B704" t="s">
        <v>1599</v>
      </c>
      <c r="C704" s="3" t="s">
        <v>1600</v>
      </c>
      <c r="D704">
        <v>8700</v>
      </c>
      <c r="E704">
        <v>4710</v>
      </c>
      <c r="F704" s="13" t="s">
        <v>11</v>
      </c>
      <c r="G704">
        <v>83</v>
      </c>
      <c r="H704" t="s">
        <v>2000</v>
      </c>
      <c r="I704" t="s">
        <v>2001</v>
      </c>
      <c r="J704">
        <v>1374469200</v>
      </c>
      <c r="K704">
        <v>1374901200</v>
      </c>
      <c r="L704" s="20">
        <f t="shared" si="229"/>
        <v>41477.208333333336</v>
      </c>
      <c r="M704" s="20">
        <f t="shared" si="230"/>
        <v>41482.208333333336</v>
      </c>
      <c r="N704" t="b">
        <v>0</v>
      </c>
      <c r="O704" t="b">
        <v>0</v>
      </c>
      <c r="P704" t="s">
        <v>2015</v>
      </c>
      <c r="Q704" s="8">
        <f t="shared" si="226"/>
        <v>0.54137931034482756</v>
      </c>
      <c r="R704" s="14">
        <f t="shared" si="245"/>
        <v>56.75</v>
      </c>
      <c r="S704" s="16" t="str">
        <f>LEFT(P704,10)</f>
        <v>technology</v>
      </c>
      <c r="T704" s="16" t="str">
        <f>_xlfn.TEXTAFTER(P704,"/",1,1,1)</f>
        <v>wearables</v>
      </c>
    </row>
    <row r="705" spans="1:20">
      <c r="A705">
        <v>703</v>
      </c>
      <c r="B705" t="s">
        <v>1321</v>
      </c>
      <c r="C705" s="3" t="s">
        <v>1322</v>
      </c>
      <c r="D705">
        <v>63400</v>
      </c>
      <c r="E705">
        <v>197728</v>
      </c>
      <c r="F705" s="13" t="s">
        <v>8</v>
      </c>
      <c r="G705">
        <v>2038</v>
      </c>
      <c r="H705" t="s">
        <v>2000</v>
      </c>
      <c r="I705" t="s">
        <v>2001</v>
      </c>
      <c r="J705">
        <v>1334984400</v>
      </c>
      <c r="K705">
        <v>1336453200</v>
      </c>
      <c r="L705" s="20">
        <f t="shared" si="229"/>
        <v>41020.208333333336</v>
      </c>
      <c r="M705" s="20">
        <f t="shared" si="230"/>
        <v>41037.208333333336</v>
      </c>
      <c r="N705" t="b">
        <v>1</v>
      </c>
      <c r="O705" t="b">
        <v>1</v>
      </c>
      <c r="P705" t="s">
        <v>2029</v>
      </c>
      <c r="Q705" s="8">
        <f t="shared" si="226"/>
        <v>3.1187381703470032</v>
      </c>
      <c r="R705" s="14">
        <f t="shared" si="245"/>
        <v>97.02</v>
      </c>
      <c r="S705" s="16" t="str">
        <f>LEFT(P705,10)</f>
        <v>publishing</v>
      </c>
      <c r="T705" s="16" t="str">
        <f>_xlfn.TEXTAFTER(P705,"/",1,1,1)</f>
        <v>translations</v>
      </c>
    </row>
    <row r="706" spans="1:20" ht="31.5">
      <c r="A706">
        <v>704</v>
      </c>
      <c r="B706" t="s">
        <v>708</v>
      </c>
      <c r="C706" s="3" t="s">
        <v>709</v>
      </c>
      <c r="D706">
        <v>8700</v>
      </c>
      <c r="E706">
        <v>10682</v>
      </c>
      <c r="F706" s="13" t="s">
        <v>8</v>
      </c>
      <c r="G706">
        <v>116</v>
      </c>
      <c r="H706" t="s">
        <v>2000</v>
      </c>
      <c r="I706" t="s">
        <v>2001</v>
      </c>
      <c r="J706">
        <v>1467608400</v>
      </c>
      <c r="K706">
        <v>1468904400</v>
      </c>
      <c r="L706" s="20">
        <f t="shared" si="229"/>
        <v>42555.208333333328</v>
      </c>
      <c r="M706" s="20">
        <f t="shared" si="230"/>
        <v>42570.208333333328</v>
      </c>
      <c r="N706" t="b">
        <v>0</v>
      </c>
      <c r="O706" t="b">
        <v>0</v>
      </c>
      <c r="P706" t="s">
        <v>2017</v>
      </c>
      <c r="Q706" s="8">
        <f t="shared" ref="Q706:Q769" si="248">E706/D706</f>
        <v>1.2278160919540231</v>
      </c>
      <c r="R706" s="14">
        <f t="shared" si="245"/>
        <v>92.09</v>
      </c>
      <c r="S706" s="18" t="str">
        <f>LEFT(P706,12)</f>
        <v>film &amp; video</v>
      </c>
      <c r="T706" s="16" t="str">
        <f>_xlfn.TEXTAFTER(P706,"/",,TRUE,TRUE)</f>
        <v>animation</v>
      </c>
    </row>
    <row r="707" spans="1:20">
      <c r="A707">
        <v>705</v>
      </c>
      <c r="B707" t="s">
        <v>523</v>
      </c>
      <c r="C707" s="3" t="s">
        <v>524</v>
      </c>
      <c r="D707">
        <v>169700</v>
      </c>
      <c r="E707">
        <v>168048</v>
      </c>
      <c r="F707" s="13" t="s">
        <v>11</v>
      </c>
      <c r="G707">
        <v>2025</v>
      </c>
      <c r="H707" t="s">
        <v>2009</v>
      </c>
      <c r="I707" t="s">
        <v>2010</v>
      </c>
      <c r="J707">
        <v>1386741600</v>
      </c>
      <c r="K707">
        <v>1387087200</v>
      </c>
      <c r="L707" s="20">
        <f t="shared" ref="L707:L770" si="249">(((J707/60)/60)/24)+DATE(1970,1,1)</f>
        <v>41619.25</v>
      </c>
      <c r="M707" s="20">
        <f t="shared" ref="M707:M770" si="250">((K707/60)/60/24)+DATE(1970,1,1)</f>
        <v>41623.25</v>
      </c>
      <c r="N707" t="b">
        <v>0</v>
      </c>
      <c r="O707" t="b">
        <v>0</v>
      </c>
      <c r="P707" t="s">
        <v>2016</v>
      </c>
      <c r="Q707" s="8">
        <f t="shared" si="248"/>
        <v>0.99026517383618151</v>
      </c>
      <c r="R707" s="14">
        <f t="shared" si="245"/>
        <v>82.99</v>
      </c>
      <c r="S707" s="16" t="str">
        <f>LEFT(P707,10)</f>
        <v>publishing</v>
      </c>
      <c r="T707" s="16" t="str">
        <f>_xlfn.TEXTAFTER(P707,"/",1,1,1)</f>
        <v>nonfiction</v>
      </c>
    </row>
    <row r="708" spans="1:20" ht="31.5">
      <c r="A708">
        <v>706</v>
      </c>
      <c r="B708" t="s">
        <v>1188</v>
      </c>
      <c r="C708" s="3" t="s">
        <v>1189</v>
      </c>
      <c r="D708">
        <v>108400</v>
      </c>
      <c r="E708">
        <v>138586</v>
      </c>
      <c r="F708" s="13" t="s">
        <v>8</v>
      </c>
      <c r="G708">
        <v>1345</v>
      </c>
      <c r="H708" t="s">
        <v>2003</v>
      </c>
      <c r="I708" t="s">
        <v>2004</v>
      </c>
      <c r="J708">
        <v>1546754400</v>
      </c>
      <c r="K708">
        <v>1547445600</v>
      </c>
      <c r="L708" s="20">
        <f t="shared" si="249"/>
        <v>43471.25</v>
      </c>
      <c r="M708" s="20">
        <f t="shared" si="250"/>
        <v>43479.25</v>
      </c>
      <c r="N708" t="b">
        <v>0</v>
      </c>
      <c r="O708" t="b">
        <v>1</v>
      </c>
      <c r="P708" t="s">
        <v>2005</v>
      </c>
      <c r="Q708" s="8">
        <f t="shared" si="248"/>
        <v>1.278468634686347</v>
      </c>
      <c r="R708" s="14">
        <f t="shared" si="245"/>
        <v>103.04</v>
      </c>
      <c r="S708" s="16" t="str">
        <f>LEFT(P708,10)</f>
        <v>technology</v>
      </c>
      <c r="T708" s="16" t="str">
        <f>_xlfn.TEXTAFTER(P708,"/",1,1,1)</f>
        <v>web</v>
      </c>
    </row>
    <row r="709" spans="1:20" ht="31.5">
      <c r="A709">
        <v>707</v>
      </c>
      <c r="B709" t="s">
        <v>1174</v>
      </c>
      <c r="C709" s="3" t="s">
        <v>1175</v>
      </c>
      <c r="D709">
        <v>7300</v>
      </c>
      <c r="E709">
        <v>11579</v>
      </c>
      <c r="F709" s="13" t="s">
        <v>8</v>
      </c>
      <c r="G709">
        <v>168</v>
      </c>
      <c r="H709" t="s">
        <v>2000</v>
      </c>
      <c r="I709" t="s">
        <v>2001</v>
      </c>
      <c r="J709">
        <v>1544248800</v>
      </c>
      <c r="K709">
        <v>1547359200</v>
      </c>
      <c r="L709" s="20">
        <f t="shared" si="249"/>
        <v>43442.25</v>
      </c>
      <c r="M709" s="20">
        <f t="shared" si="250"/>
        <v>43478.25</v>
      </c>
      <c r="N709" t="b">
        <v>0</v>
      </c>
      <c r="O709" t="b">
        <v>0</v>
      </c>
      <c r="P709" t="s">
        <v>2013</v>
      </c>
      <c r="Q709" s="8">
        <f t="shared" si="248"/>
        <v>1.5861643835616439</v>
      </c>
      <c r="R709" s="14">
        <f t="shared" si="245"/>
        <v>68.92</v>
      </c>
      <c r="S709" s="18" t="str">
        <f>LEFT(P709,12)</f>
        <v>film &amp; video</v>
      </c>
      <c r="T709" s="16" t="str">
        <f>_xlfn.TEXTAFTER(P709,"/",,TRUE,TRUE)</f>
        <v>drama</v>
      </c>
    </row>
    <row r="710" spans="1:20">
      <c r="A710">
        <v>708</v>
      </c>
      <c r="B710" t="s">
        <v>1271</v>
      </c>
      <c r="C710" s="3" t="s">
        <v>1272</v>
      </c>
      <c r="D710">
        <v>1700</v>
      </c>
      <c r="E710">
        <v>12020</v>
      </c>
      <c r="F710" s="13" t="s">
        <v>8</v>
      </c>
      <c r="G710">
        <v>137</v>
      </c>
      <c r="H710" t="s">
        <v>2019</v>
      </c>
      <c r="I710" t="s">
        <v>2020</v>
      </c>
      <c r="J710">
        <v>1495429200</v>
      </c>
      <c r="K710">
        <v>1496293200</v>
      </c>
      <c r="L710" s="20">
        <f t="shared" si="249"/>
        <v>42877.208333333328</v>
      </c>
      <c r="M710" s="20">
        <f t="shared" si="250"/>
        <v>42887.208333333328</v>
      </c>
      <c r="N710" t="b">
        <v>0</v>
      </c>
      <c r="O710" t="b">
        <v>0</v>
      </c>
      <c r="P710" t="s">
        <v>2006</v>
      </c>
      <c r="Q710" s="8">
        <f t="shared" si="248"/>
        <v>7.0705882352941174</v>
      </c>
      <c r="R710" s="14">
        <f t="shared" si="245"/>
        <v>87.74</v>
      </c>
      <c r="S710" s="16" t="str">
        <f t="shared" ref="S710:S714" si="251">LEFT(P710,7)</f>
        <v>theater</v>
      </c>
      <c r="T710" s="16" t="str">
        <f t="shared" ref="T710:T714" si="252">_xlfn.TEXTAFTER(P710,"/",1,1,1)</f>
        <v>plays</v>
      </c>
    </row>
    <row r="711" spans="1:20">
      <c r="A711">
        <v>709</v>
      </c>
      <c r="B711" t="s">
        <v>1591</v>
      </c>
      <c r="C711" s="3" t="s">
        <v>1592</v>
      </c>
      <c r="D711">
        <v>9800</v>
      </c>
      <c r="E711">
        <v>13954</v>
      </c>
      <c r="F711" s="13" t="s">
        <v>8</v>
      </c>
      <c r="G711">
        <v>186</v>
      </c>
      <c r="H711" t="s">
        <v>2022</v>
      </c>
      <c r="I711" t="s">
        <v>2023</v>
      </c>
      <c r="J711">
        <v>1334811600</v>
      </c>
      <c r="K711">
        <v>1335416400</v>
      </c>
      <c r="L711" s="20">
        <f t="shared" si="249"/>
        <v>41018.208333333336</v>
      </c>
      <c r="M711" s="20">
        <f t="shared" si="250"/>
        <v>41025.208333333336</v>
      </c>
      <c r="N711" t="b">
        <v>0</v>
      </c>
      <c r="O711" t="b">
        <v>0</v>
      </c>
      <c r="P711" t="s">
        <v>2006</v>
      </c>
      <c r="Q711" s="8">
        <f t="shared" si="248"/>
        <v>1.4238775510204082</v>
      </c>
      <c r="R711" s="14">
        <f t="shared" si="245"/>
        <v>75.02</v>
      </c>
      <c r="S711" s="16" t="str">
        <f t="shared" si="251"/>
        <v>theater</v>
      </c>
      <c r="T711" s="16" t="str">
        <f t="shared" si="252"/>
        <v>plays</v>
      </c>
    </row>
    <row r="712" spans="1:20" ht="31.5">
      <c r="A712">
        <v>710</v>
      </c>
      <c r="B712" t="s">
        <v>815</v>
      </c>
      <c r="C712" s="3" t="s">
        <v>816</v>
      </c>
      <c r="D712">
        <v>4300</v>
      </c>
      <c r="E712">
        <v>6358</v>
      </c>
      <c r="F712" s="13" t="s">
        <v>8</v>
      </c>
      <c r="G712">
        <v>125</v>
      </c>
      <c r="H712" t="s">
        <v>2000</v>
      </c>
      <c r="I712" t="s">
        <v>2001</v>
      </c>
      <c r="J712">
        <v>1531544400</v>
      </c>
      <c r="K712">
        <v>1532149200</v>
      </c>
      <c r="L712" s="20">
        <f t="shared" si="249"/>
        <v>43295.208333333328</v>
      </c>
      <c r="M712" s="20">
        <f t="shared" si="250"/>
        <v>43302.208333333328</v>
      </c>
      <c r="N712" t="b">
        <v>0</v>
      </c>
      <c r="O712" t="b">
        <v>1</v>
      </c>
      <c r="P712" t="s">
        <v>2006</v>
      </c>
      <c r="Q712" s="8">
        <f t="shared" si="248"/>
        <v>1.4786046511627906</v>
      </c>
      <c r="R712" s="14">
        <f t="shared" si="245"/>
        <v>50.86</v>
      </c>
      <c r="S712" s="16" t="str">
        <f t="shared" si="251"/>
        <v>theater</v>
      </c>
      <c r="T712" s="16" t="str">
        <f t="shared" si="252"/>
        <v>plays</v>
      </c>
    </row>
    <row r="713" spans="1:20" ht="31.5">
      <c r="A713">
        <v>711</v>
      </c>
      <c r="B713" t="s">
        <v>38</v>
      </c>
      <c r="C713" s="3" t="s">
        <v>39</v>
      </c>
      <c r="D713">
        <v>6200</v>
      </c>
      <c r="E713">
        <v>1260</v>
      </c>
      <c r="F713" s="13" t="s">
        <v>11</v>
      </c>
      <c r="G713">
        <v>14</v>
      </c>
      <c r="H713" t="s">
        <v>2022</v>
      </c>
      <c r="I713" t="s">
        <v>2023</v>
      </c>
      <c r="J713">
        <v>1453615200</v>
      </c>
      <c r="K713">
        <v>1453788000</v>
      </c>
      <c r="L713" s="20">
        <f t="shared" si="249"/>
        <v>42393.25</v>
      </c>
      <c r="M713" s="20">
        <f t="shared" si="250"/>
        <v>42395.25</v>
      </c>
      <c r="N713" t="b">
        <v>1</v>
      </c>
      <c r="O713" t="b">
        <v>1</v>
      </c>
      <c r="P713" t="s">
        <v>2006</v>
      </c>
      <c r="Q713" s="8">
        <f t="shared" si="248"/>
        <v>0.20322580645161289</v>
      </c>
      <c r="R713" s="14">
        <f t="shared" si="245"/>
        <v>90</v>
      </c>
      <c r="S713" s="16" t="str">
        <f t="shared" si="251"/>
        <v>theater</v>
      </c>
      <c r="T713" s="16" t="str">
        <f t="shared" si="252"/>
        <v>plays</v>
      </c>
    </row>
    <row r="714" spans="1:20" ht="31.5">
      <c r="A714">
        <v>712</v>
      </c>
      <c r="B714" t="s">
        <v>580</v>
      </c>
      <c r="C714" s="3" t="s">
        <v>581</v>
      </c>
      <c r="D714">
        <v>800</v>
      </c>
      <c r="E714">
        <v>14725</v>
      </c>
      <c r="F714" s="13" t="s">
        <v>8</v>
      </c>
      <c r="G714">
        <v>202</v>
      </c>
      <c r="H714" t="s">
        <v>2000</v>
      </c>
      <c r="I714" t="s">
        <v>2001</v>
      </c>
      <c r="J714">
        <v>1467954000</v>
      </c>
      <c r="K714">
        <v>1471496400</v>
      </c>
      <c r="L714" s="20">
        <f t="shared" si="249"/>
        <v>42559.208333333328</v>
      </c>
      <c r="M714" s="20">
        <f t="shared" si="250"/>
        <v>42600.208333333328</v>
      </c>
      <c r="N714" t="b">
        <v>0</v>
      </c>
      <c r="O714" t="b">
        <v>0</v>
      </c>
      <c r="P714" t="s">
        <v>2006</v>
      </c>
      <c r="Q714" s="8">
        <f t="shared" si="248"/>
        <v>18.40625</v>
      </c>
      <c r="R714" s="14">
        <f t="shared" si="245"/>
        <v>72.900000000000006</v>
      </c>
      <c r="S714" s="16" t="str">
        <f t="shared" si="251"/>
        <v>theater</v>
      </c>
      <c r="T714" s="16" t="str">
        <f t="shared" si="252"/>
        <v>plays</v>
      </c>
    </row>
    <row r="715" spans="1:20">
      <c r="A715">
        <v>713</v>
      </c>
      <c r="B715" t="s">
        <v>1102</v>
      </c>
      <c r="C715" s="3" t="s">
        <v>1103</v>
      </c>
      <c r="D715">
        <v>6900</v>
      </c>
      <c r="E715">
        <v>11174</v>
      </c>
      <c r="F715" s="13" t="s">
        <v>8</v>
      </c>
      <c r="G715">
        <v>103</v>
      </c>
      <c r="H715" t="s">
        <v>2000</v>
      </c>
      <c r="I715" t="s">
        <v>2001</v>
      </c>
      <c r="J715">
        <v>1471842000</v>
      </c>
      <c r="K715">
        <v>1472878800</v>
      </c>
      <c r="L715" s="20">
        <f t="shared" si="249"/>
        <v>42604.208333333328</v>
      </c>
      <c r="M715" s="20">
        <f t="shared" si="250"/>
        <v>42616.208333333328</v>
      </c>
      <c r="N715" t="b">
        <v>0</v>
      </c>
      <c r="O715" t="b">
        <v>0</v>
      </c>
      <c r="P715" t="s">
        <v>2026</v>
      </c>
      <c r="Q715" s="8">
        <f t="shared" si="248"/>
        <v>1.6194202898550725</v>
      </c>
      <c r="R715" s="14">
        <f t="shared" si="245"/>
        <v>108.49</v>
      </c>
      <c r="S715" s="16" t="str">
        <f>LEFT(P715,10)</f>
        <v>publishing</v>
      </c>
      <c r="T715" s="16" t="str">
        <f>_xlfn.TEXTAFTER(P715,"/",1,1,1)</f>
        <v>radio &amp; podcasts</v>
      </c>
    </row>
    <row r="716" spans="1:20">
      <c r="A716">
        <v>714</v>
      </c>
      <c r="B716" t="s">
        <v>481</v>
      </c>
      <c r="C716" s="3" t="s">
        <v>482</v>
      </c>
      <c r="D716">
        <v>38500</v>
      </c>
      <c r="E716">
        <v>182036</v>
      </c>
      <c r="F716" s="13" t="s">
        <v>8</v>
      </c>
      <c r="G716">
        <v>1785</v>
      </c>
      <c r="H716" t="s">
        <v>2000</v>
      </c>
      <c r="I716" t="s">
        <v>2001</v>
      </c>
      <c r="J716">
        <v>1408424400</v>
      </c>
      <c r="K716">
        <v>1408510800</v>
      </c>
      <c r="L716" s="20">
        <f t="shared" si="249"/>
        <v>41870.208333333336</v>
      </c>
      <c r="M716" s="20">
        <f t="shared" si="250"/>
        <v>41871.208333333336</v>
      </c>
      <c r="N716" t="b">
        <v>0</v>
      </c>
      <c r="O716" t="b">
        <v>0</v>
      </c>
      <c r="P716" t="s">
        <v>2002</v>
      </c>
      <c r="Q716" s="8">
        <f t="shared" si="248"/>
        <v>4.7282077922077921</v>
      </c>
      <c r="R716" s="14">
        <f t="shared" si="245"/>
        <v>101.98</v>
      </c>
      <c r="S716" s="16" t="str">
        <f>LEFT(P716,5)</f>
        <v>music</v>
      </c>
      <c r="T716" s="16" t="str">
        <f>_xlfn.TEXTAFTER(P716,"/",1)</f>
        <v>rock</v>
      </c>
    </row>
    <row r="717" spans="1:20">
      <c r="A717">
        <v>715</v>
      </c>
      <c r="B717" t="s">
        <v>501</v>
      </c>
      <c r="C717" s="3" t="s">
        <v>502</v>
      </c>
      <c r="D717">
        <v>118000</v>
      </c>
      <c r="E717">
        <v>28870</v>
      </c>
      <c r="F717" s="13" t="s">
        <v>11</v>
      </c>
      <c r="G717">
        <v>656</v>
      </c>
      <c r="H717" t="s">
        <v>2000</v>
      </c>
      <c r="I717" t="s">
        <v>2001</v>
      </c>
      <c r="J717">
        <v>1281157200</v>
      </c>
      <c r="K717">
        <v>1281589200</v>
      </c>
      <c r="L717" s="20">
        <f t="shared" si="249"/>
        <v>40397.208333333336</v>
      </c>
      <c r="M717" s="20">
        <f t="shared" si="250"/>
        <v>40402.208333333336</v>
      </c>
      <c r="N717" t="b">
        <v>0</v>
      </c>
      <c r="O717" t="b">
        <v>0</v>
      </c>
      <c r="P717" t="s">
        <v>2031</v>
      </c>
      <c r="Q717" s="8">
        <f t="shared" si="248"/>
        <v>0.24466101694915254</v>
      </c>
      <c r="R717" s="14">
        <f t="shared" si="245"/>
        <v>44.01</v>
      </c>
      <c r="S717" s="16" t="str">
        <f>LEFT(P717,5)</f>
        <v>games</v>
      </c>
      <c r="T717" s="16" t="str">
        <f>_xlfn.TEXTAFTER(P717,"/",1,TRUE,TRUE)</f>
        <v>mobile games</v>
      </c>
    </row>
    <row r="718" spans="1:20">
      <c r="A718">
        <v>716</v>
      </c>
      <c r="B718" t="s">
        <v>1711</v>
      </c>
      <c r="C718" s="3" t="s">
        <v>1712</v>
      </c>
      <c r="D718">
        <v>2000</v>
      </c>
      <c r="E718">
        <v>10353</v>
      </c>
      <c r="F718" s="13" t="s">
        <v>8</v>
      </c>
      <c r="G718">
        <v>157</v>
      </c>
      <c r="H718" t="s">
        <v>2000</v>
      </c>
      <c r="I718" t="s">
        <v>2001</v>
      </c>
      <c r="J718">
        <v>1373432400</v>
      </c>
      <c r="K718">
        <v>1375851600</v>
      </c>
      <c r="L718" s="20">
        <f t="shared" si="249"/>
        <v>41465.208333333336</v>
      </c>
      <c r="M718" s="20">
        <f t="shared" si="250"/>
        <v>41493.208333333336</v>
      </c>
      <c r="N718" t="b">
        <v>0</v>
      </c>
      <c r="O718" t="b">
        <v>1</v>
      </c>
      <c r="P718" t="s">
        <v>2006</v>
      </c>
      <c r="Q718" s="8">
        <f t="shared" si="248"/>
        <v>5.1764999999999999</v>
      </c>
      <c r="R718" s="14">
        <f t="shared" si="245"/>
        <v>65.94</v>
      </c>
      <c r="S718" s="16" t="str">
        <f>LEFT(P718,7)</f>
        <v>theater</v>
      </c>
      <c r="T718" s="16" t="str">
        <f>_xlfn.TEXTAFTER(P718,"/",1,1,1)</f>
        <v>plays</v>
      </c>
    </row>
    <row r="719" spans="1:20" ht="31.5">
      <c r="A719">
        <v>717</v>
      </c>
      <c r="B719" t="s">
        <v>94</v>
      </c>
      <c r="C719" s="3" t="s">
        <v>95</v>
      </c>
      <c r="D719">
        <v>5600</v>
      </c>
      <c r="E719">
        <v>13868</v>
      </c>
      <c r="F719" s="13" t="s">
        <v>8</v>
      </c>
      <c r="G719">
        <v>555</v>
      </c>
      <c r="H719" t="s">
        <v>2000</v>
      </c>
      <c r="I719" t="s">
        <v>2001</v>
      </c>
      <c r="J719">
        <v>1313989200</v>
      </c>
      <c r="K719">
        <v>1315803600</v>
      </c>
      <c r="L719" s="20">
        <f t="shared" si="249"/>
        <v>40777.208333333336</v>
      </c>
      <c r="M719" s="20">
        <f t="shared" si="250"/>
        <v>40798.208333333336</v>
      </c>
      <c r="N719" t="b">
        <v>0</v>
      </c>
      <c r="O719" t="b">
        <v>0</v>
      </c>
      <c r="P719" t="s">
        <v>2011</v>
      </c>
      <c r="Q719" s="8">
        <f t="shared" si="248"/>
        <v>2.4764285714285714</v>
      </c>
      <c r="R719" s="14">
        <f t="shared" si="245"/>
        <v>24.99</v>
      </c>
      <c r="S719" s="18" t="str">
        <f>LEFT(P719,12)</f>
        <v>film &amp; video</v>
      </c>
      <c r="T719" s="16" t="str">
        <f>_xlfn.TEXTAFTER(P719,"/",,TRUE,TRUE)</f>
        <v>documentary</v>
      </c>
    </row>
    <row r="720" spans="1:20">
      <c r="A720">
        <v>718</v>
      </c>
      <c r="B720" t="s">
        <v>1418</v>
      </c>
      <c r="C720" s="3" t="s">
        <v>1419</v>
      </c>
      <c r="D720">
        <v>8300</v>
      </c>
      <c r="E720">
        <v>8317</v>
      </c>
      <c r="F720" s="13" t="s">
        <v>8</v>
      </c>
      <c r="G720">
        <v>297</v>
      </c>
      <c r="H720" t="s">
        <v>2000</v>
      </c>
      <c r="I720" t="s">
        <v>2001</v>
      </c>
      <c r="J720">
        <v>1371445200</v>
      </c>
      <c r="K720">
        <v>1373691600</v>
      </c>
      <c r="L720" s="20">
        <f t="shared" si="249"/>
        <v>41442.208333333336</v>
      </c>
      <c r="M720" s="20">
        <f t="shared" si="250"/>
        <v>41468.208333333336</v>
      </c>
      <c r="N720" t="b">
        <v>0</v>
      </c>
      <c r="O720" t="b">
        <v>0</v>
      </c>
      <c r="P720" t="s">
        <v>2015</v>
      </c>
      <c r="Q720" s="8">
        <f t="shared" si="248"/>
        <v>1.0020481927710843</v>
      </c>
      <c r="R720" s="14">
        <f t="shared" si="245"/>
        <v>28</v>
      </c>
      <c r="S720" s="16" t="str">
        <f>LEFT(P720,10)</f>
        <v>technology</v>
      </c>
      <c r="T720" s="16" t="str">
        <f>_xlfn.TEXTAFTER(P720,"/",1,1,1)</f>
        <v>wearables</v>
      </c>
    </row>
    <row r="721" spans="1:20">
      <c r="A721">
        <v>719</v>
      </c>
      <c r="B721" t="s">
        <v>1287</v>
      </c>
      <c r="C721" s="3" t="s">
        <v>1288</v>
      </c>
      <c r="D721">
        <v>6900</v>
      </c>
      <c r="E721">
        <v>10557</v>
      </c>
      <c r="F721" s="13" t="s">
        <v>8</v>
      </c>
      <c r="G721">
        <v>123</v>
      </c>
      <c r="H721" t="s">
        <v>2000</v>
      </c>
      <c r="I721" t="s">
        <v>2001</v>
      </c>
      <c r="J721">
        <v>1338267600</v>
      </c>
      <c r="K721">
        <v>1339218000</v>
      </c>
      <c r="L721" s="20">
        <f t="shared" si="249"/>
        <v>41058.208333333336</v>
      </c>
      <c r="M721" s="20">
        <f t="shared" si="250"/>
        <v>41069.208333333336</v>
      </c>
      <c r="N721" t="b">
        <v>0</v>
      </c>
      <c r="O721" t="b">
        <v>0</v>
      </c>
      <c r="P721" t="s">
        <v>2024</v>
      </c>
      <c r="Q721" s="8">
        <f t="shared" si="248"/>
        <v>1.53</v>
      </c>
      <c r="R721" s="14">
        <f t="shared" si="245"/>
        <v>85.83</v>
      </c>
      <c r="S721" s="16" t="str">
        <f>LEFT(P721,10)</f>
        <v>publishing</v>
      </c>
      <c r="T721" s="16" t="str">
        <f>_xlfn.TEXTAFTER(P721,"/",1,1,1)</f>
        <v>fiction</v>
      </c>
    </row>
    <row r="722" spans="1:20" ht="31.5">
      <c r="A722">
        <v>720</v>
      </c>
      <c r="B722" t="s">
        <v>1784</v>
      </c>
      <c r="C722" s="3" t="s">
        <v>1785</v>
      </c>
      <c r="D722">
        <v>8700</v>
      </c>
      <c r="E722">
        <v>3227</v>
      </c>
      <c r="F722" s="13" t="s">
        <v>27</v>
      </c>
      <c r="G722">
        <v>38</v>
      </c>
      <c r="H722" t="s">
        <v>2007</v>
      </c>
      <c r="I722" t="s">
        <v>2008</v>
      </c>
      <c r="J722">
        <v>1519192800</v>
      </c>
      <c r="K722">
        <v>1520402400</v>
      </c>
      <c r="L722" s="20">
        <f t="shared" si="249"/>
        <v>43152.25</v>
      </c>
      <c r="M722" s="20">
        <f t="shared" si="250"/>
        <v>43166.25</v>
      </c>
      <c r="N722" t="b">
        <v>0</v>
      </c>
      <c r="O722" t="b">
        <v>1</v>
      </c>
      <c r="P722" t="s">
        <v>2006</v>
      </c>
      <c r="Q722" s="8">
        <f t="shared" si="248"/>
        <v>0.37091954022988505</v>
      </c>
      <c r="R722" s="14">
        <f t="shared" si="245"/>
        <v>84.92</v>
      </c>
      <c r="S722" s="16" t="str">
        <f>LEFT(P722,7)</f>
        <v>theater</v>
      </c>
      <c r="T722" s="16" t="str">
        <f>_xlfn.TEXTAFTER(P722,"/",1,1,1)</f>
        <v>plays</v>
      </c>
    </row>
    <row r="723" spans="1:20">
      <c r="A723">
        <v>721</v>
      </c>
      <c r="B723" t="s">
        <v>447</v>
      </c>
      <c r="C723" s="3" t="s">
        <v>448</v>
      </c>
      <c r="D723">
        <v>123600</v>
      </c>
      <c r="E723">
        <v>5429</v>
      </c>
      <c r="F723" s="13" t="s">
        <v>27</v>
      </c>
      <c r="G723">
        <v>60</v>
      </c>
      <c r="H723" t="s">
        <v>2000</v>
      </c>
      <c r="I723" t="s">
        <v>2001</v>
      </c>
      <c r="J723">
        <v>1522818000</v>
      </c>
      <c r="K723">
        <v>1523336400</v>
      </c>
      <c r="L723" s="20">
        <f t="shared" si="249"/>
        <v>43194.208333333328</v>
      </c>
      <c r="M723" s="20">
        <f t="shared" si="250"/>
        <v>43200.208333333328</v>
      </c>
      <c r="N723" t="b">
        <v>0</v>
      </c>
      <c r="O723" t="b">
        <v>0</v>
      </c>
      <c r="P723" t="s">
        <v>2002</v>
      </c>
      <c r="Q723" s="8">
        <f t="shared" si="248"/>
        <v>4.3923948220064728E-2</v>
      </c>
      <c r="R723" s="14">
        <f t="shared" si="245"/>
        <v>90.48</v>
      </c>
      <c r="S723" s="16" t="str">
        <f>LEFT(P723,5)</f>
        <v>music</v>
      </c>
      <c r="T723" s="16" t="str">
        <f>_xlfn.TEXTAFTER(P723,"/",1)</f>
        <v>rock</v>
      </c>
    </row>
    <row r="724" spans="1:20">
      <c r="A724">
        <v>722</v>
      </c>
      <c r="B724" t="s">
        <v>1744</v>
      </c>
      <c r="C724" s="3" t="s">
        <v>1745</v>
      </c>
      <c r="D724">
        <v>48500</v>
      </c>
      <c r="E724">
        <v>75906</v>
      </c>
      <c r="F724" s="13" t="s">
        <v>8</v>
      </c>
      <c r="G724">
        <v>3036</v>
      </c>
      <c r="H724" t="s">
        <v>2000</v>
      </c>
      <c r="I724" t="s">
        <v>2001</v>
      </c>
      <c r="J724">
        <v>1509948000</v>
      </c>
      <c r="K724">
        <v>1512280800</v>
      </c>
      <c r="L724" s="20">
        <f t="shared" si="249"/>
        <v>43045.25</v>
      </c>
      <c r="M724" s="20">
        <f t="shared" si="250"/>
        <v>43072.25</v>
      </c>
      <c r="N724" t="b">
        <v>0</v>
      </c>
      <c r="O724" t="b">
        <v>0</v>
      </c>
      <c r="P724" t="s">
        <v>2011</v>
      </c>
      <c r="Q724" s="8">
        <f t="shared" si="248"/>
        <v>1.5650721649484536</v>
      </c>
      <c r="R724" s="14">
        <f t="shared" si="245"/>
        <v>25</v>
      </c>
      <c r="S724" s="18" t="str">
        <f>LEFT(P724,12)</f>
        <v>film &amp; video</v>
      </c>
      <c r="T724" s="16" t="str">
        <f>_xlfn.TEXTAFTER(P724,"/",,TRUE,TRUE)</f>
        <v>documentary</v>
      </c>
    </row>
    <row r="725" spans="1:20">
      <c r="A725">
        <v>723</v>
      </c>
      <c r="B725" t="s">
        <v>115</v>
      </c>
      <c r="C725" s="3" t="s">
        <v>116</v>
      </c>
      <c r="D725">
        <v>4900</v>
      </c>
      <c r="E725">
        <v>13250</v>
      </c>
      <c r="F725" s="13" t="s">
        <v>8</v>
      </c>
      <c r="G725">
        <v>144</v>
      </c>
      <c r="H725" t="s">
        <v>2003</v>
      </c>
      <c r="I725" t="s">
        <v>2004</v>
      </c>
      <c r="J725">
        <v>1456898400</v>
      </c>
      <c r="K725">
        <v>1458709200</v>
      </c>
      <c r="L725" s="20">
        <f t="shared" si="249"/>
        <v>42431.25</v>
      </c>
      <c r="M725" s="20">
        <f t="shared" si="250"/>
        <v>42452.208333333328</v>
      </c>
      <c r="N725" t="b">
        <v>0</v>
      </c>
      <c r="O725" t="b">
        <v>0</v>
      </c>
      <c r="P725" t="s">
        <v>2006</v>
      </c>
      <c r="Q725" s="8">
        <f t="shared" si="248"/>
        <v>2.704081632653061</v>
      </c>
      <c r="R725" s="14">
        <f t="shared" si="245"/>
        <v>92.01</v>
      </c>
      <c r="S725" s="16" t="str">
        <f t="shared" ref="S725:S726" si="253">LEFT(P725,7)</f>
        <v>theater</v>
      </c>
      <c r="T725" s="16" t="str">
        <f t="shared" ref="T725:T726" si="254">_xlfn.TEXTAFTER(P725,"/",1,1,1)</f>
        <v>plays</v>
      </c>
    </row>
    <row r="726" spans="1:20" ht="31.5">
      <c r="A726">
        <v>724</v>
      </c>
      <c r="B726" t="s">
        <v>1112</v>
      </c>
      <c r="C726" s="3" t="s">
        <v>1113</v>
      </c>
      <c r="D726">
        <v>8400</v>
      </c>
      <c r="E726">
        <v>11261</v>
      </c>
      <c r="F726" s="13" t="s">
        <v>8</v>
      </c>
      <c r="G726">
        <v>121</v>
      </c>
      <c r="H726" t="s">
        <v>2009</v>
      </c>
      <c r="I726" t="s">
        <v>2010</v>
      </c>
      <c r="J726">
        <v>1413954000</v>
      </c>
      <c r="K726">
        <v>1414126800</v>
      </c>
      <c r="L726" s="20">
        <f t="shared" si="249"/>
        <v>41934.208333333336</v>
      </c>
      <c r="M726" s="20">
        <f t="shared" si="250"/>
        <v>41936.208333333336</v>
      </c>
      <c r="N726" t="b">
        <v>0</v>
      </c>
      <c r="O726" t="b">
        <v>1</v>
      </c>
      <c r="P726" t="s">
        <v>2006</v>
      </c>
      <c r="Q726" s="8">
        <f t="shared" si="248"/>
        <v>1.3405952380952382</v>
      </c>
      <c r="R726" s="14">
        <f t="shared" si="245"/>
        <v>93.07</v>
      </c>
      <c r="S726" s="16" t="str">
        <f t="shared" si="253"/>
        <v>theater</v>
      </c>
      <c r="T726" s="16" t="str">
        <f t="shared" si="254"/>
        <v>plays</v>
      </c>
    </row>
    <row r="727" spans="1:20">
      <c r="A727">
        <v>725</v>
      </c>
      <c r="B727" t="s">
        <v>431</v>
      </c>
      <c r="C727" s="3" t="s">
        <v>432</v>
      </c>
      <c r="D727">
        <v>193200</v>
      </c>
      <c r="E727">
        <v>97369</v>
      </c>
      <c r="F727" s="13" t="s">
        <v>11</v>
      </c>
      <c r="G727">
        <v>1596</v>
      </c>
      <c r="H727" t="s">
        <v>2000</v>
      </c>
      <c r="I727" t="s">
        <v>2001</v>
      </c>
      <c r="J727">
        <v>1416031200</v>
      </c>
      <c r="K727">
        <v>1416204000</v>
      </c>
      <c r="L727" s="20">
        <f t="shared" si="249"/>
        <v>41958.25</v>
      </c>
      <c r="M727" s="20">
        <f t="shared" si="250"/>
        <v>41960.25</v>
      </c>
      <c r="N727" t="b">
        <v>0</v>
      </c>
      <c r="O727" t="b">
        <v>0</v>
      </c>
      <c r="P727" t="s">
        <v>2031</v>
      </c>
      <c r="Q727" s="8">
        <f t="shared" si="248"/>
        <v>0.50398033126293995</v>
      </c>
      <c r="R727" s="14">
        <f t="shared" si="245"/>
        <v>61.01</v>
      </c>
      <c r="S727" s="16" t="str">
        <f>LEFT(P727,5)</f>
        <v>games</v>
      </c>
      <c r="T727" s="16" t="str">
        <f>_xlfn.TEXTAFTER(P727,"/",1,TRUE,TRUE)</f>
        <v>mobile games</v>
      </c>
    </row>
    <row r="728" spans="1:20">
      <c r="A728">
        <v>726</v>
      </c>
      <c r="B728" t="s">
        <v>868</v>
      </c>
      <c r="C728" s="3" t="s">
        <v>869</v>
      </c>
      <c r="D728">
        <v>54300</v>
      </c>
      <c r="E728">
        <v>48227</v>
      </c>
      <c r="F728" s="13" t="s">
        <v>27</v>
      </c>
      <c r="G728">
        <v>524</v>
      </c>
      <c r="H728" t="s">
        <v>2000</v>
      </c>
      <c r="I728" t="s">
        <v>2001</v>
      </c>
      <c r="J728">
        <v>1287982800</v>
      </c>
      <c r="K728">
        <v>1288501200</v>
      </c>
      <c r="L728" s="20">
        <f t="shared" si="249"/>
        <v>40476.208333333336</v>
      </c>
      <c r="M728" s="20">
        <f t="shared" si="250"/>
        <v>40482.208333333336</v>
      </c>
      <c r="N728" t="b">
        <v>0</v>
      </c>
      <c r="O728" t="b">
        <v>1</v>
      </c>
      <c r="P728" t="s">
        <v>2006</v>
      </c>
      <c r="Q728" s="8">
        <f t="shared" si="248"/>
        <v>0.88815837937384901</v>
      </c>
      <c r="R728" s="14">
        <f t="shared" si="245"/>
        <v>92.04</v>
      </c>
      <c r="S728" s="16" t="str">
        <f>LEFT(P728,7)</f>
        <v>theater</v>
      </c>
      <c r="T728" s="16" t="str">
        <f>_xlfn.TEXTAFTER(P728,"/",1,1,1)</f>
        <v>plays</v>
      </c>
    </row>
    <row r="729" spans="1:20">
      <c r="A729">
        <v>727</v>
      </c>
      <c r="B729" t="s">
        <v>1383</v>
      </c>
      <c r="C729" s="3" t="s">
        <v>1384</v>
      </c>
      <c r="D729">
        <v>8900</v>
      </c>
      <c r="E729">
        <v>14685</v>
      </c>
      <c r="F729" s="13" t="s">
        <v>8</v>
      </c>
      <c r="G729">
        <v>181</v>
      </c>
      <c r="H729" t="s">
        <v>2000</v>
      </c>
      <c r="I729" t="s">
        <v>2001</v>
      </c>
      <c r="J729">
        <v>1547964000</v>
      </c>
      <c r="K729">
        <v>1552971600</v>
      </c>
      <c r="L729" s="20">
        <f t="shared" si="249"/>
        <v>43485.25</v>
      </c>
      <c r="M729" s="20">
        <f t="shared" si="250"/>
        <v>43543.208333333328</v>
      </c>
      <c r="N729" t="b">
        <v>0</v>
      </c>
      <c r="O729" t="b">
        <v>0</v>
      </c>
      <c r="P729" t="s">
        <v>2005</v>
      </c>
      <c r="Q729" s="8">
        <f t="shared" si="248"/>
        <v>1.65</v>
      </c>
      <c r="R729" s="14">
        <f t="shared" si="245"/>
        <v>81.13</v>
      </c>
      <c r="S729" s="16" t="str">
        <f>LEFT(P729,10)</f>
        <v>technology</v>
      </c>
      <c r="T729" s="16" t="str">
        <f>_xlfn.TEXTAFTER(P729,"/",1,1,1)</f>
        <v>web</v>
      </c>
    </row>
    <row r="730" spans="1:20" ht="31.5">
      <c r="A730">
        <v>728</v>
      </c>
      <c r="B730" t="s">
        <v>1684</v>
      </c>
      <c r="C730" s="3" t="s">
        <v>1685</v>
      </c>
      <c r="D730">
        <v>4200</v>
      </c>
      <c r="E730">
        <v>735</v>
      </c>
      <c r="F730" s="13" t="s">
        <v>11</v>
      </c>
      <c r="G730">
        <v>10</v>
      </c>
      <c r="H730" t="s">
        <v>2000</v>
      </c>
      <c r="I730" t="s">
        <v>2001</v>
      </c>
      <c r="J730">
        <v>1464152400</v>
      </c>
      <c r="K730">
        <v>1465102800</v>
      </c>
      <c r="L730" s="20">
        <f t="shared" si="249"/>
        <v>42515.208333333328</v>
      </c>
      <c r="M730" s="20">
        <f t="shared" si="250"/>
        <v>42526.208333333328</v>
      </c>
      <c r="N730" t="b">
        <v>0</v>
      </c>
      <c r="O730" t="b">
        <v>0</v>
      </c>
      <c r="P730" t="s">
        <v>2006</v>
      </c>
      <c r="Q730" s="8">
        <f t="shared" si="248"/>
        <v>0.17499999999999999</v>
      </c>
      <c r="R730" s="14">
        <f t="shared" si="245"/>
        <v>73.5</v>
      </c>
      <c r="S730" s="16" t="str">
        <f>LEFT(P730,7)</f>
        <v>theater</v>
      </c>
      <c r="T730" s="16" t="str">
        <f>_xlfn.TEXTAFTER(P730,"/",1,1,1)</f>
        <v>plays</v>
      </c>
    </row>
    <row r="731" spans="1:20" ht="31.5">
      <c r="A731">
        <v>729</v>
      </c>
      <c r="B731" t="s">
        <v>1172</v>
      </c>
      <c r="C731" s="3" t="s">
        <v>1173</v>
      </c>
      <c r="D731">
        <v>5600</v>
      </c>
      <c r="E731">
        <v>10397</v>
      </c>
      <c r="F731" s="13" t="s">
        <v>8</v>
      </c>
      <c r="G731">
        <v>122</v>
      </c>
      <c r="H731" t="s">
        <v>2000</v>
      </c>
      <c r="I731" t="s">
        <v>2001</v>
      </c>
      <c r="J731">
        <v>1359957600</v>
      </c>
      <c r="K731">
        <v>1360130400</v>
      </c>
      <c r="L731" s="20">
        <f t="shared" si="249"/>
        <v>41309.25</v>
      </c>
      <c r="M731" s="20">
        <f t="shared" si="250"/>
        <v>41311.25</v>
      </c>
      <c r="N731" t="b">
        <v>0</v>
      </c>
      <c r="O731" t="b">
        <v>0</v>
      </c>
      <c r="P731" t="s">
        <v>2013</v>
      </c>
      <c r="Q731" s="8">
        <f t="shared" si="248"/>
        <v>1.8566071428571429</v>
      </c>
      <c r="R731" s="14">
        <f t="shared" si="245"/>
        <v>85.22</v>
      </c>
      <c r="S731" s="18" t="str">
        <f>LEFT(P731,12)</f>
        <v>film &amp; video</v>
      </c>
      <c r="T731" s="16" t="str">
        <f>_xlfn.TEXTAFTER(P731,"/",,TRUE,TRUE)</f>
        <v>drama</v>
      </c>
    </row>
    <row r="732" spans="1:20">
      <c r="A732">
        <v>730</v>
      </c>
      <c r="B732" t="s">
        <v>270</v>
      </c>
      <c r="C732" s="3" t="s">
        <v>271</v>
      </c>
      <c r="D732">
        <v>28800</v>
      </c>
      <c r="E732">
        <v>118847</v>
      </c>
      <c r="F732" s="13" t="s">
        <v>8</v>
      </c>
      <c r="G732">
        <v>1071</v>
      </c>
      <c r="H732" t="s">
        <v>1997</v>
      </c>
      <c r="I732" t="s">
        <v>1998</v>
      </c>
      <c r="J732">
        <v>1432357200</v>
      </c>
      <c r="K732">
        <v>1432875600</v>
      </c>
      <c r="L732" s="20">
        <f t="shared" si="249"/>
        <v>42147.208333333328</v>
      </c>
      <c r="M732" s="20">
        <f t="shared" si="250"/>
        <v>42153.208333333328</v>
      </c>
      <c r="N732" t="b">
        <v>0</v>
      </c>
      <c r="O732" t="b">
        <v>0</v>
      </c>
      <c r="P732" t="s">
        <v>2015</v>
      </c>
      <c r="Q732" s="8">
        <f t="shared" si="248"/>
        <v>4.1266319444444441</v>
      </c>
      <c r="R732" s="14">
        <f t="shared" si="245"/>
        <v>110.97</v>
      </c>
      <c r="S732" s="16" t="str">
        <f t="shared" ref="S732:S733" si="255">LEFT(P732,10)</f>
        <v>technology</v>
      </c>
      <c r="T732" s="16" t="str">
        <f t="shared" ref="T732:T733" si="256">_xlfn.TEXTAFTER(P732,"/",1,1,1)</f>
        <v>wearables</v>
      </c>
    </row>
    <row r="733" spans="1:20">
      <c r="A733">
        <v>731</v>
      </c>
      <c r="B733" t="s">
        <v>380</v>
      </c>
      <c r="C733" s="3" t="s">
        <v>381</v>
      </c>
      <c r="D733">
        <v>8000</v>
      </c>
      <c r="E733">
        <v>7220</v>
      </c>
      <c r="F733" s="13" t="s">
        <v>27</v>
      </c>
      <c r="G733">
        <v>219</v>
      </c>
      <c r="H733" t="s">
        <v>2000</v>
      </c>
      <c r="I733" t="s">
        <v>2001</v>
      </c>
      <c r="J733">
        <v>1500786000</v>
      </c>
      <c r="K733">
        <v>1500872400</v>
      </c>
      <c r="L733" s="20">
        <f t="shared" si="249"/>
        <v>42939.208333333328</v>
      </c>
      <c r="M733" s="20">
        <f t="shared" si="250"/>
        <v>42940.208333333328</v>
      </c>
      <c r="N733" t="b">
        <v>0</v>
      </c>
      <c r="O733" t="b">
        <v>0</v>
      </c>
      <c r="P733" t="s">
        <v>2005</v>
      </c>
      <c r="Q733" s="8">
        <f t="shared" si="248"/>
        <v>0.90249999999999997</v>
      </c>
      <c r="R733" s="14">
        <f t="shared" si="245"/>
        <v>32.97</v>
      </c>
      <c r="S733" s="16" t="str">
        <f t="shared" si="255"/>
        <v>technology</v>
      </c>
      <c r="T733" s="16" t="str">
        <f t="shared" si="256"/>
        <v>web</v>
      </c>
    </row>
    <row r="734" spans="1:20">
      <c r="A734">
        <v>732</v>
      </c>
      <c r="B734" t="s">
        <v>592</v>
      </c>
      <c r="C734" s="3" t="s">
        <v>593</v>
      </c>
      <c r="D734">
        <v>117000</v>
      </c>
      <c r="E734">
        <v>107622</v>
      </c>
      <c r="F734" s="13" t="s">
        <v>11</v>
      </c>
      <c r="G734">
        <v>1121</v>
      </c>
      <c r="H734" t="s">
        <v>2000</v>
      </c>
      <c r="I734" t="s">
        <v>2001</v>
      </c>
      <c r="J734">
        <v>1490158800</v>
      </c>
      <c r="K734">
        <v>1492146000</v>
      </c>
      <c r="L734" s="20">
        <f t="shared" si="249"/>
        <v>42816.208333333328</v>
      </c>
      <c r="M734" s="20">
        <f t="shared" si="250"/>
        <v>42839.208333333328</v>
      </c>
      <c r="N734" t="b">
        <v>0</v>
      </c>
      <c r="O734" t="b">
        <v>1</v>
      </c>
      <c r="P734" t="s">
        <v>2002</v>
      </c>
      <c r="Q734" s="8">
        <f t="shared" si="248"/>
        <v>0.91984615384615387</v>
      </c>
      <c r="R734" s="14">
        <f t="shared" si="245"/>
        <v>96.01</v>
      </c>
      <c r="S734" s="16" t="str">
        <f t="shared" ref="S734:S735" si="257">LEFT(P734,5)</f>
        <v>music</v>
      </c>
      <c r="T734" s="16" t="str">
        <f t="shared" ref="T734:T735" si="258">_xlfn.TEXTAFTER(P734,"/",1)</f>
        <v>rock</v>
      </c>
    </row>
    <row r="735" spans="1:20">
      <c r="A735">
        <v>733</v>
      </c>
      <c r="B735" t="s">
        <v>1049</v>
      </c>
      <c r="C735" s="3" t="s">
        <v>1050</v>
      </c>
      <c r="D735">
        <v>15800</v>
      </c>
      <c r="E735">
        <v>83267</v>
      </c>
      <c r="F735" s="13" t="s">
        <v>8</v>
      </c>
      <c r="G735">
        <v>980</v>
      </c>
      <c r="H735" t="s">
        <v>2000</v>
      </c>
      <c r="I735" t="s">
        <v>2001</v>
      </c>
      <c r="J735">
        <v>1406178000</v>
      </c>
      <c r="K735">
        <v>1407301200</v>
      </c>
      <c r="L735" s="20">
        <f t="shared" si="249"/>
        <v>41844.208333333336</v>
      </c>
      <c r="M735" s="20">
        <f t="shared" si="250"/>
        <v>41857.208333333336</v>
      </c>
      <c r="N735" t="b">
        <v>0</v>
      </c>
      <c r="O735" t="b">
        <v>0</v>
      </c>
      <c r="P735" t="s">
        <v>2027</v>
      </c>
      <c r="Q735" s="8">
        <f t="shared" si="248"/>
        <v>5.2700632911392402</v>
      </c>
      <c r="R735" s="14">
        <f t="shared" si="245"/>
        <v>84.97</v>
      </c>
      <c r="S735" s="16" t="str">
        <f t="shared" si="257"/>
        <v>music</v>
      </c>
      <c r="T735" s="16" t="str">
        <f t="shared" si="258"/>
        <v>metal</v>
      </c>
    </row>
    <row r="736" spans="1:20">
      <c r="A736">
        <v>734</v>
      </c>
      <c r="B736" t="s">
        <v>1691</v>
      </c>
      <c r="C736" s="3" t="s">
        <v>1692</v>
      </c>
      <c r="D736">
        <v>4200</v>
      </c>
      <c r="E736">
        <v>13404</v>
      </c>
      <c r="F736" s="13" t="s">
        <v>8</v>
      </c>
      <c r="G736">
        <v>536</v>
      </c>
      <c r="H736" t="s">
        <v>2000</v>
      </c>
      <c r="I736" t="s">
        <v>2001</v>
      </c>
      <c r="J736">
        <v>1485583200</v>
      </c>
      <c r="K736">
        <v>1486620000</v>
      </c>
      <c r="L736" s="20">
        <f t="shared" si="249"/>
        <v>42763.25</v>
      </c>
      <c r="M736" s="20">
        <f t="shared" si="250"/>
        <v>42775.25</v>
      </c>
      <c r="N736" t="b">
        <v>0</v>
      </c>
      <c r="O736" t="b">
        <v>1</v>
      </c>
      <c r="P736" t="s">
        <v>2006</v>
      </c>
      <c r="Q736" s="8">
        <f t="shared" si="248"/>
        <v>3.1914285714285713</v>
      </c>
      <c r="R736" s="14">
        <f t="shared" si="245"/>
        <v>25.01</v>
      </c>
      <c r="S736" s="16" t="str">
        <f>LEFT(P736,7)</f>
        <v>theater</v>
      </c>
      <c r="T736" s="16" t="str">
        <f>_xlfn.TEXTAFTER(P736,"/",1,1,1)</f>
        <v>plays</v>
      </c>
    </row>
    <row r="737" spans="1:20" ht="31.5">
      <c r="A737">
        <v>735</v>
      </c>
      <c r="B737" t="s">
        <v>248</v>
      </c>
      <c r="C737" s="3" t="s">
        <v>249</v>
      </c>
      <c r="D737">
        <v>37100</v>
      </c>
      <c r="E737">
        <v>131404</v>
      </c>
      <c r="F737" s="13" t="s">
        <v>8</v>
      </c>
      <c r="G737">
        <v>1991</v>
      </c>
      <c r="H737" t="s">
        <v>2000</v>
      </c>
      <c r="I737" t="s">
        <v>2001</v>
      </c>
      <c r="J737">
        <v>1459314000</v>
      </c>
      <c r="K737">
        <v>1459918800</v>
      </c>
      <c r="L737" s="20">
        <f t="shared" si="249"/>
        <v>42459.208333333328</v>
      </c>
      <c r="M737" s="20">
        <f t="shared" si="250"/>
        <v>42466.208333333328</v>
      </c>
      <c r="N737" t="b">
        <v>0</v>
      </c>
      <c r="O737" t="b">
        <v>0</v>
      </c>
      <c r="P737" t="s">
        <v>2025</v>
      </c>
      <c r="Q737" s="8">
        <f t="shared" si="248"/>
        <v>3.5418867924528303</v>
      </c>
      <c r="R737" s="14">
        <f t="shared" si="245"/>
        <v>66</v>
      </c>
      <c r="S737" s="16" t="str">
        <f>LEFT(P737,11)</f>
        <v>photography</v>
      </c>
      <c r="T737" s="16" t="str">
        <f>_xlfn.TEXTAFTER(P737,"/",1,1,1)</f>
        <v>photography books</v>
      </c>
    </row>
    <row r="738" spans="1:20">
      <c r="A738">
        <v>736</v>
      </c>
      <c r="B738" t="s">
        <v>1593</v>
      </c>
      <c r="C738" s="3" t="s">
        <v>1594</v>
      </c>
      <c r="D738">
        <v>7700</v>
      </c>
      <c r="E738">
        <v>2533</v>
      </c>
      <c r="F738" s="13" t="s">
        <v>27</v>
      </c>
      <c r="G738">
        <v>29</v>
      </c>
      <c r="H738" t="s">
        <v>2000</v>
      </c>
      <c r="I738" t="s">
        <v>2001</v>
      </c>
      <c r="J738">
        <v>1424412000</v>
      </c>
      <c r="K738">
        <v>1424757600</v>
      </c>
      <c r="L738" s="20">
        <f t="shared" si="249"/>
        <v>42055.25</v>
      </c>
      <c r="M738" s="20">
        <f t="shared" si="250"/>
        <v>42059.25</v>
      </c>
      <c r="N738" t="b">
        <v>0</v>
      </c>
      <c r="O738" t="b">
        <v>0</v>
      </c>
      <c r="P738" t="s">
        <v>2016</v>
      </c>
      <c r="Q738" s="8">
        <f t="shared" si="248"/>
        <v>0.32896103896103895</v>
      </c>
      <c r="R738" s="14">
        <f t="shared" si="245"/>
        <v>87.34</v>
      </c>
      <c r="S738" s="16" t="str">
        <f>LEFT(P738,10)</f>
        <v>publishing</v>
      </c>
      <c r="T738" s="16" t="str">
        <f>_xlfn.TEXTAFTER(P738,"/",1,1,1)</f>
        <v>nonfiction</v>
      </c>
    </row>
    <row r="739" spans="1:20" ht="31.5">
      <c r="A739">
        <v>737</v>
      </c>
      <c r="B739" t="s">
        <v>572</v>
      </c>
      <c r="C739" s="3" t="s">
        <v>573</v>
      </c>
      <c r="D739">
        <v>3700</v>
      </c>
      <c r="E739">
        <v>5028</v>
      </c>
      <c r="F739" s="13" t="s">
        <v>8</v>
      </c>
      <c r="G739">
        <v>180</v>
      </c>
      <c r="H739" t="s">
        <v>2000</v>
      </c>
      <c r="I739" t="s">
        <v>2001</v>
      </c>
      <c r="J739">
        <v>1478844000</v>
      </c>
      <c r="K739">
        <v>1479880800</v>
      </c>
      <c r="L739" s="20">
        <f t="shared" si="249"/>
        <v>42685.25</v>
      </c>
      <c r="M739" s="20">
        <f t="shared" si="250"/>
        <v>42697.25</v>
      </c>
      <c r="N739" t="b">
        <v>0</v>
      </c>
      <c r="O739" t="b">
        <v>0</v>
      </c>
      <c r="P739" t="s">
        <v>2014</v>
      </c>
      <c r="Q739" s="8">
        <f t="shared" si="248"/>
        <v>1.358918918918919</v>
      </c>
      <c r="R739" s="14">
        <f t="shared" si="245"/>
        <v>27.93</v>
      </c>
      <c r="S739" s="16" t="str">
        <f>LEFT(P739,5)</f>
        <v>music</v>
      </c>
      <c r="T739" s="16" t="str">
        <f>_xlfn.TEXTAFTER(P739,"/",1)</f>
        <v>indie rock</v>
      </c>
    </row>
    <row r="740" spans="1:20">
      <c r="A740">
        <v>738</v>
      </c>
      <c r="B740" t="s">
        <v>555</v>
      </c>
      <c r="C740" s="3" t="s">
        <v>556</v>
      </c>
      <c r="D740">
        <v>74700</v>
      </c>
      <c r="E740">
        <v>1557</v>
      </c>
      <c r="F740" s="13" t="s">
        <v>11</v>
      </c>
      <c r="G740">
        <v>15</v>
      </c>
      <c r="H740" t="s">
        <v>2000</v>
      </c>
      <c r="I740" t="s">
        <v>2001</v>
      </c>
      <c r="J740">
        <v>1416117600</v>
      </c>
      <c r="K740">
        <v>1418018400</v>
      </c>
      <c r="L740" s="20">
        <f t="shared" si="249"/>
        <v>41959.25</v>
      </c>
      <c r="M740" s="20">
        <f t="shared" si="250"/>
        <v>41981.25</v>
      </c>
      <c r="N740" t="b">
        <v>0</v>
      </c>
      <c r="O740" t="b">
        <v>1</v>
      </c>
      <c r="P740" t="s">
        <v>2006</v>
      </c>
      <c r="Q740" s="8">
        <f t="shared" si="248"/>
        <v>2.0843373493975904E-2</v>
      </c>
      <c r="R740" s="14">
        <f t="shared" si="245"/>
        <v>103.8</v>
      </c>
      <c r="S740" s="16" t="str">
        <f>LEFT(P740,7)</f>
        <v>theater</v>
      </c>
      <c r="T740" s="16" t="str">
        <f>_xlfn.TEXTAFTER(P740,"/",1,1,1)</f>
        <v>plays</v>
      </c>
    </row>
    <row r="741" spans="1:20">
      <c r="A741">
        <v>739</v>
      </c>
      <c r="B741" t="s">
        <v>1130</v>
      </c>
      <c r="C741" s="3" t="s">
        <v>1131</v>
      </c>
      <c r="D741">
        <v>10000</v>
      </c>
      <c r="E741">
        <v>6100</v>
      </c>
      <c r="F741" s="13" t="s">
        <v>11</v>
      </c>
      <c r="G741">
        <v>191</v>
      </c>
      <c r="H741" t="s">
        <v>2000</v>
      </c>
      <c r="I741" t="s">
        <v>2001</v>
      </c>
      <c r="J741">
        <v>1340946000</v>
      </c>
      <c r="K741">
        <v>1341032400</v>
      </c>
      <c r="L741" s="20">
        <f t="shared" si="249"/>
        <v>41089.208333333336</v>
      </c>
      <c r="M741" s="20">
        <f t="shared" si="250"/>
        <v>41090.208333333336</v>
      </c>
      <c r="N741" t="b">
        <v>0</v>
      </c>
      <c r="O741" t="b">
        <v>0</v>
      </c>
      <c r="P741" t="s">
        <v>2014</v>
      </c>
      <c r="Q741" s="8">
        <f t="shared" si="248"/>
        <v>0.61</v>
      </c>
      <c r="R741" s="14">
        <f t="shared" si="245"/>
        <v>31.94</v>
      </c>
      <c r="S741" s="16" t="str">
        <f>LEFT(P741,5)</f>
        <v>music</v>
      </c>
      <c r="T741" s="16" t="str">
        <f>_xlfn.TEXTAFTER(P741,"/",1)</f>
        <v>indie rock</v>
      </c>
    </row>
    <row r="742" spans="1:20">
      <c r="A742">
        <v>740</v>
      </c>
      <c r="B742" t="s">
        <v>1236</v>
      </c>
      <c r="C742" s="3" t="s">
        <v>1237</v>
      </c>
      <c r="D742">
        <v>5300</v>
      </c>
      <c r="E742">
        <v>1592</v>
      </c>
      <c r="F742" s="13" t="s">
        <v>11</v>
      </c>
      <c r="G742">
        <v>16</v>
      </c>
      <c r="H742" t="s">
        <v>2000</v>
      </c>
      <c r="I742" t="s">
        <v>2001</v>
      </c>
      <c r="J742">
        <v>1486101600</v>
      </c>
      <c r="K742">
        <v>1486360800</v>
      </c>
      <c r="L742" s="20">
        <f t="shared" si="249"/>
        <v>42769.25</v>
      </c>
      <c r="M742" s="20">
        <f t="shared" si="250"/>
        <v>42772.25</v>
      </c>
      <c r="N742" t="b">
        <v>0</v>
      </c>
      <c r="O742" t="b">
        <v>0</v>
      </c>
      <c r="P742" t="s">
        <v>2006</v>
      </c>
      <c r="Q742" s="8">
        <f t="shared" si="248"/>
        <v>0.30037735849056602</v>
      </c>
      <c r="R742" s="14">
        <f t="shared" si="245"/>
        <v>99.5</v>
      </c>
      <c r="S742" s="16" t="str">
        <f t="shared" ref="S742:S743" si="259">LEFT(P742,7)</f>
        <v>theater</v>
      </c>
      <c r="T742" s="16" t="str">
        <f t="shared" ref="T742:T743" si="260">_xlfn.TEXTAFTER(P742,"/",1,1,1)</f>
        <v>plays</v>
      </c>
    </row>
    <row r="743" spans="1:20">
      <c r="A743">
        <v>741</v>
      </c>
      <c r="B743" t="s">
        <v>561</v>
      </c>
      <c r="C743" s="3" t="s">
        <v>562</v>
      </c>
      <c r="D743">
        <v>1200</v>
      </c>
      <c r="E743">
        <v>14150</v>
      </c>
      <c r="F743" s="13" t="s">
        <v>8</v>
      </c>
      <c r="G743">
        <v>130</v>
      </c>
      <c r="H743" t="s">
        <v>2000</v>
      </c>
      <c r="I743" t="s">
        <v>2001</v>
      </c>
      <c r="J743">
        <v>1274590800</v>
      </c>
      <c r="K743">
        <v>1274677200</v>
      </c>
      <c r="L743" s="20">
        <f t="shared" si="249"/>
        <v>40321.208333333336</v>
      </c>
      <c r="M743" s="20">
        <f t="shared" si="250"/>
        <v>40322.208333333336</v>
      </c>
      <c r="N743" t="b">
        <v>0</v>
      </c>
      <c r="O743" t="b">
        <v>0</v>
      </c>
      <c r="P743" t="s">
        <v>2006</v>
      </c>
      <c r="Q743" s="8">
        <f t="shared" si="248"/>
        <v>11.791666666666666</v>
      </c>
      <c r="R743" s="14">
        <f t="shared" si="245"/>
        <v>108.85</v>
      </c>
      <c r="S743" s="16" t="str">
        <f t="shared" si="259"/>
        <v>theater</v>
      </c>
      <c r="T743" s="16" t="str">
        <f t="shared" si="260"/>
        <v>plays</v>
      </c>
    </row>
    <row r="744" spans="1:20">
      <c r="A744">
        <v>742</v>
      </c>
      <c r="B744" t="s">
        <v>1866</v>
      </c>
      <c r="C744" s="3" t="s">
        <v>1867</v>
      </c>
      <c r="D744">
        <v>1200</v>
      </c>
      <c r="E744">
        <v>13513</v>
      </c>
      <c r="F744" s="13" t="s">
        <v>8</v>
      </c>
      <c r="G744">
        <v>122</v>
      </c>
      <c r="H744" t="s">
        <v>2000</v>
      </c>
      <c r="I744" t="s">
        <v>2001</v>
      </c>
      <c r="J744">
        <v>1263880800</v>
      </c>
      <c r="K744">
        <v>1267509600</v>
      </c>
      <c r="L744" s="20">
        <f t="shared" si="249"/>
        <v>40197.25</v>
      </c>
      <c r="M744" s="20">
        <f t="shared" si="250"/>
        <v>40239.25</v>
      </c>
      <c r="N744" t="b">
        <v>0</v>
      </c>
      <c r="O744" t="b">
        <v>0</v>
      </c>
      <c r="P744" t="s">
        <v>2012</v>
      </c>
      <c r="Q744" s="8">
        <f t="shared" si="248"/>
        <v>11.260833333333334</v>
      </c>
      <c r="R744" s="14">
        <f t="shared" si="245"/>
        <v>110.76</v>
      </c>
      <c r="S744" s="16" t="str">
        <f>LEFT(P744,5)</f>
        <v>music</v>
      </c>
      <c r="T744" s="16" t="str">
        <f>_xlfn.TEXTAFTER(P744,"/",1)</f>
        <v>electric music</v>
      </c>
    </row>
    <row r="745" spans="1:20" ht="31.5">
      <c r="A745">
        <v>743</v>
      </c>
      <c r="B745" t="s">
        <v>316</v>
      </c>
      <c r="C745" s="3" t="s">
        <v>317</v>
      </c>
      <c r="D745">
        <v>3900</v>
      </c>
      <c r="E745">
        <v>504</v>
      </c>
      <c r="F745" s="13" t="s">
        <v>11</v>
      </c>
      <c r="G745">
        <v>17</v>
      </c>
      <c r="H745" t="s">
        <v>2000</v>
      </c>
      <c r="I745" t="s">
        <v>2001</v>
      </c>
      <c r="J745">
        <v>1445403600</v>
      </c>
      <c r="K745">
        <v>1445922000</v>
      </c>
      <c r="L745" s="20">
        <f t="shared" si="249"/>
        <v>42298.208333333328</v>
      </c>
      <c r="M745" s="20">
        <f t="shared" si="250"/>
        <v>42304.208333333328</v>
      </c>
      <c r="N745" t="b">
        <v>0</v>
      </c>
      <c r="O745" t="b">
        <v>1</v>
      </c>
      <c r="P745" t="s">
        <v>2006</v>
      </c>
      <c r="Q745" s="8">
        <f t="shared" si="248"/>
        <v>0.12923076923076923</v>
      </c>
      <c r="R745" s="14">
        <f t="shared" si="245"/>
        <v>29.65</v>
      </c>
      <c r="S745" s="16" t="str">
        <f t="shared" ref="S745:S746" si="261">LEFT(P745,7)</f>
        <v>theater</v>
      </c>
      <c r="T745" s="16" t="str">
        <f t="shared" ref="T745:T746" si="262">_xlfn.TEXTAFTER(P745,"/",1,1,1)</f>
        <v>plays</v>
      </c>
    </row>
    <row r="746" spans="1:20">
      <c r="A746">
        <v>744</v>
      </c>
      <c r="B746" t="s">
        <v>503</v>
      </c>
      <c r="C746" s="3" t="s">
        <v>504</v>
      </c>
      <c r="D746">
        <v>2000</v>
      </c>
      <c r="E746">
        <v>14240</v>
      </c>
      <c r="F746" s="13" t="s">
        <v>8</v>
      </c>
      <c r="G746">
        <v>140</v>
      </c>
      <c r="H746" t="s">
        <v>2000</v>
      </c>
      <c r="I746" t="s">
        <v>2001</v>
      </c>
      <c r="J746">
        <v>1533877200</v>
      </c>
      <c r="K746">
        <v>1534050000</v>
      </c>
      <c r="L746" s="20">
        <f t="shared" si="249"/>
        <v>43322.208333333328</v>
      </c>
      <c r="M746" s="20">
        <f t="shared" si="250"/>
        <v>43324.208333333328</v>
      </c>
      <c r="N746" t="b">
        <v>0</v>
      </c>
      <c r="O746" t="b">
        <v>1</v>
      </c>
      <c r="P746" t="s">
        <v>2006</v>
      </c>
      <c r="Q746" s="8">
        <f t="shared" si="248"/>
        <v>7.12</v>
      </c>
      <c r="R746" s="14">
        <f t="shared" si="245"/>
        <v>101.71</v>
      </c>
      <c r="S746" s="16" t="str">
        <f t="shared" si="261"/>
        <v>theater</v>
      </c>
      <c r="T746" s="16" t="str">
        <f t="shared" si="262"/>
        <v>plays</v>
      </c>
    </row>
    <row r="747" spans="1:20" ht="31.5">
      <c r="A747">
        <v>745</v>
      </c>
      <c r="B747" t="s">
        <v>747</v>
      </c>
      <c r="C747" s="3" t="s">
        <v>748</v>
      </c>
      <c r="D747">
        <v>6900</v>
      </c>
      <c r="E747">
        <v>2091</v>
      </c>
      <c r="F747" s="13" t="s">
        <v>11</v>
      </c>
      <c r="G747">
        <v>34</v>
      </c>
      <c r="H747" t="s">
        <v>2000</v>
      </c>
      <c r="I747" t="s">
        <v>2001</v>
      </c>
      <c r="J747">
        <v>1275195600</v>
      </c>
      <c r="K747">
        <v>1277528400</v>
      </c>
      <c r="L747" s="20">
        <f t="shared" si="249"/>
        <v>40328.208333333336</v>
      </c>
      <c r="M747" s="20">
        <f t="shared" si="250"/>
        <v>40355.208333333336</v>
      </c>
      <c r="N747" t="b">
        <v>0</v>
      </c>
      <c r="O747" t="b">
        <v>0</v>
      </c>
      <c r="P747" t="s">
        <v>2015</v>
      </c>
      <c r="Q747" s="8">
        <f t="shared" si="248"/>
        <v>0.30304347826086958</v>
      </c>
      <c r="R747" s="14">
        <f t="shared" si="245"/>
        <v>61.5</v>
      </c>
      <c r="S747" s="16" t="str">
        <f t="shared" ref="S747:S748" si="263">LEFT(P747,10)</f>
        <v>technology</v>
      </c>
      <c r="T747" s="16" t="str">
        <f t="shared" ref="T747:T748" si="264">_xlfn.TEXTAFTER(P747,"/",1,1,1)</f>
        <v>wearables</v>
      </c>
    </row>
    <row r="748" spans="1:20">
      <c r="A748">
        <v>746</v>
      </c>
      <c r="B748" t="s">
        <v>461</v>
      </c>
      <c r="C748" s="3" t="s">
        <v>462</v>
      </c>
      <c r="D748">
        <v>55800</v>
      </c>
      <c r="E748">
        <v>118580</v>
      </c>
      <c r="F748" s="13" t="s">
        <v>8</v>
      </c>
      <c r="G748">
        <v>3388</v>
      </c>
      <c r="H748" t="s">
        <v>2000</v>
      </c>
      <c r="I748" t="s">
        <v>2001</v>
      </c>
      <c r="J748">
        <v>1318136400</v>
      </c>
      <c r="K748">
        <v>1318568400</v>
      </c>
      <c r="L748" s="20">
        <f t="shared" si="249"/>
        <v>40825.208333333336</v>
      </c>
      <c r="M748" s="20">
        <f t="shared" si="250"/>
        <v>40830.208333333336</v>
      </c>
      <c r="N748" t="b">
        <v>0</v>
      </c>
      <c r="O748" t="b">
        <v>0</v>
      </c>
      <c r="P748" t="s">
        <v>2005</v>
      </c>
      <c r="Q748" s="8">
        <f t="shared" si="248"/>
        <v>2.1250896057347672</v>
      </c>
      <c r="R748" s="14">
        <f t="shared" si="245"/>
        <v>35</v>
      </c>
      <c r="S748" s="16" t="str">
        <f t="shared" si="263"/>
        <v>technology</v>
      </c>
      <c r="T748" s="16" t="str">
        <f t="shared" si="264"/>
        <v>web</v>
      </c>
    </row>
    <row r="749" spans="1:20">
      <c r="A749">
        <v>747</v>
      </c>
      <c r="B749" t="s">
        <v>632</v>
      </c>
      <c r="C749" s="3" t="s">
        <v>633</v>
      </c>
      <c r="D749">
        <v>4900</v>
      </c>
      <c r="E749">
        <v>11214</v>
      </c>
      <c r="F749" s="13" t="s">
        <v>8</v>
      </c>
      <c r="G749">
        <v>280</v>
      </c>
      <c r="H749" t="s">
        <v>2000</v>
      </c>
      <c r="I749" t="s">
        <v>2001</v>
      </c>
      <c r="J749">
        <v>1283403600</v>
      </c>
      <c r="K749">
        <v>1284354000</v>
      </c>
      <c r="L749" s="20">
        <f t="shared" si="249"/>
        <v>40423.208333333336</v>
      </c>
      <c r="M749" s="20">
        <f t="shared" si="250"/>
        <v>40434.208333333336</v>
      </c>
      <c r="N749" t="b">
        <v>0</v>
      </c>
      <c r="O749" t="b">
        <v>0</v>
      </c>
      <c r="P749" t="s">
        <v>2006</v>
      </c>
      <c r="Q749" s="8">
        <f t="shared" si="248"/>
        <v>2.2885714285714287</v>
      </c>
      <c r="R749" s="14">
        <f t="shared" si="245"/>
        <v>40.049999999999997</v>
      </c>
      <c r="S749" s="16" t="str">
        <f>LEFT(P749,7)</f>
        <v>theater</v>
      </c>
      <c r="T749" s="16" t="str">
        <f>_xlfn.TEXTAFTER(P749,"/",1,1,1)</f>
        <v>plays</v>
      </c>
    </row>
    <row r="750" spans="1:20">
      <c r="A750">
        <v>748</v>
      </c>
      <c r="B750" t="s">
        <v>1074</v>
      </c>
      <c r="C750" s="3" t="s">
        <v>1075</v>
      </c>
      <c r="D750">
        <v>194900</v>
      </c>
      <c r="E750">
        <v>68137</v>
      </c>
      <c r="F750" s="13" t="s">
        <v>27</v>
      </c>
      <c r="G750">
        <v>614</v>
      </c>
      <c r="H750" t="s">
        <v>2000</v>
      </c>
      <c r="I750" t="s">
        <v>2001</v>
      </c>
      <c r="J750">
        <v>1267423200</v>
      </c>
      <c r="K750">
        <v>1269579600</v>
      </c>
      <c r="L750" s="20">
        <f t="shared" si="249"/>
        <v>40238.25</v>
      </c>
      <c r="M750" s="20">
        <f t="shared" si="250"/>
        <v>40263.208333333336</v>
      </c>
      <c r="N750" t="b">
        <v>0</v>
      </c>
      <c r="O750" t="b">
        <v>1</v>
      </c>
      <c r="P750" t="s">
        <v>2017</v>
      </c>
      <c r="Q750" s="8">
        <f t="shared" si="248"/>
        <v>0.34959979476654696</v>
      </c>
      <c r="R750" s="14">
        <f t="shared" si="245"/>
        <v>110.97</v>
      </c>
      <c r="S750" s="18" t="str">
        <f>LEFT(P750,12)</f>
        <v>film &amp; video</v>
      </c>
      <c r="T750" s="16" t="str">
        <f>_xlfn.TEXTAFTER(P750,"/",,TRUE,TRUE)</f>
        <v>animation</v>
      </c>
    </row>
    <row r="751" spans="1:20">
      <c r="A751">
        <v>749</v>
      </c>
      <c r="B751" t="s">
        <v>813</v>
      </c>
      <c r="C751" s="3" t="s">
        <v>814</v>
      </c>
      <c r="D751">
        <v>8600</v>
      </c>
      <c r="E751">
        <v>13527</v>
      </c>
      <c r="F751" s="13" t="s">
        <v>8</v>
      </c>
      <c r="G751">
        <v>366</v>
      </c>
      <c r="H751" t="s">
        <v>2022</v>
      </c>
      <c r="I751" t="s">
        <v>2023</v>
      </c>
      <c r="J751">
        <v>1412744400</v>
      </c>
      <c r="K751">
        <v>1413781200</v>
      </c>
      <c r="L751" s="20">
        <f t="shared" si="249"/>
        <v>41920.208333333336</v>
      </c>
      <c r="M751" s="20">
        <f t="shared" si="250"/>
        <v>41932.208333333336</v>
      </c>
      <c r="N751" t="b">
        <v>0</v>
      </c>
      <c r="O751" t="b">
        <v>1</v>
      </c>
      <c r="P751" t="s">
        <v>2015</v>
      </c>
      <c r="Q751" s="8">
        <f t="shared" si="248"/>
        <v>1.5729069767441861</v>
      </c>
      <c r="R751" s="14">
        <f t="shared" si="245"/>
        <v>36.96</v>
      </c>
      <c r="S751" s="16" t="str">
        <f>LEFT(P751,10)</f>
        <v>technology</v>
      </c>
      <c r="T751" s="16" t="str">
        <f>_xlfn.TEXTAFTER(P751,"/",1,1,1)</f>
        <v>wearables</v>
      </c>
    </row>
    <row r="752" spans="1:20">
      <c r="A752">
        <v>750</v>
      </c>
      <c r="B752" t="s">
        <v>1396</v>
      </c>
      <c r="C752" s="3" t="s">
        <v>1397</v>
      </c>
      <c r="D752">
        <v>100</v>
      </c>
      <c r="E752">
        <v>1</v>
      </c>
      <c r="F752" s="13" t="s">
        <v>11</v>
      </c>
      <c r="G752">
        <v>1</v>
      </c>
      <c r="H752" t="s">
        <v>2009</v>
      </c>
      <c r="I752" t="s">
        <v>2010</v>
      </c>
      <c r="J752">
        <v>1277960400</v>
      </c>
      <c r="K752">
        <v>1280120400</v>
      </c>
      <c r="L752" s="20">
        <f t="shared" si="249"/>
        <v>40360.208333333336</v>
      </c>
      <c r="M752" s="20">
        <f t="shared" si="250"/>
        <v>40385.208333333336</v>
      </c>
      <c r="N752" t="b">
        <v>0</v>
      </c>
      <c r="O752" t="b">
        <v>0</v>
      </c>
      <c r="P752" t="s">
        <v>2012</v>
      </c>
      <c r="Q752" s="8">
        <f t="shared" si="248"/>
        <v>0.01</v>
      </c>
      <c r="R752" s="14">
        <f t="shared" si="245"/>
        <v>1</v>
      </c>
      <c r="S752" s="16" t="str">
        <f>LEFT(P752,5)</f>
        <v>music</v>
      </c>
      <c r="T752" s="16" t="str">
        <f>_xlfn.TEXTAFTER(P752,"/",1)</f>
        <v>electric music</v>
      </c>
    </row>
    <row r="753" spans="1:20">
      <c r="A753">
        <v>751</v>
      </c>
      <c r="B753" t="s">
        <v>949</v>
      </c>
      <c r="C753" s="3" t="s">
        <v>950</v>
      </c>
      <c r="D753">
        <v>3600</v>
      </c>
      <c r="E753">
        <v>8363</v>
      </c>
      <c r="F753" s="13" t="s">
        <v>8</v>
      </c>
      <c r="G753">
        <v>270</v>
      </c>
      <c r="H753" t="s">
        <v>2000</v>
      </c>
      <c r="I753" t="s">
        <v>2001</v>
      </c>
      <c r="J753">
        <v>1458190800</v>
      </c>
      <c r="K753">
        <v>1459486800</v>
      </c>
      <c r="L753" s="20">
        <f t="shared" si="249"/>
        <v>42446.208333333328</v>
      </c>
      <c r="M753" s="20">
        <f t="shared" si="250"/>
        <v>42461.208333333328</v>
      </c>
      <c r="N753" t="b">
        <v>1</v>
      </c>
      <c r="O753" t="b">
        <v>1</v>
      </c>
      <c r="P753" t="s">
        <v>2016</v>
      </c>
      <c r="Q753" s="8">
        <f t="shared" si="248"/>
        <v>2.3230555555555554</v>
      </c>
      <c r="R753" s="14">
        <f t="shared" si="245"/>
        <v>30.97</v>
      </c>
      <c r="S753" s="16" t="str">
        <f>LEFT(P753,10)</f>
        <v>publishing</v>
      </c>
      <c r="T753" s="16" t="str">
        <f>_xlfn.TEXTAFTER(P753,"/",1,1,1)</f>
        <v>nonfiction</v>
      </c>
    </row>
    <row r="754" spans="1:20">
      <c r="A754">
        <v>752</v>
      </c>
      <c r="B754" t="s">
        <v>1013</v>
      </c>
      <c r="C754" s="3" t="s">
        <v>1014</v>
      </c>
      <c r="D754">
        <v>5800</v>
      </c>
      <c r="E754">
        <v>5362</v>
      </c>
      <c r="F754" s="13" t="s">
        <v>27</v>
      </c>
      <c r="G754">
        <v>114</v>
      </c>
      <c r="H754" t="s">
        <v>2000</v>
      </c>
      <c r="I754" t="s">
        <v>2001</v>
      </c>
      <c r="J754">
        <v>1280984400</v>
      </c>
      <c r="K754">
        <v>1282539600</v>
      </c>
      <c r="L754" s="20">
        <f t="shared" si="249"/>
        <v>40395.208333333336</v>
      </c>
      <c r="M754" s="20">
        <f t="shared" si="250"/>
        <v>40413.208333333336</v>
      </c>
      <c r="N754" t="b">
        <v>0</v>
      </c>
      <c r="O754" t="b">
        <v>1</v>
      </c>
      <c r="P754" t="s">
        <v>2006</v>
      </c>
      <c r="Q754" s="8">
        <f t="shared" si="248"/>
        <v>0.92448275862068963</v>
      </c>
      <c r="R754" s="14">
        <f t="shared" si="245"/>
        <v>47.04</v>
      </c>
      <c r="S754" s="16" t="str">
        <f>LEFT(P754,7)</f>
        <v>theater</v>
      </c>
      <c r="T754" s="16" t="str">
        <f>_xlfn.TEXTAFTER(P754,"/",1,1,1)</f>
        <v>plays</v>
      </c>
    </row>
    <row r="755" spans="1:20">
      <c r="A755">
        <v>753</v>
      </c>
      <c r="B755" t="s">
        <v>640</v>
      </c>
      <c r="C755" s="3" t="s">
        <v>641</v>
      </c>
      <c r="D755">
        <v>4700</v>
      </c>
      <c r="E755">
        <v>12065</v>
      </c>
      <c r="F755" s="13" t="s">
        <v>8</v>
      </c>
      <c r="G755">
        <v>137</v>
      </c>
      <c r="H755" t="s">
        <v>2000</v>
      </c>
      <c r="I755" t="s">
        <v>2001</v>
      </c>
      <c r="J755">
        <v>1274590800</v>
      </c>
      <c r="K755">
        <v>1275886800</v>
      </c>
      <c r="L755" s="20">
        <f t="shared" si="249"/>
        <v>40321.208333333336</v>
      </c>
      <c r="M755" s="20">
        <f t="shared" si="250"/>
        <v>40336.208333333336</v>
      </c>
      <c r="N755" t="b">
        <v>0</v>
      </c>
      <c r="O755" t="b">
        <v>0</v>
      </c>
      <c r="P755" t="s">
        <v>2025</v>
      </c>
      <c r="Q755" s="8">
        <f t="shared" si="248"/>
        <v>2.5670212765957445</v>
      </c>
      <c r="R755" s="14">
        <f t="shared" si="245"/>
        <v>88.07</v>
      </c>
      <c r="S755" s="16" t="str">
        <f>LEFT(P755,11)</f>
        <v>photography</v>
      </c>
      <c r="T755" s="16" t="str">
        <f>_xlfn.TEXTAFTER(P755,"/",1,1,1)</f>
        <v>photography books</v>
      </c>
    </row>
    <row r="756" spans="1:20">
      <c r="A756">
        <v>754</v>
      </c>
      <c r="B756" t="s">
        <v>1332</v>
      </c>
      <c r="C756" s="3" t="s">
        <v>1333</v>
      </c>
      <c r="D756">
        <v>70400</v>
      </c>
      <c r="E756">
        <v>118603</v>
      </c>
      <c r="F756" s="13" t="s">
        <v>8</v>
      </c>
      <c r="G756">
        <v>3205</v>
      </c>
      <c r="H756" t="s">
        <v>2000</v>
      </c>
      <c r="I756" t="s">
        <v>2001</v>
      </c>
      <c r="J756">
        <v>1351400400</v>
      </c>
      <c r="K756">
        <v>1355983200</v>
      </c>
      <c r="L756" s="20">
        <f t="shared" si="249"/>
        <v>41210.208333333336</v>
      </c>
      <c r="M756" s="20">
        <f t="shared" si="250"/>
        <v>41263.25</v>
      </c>
      <c r="N756" t="b">
        <v>0</v>
      </c>
      <c r="O756" t="b">
        <v>0</v>
      </c>
      <c r="P756" t="s">
        <v>2006</v>
      </c>
      <c r="Q756" s="8">
        <f t="shared" si="248"/>
        <v>1.6847017045454546</v>
      </c>
      <c r="R756" s="14">
        <f t="shared" si="245"/>
        <v>37.01</v>
      </c>
      <c r="S756" s="16" t="str">
        <f t="shared" ref="S756:S758" si="265">LEFT(P756,7)</f>
        <v>theater</v>
      </c>
      <c r="T756" s="16" t="str">
        <f t="shared" ref="T756:T758" si="266">_xlfn.TEXTAFTER(P756,"/",1,1,1)</f>
        <v>plays</v>
      </c>
    </row>
    <row r="757" spans="1:20">
      <c r="A757">
        <v>755</v>
      </c>
      <c r="B757" t="s">
        <v>294</v>
      </c>
      <c r="C757" s="3" t="s">
        <v>295</v>
      </c>
      <c r="D757">
        <v>4500</v>
      </c>
      <c r="E757">
        <v>7496</v>
      </c>
      <c r="F757" s="13" t="s">
        <v>8</v>
      </c>
      <c r="G757">
        <v>288</v>
      </c>
      <c r="H757" t="s">
        <v>2007</v>
      </c>
      <c r="I757" t="s">
        <v>2008</v>
      </c>
      <c r="J757">
        <v>1514354400</v>
      </c>
      <c r="K757">
        <v>1515391200</v>
      </c>
      <c r="L757" s="20">
        <f t="shared" si="249"/>
        <v>43096.25</v>
      </c>
      <c r="M757" s="20">
        <f t="shared" si="250"/>
        <v>43108.25</v>
      </c>
      <c r="N757" t="b">
        <v>0</v>
      </c>
      <c r="O757" t="b">
        <v>1</v>
      </c>
      <c r="P757" t="s">
        <v>2006</v>
      </c>
      <c r="Q757" s="8">
        <f t="shared" si="248"/>
        <v>1.6657777777777778</v>
      </c>
      <c r="R757" s="14">
        <f t="shared" si="245"/>
        <v>26.03</v>
      </c>
      <c r="S757" s="16" t="str">
        <f t="shared" si="265"/>
        <v>theater</v>
      </c>
      <c r="T757" s="16" t="str">
        <f t="shared" si="266"/>
        <v>plays</v>
      </c>
    </row>
    <row r="758" spans="1:20">
      <c r="A758">
        <v>756</v>
      </c>
      <c r="B758" t="s">
        <v>1579</v>
      </c>
      <c r="C758" s="3" t="s">
        <v>1580</v>
      </c>
      <c r="D758">
        <v>1300</v>
      </c>
      <c r="E758">
        <v>10037</v>
      </c>
      <c r="F758" s="13" t="s">
        <v>8</v>
      </c>
      <c r="G758">
        <v>148</v>
      </c>
      <c r="H758" t="s">
        <v>2000</v>
      </c>
      <c r="I758" t="s">
        <v>2001</v>
      </c>
      <c r="J758">
        <v>1421733600</v>
      </c>
      <c r="K758">
        <v>1422252000</v>
      </c>
      <c r="L758" s="20">
        <f t="shared" si="249"/>
        <v>42024.25</v>
      </c>
      <c r="M758" s="20">
        <f t="shared" si="250"/>
        <v>42030.25</v>
      </c>
      <c r="N758" t="b">
        <v>0</v>
      </c>
      <c r="O758" t="b">
        <v>0</v>
      </c>
      <c r="P758" t="s">
        <v>2006</v>
      </c>
      <c r="Q758" s="8">
        <f t="shared" si="248"/>
        <v>7.7207692307692311</v>
      </c>
      <c r="R758" s="14">
        <f t="shared" si="245"/>
        <v>67.819999999999993</v>
      </c>
      <c r="S758" s="16" t="str">
        <f t="shared" si="265"/>
        <v>theater</v>
      </c>
      <c r="T758" s="16" t="str">
        <f t="shared" si="266"/>
        <v>plays</v>
      </c>
    </row>
    <row r="759" spans="1:20">
      <c r="A759">
        <v>757</v>
      </c>
      <c r="B759" t="s">
        <v>254</v>
      </c>
      <c r="C759" s="3" t="s">
        <v>255</v>
      </c>
      <c r="D759">
        <v>1400</v>
      </c>
      <c r="E759">
        <v>5696</v>
      </c>
      <c r="F759" s="13" t="s">
        <v>8</v>
      </c>
      <c r="G759">
        <v>114</v>
      </c>
      <c r="H759" t="s">
        <v>2000</v>
      </c>
      <c r="I759" t="s">
        <v>2001</v>
      </c>
      <c r="J759">
        <v>1305176400</v>
      </c>
      <c r="K759">
        <v>1305522000</v>
      </c>
      <c r="L759" s="20">
        <f t="shared" si="249"/>
        <v>40675.208333333336</v>
      </c>
      <c r="M759" s="20">
        <f t="shared" si="250"/>
        <v>40679.208333333336</v>
      </c>
      <c r="N759" t="b">
        <v>0</v>
      </c>
      <c r="O759" t="b">
        <v>0</v>
      </c>
      <c r="P759" t="s">
        <v>2013</v>
      </c>
      <c r="Q759" s="8">
        <f t="shared" si="248"/>
        <v>4.0685714285714285</v>
      </c>
      <c r="R759" s="14">
        <f t="shared" ref="R759:R822" si="267">ROUND(E759/G759, 2)</f>
        <v>49.96</v>
      </c>
      <c r="S759" s="18" t="str">
        <f>LEFT(P759,12)</f>
        <v>film &amp; video</v>
      </c>
      <c r="T759" s="16" t="str">
        <f>_xlfn.TEXTAFTER(P759,"/",,TRUE,TRUE)</f>
        <v>drama</v>
      </c>
    </row>
    <row r="760" spans="1:20">
      <c r="A760">
        <v>758</v>
      </c>
      <c r="B760" t="s">
        <v>997</v>
      </c>
      <c r="C760" s="3" t="s">
        <v>998</v>
      </c>
      <c r="D760">
        <v>29600</v>
      </c>
      <c r="E760">
        <v>167005</v>
      </c>
      <c r="F760" s="13" t="s">
        <v>8</v>
      </c>
      <c r="G760">
        <v>1518</v>
      </c>
      <c r="H760" t="s">
        <v>1997</v>
      </c>
      <c r="I760" t="s">
        <v>1998</v>
      </c>
      <c r="J760">
        <v>1414126800</v>
      </c>
      <c r="K760">
        <v>1414904400</v>
      </c>
      <c r="L760" s="20">
        <f t="shared" si="249"/>
        <v>41936.208333333336</v>
      </c>
      <c r="M760" s="20">
        <f t="shared" si="250"/>
        <v>41945.208333333336</v>
      </c>
      <c r="N760" t="b">
        <v>0</v>
      </c>
      <c r="O760" t="b">
        <v>0</v>
      </c>
      <c r="P760" t="s">
        <v>2002</v>
      </c>
      <c r="Q760" s="8">
        <f t="shared" si="248"/>
        <v>5.6420608108108112</v>
      </c>
      <c r="R760" s="14">
        <f t="shared" si="267"/>
        <v>110.02</v>
      </c>
      <c r="S760" s="16" t="str">
        <f t="shared" ref="S760:S761" si="268">LEFT(P760,5)</f>
        <v>music</v>
      </c>
      <c r="T760" s="16" t="str">
        <f t="shared" ref="T760:T761" si="269">_xlfn.TEXTAFTER(P760,"/",1)</f>
        <v>rock</v>
      </c>
    </row>
    <row r="761" spans="1:20" ht="31.5">
      <c r="A761">
        <v>759</v>
      </c>
      <c r="B761" t="s">
        <v>1463</v>
      </c>
      <c r="C761" s="3" t="s">
        <v>1464</v>
      </c>
      <c r="D761">
        <v>167500</v>
      </c>
      <c r="E761">
        <v>114615</v>
      </c>
      <c r="F761" s="13" t="s">
        <v>11</v>
      </c>
      <c r="G761">
        <v>1274</v>
      </c>
      <c r="H761" t="s">
        <v>2000</v>
      </c>
      <c r="I761" t="s">
        <v>2001</v>
      </c>
      <c r="J761">
        <v>1517810400</v>
      </c>
      <c r="K761">
        <v>1520402400</v>
      </c>
      <c r="L761" s="20">
        <f t="shared" si="249"/>
        <v>43136.25</v>
      </c>
      <c r="M761" s="20">
        <f t="shared" si="250"/>
        <v>43166.25</v>
      </c>
      <c r="N761" t="b">
        <v>0</v>
      </c>
      <c r="O761" t="b">
        <v>0</v>
      </c>
      <c r="P761" t="s">
        <v>2012</v>
      </c>
      <c r="Q761" s="8">
        <f t="shared" si="248"/>
        <v>0.6842686567164179</v>
      </c>
      <c r="R761" s="14">
        <f t="shared" si="267"/>
        <v>89.96</v>
      </c>
      <c r="S761" s="16" t="str">
        <f t="shared" si="268"/>
        <v>music</v>
      </c>
      <c r="T761" s="16" t="str">
        <f t="shared" si="269"/>
        <v>electric music</v>
      </c>
    </row>
    <row r="762" spans="1:20">
      <c r="A762">
        <v>760</v>
      </c>
      <c r="B762" t="s">
        <v>1636</v>
      </c>
      <c r="C762" s="3" t="s">
        <v>1637</v>
      </c>
      <c r="D762">
        <v>48300</v>
      </c>
      <c r="E762">
        <v>16592</v>
      </c>
      <c r="F762" s="13" t="s">
        <v>11</v>
      </c>
      <c r="G762">
        <v>210</v>
      </c>
      <c r="H762" t="s">
        <v>2022</v>
      </c>
      <c r="I762" t="s">
        <v>2023</v>
      </c>
      <c r="J762">
        <v>1564635600</v>
      </c>
      <c r="K762">
        <v>1567141200</v>
      </c>
      <c r="L762" s="20">
        <f t="shared" si="249"/>
        <v>43678.208333333328</v>
      </c>
      <c r="M762" s="20">
        <f t="shared" si="250"/>
        <v>43707.208333333328</v>
      </c>
      <c r="N762" t="b">
        <v>0</v>
      </c>
      <c r="O762" t="b">
        <v>1</v>
      </c>
      <c r="P762" t="s">
        <v>2018</v>
      </c>
      <c r="Q762" s="8">
        <f t="shared" si="248"/>
        <v>0.34351966873706002</v>
      </c>
      <c r="R762" s="14">
        <f t="shared" si="267"/>
        <v>79.010000000000005</v>
      </c>
      <c r="S762" s="16" t="str">
        <f>LEFT(P762,5)</f>
        <v>games</v>
      </c>
      <c r="T762" s="16" t="str">
        <f>_xlfn.TEXTAFTER(P762,"/",1,TRUE,TRUE)</f>
        <v>video games</v>
      </c>
    </row>
    <row r="763" spans="1:20">
      <c r="A763">
        <v>761</v>
      </c>
      <c r="B763" t="s">
        <v>1166</v>
      </c>
      <c r="C763" s="3" t="s">
        <v>1167</v>
      </c>
      <c r="D763">
        <v>2200</v>
      </c>
      <c r="E763">
        <v>14420</v>
      </c>
      <c r="F763" s="13" t="s">
        <v>8</v>
      </c>
      <c r="G763">
        <v>166</v>
      </c>
      <c r="H763" t="s">
        <v>2000</v>
      </c>
      <c r="I763" t="s">
        <v>2001</v>
      </c>
      <c r="J763">
        <v>1500699600</v>
      </c>
      <c r="K763">
        <v>1501131600</v>
      </c>
      <c r="L763" s="20">
        <f t="shared" si="249"/>
        <v>42938.208333333328</v>
      </c>
      <c r="M763" s="20">
        <f t="shared" si="250"/>
        <v>42943.208333333328</v>
      </c>
      <c r="N763" t="b">
        <v>0</v>
      </c>
      <c r="O763" t="b">
        <v>0</v>
      </c>
      <c r="P763" t="s">
        <v>2002</v>
      </c>
      <c r="Q763" s="8">
        <f t="shared" si="248"/>
        <v>6.5545454545454547</v>
      </c>
      <c r="R763" s="14">
        <f t="shared" si="267"/>
        <v>86.87</v>
      </c>
      <c r="S763" s="16" t="str">
        <f t="shared" ref="S763:S764" si="270">LEFT(P763,5)</f>
        <v>music</v>
      </c>
      <c r="T763" s="16" t="str">
        <f t="shared" ref="T763:T764" si="271">_xlfn.TEXTAFTER(P763,"/",1)</f>
        <v>rock</v>
      </c>
    </row>
    <row r="764" spans="1:20">
      <c r="A764">
        <v>762</v>
      </c>
      <c r="B764" t="s">
        <v>405</v>
      </c>
      <c r="C764" s="3" t="s">
        <v>408</v>
      </c>
      <c r="D764">
        <v>3500</v>
      </c>
      <c r="E764">
        <v>6204</v>
      </c>
      <c r="F764" s="13" t="s">
        <v>8</v>
      </c>
      <c r="G764">
        <v>100</v>
      </c>
      <c r="H764" t="s">
        <v>2003</v>
      </c>
      <c r="I764" t="s">
        <v>2004</v>
      </c>
      <c r="J764">
        <v>1354082400</v>
      </c>
      <c r="K764">
        <v>1355032800</v>
      </c>
      <c r="L764" s="20">
        <f t="shared" si="249"/>
        <v>41241.25</v>
      </c>
      <c r="M764" s="20">
        <f t="shared" si="250"/>
        <v>41252.25</v>
      </c>
      <c r="N764" t="b">
        <v>0</v>
      </c>
      <c r="O764" t="b">
        <v>0</v>
      </c>
      <c r="P764" t="s">
        <v>2028</v>
      </c>
      <c r="Q764" s="8">
        <f t="shared" si="248"/>
        <v>1.7725714285714285</v>
      </c>
      <c r="R764" s="14">
        <f t="shared" si="267"/>
        <v>62.04</v>
      </c>
      <c r="S764" s="16" t="str">
        <f t="shared" si="270"/>
        <v>music</v>
      </c>
      <c r="T764" s="16" t="str">
        <f t="shared" si="271"/>
        <v>jazz</v>
      </c>
    </row>
    <row r="765" spans="1:20">
      <c r="A765">
        <v>763</v>
      </c>
      <c r="B765" t="s">
        <v>1509</v>
      </c>
      <c r="C765" s="3" t="s">
        <v>1510</v>
      </c>
      <c r="D765">
        <v>5600</v>
      </c>
      <c r="E765">
        <v>6338</v>
      </c>
      <c r="F765" s="13" t="s">
        <v>8</v>
      </c>
      <c r="G765">
        <v>235</v>
      </c>
      <c r="H765" t="s">
        <v>2000</v>
      </c>
      <c r="I765" t="s">
        <v>2001</v>
      </c>
      <c r="J765">
        <v>1336453200</v>
      </c>
      <c r="K765">
        <v>1339477200</v>
      </c>
      <c r="L765" s="20">
        <f t="shared" si="249"/>
        <v>41037.208333333336</v>
      </c>
      <c r="M765" s="20">
        <f t="shared" si="250"/>
        <v>41072.208333333336</v>
      </c>
      <c r="N765" t="b">
        <v>0</v>
      </c>
      <c r="O765" t="b">
        <v>1</v>
      </c>
      <c r="P765" t="s">
        <v>2006</v>
      </c>
      <c r="Q765" s="8">
        <f t="shared" si="248"/>
        <v>1.1317857142857144</v>
      </c>
      <c r="R765" s="14">
        <f t="shared" si="267"/>
        <v>26.97</v>
      </c>
      <c r="S765" s="16" t="str">
        <f>LEFT(P765,7)</f>
        <v>theater</v>
      </c>
      <c r="T765" s="16" t="str">
        <f>_xlfn.TEXTAFTER(P765,"/",1,1,1)</f>
        <v>plays</v>
      </c>
    </row>
    <row r="766" spans="1:20" ht="31.5">
      <c r="A766">
        <v>764</v>
      </c>
      <c r="B766" t="s">
        <v>1581</v>
      </c>
      <c r="C766" s="3" t="s">
        <v>1582</v>
      </c>
      <c r="D766">
        <v>1100</v>
      </c>
      <c r="E766">
        <v>8010</v>
      </c>
      <c r="F766" s="13" t="s">
        <v>8</v>
      </c>
      <c r="G766">
        <v>148</v>
      </c>
      <c r="H766" t="s">
        <v>2000</v>
      </c>
      <c r="I766" t="s">
        <v>2001</v>
      </c>
      <c r="J766">
        <v>1305262800</v>
      </c>
      <c r="K766">
        <v>1305954000</v>
      </c>
      <c r="L766" s="20">
        <f t="shared" si="249"/>
        <v>40676.208333333336</v>
      </c>
      <c r="M766" s="20">
        <f t="shared" si="250"/>
        <v>40684.208333333336</v>
      </c>
      <c r="N766" t="b">
        <v>0</v>
      </c>
      <c r="O766" t="b">
        <v>0</v>
      </c>
      <c r="P766" t="s">
        <v>2002</v>
      </c>
      <c r="Q766" s="8">
        <f t="shared" si="248"/>
        <v>7.2818181818181822</v>
      </c>
      <c r="R766" s="14">
        <f t="shared" si="267"/>
        <v>54.12</v>
      </c>
      <c r="S766" s="16" t="str">
        <f t="shared" ref="S766:S767" si="272">LEFT(P766,5)</f>
        <v>music</v>
      </c>
      <c r="T766" s="16" t="str">
        <f t="shared" ref="T766:T767" si="273">_xlfn.TEXTAFTER(P766,"/",1)</f>
        <v>rock</v>
      </c>
    </row>
    <row r="767" spans="1:20">
      <c r="A767">
        <v>765</v>
      </c>
      <c r="B767" t="s">
        <v>1098</v>
      </c>
      <c r="C767" s="3" t="s">
        <v>1099</v>
      </c>
      <c r="D767">
        <v>3900</v>
      </c>
      <c r="E767">
        <v>8125</v>
      </c>
      <c r="F767" s="13" t="s">
        <v>8</v>
      </c>
      <c r="G767">
        <v>198</v>
      </c>
      <c r="H767" t="s">
        <v>2000</v>
      </c>
      <c r="I767" t="s">
        <v>2001</v>
      </c>
      <c r="J767">
        <v>1492232400</v>
      </c>
      <c r="K767">
        <v>1494392400</v>
      </c>
      <c r="L767" s="20">
        <f t="shared" si="249"/>
        <v>42840.208333333328</v>
      </c>
      <c r="M767" s="20">
        <f t="shared" si="250"/>
        <v>42865.208333333328</v>
      </c>
      <c r="N767" t="b">
        <v>1</v>
      </c>
      <c r="O767" t="b">
        <v>1</v>
      </c>
      <c r="P767" t="s">
        <v>2014</v>
      </c>
      <c r="Q767" s="8">
        <f t="shared" si="248"/>
        <v>2.0833333333333335</v>
      </c>
      <c r="R767" s="14">
        <f t="shared" si="267"/>
        <v>41.04</v>
      </c>
      <c r="S767" s="16" t="str">
        <f t="shared" si="272"/>
        <v>music</v>
      </c>
      <c r="T767" s="16" t="str">
        <f t="shared" si="273"/>
        <v>indie rock</v>
      </c>
    </row>
    <row r="768" spans="1:20" ht="31.5">
      <c r="A768">
        <v>766</v>
      </c>
      <c r="B768" t="s">
        <v>1170</v>
      </c>
      <c r="C768" s="3" t="s">
        <v>1171</v>
      </c>
      <c r="D768">
        <v>43800</v>
      </c>
      <c r="E768">
        <v>13653</v>
      </c>
      <c r="F768" s="13" t="s">
        <v>11</v>
      </c>
      <c r="G768">
        <v>248</v>
      </c>
      <c r="H768" t="s">
        <v>2003</v>
      </c>
      <c r="I768" t="s">
        <v>2004</v>
      </c>
      <c r="J768">
        <v>1537333200</v>
      </c>
      <c r="K768">
        <v>1537419600</v>
      </c>
      <c r="L768" s="20">
        <f t="shared" si="249"/>
        <v>43362.208333333328</v>
      </c>
      <c r="M768" s="20">
        <f t="shared" si="250"/>
        <v>43363.208333333328</v>
      </c>
      <c r="N768" t="b">
        <v>0</v>
      </c>
      <c r="O768" t="b">
        <v>0</v>
      </c>
      <c r="P768" t="s">
        <v>2033</v>
      </c>
      <c r="Q768" s="8">
        <f t="shared" si="248"/>
        <v>0.31171232876712329</v>
      </c>
      <c r="R768" s="14">
        <f t="shared" si="267"/>
        <v>55.05</v>
      </c>
      <c r="S768" s="18" t="str">
        <f>LEFT(P768,12)</f>
        <v>film &amp; video</v>
      </c>
      <c r="T768" s="16" t="str">
        <f>_xlfn.TEXTAFTER(P768,"/",,TRUE,TRUE)</f>
        <v>science fiction</v>
      </c>
    </row>
    <row r="769" spans="1:20">
      <c r="A769">
        <v>767</v>
      </c>
      <c r="B769" t="s">
        <v>644</v>
      </c>
      <c r="C769" s="3" t="s">
        <v>645</v>
      </c>
      <c r="D769">
        <v>97200</v>
      </c>
      <c r="E769">
        <v>55372</v>
      </c>
      <c r="F769" s="13" t="s">
        <v>11</v>
      </c>
      <c r="G769">
        <v>513</v>
      </c>
      <c r="H769" t="s">
        <v>2000</v>
      </c>
      <c r="I769" t="s">
        <v>2001</v>
      </c>
      <c r="J769">
        <v>1444107600</v>
      </c>
      <c r="K769">
        <v>1447999200</v>
      </c>
      <c r="L769" s="20">
        <f t="shared" si="249"/>
        <v>42283.208333333328</v>
      </c>
      <c r="M769" s="20">
        <f t="shared" si="250"/>
        <v>42328.25</v>
      </c>
      <c r="N769" t="b">
        <v>0</v>
      </c>
      <c r="O769" t="b">
        <v>0</v>
      </c>
      <c r="P769" t="s">
        <v>2029</v>
      </c>
      <c r="Q769" s="8">
        <f t="shared" si="248"/>
        <v>0.56967078189300413</v>
      </c>
      <c r="R769" s="14">
        <f t="shared" si="267"/>
        <v>107.94</v>
      </c>
      <c r="S769" s="16" t="str">
        <f>LEFT(P769,10)</f>
        <v>publishing</v>
      </c>
      <c r="T769" s="16" t="str">
        <f>_xlfn.TEXTAFTER(P769,"/",1,1,1)</f>
        <v>translations</v>
      </c>
    </row>
    <row r="770" spans="1:20">
      <c r="A770">
        <v>768</v>
      </c>
      <c r="B770" t="s">
        <v>1392</v>
      </c>
      <c r="C770" s="3" t="s">
        <v>1393</v>
      </c>
      <c r="D770">
        <v>4800</v>
      </c>
      <c r="E770">
        <v>11088</v>
      </c>
      <c r="F770" s="13" t="s">
        <v>8</v>
      </c>
      <c r="G770">
        <v>150</v>
      </c>
      <c r="H770" t="s">
        <v>2000</v>
      </c>
      <c r="I770" t="s">
        <v>2001</v>
      </c>
      <c r="J770">
        <v>1386741600</v>
      </c>
      <c r="K770">
        <v>1388037600</v>
      </c>
      <c r="L770" s="20">
        <f t="shared" si="249"/>
        <v>41619.25</v>
      </c>
      <c r="M770" s="20">
        <f t="shared" si="250"/>
        <v>41634.25</v>
      </c>
      <c r="N770" t="b">
        <v>0</v>
      </c>
      <c r="O770" t="b">
        <v>0</v>
      </c>
      <c r="P770" t="s">
        <v>2006</v>
      </c>
      <c r="Q770" s="8">
        <f t="shared" ref="Q770:Q833" si="274">E770/D770</f>
        <v>2.31</v>
      </c>
      <c r="R770" s="14">
        <f t="shared" si="267"/>
        <v>73.92</v>
      </c>
      <c r="S770" s="16" t="str">
        <f>LEFT(P770,7)</f>
        <v>theater</v>
      </c>
      <c r="T770" s="16" t="str">
        <f>_xlfn.TEXTAFTER(P770,"/",1,1,1)</f>
        <v>plays</v>
      </c>
    </row>
    <row r="771" spans="1:20">
      <c r="A771">
        <v>769</v>
      </c>
      <c r="B771" t="s">
        <v>864</v>
      </c>
      <c r="C771" s="3" t="s">
        <v>865</v>
      </c>
      <c r="D771">
        <v>125600</v>
      </c>
      <c r="E771">
        <v>109106</v>
      </c>
      <c r="F771" s="13" t="s">
        <v>11</v>
      </c>
      <c r="G771">
        <v>3410</v>
      </c>
      <c r="H771" t="s">
        <v>2000</v>
      </c>
      <c r="I771" t="s">
        <v>2001</v>
      </c>
      <c r="J771">
        <v>1376542800</v>
      </c>
      <c r="K771">
        <v>1378789200</v>
      </c>
      <c r="L771" s="20">
        <f t="shared" ref="L771:L795" si="275">(((J771/60)/60)/24)+DATE(1970,1,1)</f>
        <v>41501.208333333336</v>
      </c>
      <c r="M771" s="20">
        <f t="shared" ref="M771:M834" si="276">((K771/60)/60/24)+DATE(1970,1,1)</f>
        <v>41527.208333333336</v>
      </c>
      <c r="N771" t="b">
        <v>0</v>
      </c>
      <c r="O771" t="b">
        <v>0</v>
      </c>
      <c r="P771" t="s">
        <v>2018</v>
      </c>
      <c r="Q771" s="8">
        <f t="shared" si="274"/>
        <v>0.86867834394904464</v>
      </c>
      <c r="R771" s="14">
        <f t="shared" si="267"/>
        <v>32</v>
      </c>
      <c r="S771" s="16" t="str">
        <f>LEFT(P771,5)</f>
        <v>games</v>
      </c>
      <c r="T771" s="16" t="str">
        <f>_xlfn.TEXTAFTER(P771,"/",1,1,1)</f>
        <v>video games</v>
      </c>
    </row>
    <row r="772" spans="1:20">
      <c r="A772">
        <v>770</v>
      </c>
      <c r="B772" t="s">
        <v>1096</v>
      </c>
      <c r="C772" s="3" t="s">
        <v>1097</v>
      </c>
      <c r="D772">
        <v>4300</v>
      </c>
      <c r="E772">
        <v>11642</v>
      </c>
      <c r="F772" s="13" t="s">
        <v>8</v>
      </c>
      <c r="G772">
        <v>216</v>
      </c>
      <c r="H772" t="s">
        <v>2022</v>
      </c>
      <c r="I772" t="s">
        <v>2023</v>
      </c>
      <c r="J772">
        <v>1397451600</v>
      </c>
      <c r="K772">
        <v>1398056400</v>
      </c>
      <c r="L772" s="20">
        <f t="shared" si="275"/>
        <v>41743.208333333336</v>
      </c>
      <c r="M772" s="20">
        <f t="shared" si="276"/>
        <v>41750.208333333336</v>
      </c>
      <c r="N772" t="b">
        <v>0</v>
      </c>
      <c r="O772" t="b">
        <v>1</v>
      </c>
      <c r="P772" t="s">
        <v>2006</v>
      </c>
      <c r="Q772" s="8">
        <f t="shared" si="274"/>
        <v>2.7074418604651163</v>
      </c>
      <c r="R772" s="14">
        <f t="shared" si="267"/>
        <v>53.9</v>
      </c>
      <c r="S772" s="16" t="str">
        <f t="shared" ref="S772:S773" si="277">LEFT(P772,7)</f>
        <v>theater</v>
      </c>
      <c r="T772" s="16" t="str">
        <f>_xlfn.TEXTAFTER(P772,"/",1,1,1)</f>
        <v>plays</v>
      </c>
    </row>
    <row r="773" spans="1:20">
      <c r="A773">
        <v>771</v>
      </c>
      <c r="B773" t="s">
        <v>1618</v>
      </c>
      <c r="C773" s="3" t="s">
        <v>1619</v>
      </c>
      <c r="D773">
        <v>5600</v>
      </c>
      <c r="E773">
        <v>2769</v>
      </c>
      <c r="F773" s="13" t="s">
        <v>27</v>
      </c>
      <c r="G773">
        <v>26</v>
      </c>
      <c r="H773" t="s">
        <v>2000</v>
      </c>
      <c r="I773" t="s">
        <v>2001</v>
      </c>
      <c r="J773">
        <v>1548482400</v>
      </c>
      <c r="K773">
        <v>1550815200</v>
      </c>
      <c r="L773" s="20">
        <f t="shared" si="275"/>
        <v>43491.25</v>
      </c>
      <c r="M773" s="20">
        <f t="shared" si="276"/>
        <v>43518.25</v>
      </c>
      <c r="N773" t="b">
        <v>0</v>
      </c>
      <c r="O773" t="b">
        <v>0</v>
      </c>
      <c r="P773" t="s">
        <v>2006</v>
      </c>
      <c r="Q773" s="8">
        <f t="shared" si="274"/>
        <v>0.49446428571428569</v>
      </c>
      <c r="R773" s="14">
        <f t="shared" si="267"/>
        <v>106.5</v>
      </c>
      <c r="S773" s="16" t="str">
        <f t="shared" si="277"/>
        <v>theater</v>
      </c>
      <c r="T773" s="16" t="str">
        <f t="shared" ref="T773" si="278">_xlfn.TEXTAFTER(P773,"/",1,1,1)</f>
        <v>plays</v>
      </c>
    </row>
    <row r="774" spans="1:20">
      <c r="A774">
        <v>772</v>
      </c>
      <c r="B774" t="s">
        <v>866</v>
      </c>
      <c r="C774" s="3" t="s">
        <v>867</v>
      </c>
      <c r="D774">
        <v>149600</v>
      </c>
      <c r="E774">
        <v>169586</v>
      </c>
      <c r="F774" s="13" t="s">
        <v>8</v>
      </c>
      <c r="G774">
        <v>5139</v>
      </c>
      <c r="H774" t="s">
        <v>2000</v>
      </c>
      <c r="I774" t="s">
        <v>2001</v>
      </c>
      <c r="J774">
        <v>1549692000</v>
      </c>
      <c r="K774">
        <v>1550037600</v>
      </c>
      <c r="L774" s="20">
        <f t="shared" si="275"/>
        <v>43505.25</v>
      </c>
      <c r="M774" s="20">
        <f t="shared" si="276"/>
        <v>43509.25</v>
      </c>
      <c r="N774" t="b">
        <v>0</v>
      </c>
      <c r="O774" t="b">
        <v>0</v>
      </c>
      <c r="P774" t="s">
        <v>2014</v>
      </c>
      <c r="Q774" s="8">
        <f t="shared" si="274"/>
        <v>1.1335962566844919</v>
      </c>
      <c r="R774" s="14">
        <f t="shared" si="267"/>
        <v>33</v>
      </c>
      <c r="S774" s="16" t="str">
        <f xml:space="preserve"> LEFT(P774,5)</f>
        <v>music</v>
      </c>
      <c r="T774" s="16" t="str">
        <f>_xlfn.TEXTAFTER(P774,"/",1,1,1)</f>
        <v>indie rock</v>
      </c>
    </row>
    <row r="775" spans="1:20">
      <c r="A775">
        <v>773</v>
      </c>
      <c r="B775" t="s">
        <v>1132</v>
      </c>
      <c r="C775" s="3" t="s">
        <v>1133</v>
      </c>
      <c r="D775">
        <v>53100</v>
      </c>
      <c r="E775">
        <v>101185</v>
      </c>
      <c r="F775" s="13" t="s">
        <v>8</v>
      </c>
      <c r="G775">
        <v>2353</v>
      </c>
      <c r="H775" t="s">
        <v>2000</v>
      </c>
      <c r="I775" t="s">
        <v>2001</v>
      </c>
      <c r="J775">
        <v>1492059600</v>
      </c>
      <c r="K775">
        <v>1492923600</v>
      </c>
      <c r="L775" s="20">
        <f t="shared" si="275"/>
        <v>42838.208333333328</v>
      </c>
      <c r="M775" s="20">
        <f t="shared" si="276"/>
        <v>42848.208333333328</v>
      </c>
      <c r="N775" t="b">
        <v>0</v>
      </c>
      <c r="O775" t="b">
        <v>0</v>
      </c>
      <c r="P775" t="s">
        <v>2006</v>
      </c>
      <c r="Q775" s="8">
        <f t="shared" si="274"/>
        <v>1.9055555555555554</v>
      </c>
      <c r="R775" s="14">
        <f t="shared" si="267"/>
        <v>43</v>
      </c>
      <c r="S775" s="16" t="str">
        <f>LEFT(P775,7)</f>
        <v>theater</v>
      </c>
      <c r="T775" s="16" t="str">
        <f>_xlfn.TEXTAFTER(P775,"/",1,1,1)</f>
        <v>plays</v>
      </c>
    </row>
    <row r="776" spans="1:20">
      <c r="A776">
        <v>774</v>
      </c>
      <c r="B776" t="s">
        <v>610</v>
      </c>
      <c r="C776" s="3" t="s">
        <v>611</v>
      </c>
      <c r="D776">
        <v>5000</v>
      </c>
      <c r="E776">
        <v>6775</v>
      </c>
      <c r="F776" s="13" t="s">
        <v>8</v>
      </c>
      <c r="G776">
        <v>78</v>
      </c>
      <c r="H776" t="s">
        <v>2022</v>
      </c>
      <c r="I776" t="s">
        <v>2023</v>
      </c>
      <c r="J776">
        <v>1463979600</v>
      </c>
      <c r="K776">
        <v>1467522000</v>
      </c>
      <c r="L776" s="20">
        <f t="shared" si="275"/>
        <v>42513.208333333328</v>
      </c>
      <c r="M776" s="20">
        <f t="shared" si="276"/>
        <v>42554.208333333328</v>
      </c>
      <c r="N776" t="b">
        <v>0</v>
      </c>
      <c r="O776" t="b">
        <v>0</v>
      </c>
      <c r="P776" t="s">
        <v>2005</v>
      </c>
      <c r="Q776" s="8">
        <f t="shared" si="274"/>
        <v>1.355</v>
      </c>
      <c r="R776" s="14">
        <f t="shared" si="267"/>
        <v>86.86</v>
      </c>
      <c r="S776" s="16" t="str">
        <f>LEFT(P776,10)</f>
        <v>technology</v>
      </c>
      <c r="T776" s="16" t="str">
        <f>_xlfn.TEXTAFTER(P776,"/",1,1,1)</f>
        <v>web</v>
      </c>
    </row>
    <row r="777" spans="1:20" ht="31.5">
      <c r="A777">
        <v>775</v>
      </c>
      <c r="B777" t="s">
        <v>1222</v>
      </c>
      <c r="C777" s="3" t="s">
        <v>1223</v>
      </c>
      <c r="D777">
        <v>9400</v>
      </c>
      <c r="E777">
        <v>968</v>
      </c>
      <c r="F777" s="13" t="s">
        <v>11</v>
      </c>
      <c r="G777">
        <v>10</v>
      </c>
      <c r="H777" t="s">
        <v>2000</v>
      </c>
      <c r="I777" t="s">
        <v>2001</v>
      </c>
      <c r="J777">
        <v>1415253600</v>
      </c>
      <c r="K777">
        <v>1416117600</v>
      </c>
      <c r="L777" s="20">
        <f t="shared" si="275"/>
        <v>41949.25</v>
      </c>
      <c r="M777" s="20">
        <f t="shared" si="276"/>
        <v>41959.25</v>
      </c>
      <c r="N777" t="b">
        <v>0</v>
      </c>
      <c r="O777" t="b">
        <v>0</v>
      </c>
      <c r="P777" t="s">
        <v>2002</v>
      </c>
      <c r="Q777" s="8">
        <f t="shared" si="274"/>
        <v>0.10297872340425532</v>
      </c>
      <c r="R777" s="14">
        <f t="shared" si="267"/>
        <v>96.8</v>
      </c>
      <c r="S777" s="16" t="str">
        <f>LEFT(P777,5)</f>
        <v>music</v>
      </c>
      <c r="T777" s="16" t="str">
        <f>_xlfn.TEXTAFTER(P777,"/",1)</f>
        <v>rock</v>
      </c>
    </row>
    <row r="778" spans="1:20">
      <c r="A778">
        <v>776</v>
      </c>
      <c r="B778" t="s">
        <v>1730</v>
      </c>
      <c r="C778" s="3" t="s">
        <v>1731</v>
      </c>
      <c r="D778">
        <v>110800</v>
      </c>
      <c r="E778">
        <v>72623</v>
      </c>
      <c r="F778" s="13" t="s">
        <v>11</v>
      </c>
      <c r="G778">
        <v>2201</v>
      </c>
      <c r="H778" t="s">
        <v>2000</v>
      </c>
      <c r="I778" t="s">
        <v>2001</v>
      </c>
      <c r="J778">
        <v>1562216400</v>
      </c>
      <c r="K778">
        <v>1563771600</v>
      </c>
      <c r="L778" s="20">
        <f t="shared" si="275"/>
        <v>43650.208333333328</v>
      </c>
      <c r="M778" s="20">
        <f t="shared" si="276"/>
        <v>43668.208333333328</v>
      </c>
      <c r="N778" t="b">
        <v>0</v>
      </c>
      <c r="O778" t="b">
        <v>0</v>
      </c>
      <c r="P778" t="s">
        <v>2006</v>
      </c>
      <c r="Q778" s="8">
        <f t="shared" si="274"/>
        <v>0.65544223826714798</v>
      </c>
      <c r="R778" s="14">
        <f t="shared" si="267"/>
        <v>33</v>
      </c>
      <c r="S778" s="16" t="str">
        <f t="shared" ref="S778:S779" si="279">LEFT(P778,7)</f>
        <v>theater</v>
      </c>
      <c r="T778" s="16" t="str">
        <f t="shared" ref="T778:T779" si="280">_xlfn.TEXTAFTER(P778,"/",1,1,1)</f>
        <v>plays</v>
      </c>
    </row>
    <row r="779" spans="1:20">
      <c r="A779">
        <v>777</v>
      </c>
      <c r="B779" t="s">
        <v>712</v>
      </c>
      <c r="C779" s="3" t="s">
        <v>713</v>
      </c>
      <c r="D779">
        <v>93800</v>
      </c>
      <c r="E779">
        <v>45987</v>
      </c>
      <c r="F779" s="13" t="s">
        <v>11</v>
      </c>
      <c r="G779">
        <v>676</v>
      </c>
      <c r="H779" t="s">
        <v>2000</v>
      </c>
      <c r="I779" t="s">
        <v>2001</v>
      </c>
      <c r="J779">
        <v>1316754000</v>
      </c>
      <c r="K779">
        <v>1319259600</v>
      </c>
      <c r="L779" s="20">
        <f t="shared" si="275"/>
        <v>40809.208333333336</v>
      </c>
      <c r="M779" s="20">
        <f t="shared" si="276"/>
        <v>40838.208333333336</v>
      </c>
      <c r="N779" t="b">
        <v>0</v>
      </c>
      <c r="O779" t="b">
        <v>0</v>
      </c>
      <c r="P779" t="s">
        <v>2006</v>
      </c>
      <c r="Q779" s="8">
        <f t="shared" si="274"/>
        <v>0.49026652452025588</v>
      </c>
      <c r="R779" s="14">
        <f t="shared" si="267"/>
        <v>68.03</v>
      </c>
      <c r="S779" s="16" t="str">
        <f t="shared" si="279"/>
        <v>theater</v>
      </c>
      <c r="T779" s="16" t="str">
        <f t="shared" si="280"/>
        <v>plays</v>
      </c>
    </row>
    <row r="780" spans="1:20">
      <c r="A780">
        <v>778</v>
      </c>
      <c r="B780" t="s">
        <v>1212</v>
      </c>
      <c r="C780" s="3" t="s">
        <v>1213</v>
      </c>
      <c r="D780">
        <v>1300</v>
      </c>
      <c r="E780">
        <v>10243</v>
      </c>
      <c r="F780" s="13" t="s">
        <v>8</v>
      </c>
      <c r="G780">
        <v>174</v>
      </c>
      <c r="H780" t="s">
        <v>2019</v>
      </c>
      <c r="I780" t="s">
        <v>2020</v>
      </c>
      <c r="J780">
        <v>1313211600</v>
      </c>
      <c r="K780">
        <v>1313643600</v>
      </c>
      <c r="L780" s="20">
        <f t="shared" si="275"/>
        <v>40768.208333333336</v>
      </c>
      <c r="M780" s="20">
        <f t="shared" si="276"/>
        <v>40773.208333333336</v>
      </c>
      <c r="N780" t="b">
        <v>0</v>
      </c>
      <c r="O780" t="b">
        <v>0</v>
      </c>
      <c r="P780" t="s">
        <v>2017</v>
      </c>
      <c r="Q780" s="8">
        <f t="shared" si="274"/>
        <v>7.8792307692307695</v>
      </c>
      <c r="R780" s="14">
        <f t="shared" si="267"/>
        <v>58.87</v>
      </c>
      <c r="S780" s="18" t="str">
        <f>LEFT(P780,12)</f>
        <v>film &amp; video</v>
      </c>
      <c r="T780" s="16" t="str">
        <f>_xlfn.TEXTAFTER(P780,"/",,TRUE,TRUE)</f>
        <v>animation</v>
      </c>
    </row>
    <row r="781" spans="1:20">
      <c r="A781">
        <v>779</v>
      </c>
      <c r="B781" t="s">
        <v>1856</v>
      </c>
      <c r="C781" s="3" t="s">
        <v>1857</v>
      </c>
      <c r="D781">
        <v>108700</v>
      </c>
      <c r="E781">
        <v>87293</v>
      </c>
      <c r="F781" s="13" t="s">
        <v>11</v>
      </c>
      <c r="G781">
        <v>831</v>
      </c>
      <c r="H781" t="s">
        <v>2000</v>
      </c>
      <c r="I781" t="s">
        <v>2001</v>
      </c>
      <c r="J781">
        <v>1439528400</v>
      </c>
      <c r="K781">
        <v>1440306000</v>
      </c>
      <c r="L781" s="20">
        <f t="shared" si="275"/>
        <v>42230.208333333328</v>
      </c>
      <c r="M781" s="20">
        <f t="shared" si="276"/>
        <v>42239.208333333328</v>
      </c>
      <c r="N781" t="b">
        <v>0</v>
      </c>
      <c r="O781" t="b">
        <v>1</v>
      </c>
      <c r="P781" t="s">
        <v>2006</v>
      </c>
      <c r="Q781" s="8">
        <f t="shared" si="274"/>
        <v>0.80306347746090156</v>
      </c>
      <c r="R781" s="14">
        <f t="shared" si="267"/>
        <v>105.05</v>
      </c>
      <c r="S781" s="16" t="str">
        <f>LEFT(P781,7)</f>
        <v>theater</v>
      </c>
      <c r="T781" s="16" t="str">
        <f>_xlfn.TEXTAFTER(P781,"/",1,1,1)</f>
        <v>plays</v>
      </c>
    </row>
    <row r="782" spans="1:20">
      <c r="A782">
        <v>780</v>
      </c>
      <c r="B782" t="s">
        <v>187</v>
      </c>
      <c r="C782" s="3" t="s">
        <v>188</v>
      </c>
      <c r="D782">
        <v>5100</v>
      </c>
      <c r="E782">
        <v>5421</v>
      </c>
      <c r="F782" s="13" t="s">
        <v>8</v>
      </c>
      <c r="G782">
        <v>164</v>
      </c>
      <c r="H782" t="s">
        <v>2000</v>
      </c>
      <c r="I782" t="s">
        <v>2001</v>
      </c>
      <c r="J782">
        <v>1469163600</v>
      </c>
      <c r="K782">
        <v>1470805200</v>
      </c>
      <c r="L782" s="20">
        <f t="shared" si="275"/>
        <v>42573.208333333328</v>
      </c>
      <c r="M782" s="20">
        <f t="shared" si="276"/>
        <v>42592.208333333328</v>
      </c>
      <c r="N782" t="b">
        <v>0</v>
      </c>
      <c r="O782" t="b">
        <v>1</v>
      </c>
      <c r="P782" t="s">
        <v>2013</v>
      </c>
      <c r="Q782" s="8">
        <f t="shared" si="274"/>
        <v>1.0629411764705883</v>
      </c>
      <c r="R782" s="14">
        <f t="shared" si="267"/>
        <v>33.049999999999997</v>
      </c>
      <c r="S782" s="18" t="str">
        <f>LEFT(P782,12)</f>
        <v>film &amp; video</v>
      </c>
      <c r="T782" s="16" t="str">
        <f>_xlfn.TEXTAFTER(P782,"/",,TRUE,TRUE)</f>
        <v>drama</v>
      </c>
    </row>
    <row r="783" spans="1:20">
      <c r="A783">
        <v>781</v>
      </c>
      <c r="B783" t="s">
        <v>1736</v>
      </c>
      <c r="C783" s="3" t="s">
        <v>1737</v>
      </c>
      <c r="D783">
        <v>8700</v>
      </c>
      <c r="E783">
        <v>4414</v>
      </c>
      <c r="F783" s="13" t="s">
        <v>27</v>
      </c>
      <c r="G783">
        <v>56</v>
      </c>
      <c r="H783" t="s">
        <v>2019</v>
      </c>
      <c r="I783" t="s">
        <v>2020</v>
      </c>
      <c r="J783">
        <v>1288501200</v>
      </c>
      <c r="K783">
        <v>1292911200</v>
      </c>
      <c r="L783" s="20">
        <f t="shared" si="275"/>
        <v>40482.208333333336</v>
      </c>
      <c r="M783" s="20">
        <f t="shared" si="276"/>
        <v>40533.25</v>
      </c>
      <c r="N783" t="b">
        <v>0</v>
      </c>
      <c r="O783" t="b">
        <v>0</v>
      </c>
      <c r="P783" t="s">
        <v>2006</v>
      </c>
      <c r="Q783" s="8">
        <f t="shared" si="274"/>
        <v>0.50735632183908042</v>
      </c>
      <c r="R783" s="14">
        <f t="shared" si="267"/>
        <v>78.819999999999993</v>
      </c>
      <c r="S783" s="16" t="str">
        <f>LEFT(P783,7)</f>
        <v>theater</v>
      </c>
      <c r="T783" s="16" t="str">
        <f>_xlfn.TEXTAFTER(P783,"/",1,1,1)</f>
        <v>plays</v>
      </c>
    </row>
    <row r="784" spans="1:20">
      <c r="A784">
        <v>782</v>
      </c>
      <c r="B784" t="s">
        <v>1891</v>
      </c>
      <c r="C784" s="3" t="s">
        <v>1892</v>
      </c>
      <c r="D784">
        <v>5100</v>
      </c>
      <c r="E784">
        <v>10981</v>
      </c>
      <c r="F784" s="13" t="s">
        <v>8</v>
      </c>
      <c r="G784">
        <v>161</v>
      </c>
      <c r="H784" t="s">
        <v>2000</v>
      </c>
      <c r="I784" t="s">
        <v>2001</v>
      </c>
      <c r="J784">
        <v>1298959200</v>
      </c>
      <c r="K784">
        <v>1301374800</v>
      </c>
      <c r="L784" s="20">
        <f t="shared" si="275"/>
        <v>40603.25</v>
      </c>
      <c r="M784" s="20">
        <f t="shared" si="276"/>
        <v>40631.208333333336</v>
      </c>
      <c r="N784" t="b">
        <v>0</v>
      </c>
      <c r="O784" t="b">
        <v>1</v>
      </c>
      <c r="P784" t="s">
        <v>2017</v>
      </c>
      <c r="Q784" s="8">
        <f t="shared" si="274"/>
        <v>2.153137254901961</v>
      </c>
      <c r="R784" s="14">
        <f t="shared" si="267"/>
        <v>68.2</v>
      </c>
      <c r="S784" s="18" t="str">
        <f>LEFT(P784,12)</f>
        <v>film &amp; video</v>
      </c>
      <c r="T784" s="16" t="str">
        <f>_xlfn.TEXTAFTER(P784,"/",,TRUE,TRUE)</f>
        <v>animation</v>
      </c>
    </row>
    <row r="785" spans="1:20">
      <c r="A785">
        <v>783</v>
      </c>
      <c r="B785" t="s">
        <v>1802</v>
      </c>
      <c r="C785" s="3" t="s">
        <v>1803</v>
      </c>
      <c r="D785">
        <v>7400</v>
      </c>
      <c r="E785">
        <v>10451</v>
      </c>
      <c r="F785" s="13" t="s">
        <v>8</v>
      </c>
      <c r="G785">
        <v>138</v>
      </c>
      <c r="H785" t="s">
        <v>2000</v>
      </c>
      <c r="I785" t="s">
        <v>2001</v>
      </c>
      <c r="J785">
        <v>1387260000</v>
      </c>
      <c r="K785">
        <v>1387864800</v>
      </c>
      <c r="L785" s="20">
        <f t="shared" si="275"/>
        <v>41625.25</v>
      </c>
      <c r="M785" s="20">
        <f t="shared" si="276"/>
        <v>41632.25</v>
      </c>
      <c r="N785" t="b">
        <v>0</v>
      </c>
      <c r="O785" t="b">
        <v>0</v>
      </c>
      <c r="P785" t="s">
        <v>2002</v>
      </c>
      <c r="Q785" s="8">
        <f t="shared" si="274"/>
        <v>1.4122972972972974</v>
      </c>
      <c r="R785" s="14">
        <f t="shared" si="267"/>
        <v>75.73</v>
      </c>
      <c r="S785" s="16" t="str">
        <f>LEFT(P785,5)</f>
        <v>music</v>
      </c>
      <c r="T785" s="16" t="str">
        <f>_xlfn.TEXTAFTER(P785,"/",1)</f>
        <v>rock</v>
      </c>
    </row>
    <row r="786" spans="1:20">
      <c r="A786">
        <v>784</v>
      </c>
      <c r="B786" t="s">
        <v>242</v>
      </c>
      <c r="C786" s="3" t="s">
        <v>243</v>
      </c>
      <c r="D786">
        <v>88900</v>
      </c>
      <c r="E786">
        <v>102535</v>
      </c>
      <c r="F786" s="13" t="s">
        <v>8</v>
      </c>
      <c r="G786">
        <v>3308</v>
      </c>
      <c r="H786" t="s">
        <v>2000</v>
      </c>
      <c r="I786" t="s">
        <v>2001</v>
      </c>
      <c r="J786">
        <v>1457244000</v>
      </c>
      <c r="K786">
        <v>1458190800</v>
      </c>
      <c r="L786" s="20">
        <f t="shared" si="275"/>
        <v>42435.25</v>
      </c>
      <c r="M786" s="20">
        <f t="shared" si="276"/>
        <v>42446.208333333328</v>
      </c>
      <c r="N786" t="b">
        <v>0</v>
      </c>
      <c r="O786" t="b">
        <v>0</v>
      </c>
      <c r="P786" t="s">
        <v>2005</v>
      </c>
      <c r="Q786" s="8">
        <f t="shared" si="274"/>
        <v>1.1533745781777278</v>
      </c>
      <c r="R786" s="14">
        <f t="shared" si="267"/>
        <v>31</v>
      </c>
      <c r="S786" s="16" t="str">
        <f>LEFT(P786,10)</f>
        <v>technology</v>
      </c>
      <c r="T786" s="16" t="str">
        <f>_xlfn.TEXTAFTER(P786,"/",1,1,1)</f>
        <v>web</v>
      </c>
    </row>
    <row r="787" spans="1:20" ht="31.5">
      <c r="A787">
        <v>785</v>
      </c>
      <c r="B787" t="s">
        <v>1351</v>
      </c>
      <c r="C787" s="3" t="s">
        <v>1352</v>
      </c>
      <c r="D787">
        <v>6700</v>
      </c>
      <c r="E787">
        <v>12939</v>
      </c>
      <c r="F787" s="13" t="s">
        <v>8</v>
      </c>
      <c r="G787">
        <v>127</v>
      </c>
      <c r="H787" t="s">
        <v>2003</v>
      </c>
      <c r="I787" t="s">
        <v>2004</v>
      </c>
      <c r="J787">
        <v>1556341200</v>
      </c>
      <c r="K787">
        <v>1559278800</v>
      </c>
      <c r="L787" s="20">
        <f t="shared" si="275"/>
        <v>43582.208333333328</v>
      </c>
      <c r="M787" s="20">
        <f t="shared" si="276"/>
        <v>43616.208333333328</v>
      </c>
      <c r="N787" t="b">
        <v>0</v>
      </c>
      <c r="O787" t="b">
        <v>1</v>
      </c>
      <c r="P787" t="s">
        <v>2017</v>
      </c>
      <c r="Q787" s="8">
        <f t="shared" si="274"/>
        <v>1.9311940298507462</v>
      </c>
      <c r="R787" s="14">
        <f t="shared" si="267"/>
        <v>101.88</v>
      </c>
      <c r="S787" s="18" t="str">
        <f>LEFT(P787,12)</f>
        <v>film &amp; video</v>
      </c>
      <c r="T787" s="16" t="str">
        <f>_xlfn.TEXTAFTER(P787,"/",,TRUE,TRUE)</f>
        <v>animation</v>
      </c>
    </row>
    <row r="788" spans="1:20">
      <c r="A788">
        <v>786</v>
      </c>
      <c r="B788" t="s">
        <v>1624</v>
      </c>
      <c r="C788" s="3" t="s">
        <v>1625</v>
      </c>
      <c r="D788">
        <v>1500</v>
      </c>
      <c r="E788">
        <v>10946</v>
      </c>
      <c r="F788" s="13" t="s">
        <v>8</v>
      </c>
      <c r="G788">
        <v>207</v>
      </c>
      <c r="H788" t="s">
        <v>2022</v>
      </c>
      <c r="I788" t="s">
        <v>2023</v>
      </c>
      <c r="J788">
        <v>1522126800</v>
      </c>
      <c r="K788">
        <v>1522731600</v>
      </c>
      <c r="L788" s="20">
        <f t="shared" si="275"/>
        <v>43186.208333333328</v>
      </c>
      <c r="M788" s="20">
        <f t="shared" si="276"/>
        <v>43193.208333333328</v>
      </c>
      <c r="N788" t="b">
        <v>0</v>
      </c>
      <c r="O788" t="b">
        <v>1</v>
      </c>
      <c r="P788" t="s">
        <v>2028</v>
      </c>
      <c r="Q788" s="8">
        <f t="shared" si="274"/>
        <v>7.2973333333333334</v>
      </c>
      <c r="R788" s="14">
        <f t="shared" si="267"/>
        <v>52.88</v>
      </c>
      <c r="S788" s="16" t="str">
        <f t="shared" ref="S788:S789" si="281">LEFT(P788,5)</f>
        <v>music</v>
      </c>
      <c r="T788" s="16" t="str">
        <f t="shared" ref="T788:T789" si="282">_xlfn.TEXTAFTER(P788,"/",1)</f>
        <v>jazz</v>
      </c>
    </row>
    <row r="789" spans="1:20">
      <c r="A789">
        <v>787</v>
      </c>
      <c r="B789" t="s">
        <v>1788</v>
      </c>
      <c r="C789" s="3" t="s">
        <v>1789</v>
      </c>
      <c r="D789">
        <v>61200</v>
      </c>
      <c r="E789">
        <v>60994</v>
      </c>
      <c r="F789" s="13" t="s">
        <v>11</v>
      </c>
      <c r="G789">
        <v>859</v>
      </c>
      <c r="H789" t="s">
        <v>1997</v>
      </c>
      <c r="I789" t="s">
        <v>1998</v>
      </c>
      <c r="J789">
        <v>1305954000</v>
      </c>
      <c r="K789">
        <v>1306731600</v>
      </c>
      <c r="L789" s="20">
        <f t="shared" si="275"/>
        <v>40684.208333333336</v>
      </c>
      <c r="M789" s="20">
        <f t="shared" si="276"/>
        <v>40693.208333333336</v>
      </c>
      <c r="N789" t="b">
        <v>0</v>
      </c>
      <c r="O789" t="b">
        <v>0</v>
      </c>
      <c r="P789" t="s">
        <v>2002</v>
      </c>
      <c r="Q789" s="8">
        <f t="shared" si="274"/>
        <v>0.99663398692810456</v>
      </c>
      <c r="R789" s="14">
        <f t="shared" si="267"/>
        <v>71.010000000000005</v>
      </c>
      <c r="S789" s="16" t="str">
        <f t="shared" si="281"/>
        <v>music</v>
      </c>
      <c r="T789" s="16" t="str">
        <f t="shared" si="282"/>
        <v>rock</v>
      </c>
    </row>
    <row r="790" spans="1:20">
      <c r="A790">
        <v>788</v>
      </c>
      <c r="B790" t="s">
        <v>902</v>
      </c>
      <c r="C790" s="3" t="s">
        <v>903</v>
      </c>
      <c r="D790">
        <v>3600</v>
      </c>
      <c r="E790">
        <v>3174</v>
      </c>
      <c r="F790" s="13" t="s">
        <v>98</v>
      </c>
      <c r="G790">
        <v>31</v>
      </c>
      <c r="H790" t="s">
        <v>2000</v>
      </c>
      <c r="I790" t="s">
        <v>2001</v>
      </c>
      <c r="J790">
        <v>1350709200</v>
      </c>
      <c r="K790">
        <v>1352527200</v>
      </c>
      <c r="L790" s="20">
        <f t="shared" si="275"/>
        <v>41202.208333333336</v>
      </c>
      <c r="M790" s="20">
        <f t="shared" si="276"/>
        <v>41223.25</v>
      </c>
      <c r="N790" t="b">
        <v>0</v>
      </c>
      <c r="O790" t="b">
        <v>0</v>
      </c>
      <c r="P790" t="s">
        <v>2017</v>
      </c>
      <c r="Q790" s="8">
        <f t="shared" si="274"/>
        <v>0.88166666666666671</v>
      </c>
      <c r="R790" s="14">
        <f t="shared" si="267"/>
        <v>102.39</v>
      </c>
      <c r="S790" s="18" t="str">
        <f>LEFT(P790,12)</f>
        <v>film &amp; video</v>
      </c>
      <c r="T790" s="16" t="str">
        <f>_xlfn.TEXTAFTER(P790,"/",,TRUE,TRUE)</f>
        <v>animation</v>
      </c>
    </row>
    <row r="791" spans="1:20">
      <c r="A791">
        <v>789</v>
      </c>
      <c r="B791" t="s">
        <v>914</v>
      </c>
      <c r="C791" s="3" t="s">
        <v>915</v>
      </c>
      <c r="D791">
        <v>9000</v>
      </c>
      <c r="E791">
        <v>3351</v>
      </c>
      <c r="F791" s="13" t="s">
        <v>11</v>
      </c>
      <c r="G791">
        <v>45</v>
      </c>
      <c r="H791" t="s">
        <v>2000</v>
      </c>
      <c r="I791" t="s">
        <v>2001</v>
      </c>
      <c r="J791">
        <v>1401166800</v>
      </c>
      <c r="K791">
        <v>1404363600</v>
      </c>
      <c r="L791" s="20">
        <f t="shared" si="275"/>
        <v>41786.208333333336</v>
      </c>
      <c r="M791" s="20">
        <f t="shared" si="276"/>
        <v>41823.208333333336</v>
      </c>
      <c r="N791" t="b">
        <v>0</v>
      </c>
      <c r="O791" t="b">
        <v>0</v>
      </c>
      <c r="P791" t="s">
        <v>2006</v>
      </c>
      <c r="Q791" s="8">
        <f t="shared" si="274"/>
        <v>0.37233333333333335</v>
      </c>
      <c r="R791" s="14">
        <f t="shared" si="267"/>
        <v>74.47</v>
      </c>
      <c r="S791" s="16" t="str">
        <f t="shared" ref="S791:S792" si="283">LEFT(P791,7)</f>
        <v>theater</v>
      </c>
      <c r="T791" s="16" t="str">
        <f t="shared" ref="T791:T792" si="284">_xlfn.TEXTAFTER(P791,"/",1,1,1)</f>
        <v>plays</v>
      </c>
    </row>
    <row r="792" spans="1:20">
      <c r="A792">
        <v>790</v>
      </c>
      <c r="B792" t="s">
        <v>1885</v>
      </c>
      <c r="C792" s="3" t="s">
        <v>1886</v>
      </c>
      <c r="D792">
        <v>185900</v>
      </c>
      <c r="E792">
        <v>56774</v>
      </c>
      <c r="F792" s="13" t="s">
        <v>27</v>
      </c>
      <c r="G792">
        <v>1113</v>
      </c>
      <c r="H792" t="s">
        <v>2000</v>
      </c>
      <c r="I792" t="s">
        <v>2001</v>
      </c>
      <c r="J792">
        <v>1266127200</v>
      </c>
      <c r="K792">
        <v>1266645600</v>
      </c>
      <c r="L792" s="20">
        <f t="shared" si="275"/>
        <v>40223.25</v>
      </c>
      <c r="M792" s="20">
        <f t="shared" si="276"/>
        <v>40229.25</v>
      </c>
      <c r="N792" t="b">
        <v>0</v>
      </c>
      <c r="O792" t="b">
        <v>0</v>
      </c>
      <c r="P792" t="s">
        <v>2006</v>
      </c>
      <c r="Q792" s="8">
        <f t="shared" si="274"/>
        <v>0.30540075309306081</v>
      </c>
      <c r="R792" s="14">
        <f t="shared" si="267"/>
        <v>51.01</v>
      </c>
      <c r="S792" s="16" t="str">
        <f t="shared" si="283"/>
        <v>theater</v>
      </c>
      <c r="T792" s="16" t="str">
        <f t="shared" si="284"/>
        <v>plays</v>
      </c>
    </row>
    <row r="793" spans="1:20">
      <c r="A793">
        <v>791</v>
      </c>
      <c r="B793" t="s">
        <v>1672</v>
      </c>
      <c r="C793" s="3" t="s">
        <v>1673</v>
      </c>
      <c r="D793">
        <v>2100</v>
      </c>
      <c r="E793">
        <v>540</v>
      </c>
      <c r="F793" s="13" t="s">
        <v>11</v>
      </c>
      <c r="G793">
        <v>6</v>
      </c>
      <c r="H793" t="s">
        <v>2000</v>
      </c>
      <c r="I793" t="s">
        <v>2001</v>
      </c>
      <c r="J793">
        <v>1481436000</v>
      </c>
      <c r="K793">
        <v>1482818400</v>
      </c>
      <c r="L793" s="20">
        <f t="shared" si="275"/>
        <v>42715.25</v>
      </c>
      <c r="M793" s="20">
        <f t="shared" si="276"/>
        <v>42731.25</v>
      </c>
      <c r="N793" t="b">
        <v>0</v>
      </c>
      <c r="O793" t="b">
        <v>0</v>
      </c>
      <c r="P793" s="16" t="s">
        <v>1999</v>
      </c>
      <c r="Q793" s="8">
        <f t="shared" si="274"/>
        <v>0.25714285714285712</v>
      </c>
      <c r="R793" s="14">
        <f t="shared" si="267"/>
        <v>90</v>
      </c>
      <c r="S793" s="16" t="str">
        <f>LEFT(P793,4)</f>
        <v>food</v>
      </c>
      <c r="T793" s="16" t="str">
        <f>RIGHT(P793,11)</f>
        <v>food trucks</v>
      </c>
    </row>
    <row r="794" spans="1:20">
      <c r="A794">
        <v>792</v>
      </c>
      <c r="B794" t="s">
        <v>892</v>
      </c>
      <c r="C794" s="3" t="s">
        <v>893</v>
      </c>
      <c r="D794">
        <v>2000</v>
      </c>
      <c r="E794">
        <v>680</v>
      </c>
      <c r="F794" s="13" t="s">
        <v>11</v>
      </c>
      <c r="G794">
        <v>7</v>
      </c>
      <c r="H794" t="s">
        <v>2000</v>
      </c>
      <c r="I794" t="s">
        <v>2001</v>
      </c>
      <c r="J794">
        <v>1372222800</v>
      </c>
      <c r="K794">
        <v>1374642000</v>
      </c>
      <c r="L794" s="20">
        <f t="shared" si="275"/>
        <v>41451.208333333336</v>
      </c>
      <c r="M794" s="20">
        <f t="shared" si="276"/>
        <v>41479.208333333336</v>
      </c>
      <c r="N794" t="b">
        <v>0</v>
      </c>
      <c r="O794" t="b">
        <v>1</v>
      </c>
      <c r="P794" t="s">
        <v>2006</v>
      </c>
      <c r="Q794" s="8">
        <f t="shared" si="274"/>
        <v>0.34</v>
      </c>
      <c r="R794" s="14">
        <f t="shared" si="267"/>
        <v>97.14</v>
      </c>
      <c r="S794" s="16" t="str">
        <f>LEFT(P794,7)</f>
        <v>theater</v>
      </c>
      <c r="T794" s="16" t="str">
        <f>_xlfn.TEXTAFTER(P794,"/",1,1,1)</f>
        <v>plays</v>
      </c>
    </row>
    <row r="795" spans="1:20">
      <c r="A795">
        <v>793</v>
      </c>
      <c r="B795" t="s">
        <v>1467</v>
      </c>
      <c r="C795" s="3" t="s">
        <v>1468</v>
      </c>
      <c r="D795">
        <v>1100</v>
      </c>
      <c r="E795">
        <v>13045</v>
      </c>
      <c r="F795" s="13" t="s">
        <v>8</v>
      </c>
      <c r="G795">
        <v>181</v>
      </c>
      <c r="H795" t="s">
        <v>2019</v>
      </c>
      <c r="I795" t="s">
        <v>2020</v>
      </c>
      <c r="J795">
        <v>1372136400</v>
      </c>
      <c r="K795">
        <v>1372482000</v>
      </c>
      <c r="L795" s="20">
        <f t="shared" si="275"/>
        <v>41450.208333333336</v>
      </c>
      <c r="M795" s="20">
        <f t="shared" si="276"/>
        <v>41454.208333333336</v>
      </c>
      <c r="N795" t="b">
        <v>0</v>
      </c>
      <c r="O795" t="b">
        <v>0</v>
      </c>
      <c r="P795" t="s">
        <v>2016</v>
      </c>
      <c r="Q795" s="8">
        <f t="shared" si="274"/>
        <v>11.859090909090909</v>
      </c>
      <c r="R795" s="14">
        <f t="shared" si="267"/>
        <v>72.069999999999993</v>
      </c>
      <c r="S795" s="16" t="str">
        <f>LEFT(P795,10)</f>
        <v>publishing</v>
      </c>
      <c r="T795" s="16" t="str">
        <f>_xlfn.TEXTAFTER(P795,"/",1,1,1)</f>
        <v>nonfiction</v>
      </c>
    </row>
    <row r="796" spans="1:20">
      <c r="A796">
        <v>794</v>
      </c>
      <c r="B796" t="s">
        <v>1862</v>
      </c>
      <c r="C796" s="3" t="s">
        <v>1863</v>
      </c>
      <c r="D796">
        <v>6600</v>
      </c>
      <c r="E796">
        <v>8276</v>
      </c>
      <c r="F796" s="13" t="s">
        <v>8</v>
      </c>
      <c r="G796">
        <v>110</v>
      </c>
      <c r="H796" t="s">
        <v>2000</v>
      </c>
      <c r="I796" t="s">
        <v>2001</v>
      </c>
      <c r="J796">
        <v>1513922400</v>
      </c>
      <c r="K796">
        <v>1514959200</v>
      </c>
      <c r="L796" s="20">
        <f>(((J796/60)/60)/24)+DATE(1970,1,1)</f>
        <v>43091.25</v>
      </c>
      <c r="M796" s="20">
        <f t="shared" si="276"/>
        <v>43103.25</v>
      </c>
      <c r="N796" t="b">
        <v>0</v>
      </c>
      <c r="O796" t="b">
        <v>0</v>
      </c>
      <c r="P796" t="s">
        <v>2002</v>
      </c>
      <c r="Q796" s="8">
        <f t="shared" si="274"/>
        <v>1.2539393939393939</v>
      </c>
      <c r="R796" s="14">
        <f t="shared" si="267"/>
        <v>75.239999999999995</v>
      </c>
      <c r="S796" s="16" t="str">
        <f>LEFT(P796,5)</f>
        <v>music</v>
      </c>
      <c r="T796" s="16" t="str">
        <f>_xlfn.TEXTAFTER(P796,"/",1)</f>
        <v>rock</v>
      </c>
    </row>
    <row r="797" spans="1:20" ht="31.5">
      <c r="A797">
        <v>795</v>
      </c>
      <c r="B797" t="s">
        <v>1794</v>
      </c>
      <c r="C797" s="3" t="s">
        <v>1795</v>
      </c>
      <c r="D797">
        <v>7100</v>
      </c>
      <c r="E797">
        <v>1022</v>
      </c>
      <c r="F797" s="13" t="s">
        <v>11</v>
      </c>
      <c r="G797">
        <v>31</v>
      </c>
      <c r="H797" t="s">
        <v>2000</v>
      </c>
      <c r="I797" t="s">
        <v>2001</v>
      </c>
      <c r="J797">
        <v>1477976400</v>
      </c>
      <c r="K797">
        <v>1478235600</v>
      </c>
      <c r="L797" s="20">
        <f t="shared" ref="L797:L860" si="285">(((J797/60)/60)/24)+DATE(1970,1,1)</f>
        <v>42675.208333333328</v>
      </c>
      <c r="M797" s="20">
        <f t="shared" si="276"/>
        <v>42678.208333333328</v>
      </c>
      <c r="N797" t="b">
        <v>0</v>
      </c>
      <c r="O797" t="b">
        <v>0</v>
      </c>
      <c r="P797" t="s">
        <v>2013</v>
      </c>
      <c r="Q797" s="8">
        <f t="shared" si="274"/>
        <v>0.14394366197183098</v>
      </c>
      <c r="R797" s="14">
        <f t="shared" si="267"/>
        <v>32.97</v>
      </c>
      <c r="S797" s="18" t="str">
        <f>LEFT(P797,12)</f>
        <v>film &amp; video</v>
      </c>
      <c r="T797" s="16" t="str">
        <f>_xlfn.TEXTAFTER(P797,"/",,TRUE,TRUE)</f>
        <v>drama</v>
      </c>
    </row>
    <row r="798" spans="1:20">
      <c r="A798">
        <v>796</v>
      </c>
      <c r="B798" t="s">
        <v>541</v>
      </c>
      <c r="C798" s="3" t="s">
        <v>542</v>
      </c>
      <c r="D798">
        <v>7800</v>
      </c>
      <c r="E798">
        <v>4275</v>
      </c>
      <c r="F798" s="13" t="s">
        <v>11</v>
      </c>
      <c r="G798">
        <v>78</v>
      </c>
      <c r="H798" t="s">
        <v>2000</v>
      </c>
      <c r="I798" t="s">
        <v>2001</v>
      </c>
      <c r="J798">
        <v>1407474000</v>
      </c>
      <c r="K798">
        <v>1408078800</v>
      </c>
      <c r="L798" s="20">
        <f t="shared" si="285"/>
        <v>41859.208333333336</v>
      </c>
      <c r="M798" s="20">
        <f t="shared" si="276"/>
        <v>41866.208333333336</v>
      </c>
      <c r="N798" t="b">
        <v>0</v>
      </c>
      <c r="O798" t="b">
        <v>1</v>
      </c>
      <c r="P798" t="s">
        <v>2031</v>
      </c>
      <c r="Q798" s="8">
        <f t="shared" si="274"/>
        <v>0.54807692307692313</v>
      </c>
      <c r="R798" s="14">
        <f t="shared" si="267"/>
        <v>54.81</v>
      </c>
      <c r="S798" s="16" t="str">
        <f>LEFT(P798,5)</f>
        <v>games</v>
      </c>
      <c r="T798" s="16" t="str">
        <f>_xlfn.TEXTAFTER(P798,"/",1,TRUE,TRUE)</f>
        <v>mobile games</v>
      </c>
    </row>
    <row r="799" spans="1:20">
      <c r="A799">
        <v>797</v>
      </c>
      <c r="B799" t="s">
        <v>779</v>
      </c>
      <c r="C799" s="3" t="s">
        <v>780</v>
      </c>
      <c r="D799">
        <v>7600</v>
      </c>
      <c r="E799">
        <v>8332</v>
      </c>
      <c r="F799" s="13" t="s">
        <v>8</v>
      </c>
      <c r="G799">
        <v>185</v>
      </c>
      <c r="H799" t="s">
        <v>2000</v>
      </c>
      <c r="I799" t="s">
        <v>2001</v>
      </c>
      <c r="J799">
        <v>1546149600</v>
      </c>
      <c r="K799">
        <v>1548136800</v>
      </c>
      <c r="L799" s="20">
        <f t="shared" si="285"/>
        <v>43464.25</v>
      </c>
      <c r="M799" s="20">
        <f t="shared" si="276"/>
        <v>43487.25</v>
      </c>
      <c r="N799" t="b">
        <v>0</v>
      </c>
      <c r="O799" t="b">
        <v>0</v>
      </c>
      <c r="P799" t="s">
        <v>2005</v>
      </c>
      <c r="Q799" s="8">
        <f t="shared" si="274"/>
        <v>1.0963157894736841</v>
      </c>
      <c r="R799" s="14">
        <f t="shared" si="267"/>
        <v>45.04</v>
      </c>
      <c r="S799" s="16" t="str">
        <f>LEFT(P799,10)</f>
        <v>technology</v>
      </c>
      <c r="T799" s="16" t="str">
        <f>_xlfn.TEXTAFTER(P799,"/",1,1,1)</f>
        <v>web</v>
      </c>
    </row>
    <row r="800" spans="1:20">
      <c r="A800">
        <v>798</v>
      </c>
      <c r="B800" t="s">
        <v>1605</v>
      </c>
      <c r="C800" s="3" t="s">
        <v>1606</v>
      </c>
      <c r="D800">
        <v>3400</v>
      </c>
      <c r="E800">
        <v>6408</v>
      </c>
      <c r="F800" s="13" t="s">
        <v>8</v>
      </c>
      <c r="G800">
        <v>121</v>
      </c>
      <c r="H800" t="s">
        <v>2000</v>
      </c>
      <c r="I800" t="s">
        <v>2001</v>
      </c>
      <c r="J800">
        <v>1338440400</v>
      </c>
      <c r="K800">
        <v>1340859600</v>
      </c>
      <c r="L800" s="20">
        <f t="shared" si="285"/>
        <v>41060.208333333336</v>
      </c>
      <c r="M800" s="20">
        <f t="shared" si="276"/>
        <v>41088.208333333336</v>
      </c>
      <c r="N800" t="b">
        <v>0</v>
      </c>
      <c r="O800" t="b">
        <v>1</v>
      </c>
      <c r="P800" t="s">
        <v>2006</v>
      </c>
      <c r="Q800" s="8">
        <f t="shared" si="274"/>
        <v>1.8847058823529412</v>
      </c>
      <c r="R800" s="14">
        <f t="shared" si="267"/>
        <v>52.96</v>
      </c>
      <c r="S800" s="16" t="str">
        <f t="shared" ref="S800:S801" si="286">LEFT(P800,7)</f>
        <v>theater</v>
      </c>
      <c r="T800" s="16" t="str">
        <f t="shared" ref="T800:T801" si="287">_xlfn.TEXTAFTER(P800,"/",1,1,1)</f>
        <v>plays</v>
      </c>
    </row>
    <row r="801" spans="1:20">
      <c r="A801">
        <v>799</v>
      </c>
      <c r="B801" t="s">
        <v>1412</v>
      </c>
      <c r="C801" s="3" t="s">
        <v>1413</v>
      </c>
      <c r="D801">
        <v>84500</v>
      </c>
      <c r="E801">
        <v>73522</v>
      </c>
      <c r="F801" s="13" t="s">
        <v>11</v>
      </c>
      <c r="G801">
        <v>1225</v>
      </c>
      <c r="H801" t="s">
        <v>2009</v>
      </c>
      <c r="I801" t="s">
        <v>2010</v>
      </c>
      <c r="J801">
        <v>1454133600</v>
      </c>
      <c r="K801">
        <v>1454479200</v>
      </c>
      <c r="L801" s="20">
        <f t="shared" si="285"/>
        <v>42399.25</v>
      </c>
      <c r="M801" s="20">
        <f t="shared" si="276"/>
        <v>42403.25</v>
      </c>
      <c r="N801" t="b">
        <v>0</v>
      </c>
      <c r="O801" t="b">
        <v>0</v>
      </c>
      <c r="P801" t="s">
        <v>2006</v>
      </c>
      <c r="Q801" s="8">
        <f t="shared" si="274"/>
        <v>0.87008284023668636</v>
      </c>
      <c r="R801" s="14">
        <f t="shared" si="267"/>
        <v>60.02</v>
      </c>
      <c r="S801" s="16" t="str">
        <f t="shared" si="286"/>
        <v>theater</v>
      </c>
      <c r="T801" s="16" t="str">
        <f t="shared" si="287"/>
        <v>plays</v>
      </c>
    </row>
    <row r="802" spans="1:20">
      <c r="A802">
        <v>800</v>
      </c>
      <c r="B802" t="s">
        <v>1818</v>
      </c>
      <c r="C802" s="3" t="s">
        <v>1819</v>
      </c>
      <c r="D802">
        <v>100</v>
      </c>
      <c r="E802">
        <v>1</v>
      </c>
      <c r="F802" s="13" t="s">
        <v>11</v>
      </c>
      <c r="G802">
        <v>1</v>
      </c>
      <c r="H802" t="s">
        <v>2019</v>
      </c>
      <c r="I802" t="s">
        <v>2020</v>
      </c>
      <c r="J802">
        <v>1434085200</v>
      </c>
      <c r="K802">
        <v>1434430800</v>
      </c>
      <c r="L802" s="20">
        <f t="shared" si="285"/>
        <v>42167.208333333328</v>
      </c>
      <c r="M802" s="20">
        <f t="shared" si="276"/>
        <v>42171.208333333328</v>
      </c>
      <c r="N802" t="b">
        <v>0</v>
      </c>
      <c r="O802" t="b">
        <v>0</v>
      </c>
      <c r="P802" t="s">
        <v>2002</v>
      </c>
      <c r="Q802" s="8">
        <f t="shared" si="274"/>
        <v>0.01</v>
      </c>
      <c r="R802" s="14">
        <f t="shared" si="267"/>
        <v>1</v>
      </c>
      <c r="S802" s="16" t="str">
        <f>LEFT(P802,5)</f>
        <v>music</v>
      </c>
      <c r="T802" s="16" t="str">
        <f>_xlfn.TEXTAFTER(P802,"/",1)</f>
        <v>rock</v>
      </c>
    </row>
    <row r="803" spans="1:20">
      <c r="A803">
        <v>801</v>
      </c>
      <c r="B803" t="s">
        <v>1269</v>
      </c>
      <c r="C803" s="3" t="s">
        <v>1270</v>
      </c>
      <c r="D803">
        <v>2300</v>
      </c>
      <c r="E803">
        <v>4667</v>
      </c>
      <c r="F803" s="13" t="s">
        <v>8</v>
      </c>
      <c r="G803">
        <v>106</v>
      </c>
      <c r="H803" t="s">
        <v>2000</v>
      </c>
      <c r="I803" t="s">
        <v>2001</v>
      </c>
      <c r="J803">
        <v>1577772000</v>
      </c>
      <c r="K803">
        <v>1579672800</v>
      </c>
      <c r="L803" s="20">
        <f>(((J803/60)/60)/24)+DATE(1970,1,1)</f>
        <v>43830.25</v>
      </c>
      <c r="M803" s="20">
        <f t="shared" si="276"/>
        <v>43852.25</v>
      </c>
      <c r="N803" t="b">
        <v>0</v>
      </c>
      <c r="O803" t="b">
        <v>1</v>
      </c>
      <c r="P803" t="s">
        <v>2025</v>
      </c>
      <c r="Q803" s="8">
        <f t="shared" si="274"/>
        <v>2.0291304347826089</v>
      </c>
      <c r="R803" s="14">
        <f t="shared" si="267"/>
        <v>44.03</v>
      </c>
      <c r="S803" s="16" t="str">
        <f t="shared" ref="S803:S804" si="288">LEFT(P803,11)</f>
        <v>photography</v>
      </c>
      <c r="T803" s="16" t="str">
        <f t="shared" ref="T803:T804" si="289">_xlfn.TEXTAFTER(P803,"/",1,1,1)</f>
        <v>photography books</v>
      </c>
    </row>
    <row r="804" spans="1:20" ht="31.5">
      <c r="A804">
        <v>802</v>
      </c>
      <c r="B804" t="s">
        <v>1465</v>
      </c>
      <c r="C804" s="3" t="s">
        <v>1466</v>
      </c>
      <c r="D804">
        <v>6200</v>
      </c>
      <c r="E804">
        <v>12216</v>
      </c>
      <c r="F804" s="13" t="s">
        <v>8</v>
      </c>
      <c r="G804">
        <v>142</v>
      </c>
      <c r="H804" t="s">
        <v>2000</v>
      </c>
      <c r="I804" t="s">
        <v>2001</v>
      </c>
      <c r="J804">
        <v>1562216400</v>
      </c>
      <c r="K804">
        <v>1562389200</v>
      </c>
      <c r="L804" s="20">
        <f t="shared" si="285"/>
        <v>43650.208333333328</v>
      </c>
      <c r="M804" s="20">
        <f t="shared" si="276"/>
        <v>43652.208333333328</v>
      </c>
      <c r="N804" t="b">
        <v>0</v>
      </c>
      <c r="O804" t="b">
        <v>0</v>
      </c>
      <c r="P804" t="s">
        <v>2025</v>
      </c>
      <c r="Q804" s="8">
        <f t="shared" si="274"/>
        <v>1.9703225806451612</v>
      </c>
      <c r="R804" s="14">
        <f t="shared" si="267"/>
        <v>86.03</v>
      </c>
      <c r="S804" s="16" t="str">
        <f t="shared" si="288"/>
        <v>photography</v>
      </c>
      <c r="T804" s="16" t="str">
        <f t="shared" si="289"/>
        <v>photography books</v>
      </c>
    </row>
    <row r="805" spans="1:20" ht="31.5">
      <c r="A805">
        <v>803</v>
      </c>
      <c r="B805" t="s">
        <v>1326</v>
      </c>
      <c r="C805" s="3" t="s">
        <v>1327</v>
      </c>
      <c r="D805">
        <v>6100</v>
      </c>
      <c r="E805">
        <v>6527</v>
      </c>
      <c r="F805" s="13" t="s">
        <v>8</v>
      </c>
      <c r="G805">
        <v>233</v>
      </c>
      <c r="H805" t="s">
        <v>2000</v>
      </c>
      <c r="I805" t="s">
        <v>2001</v>
      </c>
      <c r="J805">
        <v>1548568800</v>
      </c>
      <c r="K805">
        <v>1551506400</v>
      </c>
      <c r="L805" s="20">
        <f t="shared" si="285"/>
        <v>43492.25</v>
      </c>
      <c r="M805" s="20">
        <f t="shared" si="276"/>
        <v>43526.25</v>
      </c>
      <c r="N805" t="b">
        <v>0</v>
      </c>
      <c r="O805" t="b">
        <v>0</v>
      </c>
      <c r="P805" t="s">
        <v>2006</v>
      </c>
      <c r="Q805" s="8">
        <f t="shared" si="274"/>
        <v>1.07</v>
      </c>
      <c r="R805" s="14">
        <f t="shared" si="267"/>
        <v>28.01</v>
      </c>
      <c r="S805" s="16" t="str">
        <f>LEFT(P805,7)</f>
        <v>theater</v>
      </c>
      <c r="T805" s="16" t="str">
        <f>_xlfn.TEXTAFTER(P805,"/",1,1,1)</f>
        <v>plays</v>
      </c>
    </row>
    <row r="806" spans="1:20">
      <c r="A806">
        <v>804</v>
      </c>
      <c r="B806" t="s">
        <v>471</v>
      </c>
      <c r="C806" s="3" t="s">
        <v>472</v>
      </c>
      <c r="D806">
        <v>2600</v>
      </c>
      <c r="E806">
        <v>6987</v>
      </c>
      <c r="F806" s="13" t="s">
        <v>8</v>
      </c>
      <c r="G806">
        <v>218</v>
      </c>
      <c r="H806" t="s">
        <v>2000</v>
      </c>
      <c r="I806" t="s">
        <v>2001</v>
      </c>
      <c r="J806">
        <v>1514872800</v>
      </c>
      <c r="K806">
        <v>1516600800</v>
      </c>
      <c r="L806" s="20">
        <f t="shared" si="285"/>
        <v>43102.25</v>
      </c>
      <c r="M806" s="20">
        <f t="shared" si="276"/>
        <v>43122.25</v>
      </c>
      <c r="N806" t="b">
        <v>0</v>
      </c>
      <c r="O806" t="b">
        <v>0</v>
      </c>
      <c r="P806" t="s">
        <v>2002</v>
      </c>
      <c r="Q806" s="8">
        <f t="shared" si="274"/>
        <v>2.6873076923076922</v>
      </c>
      <c r="R806" s="14">
        <f t="shared" si="267"/>
        <v>32.049999999999997</v>
      </c>
      <c r="S806" s="16" t="str">
        <f>LEFT(P806,5)</f>
        <v>music</v>
      </c>
      <c r="T806" s="16" t="str">
        <f>_xlfn.TEXTAFTER(P806,"/",1)</f>
        <v>rock</v>
      </c>
    </row>
    <row r="807" spans="1:20" ht="31.5">
      <c r="A807">
        <v>805</v>
      </c>
      <c r="B807" t="s">
        <v>1642</v>
      </c>
      <c r="C807" s="3" t="s">
        <v>1643</v>
      </c>
      <c r="D807">
        <v>9700</v>
      </c>
      <c r="E807">
        <v>4932</v>
      </c>
      <c r="F807" s="13" t="s">
        <v>11</v>
      </c>
      <c r="G807">
        <v>67</v>
      </c>
      <c r="H807" t="s">
        <v>2003</v>
      </c>
      <c r="I807" t="s">
        <v>2004</v>
      </c>
      <c r="J807">
        <v>1416031200</v>
      </c>
      <c r="K807">
        <v>1420437600</v>
      </c>
      <c r="L807" s="20">
        <f t="shared" si="285"/>
        <v>41958.25</v>
      </c>
      <c r="M807" s="20">
        <f t="shared" si="276"/>
        <v>42009.25</v>
      </c>
      <c r="N807" t="b">
        <v>0</v>
      </c>
      <c r="O807" t="b">
        <v>0</v>
      </c>
      <c r="P807" t="s">
        <v>2011</v>
      </c>
      <c r="Q807" s="8">
        <f t="shared" si="274"/>
        <v>0.50845360824742269</v>
      </c>
      <c r="R807" s="14">
        <f t="shared" si="267"/>
        <v>73.61</v>
      </c>
      <c r="S807" s="18" t="str">
        <f t="shared" ref="S807:S808" si="290">LEFT(P807,12)</f>
        <v>film &amp; video</v>
      </c>
      <c r="T807" s="16" t="str">
        <f t="shared" ref="T807:T808" si="291">_xlfn.TEXTAFTER(P807,"/",,TRUE,TRUE)</f>
        <v>documentary</v>
      </c>
    </row>
    <row r="808" spans="1:20">
      <c r="A808">
        <v>806</v>
      </c>
      <c r="B808" t="s">
        <v>670</v>
      </c>
      <c r="C808" s="3" t="s">
        <v>671</v>
      </c>
      <c r="D808">
        <v>700</v>
      </c>
      <c r="E808">
        <v>8262</v>
      </c>
      <c r="F808" s="13" t="s">
        <v>8</v>
      </c>
      <c r="G808">
        <v>76</v>
      </c>
      <c r="H808" t="s">
        <v>2000</v>
      </c>
      <c r="I808" t="s">
        <v>2001</v>
      </c>
      <c r="J808">
        <v>1330927200</v>
      </c>
      <c r="K808">
        <v>1332997200</v>
      </c>
      <c r="L808" s="20">
        <f t="shared" si="285"/>
        <v>40973.25</v>
      </c>
      <c r="M808" s="20">
        <f t="shared" si="276"/>
        <v>40997.208333333336</v>
      </c>
      <c r="N808" t="b">
        <v>0</v>
      </c>
      <c r="O808" t="b">
        <v>1</v>
      </c>
      <c r="P808" t="s">
        <v>2013</v>
      </c>
      <c r="Q808" s="8">
        <f t="shared" si="274"/>
        <v>11.802857142857142</v>
      </c>
      <c r="R808" s="14">
        <f t="shared" si="267"/>
        <v>108.71</v>
      </c>
      <c r="S808" s="18" t="str">
        <f t="shared" si="290"/>
        <v>film &amp; video</v>
      </c>
      <c r="T808" s="16" t="str">
        <f t="shared" si="291"/>
        <v>drama</v>
      </c>
    </row>
    <row r="809" spans="1:20">
      <c r="A809">
        <v>807</v>
      </c>
      <c r="B809" t="s">
        <v>1816</v>
      </c>
      <c r="C809" s="3" t="s">
        <v>1817</v>
      </c>
      <c r="D809">
        <v>700</v>
      </c>
      <c r="E809">
        <v>1848</v>
      </c>
      <c r="F809" s="13" t="s">
        <v>8</v>
      </c>
      <c r="G809">
        <v>43</v>
      </c>
      <c r="H809" t="s">
        <v>2000</v>
      </c>
      <c r="I809" t="s">
        <v>2001</v>
      </c>
      <c r="J809">
        <v>1571115600</v>
      </c>
      <c r="K809">
        <v>1574920800</v>
      </c>
      <c r="L809" s="20">
        <f t="shared" si="285"/>
        <v>43753.208333333328</v>
      </c>
      <c r="M809" s="20">
        <f t="shared" si="276"/>
        <v>43797.25</v>
      </c>
      <c r="N809" t="b">
        <v>0</v>
      </c>
      <c r="O809" t="b">
        <v>1</v>
      </c>
      <c r="P809" t="s">
        <v>2006</v>
      </c>
      <c r="Q809" s="8">
        <f t="shared" si="274"/>
        <v>2.64</v>
      </c>
      <c r="R809" s="14">
        <f t="shared" si="267"/>
        <v>42.98</v>
      </c>
      <c r="S809" s="16" t="str">
        <f>LEFT(P809,7)</f>
        <v>theater</v>
      </c>
      <c r="T809" s="16" t="str">
        <f>_xlfn.TEXTAFTER(P809,"/",1,1,1)</f>
        <v>plays</v>
      </c>
    </row>
    <row r="810" spans="1:20">
      <c r="A810">
        <v>808</v>
      </c>
      <c r="B810" t="s">
        <v>684</v>
      </c>
      <c r="C810" s="3" t="s">
        <v>685</v>
      </c>
      <c r="D810">
        <v>5200</v>
      </c>
      <c r="E810">
        <v>1583</v>
      </c>
      <c r="F810" s="13" t="s">
        <v>11</v>
      </c>
      <c r="G810">
        <v>19</v>
      </c>
      <c r="H810" t="s">
        <v>2000</v>
      </c>
      <c r="I810" t="s">
        <v>2001</v>
      </c>
      <c r="J810">
        <v>1463461200</v>
      </c>
      <c r="K810">
        <v>1464930000</v>
      </c>
      <c r="L810" s="20">
        <f t="shared" si="285"/>
        <v>42507.208333333328</v>
      </c>
      <c r="M810" s="20">
        <f t="shared" si="276"/>
        <v>42524.208333333328</v>
      </c>
      <c r="N810" t="b">
        <v>0</v>
      </c>
      <c r="O810" t="b">
        <v>0</v>
      </c>
      <c r="P810" s="16" t="s">
        <v>1999</v>
      </c>
      <c r="Q810" s="8">
        <f t="shared" si="274"/>
        <v>0.30442307692307691</v>
      </c>
      <c r="R810" s="14">
        <f t="shared" si="267"/>
        <v>83.32</v>
      </c>
      <c r="S810" s="16" t="str">
        <f>LEFT(P810,4)</f>
        <v>food</v>
      </c>
      <c r="T810" s="16" t="str">
        <f>RIGHT(P810,11)</f>
        <v>food trucks</v>
      </c>
    </row>
    <row r="811" spans="1:20">
      <c r="A811">
        <v>809</v>
      </c>
      <c r="B811" t="s">
        <v>1891</v>
      </c>
      <c r="C811" s="3" t="s">
        <v>1894</v>
      </c>
      <c r="D811">
        <v>140800</v>
      </c>
      <c r="E811">
        <v>88536</v>
      </c>
      <c r="F811" s="13" t="s">
        <v>11</v>
      </c>
      <c r="G811">
        <v>2108</v>
      </c>
      <c r="H811" t="s">
        <v>2019</v>
      </c>
      <c r="I811" t="s">
        <v>2020</v>
      </c>
      <c r="J811">
        <v>1344920400</v>
      </c>
      <c r="K811">
        <v>1345006800</v>
      </c>
      <c r="L811" s="20">
        <f t="shared" si="285"/>
        <v>41135.208333333336</v>
      </c>
      <c r="M811" s="20">
        <f t="shared" si="276"/>
        <v>41136.208333333336</v>
      </c>
      <c r="N811" t="b">
        <v>0</v>
      </c>
      <c r="O811" t="b">
        <v>0</v>
      </c>
      <c r="P811" t="s">
        <v>2011</v>
      </c>
      <c r="Q811" s="8">
        <f t="shared" si="274"/>
        <v>0.62880681818181816</v>
      </c>
      <c r="R811" s="14">
        <f t="shared" si="267"/>
        <v>42</v>
      </c>
      <c r="S811" s="18" t="str">
        <f>LEFT(P811,12)</f>
        <v>film &amp; video</v>
      </c>
      <c r="T811" s="16" t="str">
        <f>_xlfn.TEXTAFTER(P811,"/",,TRUE,TRUE)</f>
        <v>documentary</v>
      </c>
    </row>
    <row r="812" spans="1:20">
      <c r="A812">
        <v>810</v>
      </c>
      <c r="B812" t="s">
        <v>90</v>
      </c>
      <c r="C812" s="3" t="s">
        <v>91</v>
      </c>
      <c r="D812">
        <v>6400</v>
      </c>
      <c r="E812">
        <v>12360</v>
      </c>
      <c r="F812" s="13" t="s">
        <v>8</v>
      </c>
      <c r="G812">
        <v>221</v>
      </c>
      <c r="H812" t="s">
        <v>2000</v>
      </c>
      <c r="I812" t="s">
        <v>2001</v>
      </c>
      <c r="J812">
        <v>1511848800</v>
      </c>
      <c r="K812">
        <v>1512712800</v>
      </c>
      <c r="L812" s="20">
        <f t="shared" si="285"/>
        <v>43067.25</v>
      </c>
      <c r="M812" s="20">
        <f t="shared" si="276"/>
        <v>43077.25</v>
      </c>
      <c r="N812" t="b">
        <v>0</v>
      </c>
      <c r="O812" t="b">
        <v>1</v>
      </c>
      <c r="P812" t="s">
        <v>2006</v>
      </c>
      <c r="Q812" s="8">
        <f t="shared" si="274"/>
        <v>1.9312499999999999</v>
      </c>
      <c r="R812" s="14">
        <f t="shared" si="267"/>
        <v>55.93</v>
      </c>
      <c r="S812" s="16" t="str">
        <f>LEFT(P812,7)</f>
        <v>theater</v>
      </c>
      <c r="T812" s="16" t="str">
        <f>_xlfn.TEXTAFTER(P812,"/",1,1,1)</f>
        <v>plays</v>
      </c>
    </row>
    <row r="813" spans="1:20">
      <c r="A813">
        <v>811</v>
      </c>
      <c r="B813" t="s">
        <v>1293</v>
      </c>
      <c r="C813" s="3" t="s">
        <v>1294</v>
      </c>
      <c r="D813">
        <v>92500</v>
      </c>
      <c r="E813">
        <v>71320</v>
      </c>
      <c r="F813" s="13" t="s">
        <v>11</v>
      </c>
      <c r="G813">
        <v>679</v>
      </c>
      <c r="H813" t="s">
        <v>2000</v>
      </c>
      <c r="I813" t="s">
        <v>2001</v>
      </c>
      <c r="J813">
        <v>1452319200</v>
      </c>
      <c r="K813">
        <v>1452492000</v>
      </c>
      <c r="L813" s="20">
        <f t="shared" si="285"/>
        <v>42378.25</v>
      </c>
      <c r="M813" s="20">
        <f t="shared" si="276"/>
        <v>42380.25</v>
      </c>
      <c r="N813" t="b">
        <v>0</v>
      </c>
      <c r="O813" t="b">
        <v>1</v>
      </c>
      <c r="P813" t="s">
        <v>2018</v>
      </c>
      <c r="Q813" s="8">
        <f t="shared" si="274"/>
        <v>0.77102702702702708</v>
      </c>
      <c r="R813" s="14">
        <f t="shared" si="267"/>
        <v>105.04</v>
      </c>
      <c r="S813" s="16" t="str">
        <f>LEFT(P813,5)</f>
        <v>games</v>
      </c>
      <c r="T813" s="16" t="str">
        <f>_xlfn.TEXTAFTER(P813,"/",1,TRUE,TRUE)</f>
        <v>video games</v>
      </c>
    </row>
    <row r="814" spans="1:20">
      <c r="A814">
        <v>812</v>
      </c>
      <c r="B814" t="s">
        <v>943</v>
      </c>
      <c r="C814" s="3" t="s">
        <v>944</v>
      </c>
      <c r="D814">
        <v>59700</v>
      </c>
      <c r="E814">
        <v>134640</v>
      </c>
      <c r="F814" s="13" t="s">
        <v>8</v>
      </c>
      <c r="G814">
        <v>2805</v>
      </c>
      <c r="H814" t="s">
        <v>1997</v>
      </c>
      <c r="I814" t="s">
        <v>1998</v>
      </c>
      <c r="J814">
        <v>1523854800</v>
      </c>
      <c r="K814">
        <v>1524286800</v>
      </c>
      <c r="L814" s="20">
        <f t="shared" si="285"/>
        <v>43206.208333333328</v>
      </c>
      <c r="M814" s="20">
        <f t="shared" si="276"/>
        <v>43211.208333333328</v>
      </c>
      <c r="N814" t="b">
        <v>0</v>
      </c>
      <c r="O814" t="b">
        <v>0</v>
      </c>
      <c r="P814" t="s">
        <v>2016</v>
      </c>
      <c r="Q814" s="8">
        <f t="shared" si="274"/>
        <v>2.2552763819095478</v>
      </c>
      <c r="R814" s="14">
        <f t="shared" si="267"/>
        <v>48</v>
      </c>
      <c r="S814" s="16" t="str">
        <f>LEFT(P814,10)</f>
        <v>publishing</v>
      </c>
      <c r="T814" s="16" t="str">
        <f>_xlfn.TEXTAFTER(P814,"/",1,1,1)</f>
        <v>nonfiction</v>
      </c>
    </row>
    <row r="815" spans="1:20">
      <c r="A815">
        <v>813</v>
      </c>
      <c r="B815" t="s">
        <v>228</v>
      </c>
      <c r="C815" s="3" t="s">
        <v>229</v>
      </c>
      <c r="D815">
        <v>3200</v>
      </c>
      <c r="E815">
        <v>7661</v>
      </c>
      <c r="F815" s="13" t="s">
        <v>8</v>
      </c>
      <c r="G815">
        <v>68</v>
      </c>
      <c r="H815" t="s">
        <v>2000</v>
      </c>
      <c r="I815" t="s">
        <v>2001</v>
      </c>
      <c r="J815">
        <v>1346043600</v>
      </c>
      <c r="K815">
        <v>1346907600</v>
      </c>
      <c r="L815" s="20">
        <f t="shared" si="285"/>
        <v>41148.208333333336</v>
      </c>
      <c r="M815" s="20">
        <f t="shared" si="276"/>
        <v>41158.208333333336</v>
      </c>
      <c r="N815" t="b">
        <v>0</v>
      </c>
      <c r="O815" t="b">
        <v>0</v>
      </c>
      <c r="P815" t="s">
        <v>2018</v>
      </c>
      <c r="Q815" s="8">
        <f t="shared" si="274"/>
        <v>2.3940625</v>
      </c>
      <c r="R815" s="14">
        <f t="shared" si="267"/>
        <v>112.66</v>
      </c>
      <c r="S815" s="16" t="str">
        <f>LEFT(P815,5)</f>
        <v>games</v>
      </c>
      <c r="T815" s="16" t="str">
        <f>_xlfn.TEXTAFTER(P815,"/",1,TRUE,TRUE)</f>
        <v>video games</v>
      </c>
    </row>
    <row r="816" spans="1:20">
      <c r="A816">
        <v>814</v>
      </c>
      <c r="B816" t="s">
        <v>1808</v>
      </c>
      <c r="C816" s="3" t="s">
        <v>1809</v>
      </c>
      <c r="D816">
        <v>3200</v>
      </c>
      <c r="E816">
        <v>2950</v>
      </c>
      <c r="F816" s="13" t="s">
        <v>11</v>
      </c>
      <c r="G816">
        <v>36</v>
      </c>
      <c r="H816" t="s">
        <v>2007</v>
      </c>
      <c r="I816" t="s">
        <v>2008</v>
      </c>
      <c r="J816">
        <v>1464325200</v>
      </c>
      <c r="K816">
        <v>1464498000</v>
      </c>
      <c r="L816" s="20">
        <f t="shared" si="285"/>
        <v>42517.208333333328</v>
      </c>
      <c r="M816" s="20">
        <f t="shared" si="276"/>
        <v>42519.208333333328</v>
      </c>
      <c r="N816" t="b">
        <v>0</v>
      </c>
      <c r="O816" t="b">
        <v>1</v>
      </c>
      <c r="P816" t="s">
        <v>2002</v>
      </c>
      <c r="Q816" s="8">
        <f t="shared" si="274"/>
        <v>0.921875</v>
      </c>
      <c r="R816" s="14">
        <f t="shared" si="267"/>
        <v>81.94</v>
      </c>
      <c r="S816" s="16" t="str">
        <f t="shared" ref="S816:S817" si="292">LEFT(P816,5)</f>
        <v>music</v>
      </c>
      <c r="T816" s="16" t="str">
        <f t="shared" ref="T816:T817" si="293">_xlfn.TEXTAFTER(P816,"/",1)</f>
        <v>rock</v>
      </c>
    </row>
    <row r="817" spans="1:20" ht="31.5">
      <c r="A817">
        <v>815</v>
      </c>
      <c r="B817" t="s">
        <v>1848</v>
      </c>
      <c r="C817" s="3" t="s">
        <v>1849</v>
      </c>
      <c r="D817">
        <v>9000</v>
      </c>
      <c r="E817">
        <v>11721</v>
      </c>
      <c r="F817" s="13" t="s">
        <v>8</v>
      </c>
      <c r="G817">
        <v>183</v>
      </c>
      <c r="H817" t="s">
        <v>1997</v>
      </c>
      <c r="I817" t="s">
        <v>1998</v>
      </c>
      <c r="J817">
        <v>1511935200</v>
      </c>
      <c r="K817">
        <v>1514181600</v>
      </c>
      <c r="L817" s="20">
        <f t="shared" si="285"/>
        <v>43068.25</v>
      </c>
      <c r="M817" s="20">
        <f t="shared" si="276"/>
        <v>43094.25</v>
      </c>
      <c r="N817" t="b">
        <v>0</v>
      </c>
      <c r="O817" t="b">
        <v>0</v>
      </c>
      <c r="P817" t="s">
        <v>2002</v>
      </c>
      <c r="Q817" s="8">
        <f t="shared" si="274"/>
        <v>1.3023333333333333</v>
      </c>
      <c r="R817" s="14">
        <f t="shared" si="267"/>
        <v>64.05</v>
      </c>
      <c r="S817" s="16" t="str">
        <f t="shared" si="292"/>
        <v>music</v>
      </c>
      <c r="T817" s="16" t="str">
        <f t="shared" si="293"/>
        <v>rock</v>
      </c>
    </row>
    <row r="818" spans="1:20">
      <c r="A818">
        <v>816</v>
      </c>
      <c r="B818" t="s">
        <v>872</v>
      </c>
      <c r="C818" s="3" t="s">
        <v>873</v>
      </c>
      <c r="D818">
        <v>2300</v>
      </c>
      <c r="E818">
        <v>14150</v>
      </c>
      <c r="F818" s="13" t="s">
        <v>8</v>
      </c>
      <c r="G818">
        <v>133</v>
      </c>
      <c r="H818" t="s">
        <v>2000</v>
      </c>
      <c r="I818" t="s">
        <v>2001</v>
      </c>
      <c r="J818">
        <v>1392012000</v>
      </c>
      <c r="K818">
        <v>1392184800</v>
      </c>
      <c r="L818" s="20">
        <f t="shared" si="285"/>
        <v>41680.25</v>
      </c>
      <c r="M818" s="20">
        <f t="shared" si="276"/>
        <v>41682.25</v>
      </c>
      <c r="N818" t="b">
        <v>1</v>
      </c>
      <c r="O818" t="b">
        <v>1</v>
      </c>
      <c r="P818" t="s">
        <v>2006</v>
      </c>
      <c r="Q818" s="8">
        <f t="shared" si="274"/>
        <v>6.1521739130434785</v>
      </c>
      <c r="R818" s="14">
        <f t="shared" si="267"/>
        <v>106.39</v>
      </c>
      <c r="S818" s="16" t="str">
        <f>LEFT(P818,7)</f>
        <v>theater</v>
      </c>
      <c r="T818" s="16" t="str">
        <f>_xlfn.TEXTAFTER(P818,"/",1,1,1)</f>
        <v>plays</v>
      </c>
    </row>
    <row r="819" spans="1:20">
      <c r="A819">
        <v>817</v>
      </c>
      <c r="B819" t="s">
        <v>32</v>
      </c>
      <c r="C819" s="3" t="s">
        <v>33</v>
      </c>
      <c r="D819">
        <v>51300</v>
      </c>
      <c r="E819">
        <v>189192</v>
      </c>
      <c r="F819" s="13" t="s">
        <v>8</v>
      </c>
      <c r="G819">
        <v>2489</v>
      </c>
      <c r="H819" t="s">
        <v>2022</v>
      </c>
      <c r="I819" t="s">
        <v>2023</v>
      </c>
      <c r="J819">
        <v>1556946000</v>
      </c>
      <c r="K819">
        <v>1559365200</v>
      </c>
      <c r="L819" s="20">
        <f t="shared" si="285"/>
        <v>43589.208333333328</v>
      </c>
      <c r="M819" s="20">
        <f t="shared" si="276"/>
        <v>43617.208333333328</v>
      </c>
      <c r="N819" t="b">
        <v>0</v>
      </c>
      <c r="O819" t="b">
        <v>1</v>
      </c>
      <c r="P819" t="s">
        <v>2016</v>
      </c>
      <c r="Q819" s="8">
        <f t="shared" si="274"/>
        <v>3.687953216374269</v>
      </c>
      <c r="R819" s="14">
        <f t="shared" si="267"/>
        <v>76.010000000000005</v>
      </c>
      <c r="S819" s="16" t="str">
        <f>LEFT(P819,10)</f>
        <v>publishing</v>
      </c>
      <c r="T819" s="16" t="str">
        <f>_xlfn.TEXTAFTER(P819,"/",1,1,1)</f>
        <v>nonfiction</v>
      </c>
    </row>
    <row r="820" spans="1:20">
      <c r="A820">
        <v>818</v>
      </c>
      <c r="B820" t="s">
        <v>1069</v>
      </c>
      <c r="C820" s="3" t="s">
        <v>1070</v>
      </c>
      <c r="D820">
        <v>700</v>
      </c>
      <c r="E820">
        <v>7664</v>
      </c>
      <c r="F820" s="13" t="s">
        <v>8</v>
      </c>
      <c r="G820">
        <v>69</v>
      </c>
      <c r="H820" t="s">
        <v>2000</v>
      </c>
      <c r="I820" t="s">
        <v>2001</v>
      </c>
      <c r="J820">
        <v>1548050400</v>
      </c>
      <c r="K820">
        <v>1549173600</v>
      </c>
      <c r="L820" s="20">
        <f t="shared" si="285"/>
        <v>43486.25</v>
      </c>
      <c r="M820" s="20">
        <f t="shared" si="276"/>
        <v>43499.25</v>
      </c>
      <c r="N820" t="b">
        <v>0</v>
      </c>
      <c r="O820" t="b">
        <v>1</v>
      </c>
      <c r="P820" t="s">
        <v>2006</v>
      </c>
      <c r="Q820" s="8">
        <f t="shared" si="274"/>
        <v>10.948571428571428</v>
      </c>
      <c r="R820" s="14">
        <f t="shared" si="267"/>
        <v>111.07</v>
      </c>
      <c r="S820" s="16" t="str">
        <f>LEFT(P820,7)</f>
        <v>theater</v>
      </c>
      <c r="T820" s="16" t="str">
        <f>_xlfn.TEXTAFTER(P820,"/",1,1,1)</f>
        <v>plays</v>
      </c>
    </row>
    <row r="821" spans="1:20" ht="31.5">
      <c r="A821">
        <v>819</v>
      </c>
      <c r="B821" t="s">
        <v>226</v>
      </c>
      <c r="C821" s="3" t="s">
        <v>227</v>
      </c>
      <c r="D821">
        <v>8900</v>
      </c>
      <c r="E821">
        <v>4509</v>
      </c>
      <c r="F821" s="13" t="s">
        <v>11</v>
      </c>
      <c r="G821">
        <v>47</v>
      </c>
      <c r="H821" t="s">
        <v>2000</v>
      </c>
      <c r="I821" t="s">
        <v>2001</v>
      </c>
      <c r="J821">
        <v>1353736800</v>
      </c>
      <c r="K821">
        <v>1355032800</v>
      </c>
      <c r="L821" s="20">
        <f t="shared" si="285"/>
        <v>41237.25</v>
      </c>
      <c r="M821" s="20">
        <f t="shared" si="276"/>
        <v>41252.25</v>
      </c>
      <c r="N821" t="b">
        <v>1</v>
      </c>
      <c r="O821" t="b">
        <v>0</v>
      </c>
      <c r="P821" t="s">
        <v>2018</v>
      </c>
      <c r="Q821" s="8">
        <f t="shared" si="274"/>
        <v>0.50662921348314605</v>
      </c>
      <c r="R821" s="14">
        <f t="shared" si="267"/>
        <v>95.94</v>
      </c>
      <c r="S821" s="16" t="str">
        <f>LEFT(P821,5)</f>
        <v>games</v>
      </c>
      <c r="T821" s="16" t="str">
        <f>_xlfn.TEXTAFTER(P821,"/",1,TRUE,TRUE)</f>
        <v>video games</v>
      </c>
    </row>
    <row r="822" spans="1:20">
      <c r="A822">
        <v>820</v>
      </c>
      <c r="B822" t="s">
        <v>1780</v>
      </c>
      <c r="C822" s="3" t="s">
        <v>1781</v>
      </c>
      <c r="D822">
        <v>1500</v>
      </c>
      <c r="E822">
        <v>12009</v>
      </c>
      <c r="F822" s="13" t="s">
        <v>8</v>
      </c>
      <c r="G822">
        <v>279</v>
      </c>
      <c r="H822" t="s">
        <v>2009</v>
      </c>
      <c r="I822" t="s">
        <v>2010</v>
      </c>
      <c r="J822">
        <v>1532840400</v>
      </c>
      <c r="K822">
        <v>1533963600</v>
      </c>
      <c r="L822" s="20">
        <f t="shared" si="285"/>
        <v>43310.208333333328</v>
      </c>
      <c r="M822" s="20">
        <f t="shared" si="276"/>
        <v>43323.208333333328</v>
      </c>
      <c r="N822" t="b">
        <v>0</v>
      </c>
      <c r="O822" t="b">
        <v>1</v>
      </c>
      <c r="P822" t="s">
        <v>2002</v>
      </c>
      <c r="Q822" s="8">
        <f t="shared" si="274"/>
        <v>8.0060000000000002</v>
      </c>
      <c r="R822" s="14">
        <f t="shared" si="267"/>
        <v>43.04</v>
      </c>
      <c r="S822" s="16" t="str">
        <f>LEFT(P822,5)</f>
        <v>music</v>
      </c>
      <c r="T822" s="16" t="str">
        <f>_xlfn.TEXTAFTER(P822,"/",1)</f>
        <v>rock</v>
      </c>
    </row>
    <row r="823" spans="1:20">
      <c r="A823">
        <v>821</v>
      </c>
      <c r="B823" t="s">
        <v>30</v>
      </c>
      <c r="C823" s="3" t="s">
        <v>31</v>
      </c>
      <c r="D823">
        <v>4900</v>
      </c>
      <c r="E823">
        <v>14273</v>
      </c>
      <c r="F823" s="13" t="s">
        <v>8</v>
      </c>
      <c r="G823">
        <v>210</v>
      </c>
      <c r="H823" t="s">
        <v>2000</v>
      </c>
      <c r="I823" t="s">
        <v>2001</v>
      </c>
      <c r="J823">
        <v>1488261600</v>
      </c>
      <c r="K823">
        <v>1489381200</v>
      </c>
      <c r="L823" s="20">
        <f t="shared" si="285"/>
        <v>42794.25</v>
      </c>
      <c r="M823" s="20">
        <f t="shared" si="276"/>
        <v>42807.208333333328</v>
      </c>
      <c r="N823" t="b">
        <v>0</v>
      </c>
      <c r="O823" t="b">
        <v>0</v>
      </c>
      <c r="P823" t="s">
        <v>2011</v>
      </c>
      <c r="Q823" s="8">
        <f t="shared" si="274"/>
        <v>2.9128571428571428</v>
      </c>
      <c r="R823" s="14">
        <f t="shared" ref="R823:R886" si="294">ROUND(E823/G823, 2)</f>
        <v>67.97</v>
      </c>
      <c r="S823" s="18" t="str">
        <f>LEFT(P823,12)</f>
        <v>film &amp; video</v>
      </c>
      <c r="T823" s="16" t="str">
        <f>_xlfn.TEXTAFTER(P823,"/",,TRUE,TRUE)</f>
        <v>documentary</v>
      </c>
    </row>
    <row r="824" spans="1:20">
      <c r="A824">
        <v>822</v>
      </c>
      <c r="B824" t="s">
        <v>1682</v>
      </c>
      <c r="C824" s="3" t="s">
        <v>1683</v>
      </c>
      <c r="D824">
        <v>54000</v>
      </c>
      <c r="E824">
        <v>188982</v>
      </c>
      <c r="F824" s="13" t="s">
        <v>8</v>
      </c>
      <c r="G824">
        <v>2100</v>
      </c>
      <c r="H824" t="s">
        <v>2000</v>
      </c>
      <c r="I824" t="s">
        <v>2001</v>
      </c>
      <c r="J824">
        <v>1393567200</v>
      </c>
      <c r="K824">
        <v>1395032400</v>
      </c>
      <c r="L824" s="20">
        <f t="shared" si="285"/>
        <v>41698.25</v>
      </c>
      <c r="M824" s="20">
        <f t="shared" si="276"/>
        <v>41715.208333333336</v>
      </c>
      <c r="N824" t="b">
        <v>0</v>
      </c>
      <c r="O824" t="b">
        <v>0</v>
      </c>
      <c r="P824" t="s">
        <v>2002</v>
      </c>
      <c r="Q824" s="8">
        <f t="shared" si="274"/>
        <v>3.4996666666666667</v>
      </c>
      <c r="R824" s="14">
        <f t="shared" si="294"/>
        <v>89.99</v>
      </c>
      <c r="S824" s="16" t="str">
        <f t="shared" ref="S824:S825" si="295">LEFT(P824,5)</f>
        <v>music</v>
      </c>
      <c r="T824" s="16" t="str">
        <f t="shared" ref="T824:T825" si="296">_xlfn.TEXTAFTER(P824,"/",1)</f>
        <v>rock</v>
      </c>
    </row>
    <row r="825" spans="1:20">
      <c r="A825">
        <v>823</v>
      </c>
      <c r="B825" t="s">
        <v>459</v>
      </c>
      <c r="C825" s="3" t="s">
        <v>460</v>
      </c>
      <c r="D825">
        <v>4100</v>
      </c>
      <c r="E825">
        <v>14640</v>
      </c>
      <c r="F825" s="13" t="s">
        <v>8</v>
      </c>
      <c r="G825">
        <v>252</v>
      </c>
      <c r="H825" t="s">
        <v>2000</v>
      </c>
      <c r="I825" t="s">
        <v>2001</v>
      </c>
      <c r="J825">
        <v>1410325200</v>
      </c>
      <c r="K825">
        <v>1412485200</v>
      </c>
      <c r="L825" s="20">
        <f t="shared" si="285"/>
        <v>41892.208333333336</v>
      </c>
      <c r="M825" s="20">
        <f t="shared" si="276"/>
        <v>41917.208333333336</v>
      </c>
      <c r="N825" t="b">
        <v>1</v>
      </c>
      <c r="O825" t="b">
        <v>1</v>
      </c>
      <c r="P825" t="s">
        <v>2002</v>
      </c>
      <c r="Q825" s="8">
        <f t="shared" si="274"/>
        <v>3.5707317073170732</v>
      </c>
      <c r="R825" s="14">
        <f t="shared" si="294"/>
        <v>58.1</v>
      </c>
      <c r="S825" s="16" t="str">
        <f t="shared" si="295"/>
        <v>music</v>
      </c>
      <c r="T825" s="16" t="str">
        <f t="shared" si="296"/>
        <v>rock</v>
      </c>
    </row>
    <row r="826" spans="1:20">
      <c r="A826">
        <v>824</v>
      </c>
      <c r="B826" t="s">
        <v>42</v>
      </c>
      <c r="C826" s="3" t="s">
        <v>43</v>
      </c>
      <c r="D826">
        <v>85000</v>
      </c>
      <c r="E826">
        <v>107516</v>
      </c>
      <c r="F826" s="13" t="s">
        <v>8</v>
      </c>
      <c r="G826">
        <v>1280</v>
      </c>
      <c r="H826" t="s">
        <v>2000</v>
      </c>
      <c r="I826" t="s">
        <v>2001</v>
      </c>
      <c r="J826">
        <v>1276923600</v>
      </c>
      <c r="K826">
        <v>1279688400</v>
      </c>
      <c r="L826" s="20">
        <f t="shared" si="285"/>
        <v>40348.208333333336</v>
      </c>
      <c r="M826" s="20">
        <f t="shared" si="276"/>
        <v>40380.208333333336</v>
      </c>
      <c r="N826" t="b">
        <v>0</v>
      </c>
      <c r="O826" t="b">
        <v>1</v>
      </c>
      <c r="P826" t="s">
        <v>2016</v>
      </c>
      <c r="Q826" s="8">
        <f t="shared" si="274"/>
        <v>1.2648941176470587</v>
      </c>
      <c r="R826" s="14">
        <f t="shared" si="294"/>
        <v>84</v>
      </c>
      <c r="S826" s="16" t="str">
        <f>LEFT(P826,10)</f>
        <v>publishing</v>
      </c>
      <c r="T826" s="16" t="str">
        <f>_xlfn.TEXTAFTER(P826,"/",1,1,1)</f>
        <v>nonfiction</v>
      </c>
    </row>
    <row r="827" spans="1:20">
      <c r="A827">
        <v>825</v>
      </c>
      <c r="B827" t="s">
        <v>1658</v>
      </c>
      <c r="C827" s="3" t="s">
        <v>1659</v>
      </c>
      <c r="D827">
        <v>3600</v>
      </c>
      <c r="E827">
        <v>13950</v>
      </c>
      <c r="F827" s="13" t="s">
        <v>8</v>
      </c>
      <c r="G827">
        <v>157</v>
      </c>
      <c r="H827" t="s">
        <v>2009</v>
      </c>
      <c r="I827" t="s">
        <v>2010</v>
      </c>
      <c r="J827">
        <v>1500958800</v>
      </c>
      <c r="K827">
        <v>1501995600</v>
      </c>
      <c r="L827" s="20">
        <f t="shared" si="285"/>
        <v>42941.208333333328</v>
      </c>
      <c r="M827" s="20">
        <f t="shared" si="276"/>
        <v>42953.208333333328</v>
      </c>
      <c r="N827" t="b">
        <v>0</v>
      </c>
      <c r="O827" t="b">
        <v>0</v>
      </c>
      <c r="P827" t="s">
        <v>2021</v>
      </c>
      <c r="Q827" s="8">
        <f t="shared" si="274"/>
        <v>3.875</v>
      </c>
      <c r="R827" s="14">
        <f t="shared" si="294"/>
        <v>88.85</v>
      </c>
      <c r="S827" s="18" t="str">
        <f>LEFT(P827,12)</f>
        <v>film &amp; video</v>
      </c>
      <c r="T827" s="16" t="str">
        <f>_xlfn.TEXTAFTER(P827,"/",,TRUE,TRUE)</f>
        <v>shorts</v>
      </c>
    </row>
    <row r="828" spans="1:20" ht="31.5">
      <c r="A828">
        <v>826</v>
      </c>
      <c r="B828" t="s">
        <v>1144</v>
      </c>
      <c r="C828" s="3" t="s">
        <v>1145</v>
      </c>
      <c r="D828">
        <v>2800</v>
      </c>
      <c r="E828">
        <v>12797</v>
      </c>
      <c r="F828" s="13" t="s">
        <v>8</v>
      </c>
      <c r="G828">
        <v>194</v>
      </c>
      <c r="H828" t="s">
        <v>2000</v>
      </c>
      <c r="I828" t="s">
        <v>2001</v>
      </c>
      <c r="J828">
        <v>1292220000</v>
      </c>
      <c r="K828">
        <v>1294639200</v>
      </c>
      <c r="L828" s="20">
        <f t="shared" si="285"/>
        <v>40525.25</v>
      </c>
      <c r="M828" s="20">
        <f t="shared" si="276"/>
        <v>40553.25</v>
      </c>
      <c r="N828" t="b">
        <v>0</v>
      </c>
      <c r="O828" t="b">
        <v>1</v>
      </c>
      <c r="P828" t="s">
        <v>2006</v>
      </c>
      <c r="Q828" s="8">
        <f t="shared" si="274"/>
        <v>4.5703571428571426</v>
      </c>
      <c r="R828" s="14">
        <f t="shared" si="294"/>
        <v>65.959999999999994</v>
      </c>
      <c r="S828" s="16" t="str">
        <f>LEFT(P828,7)</f>
        <v>theater</v>
      </c>
      <c r="T828" s="16" t="str">
        <f>_xlfn.TEXTAFTER(P828,"/",1,1,1)</f>
        <v>plays</v>
      </c>
    </row>
    <row r="829" spans="1:20" ht="31.5">
      <c r="A829">
        <v>827</v>
      </c>
      <c r="B829" t="s">
        <v>1162</v>
      </c>
      <c r="C829" s="3" t="s">
        <v>1163</v>
      </c>
      <c r="D829">
        <v>2300</v>
      </c>
      <c r="E829">
        <v>6134</v>
      </c>
      <c r="F829" s="13" t="s">
        <v>8</v>
      </c>
      <c r="G829">
        <v>82</v>
      </c>
      <c r="H829" t="s">
        <v>2003</v>
      </c>
      <c r="I829" t="s">
        <v>2004</v>
      </c>
      <c r="J829">
        <v>1304398800</v>
      </c>
      <c r="K829">
        <v>1305435600</v>
      </c>
      <c r="L829" s="20">
        <f t="shared" si="285"/>
        <v>40666.208333333336</v>
      </c>
      <c r="M829" s="20">
        <f t="shared" si="276"/>
        <v>40678.208333333336</v>
      </c>
      <c r="N829" t="b">
        <v>0</v>
      </c>
      <c r="O829" t="b">
        <v>1</v>
      </c>
      <c r="P829" t="s">
        <v>2013</v>
      </c>
      <c r="Q829" s="8">
        <f t="shared" si="274"/>
        <v>2.6669565217391304</v>
      </c>
      <c r="R829" s="14">
        <f t="shared" si="294"/>
        <v>74.8</v>
      </c>
      <c r="S829" s="18" t="str">
        <f>LEFT(P829,12)</f>
        <v>film &amp; video</v>
      </c>
      <c r="T829" s="16" t="str">
        <f>_xlfn.TEXTAFTER(P829,"/",,TRUE,TRUE)</f>
        <v>drama</v>
      </c>
    </row>
    <row r="830" spans="1:20" ht="31.5">
      <c r="A830">
        <v>828</v>
      </c>
      <c r="B830" t="s">
        <v>1218</v>
      </c>
      <c r="C830" s="3" t="s">
        <v>1219</v>
      </c>
      <c r="D830">
        <v>7100</v>
      </c>
      <c r="E830">
        <v>4899</v>
      </c>
      <c r="F830" s="13" t="s">
        <v>11</v>
      </c>
      <c r="G830">
        <v>70</v>
      </c>
      <c r="H830" t="s">
        <v>2000</v>
      </c>
      <c r="I830" t="s">
        <v>2001</v>
      </c>
      <c r="J830">
        <v>1535432400</v>
      </c>
      <c r="K830">
        <v>1537592400</v>
      </c>
      <c r="L830" s="20">
        <f t="shared" si="285"/>
        <v>43340.208333333328</v>
      </c>
      <c r="M830" s="20">
        <f t="shared" si="276"/>
        <v>43365.208333333328</v>
      </c>
      <c r="N830" t="b">
        <v>0</v>
      </c>
      <c r="O830" t="b">
        <v>0</v>
      </c>
      <c r="P830" t="s">
        <v>2006</v>
      </c>
      <c r="Q830" s="8">
        <f t="shared" si="274"/>
        <v>0.69</v>
      </c>
      <c r="R830" s="14">
        <f t="shared" si="294"/>
        <v>69.989999999999995</v>
      </c>
      <c r="S830" s="16" t="str">
        <f t="shared" ref="S830:S832" si="297">LEFT(P830,7)</f>
        <v>theater</v>
      </c>
      <c r="T830" s="16" t="str">
        <f t="shared" ref="T830:T832" si="298">_xlfn.TEXTAFTER(P830,"/",1,1,1)</f>
        <v>plays</v>
      </c>
    </row>
    <row r="831" spans="1:20">
      <c r="A831">
        <v>829</v>
      </c>
      <c r="B831" t="s">
        <v>82</v>
      </c>
      <c r="C831" s="3" t="s">
        <v>83</v>
      </c>
      <c r="D831">
        <v>9600</v>
      </c>
      <c r="E831">
        <v>4929</v>
      </c>
      <c r="F831" s="13" t="s">
        <v>11</v>
      </c>
      <c r="G831">
        <v>154</v>
      </c>
      <c r="H831" t="s">
        <v>2000</v>
      </c>
      <c r="I831" t="s">
        <v>2001</v>
      </c>
      <c r="J831">
        <v>1433826000</v>
      </c>
      <c r="K831">
        <v>1435122000</v>
      </c>
      <c r="L831" s="20">
        <f t="shared" si="285"/>
        <v>42164.208333333328</v>
      </c>
      <c r="M831" s="20">
        <f t="shared" si="276"/>
        <v>42179.208333333328</v>
      </c>
      <c r="N831" t="b">
        <v>0</v>
      </c>
      <c r="O831" t="b">
        <v>0</v>
      </c>
      <c r="P831" t="s">
        <v>2006</v>
      </c>
      <c r="Q831" s="8">
        <f t="shared" si="274"/>
        <v>0.51343749999999999</v>
      </c>
      <c r="R831" s="14">
        <f t="shared" si="294"/>
        <v>32.01</v>
      </c>
      <c r="S831" s="16" t="str">
        <f t="shared" si="297"/>
        <v>theater</v>
      </c>
      <c r="T831" s="16" t="str">
        <f t="shared" si="298"/>
        <v>plays</v>
      </c>
    </row>
    <row r="832" spans="1:20" ht="31.5">
      <c r="A832">
        <v>830</v>
      </c>
      <c r="B832" t="s">
        <v>856</v>
      </c>
      <c r="C832" s="3" t="s">
        <v>857</v>
      </c>
      <c r="D832">
        <v>121600</v>
      </c>
      <c r="E832">
        <v>1424</v>
      </c>
      <c r="F832" s="13" t="s">
        <v>11</v>
      </c>
      <c r="G832">
        <v>22</v>
      </c>
      <c r="H832" t="s">
        <v>2000</v>
      </c>
      <c r="I832" t="s">
        <v>2001</v>
      </c>
      <c r="J832">
        <v>1514959200</v>
      </c>
      <c r="K832">
        <v>1520056800</v>
      </c>
      <c r="L832" s="20">
        <f t="shared" si="285"/>
        <v>43103.25</v>
      </c>
      <c r="M832" s="20">
        <f t="shared" si="276"/>
        <v>43162.25</v>
      </c>
      <c r="N832" t="b">
        <v>0</v>
      </c>
      <c r="O832" t="b">
        <v>0</v>
      </c>
      <c r="P832" t="s">
        <v>2006</v>
      </c>
      <c r="Q832" s="8">
        <f t="shared" si="274"/>
        <v>1.1710526315789473E-2</v>
      </c>
      <c r="R832" s="14">
        <f t="shared" si="294"/>
        <v>64.73</v>
      </c>
      <c r="S832" s="16" t="str">
        <f t="shared" si="297"/>
        <v>theater</v>
      </c>
      <c r="T832" s="16" t="str">
        <f t="shared" si="298"/>
        <v>plays</v>
      </c>
    </row>
    <row r="833" spans="1:20" ht="31.5">
      <c r="A833">
        <v>831</v>
      </c>
      <c r="B833" t="s">
        <v>1834</v>
      </c>
      <c r="C833" s="3" t="s">
        <v>1835</v>
      </c>
      <c r="D833">
        <v>97100</v>
      </c>
      <c r="E833">
        <v>105817</v>
      </c>
      <c r="F833" s="13" t="s">
        <v>8</v>
      </c>
      <c r="G833">
        <v>4233</v>
      </c>
      <c r="H833" t="s">
        <v>2000</v>
      </c>
      <c r="I833" t="s">
        <v>2001</v>
      </c>
      <c r="J833">
        <v>1332738000</v>
      </c>
      <c r="K833">
        <v>1335675600</v>
      </c>
      <c r="L833" s="20">
        <f t="shared" si="285"/>
        <v>40994.208333333336</v>
      </c>
      <c r="M833" s="20">
        <f t="shared" si="276"/>
        <v>41028.208333333336</v>
      </c>
      <c r="N833" t="b">
        <v>0</v>
      </c>
      <c r="O833" t="b">
        <v>0</v>
      </c>
      <c r="P833" t="s">
        <v>2025</v>
      </c>
      <c r="Q833" s="8">
        <f t="shared" si="274"/>
        <v>1.089773429454171</v>
      </c>
      <c r="R833" s="14">
        <f t="shared" si="294"/>
        <v>25</v>
      </c>
      <c r="S833" s="16" t="str">
        <f>LEFT(P833,11)</f>
        <v>photography</v>
      </c>
      <c r="T833" s="16" t="str">
        <f>_xlfn.TEXTAFTER(P833,"/",1,1,1)</f>
        <v>photography books</v>
      </c>
    </row>
    <row r="834" spans="1:20">
      <c r="A834">
        <v>832</v>
      </c>
      <c r="B834" t="s">
        <v>165</v>
      </c>
      <c r="C834" s="3" t="s">
        <v>166</v>
      </c>
      <c r="D834">
        <v>43200</v>
      </c>
      <c r="E834">
        <v>136156</v>
      </c>
      <c r="F834" s="13" t="s">
        <v>8</v>
      </c>
      <c r="G834">
        <v>1297</v>
      </c>
      <c r="H834" t="s">
        <v>2007</v>
      </c>
      <c r="I834" t="s">
        <v>2008</v>
      </c>
      <c r="J834">
        <v>1445490000</v>
      </c>
      <c r="K834">
        <v>1448431200</v>
      </c>
      <c r="L834" s="20">
        <f t="shared" si="285"/>
        <v>42299.208333333328</v>
      </c>
      <c r="M834" s="20">
        <f t="shared" si="276"/>
        <v>42333.25</v>
      </c>
      <c r="N834" t="b">
        <v>1</v>
      </c>
      <c r="O834" t="b">
        <v>0</v>
      </c>
      <c r="P834" t="s">
        <v>2029</v>
      </c>
      <c r="Q834" s="8">
        <f t="shared" ref="Q834:Q897" si="299">E834/D834</f>
        <v>3.1517592592592591</v>
      </c>
      <c r="R834" s="14">
        <f t="shared" si="294"/>
        <v>104.98</v>
      </c>
      <c r="S834" s="16" t="str">
        <f t="shared" ref="S834:S835" si="300">LEFT(P834,10)</f>
        <v>publishing</v>
      </c>
      <c r="T834" s="16" t="str">
        <f t="shared" ref="T834:T835" si="301">_xlfn.TEXTAFTER(P834,"/",1,1,1)</f>
        <v>translations</v>
      </c>
    </row>
    <row r="835" spans="1:20">
      <c r="A835">
        <v>833</v>
      </c>
      <c r="B835" t="s">
        <v>981</v>
      </c>
      <c r="C835" s="3" t="s">
        <v>982</v>
      </c>
      <c r="D835">
        <v>6800</v>
      </c>
      <c r="E835">
        <v>10723</v>
      </c>
      <c r="F835" s="13" t="s">
        <v>8</v>
      </c>
      <c r="G835">
        <v>165</v>
      </c>
      <c r="H835" t="s">
        <v>2007</v>
      </c>
      <c r="I835" t="s">
        <v>2008</v>
      </c>
      <c r="J835">
        <v>1297663200</v>
      </c>
      <c r="K835">
        <v>1298613600</v>
      </c>
      <c r="L835" s="20">
        <f t="shared" si="285"/>
        <v>40588.25</v>
      </c>
      <c r="M835" s="20">
        <f t="shared" ref="M835:M898" si="302">((K835/60)/60/24)+DATE(1970,1,1)</f>
        <v>40599.25</v>
      </c>
      <c r="N835" t="b">
        <v>0</v>
      </c>
      <c r="O835" t="b">
        <v>0</v>
      </c>
      <c r="P835" t="s">
        <v>2029</v>
      </c>
      <c r="Q835" s="8">
        <f t="shared" si="299"/>
        <v>1.5769117647058823</v>
      </c>
      <c r="R835" s="14">
        <f t="shared" si="294"/>
        <v>64.989999999999995</v>
      </c>
      <c r="S835" s="16" t="str">
        <f t="shared" si="300"/>
        <v>publishing</v>
      </c>
      <c r="T835" s="16" t="str">
        <f t="shared" si="301"/>
        <v>translations</v>
      </c>
    </row>
    <row r="836" spans="1:20">
      <c r="A836">
        <v>834</v>
      </c>
      <c r="B836" t="s">
        <v>551</v>
      </c>
      <c r="C836" s="3" t="s">
        <v>552</v>
      </c>
      <c r="D836">
        <v>7300</v>
      </c>
      <c r="E836">
        <v>11228</v>
      </c>
      <c r="F836" s="13" t="s">
        <v>8</v>
      </c>
      <c r="G836">
        <v>119</v>
      </c>
      <c r="H836" t="s">
        <v>2000</v>
      </c>
      <c r="I836" t="s">
        <v>2001</v>
      </c>
      <c r="J836">
        <v>1371963600</v>
      </c>
      <c r="K836">
        <v>1372482000</v>
      </c>
      <c r="L836" s="20">
        <f t="shared" si="285"/>
        <v>41448.208333333336</v>
      </c>
      <c r="M836" s="20">
        <f t="shared" si="302"/>
        <v>41454.208333333336</v>
      </c>
      <c r="N836" t="b">
        <v>0</v>
      </c>
      <c r="O836" t="b">
        <v>0</v>
      </c>
      <c r="P836" t="s">
        <v>2006</v>
      </c>
      <c r="Q836" s="8">
        <f t="shared" si="299"/>
        <v>1.5380821917808218</v>
      </c>
      <c r="R836" s="14">
        <f t="shared" si="294"/>
        <v>94.35</v>
      </c>
      <c r="S836" s="16" t="str">
        <f>LEFT(P836,7)</f>
        <v>theater</v>
      </c>
      <c r="T836" s="16" t="str">
        <f>_xlfn.TEXTAFTER(P836,"/",1,1,1)</f>
        <v>plays</v>
      </c>
    </row>
    <row r="837" spans="1:20">
      <c r="A837">
        <v>835</v>
      </c>
      <c r="B837" t="s">
        <v>755</v>
      </c>
      <c r="C837" s="3" t="s">
        <v>756</v>
      </c>
      <c r="D837">
        <v>86200</v>
      </c>
      <c r="E837">
        <v>77355</v>
      </c>
      <c r="F837" s="13" t="s">
        <v>11</v>
      </c>
      <c r="G837">
        <v>1758</v>
      </c>
      <c r="H837" t="s">
        <v>2000</v>
      </c>
      <c r="I837" t="s">
        <v>2001</v>
      </c>
      <c r="J837">
        <v>1425103200</v>
      </c>
      <c r="K837">
        <v>1425621600</v>
      </c>
      <c r="L837" s="20">
        <f t="shared" si="285"/>
        <v>42063.25</v>
      </c>
      <c r="M837" s="20">
        <f t="shared" si="302"/>
        <v>42069.25</v>
      </c>
      <c r="N837" t="b">
        <v>0</v>
      </c>
      <c r="O837" t="b">
        <v>0</v>
      </c>
      <c r="P837" t="s">
        <v>2005</v>
      </c>
      <c r="Q837" s="8">
        <f t="shared" si="299"/>
        <v>0.89738979118329465</v>
      </c>
      <c r="R837" s="14">
        <f t="shared" si="294"/>
        <v>44</v>
      </c>
      <c r="S837" s="16" t="str">
        <f>LEFT(P837,10)</f>
        <v>technology</v>
      </c>
      <c r="T837" s="16" t="str">
        <f>_xlfn.TEXTAFTER(P837,"/",1,1,1)</f>
        <v>web</v>
      </c>
    </row>
    <row r="838" spans="1:20">
      <c r="A838">
        <v>836</v>
      </c>
      <c r="B838" t="s">
        <v>1035</v>
      </c>
      <c r="C838" s="3" t="s">
        <v>1036</v>
      </c>
      <c r="D838">
        <v>8100</v>
      </c>
      <c r="E838">
        <v>6086</v>
      </c>
      <c r="F838" s="13" t="s">
        <v>11</v>
      </c>
      <c r="G838">
        <v>94</v>
      </c>
      <c r="H838" t="s">
        <v>2000</v>
      </c>
      <c r="I838" t="s">
        <v>2001</v>
      </c>
      <c r="J838">
        <v>1265349600</v>
      </c>
      <c r="K838">
        <v>1266300000</v>
      </c>
      <c r="L838" s="20">
        <f t="shared" si="285"/>
        <v>40214.25</v>
      </c>
      <c r="M838" s="20">
        <f t="shared" si="302"/>
        <v>40225.25</v>
      </c>
      <c r="N838" t="b">
        <v>0</v>
      </c>
      <c r="O838" t="b">
        <v>0</v>
      </c>
      <c r="P838" t="s">
        <v>2014</v>
      </c>
      <c r="Q838" s="8">
        <f t="shared" si="299"/>
        <v>0.75135802469135804</v>
      </c>
      <c r="R838" s="14">
        <f t="shared" si="294"/>
        <v>64.739999999999995</v>
      </c>
      <c r="S838" s="16" t="str">
        <f t="shared" ref="S838:S839" si="303">LEFT(P838,5)</f>
        <v>music</v>
      </c>
      <c r="T838" s="16" t="str">
        <f t="shared" ref="T838:T839" si="304">_xlfn.TEXTAFTER(P838,"/",1)</f>
        <v>indie rock</v>
      </c>
    </row>
    <row r="839" spans="1:20">
      <c r="A839">
        <v>837</v>
      </c>
      <c r="B839" t="s">
        <v>356</v>
      </c>
      <c r="C839" s="3" t="s">
        <v>357</v>
      </c>
      <c r="D839">
        <v>17700</v>
      </c>
      <c r="E839">
        <v>150960</v>
      </c>
      <c r="F839" s="13" t="s">
        <v>8</v>
      </c>
      <c r="G839">
        <v>1797</v>
      </c>
      <c r="H839" t="s">
        <v>2000</v>
      </c>
      <c r="I839" t="s">
        <v>2001</v>
      </c>
      <c r="J839">
        <v>1301202000</v>
      </c>
      <c r="K839">
        <v>1305867600</v>
      </c>
      <c r="L839" s="20">
        <f t="shared" si="285"/>
        <v>40629.208333333336</v>
      </c>
      <c r="M839" s="20">
        <f t="shared" si="302"/>
        <v>40683.208333333336</v>
      </c>
      <c r="N839" t="b">
        <v>0</v>
      </c>
      <c r="O839" t="b">
        <v>0</v>
      </c>
      <c r="P839" t="s">
        <v>2028</v>
      </c>
      <c r="Q839" s="8">
        <f t="shared" si="299"/>
        <v>8.5288135593220336</v>
      </c>
      <c r="R839" s="14">
        <f t="shared" si="294"/>
        <v>84.01</v>
      </c>
      <c r="S839" s="16" t="str">
        <f t="shared" si="303"/>
        <v>music</v>
      </c>
      <c r="T839" s="16" t="str">
        <f t="shared" si="304"/>
        <v>jazz</v>
      </c>
    </row>
    <row r="840" spans="1:20">
      <c r="A840">
        <v>838</v>
      </c>
      <c r="B840" t="s">
        <v>896</v>
      </c>
      <c r="C840" s="3" t="s">
        <v>897</v>
      </c>
      <c r="D840">
        <v>6400</v>
      </c>
      <c r="E840">
        <v>8890</v>
      </c>
      <c r="F840" s="13" t="s">
        <v>8</v>
      </c>
      <c r="G840">
        <v>261</v>
      </c>
      <c r="H840" t="s">
        <v>2000</v>
      </c>
      <c r="I840" t="s">
        <v>2001</v>
      </c>
      <c r="J840">
        <v>1538024400</v>
      </c>
      <c r="K840">
        <v>1538802000</v>
      </c>
      <c r="L840" s="20">
        <f t="shared" si="285"/>
        <v>43370.208333333328</v>
      </c>
      <c r="M840" s="20">
        <f t="shared" si="302"/>
        <v>43379.208333333328</v>
      </c>
      <c r="N840" t="b">
        <v>0</v>
      </c>
      <c r="O840" t="b">
        <v>0</v>
      </c>
      <c r="P840" t="s">
        <v>2006</v>
      </c>
      <c r="Q840" s="8">
        <f t="shared" si="299"/>
        <v>1.3890625000000001</v>
      </c>
      <c r="R840" s="14">
        <f t="shared" si="294"/>
        <v>34.06</v>
      </c>
      <c r="S840" s="16" t="str">
        <f>LEFT(P840,7)</f>
        <v>theater</v>
      </c>
      <c r="T840" s="16" t="str">
        <f>_xlfn.TEXTAFTER(P840,"/",1,1,1)</f>
        <v>plays</v>
      </c>
    </row>
    <row r="841" spans="1:20">
      <c r="A841">
        <v>839</v>
      </c>
      <c r="B841" t="s">
        <v>1357</v>
      </c>
      <c r="C841" s="3" t="s">
        <v>1358</v>
      </c>
      <c r="D841">
        <v>7700</v>
      </c>
      <c r="E841">
        <v>14644</v>
      </c>
      <c r="F841" s="13" t="s">
        <v>8</v>
      </c>
      <c r="G841">
        <v>157</v>
      </c>
      <c r="H841" t="s">
        <v>2000</v>
      </c>
      <c r="I841" t="s">
        <v>2001</v>
      </c>
      <c r="J841">
        <v>1395032400</v>
      </c>
      <c r="K841">
        <v>1398920400</v>
      </c>
      <c r="L841" s="20">
        <f t="shared" si="285"/>
        <v>41715.208333333336</v>
      </c>
      <c r="M841" s="20">
        <f t="shared" si="302"/>
        <v>41760.208333333336</v>
      </c>
      <c r="N841" t="b">
        <v>0</v>
      </c>
      <c r="O841" t="b">
        <v>1</v>
      </c>
      <c r="P841" t="s">
        <v>2011</v>
      </c>
      <c r="Q841" s="8">
        <f t="shared" si="299"/>
        <v>1.9018181818181819</v>
      </c>
      <c r="R841" s="14">
        <f t="shared" si="294"/>
        <v>93.27</v>
      </c>
      <c r="S841" s="18" t="str">
        <f>LEFT(P841,12)</f>
        <v>film &amp; video</v>
      </c>
      <c r="T841" s="16" t="str">
        <f>_xlfn.TEXTAFTER(P841,"/",,TRUE,TRUE)</f>
        <v>documentary</v>
      </c>
    </row>
    <row r="842" spans="1:20">
      <c r="A842">
        <v>840</v>
      </c>
      <c r="B842" t="s">
        <v>787</v>
      </c>
      <c r="C842" s="3" t="s">
        <v>788</v>
      </c>
      <c r="D842">
        <v>116300</v>
      </c>
      <c r="E842">
        <v>116583</v>
      </c>
      <c r="F842" s="13" t="s">
        <v>8</v>
      </c>
      <c r="G842">
        <v>3533</v>
      </c>
      <c r="H842" t="s">
        <v>2000</v>
      </c>
      <c r="I842" t="s">
        <v>2001</v>
      </c>
      <c r="J842">
        <v>1405486800</v>
      </c>
      <c r="K842">
        <v>1405659600</v>
      </c>
      <c r="L842" s="20">
        <f t="shared" si="285"/>
        <v>41836.208333333336</v>
      </c>
      <c r="M842" s="20">
        <f t="shared" si="302"/>
        <v>41838.208333333336</v>
      </c>
      <c r="N842" t="b">
        <v>0</v>
      </c>
      <c r="O842" t="b">
        <v>1</v>
      </c>
      <c r="P842" t="s">
        <v>2006</v>
      </c>
      <c r="Q842" s="8">
        <f t="shared" si="299"/>
        <v>1.0024333619948409</v>
      </c>
      <c r="R842" s="14">
        <f t="shared" si="294"/>
        <v>33</v>
      </c>
      <c r="S842" s="16" t="str">
        <f>LEFT(P842,7)</f>
        <v>theater</v>
      </c>
      <c r="T842" s="16" t="str">
        <f>_xlfn.TEXTAFTER(P842,"/",1,1,1)</f>
        <v>plays</v>
      </c>
    </row>
    <row r="843" spans="1:20">
      <c r="A843">
        <v>841</v>
      </c>
      <c r="B843" t="s">
        <v>566</v>
      </c>
      <c r="C843" s="3" t="s">
        <v>567</v>
      </c>
      <c r="D843">
        <v>9100</v>
      </c>
      <c r="E843">
        <v>12991</v>
      </c>
      <c r="F843" s="13" t="s">
        <v>8</v>
      </c>
      <c r="G843">
        <v>155</v>
      </c>
      <c r="H843" t="s">
        <v>2000</v>
      </c>
      <c r="I843" t="s">
        <v>2001</v>
      </c>
      <c r="J843">
        <v>1455861600</v>
      </c>
      <c r="K843">
        <v>1457244000</v>
      </c>
      <c r="L843" s="20">
        <f t="shared" si="285"/>
        <v>42419.25</v>
      </c>
      <c r="M843" s="20">
        <f t="shared" si="302"/>
        <v>42435.25</v>
      </c>
      <c r="N843" t="b">
        <v>0</v>
      </c>
      <c r="O843" t="b">
        <v>0</v>
      </c>
      <c r="P843" t="s">
        <v>2005</v>
      </c>
      <c r="Q843" s="8">
        <f t="shared" si="299"/>
        <v>1.4275824175824177</v>
      </c>
      <c r="R843" s="14">
        <f t="shared" si="294"/>
        <v>83.81</v>
      </c>
      <c r="S843" s="16" t="str">
        <f t="shared" ref="S843:S844" si="305">LEFT(P843,10)</f>
        <v>technology</v>
      </c>
      <c r="T843" s="16" t="str">
        <f t="shared" ref="T843:T844" si="306">_xlfn.TEXTAFTER(P843,"/",1,1,1)</f>
        <v>web</v>
      </c>
    </row>
    <row r="844" spans="1:20" ht="31.5">
      <c r="A844">
        <v>842</v>
      </c>
      <c r="B844" t="s">
        <v>957</v>
      </c>
      <c r="C844" s="3" t="s">
        <v>958</v>
      </c>
      <c r="D844">
        <v>1500</v>
      </c>
      <c r="E844">
        <v>8447</v>
      </c>
      <c r="F844" s="13" t="s">
        <v>8</v>
      </c>
      <c r="G844">
        <v>132</v>
      </c>
      <c r="H844" t="s">
        <v>2022</v>
      </c>
      <c r="I844" t="s">
        <v>2023</v>
      </c>
      <c r="J844">
        <v>1529038800</v>
      </c>
      <c r="K844">
        <v>1529298000</v>
      </c>
      <c r="L844" s="20">
        <f t="shared" si="285"/>
        <v>43266.208333333328</v>
      </c>
      <c r="M844" s="20">
        <f t="shared" si="302"/>
        <v>43269.208333333328</v>
      </c>
      <c r="N844" t="b">
        <v>0</v>
      </c>
      <c r="O844" t="b">
        <v>0</v>
      </c>
      <c r="P844" t="s">
        <v>2015</v>
      </c>
      <c r="Q844" s="8">
        <f t="shared" si="299"/>
        <v>5.6313333333333331</v>
      </c>
      <c r="R844" s="14">
        <f t="shared" si="294"/>
        <v>63.99</v>
      </c>
      <c r="S844" s="16" t="str">
        <f t="shared" si="305"/>
        <v>technology</v>
      </c>
      <c r="T844" s="16" t="str">
        <f t="shared" si="306"/>
        <v>wearables</v>
      </c>
    </row>
    <row r="845" spans="1:20" ht="31.5">
      <c r="A845">
        <v>843</v>
      </c>
      <c r="B845" t="s">
        <v>1367</v>
      </c>
      <c r="C845" s="3" t="s">
        <v>1368</v>
      </c>
      <c r="D845">
        <v>8800</v>
      </c>
      <c r="E845">
        <v>2703</v>
      </c>
      <c r="F845" s="13" t="s">
        <v>11</v>
      </c>
      <c r="G845">
        <v>33</v>
      </c>
      <c r="H845" t="s">
        <v>2000</v>
      </c>
      <c r="I845" t="s">
        <v>2001</v>
      </c>
      <c r="J845">
        <v>1535259600</v>
      </c>
      <c r="K845">
        <v>1535778000</v>
      </c>
      <c r="L845" s="20">
        <f t="shared" si="285"/>
        <v>43338.208333333328</v>
      </c>
      <c r="M845" s="20">
        <f t="shared" si="302"/>
        <v>43344.208333333328</v>
      </c>
      <c r="N845" t="b">
        <v>0</v>
      </c>
      <c r="O845" t="b">
        <v>0</v>
      </c>
      <c r="P845" t="s">
        <v>2025</v>
      </c>
      <c r="Q845" s="8">
        <f t="shared" si="299"/>
        <v>0.30715909090909088</v>
      </c>
      <c r="R845" s="14">
        <f t="shared" si="294"/>
        <v>81.91</v>
      </c>
      <c r="S845" s="16" t="str">
        <f>LEFT(P845,11)</f>
        <v>photography</v>
      </c>
      <c r="T845" s="16" t="str">
        <f>_xlfn.TEXTAFTER(P845,"/",1,1,1)</f>
        <v>photography books</v>
      </c>
    </row>
    <row r="846" spans="1:20">
      <c r="A846">
        <v>844</v>
      </c>
      <c r="B846" t="s">
        <v>1475</v>
      </c>
      <c r="C846" s="3" t="s">
        <v>1476</v>
      </c>
      <c r="D846">
        <v>8800</v>
      </c>
      <c r="E846">
        <v>8747</v>
      </c>
      <c r="F846" s="13" t="s">
        <v>27</v>
      </c>
      <c r="G846">
        <v>94</v>
      </c>
      <c r="H846" t="s">
        <v>2000</v>
      </c>
      <c r="I846" t="s">
        <v>2001</v>
      </c>
      <c r="J846">
        <v>1327212000</v>
      </c>
      <c r="K846">
        <v>1327471200</v>
      </c>
      <c r="L846" s="20">
        <f t="shared" si="285"/>
        <v>40930.25</v>
      </c>
      <c r="M846" s="20">
        <f t="shared" si="302"/>
        <v>40933.25</v>
      </c>
      <c r="N846" t="b">
        <v>0</v>
      </c>
      <c r="O846" t="b">
        <v>0</v>
      </c>
      <c r="P846" t="s">
        <v>2011</v>
      </c>
      <c r="Q846" s="8">
        <f t="shared" si="299"/>
        <v>0.99397727272727276</v>
      </c>
      <c r="R846" s="14">
        <f t="shared" si="294"/>
        <v>93.05</v>
      </c>
      <c r="S846" s="18" t="str">
        <f>LEFT(P846,12)</f>
        <v>film &amp; video</v>
      </c>
      <c r="T846" s="16" t="str">
        <f>_xlfn.TEXTAFTER(P846,"/",,TRUE,TRUE)</f>
        <v>documentary</v>
      </c>
    </row>
    <row r="847" spans="1:20">
      <c r="A847">
        <v>845</v>
      </c>
      <c r="B847" t="s">
        <v>1897</v>
      </c>
      <c r="C847" s="3" t="s">
        <v>1898</v>
      </c>
      <c r="D847">
        <v>69900</v>
      </c>
      <c r="E847">
        <v>138087</v>
      </c>
      <c r="F847" s="13" t="s">
        <v>8</v>
      </c>
      <c r="G847">
        <v>1354</v>
      </c>
      <c r="H847" t="s">
        <v>2009</v>
      </c>
      <c r="I847" t="s">
        <v>2010</v>
      </c>
      <c r="J847">
        <v>1526360400</v>
      </c>
      <c r="K847">
        <v>1529557200</v>
      </c>
      <c r="L847" s="20">
        <f t="shared" si="285"/>
        <v>43235.208333333328</v>
      </c>
      <c r="M847" s="20">
        <f t="shared" si="302"/>
        <v>43272.208333333328</v>
      </c>
      <c r="N847" t="b">
        <v>0</v>
      </c>
      <c r="O847" t="b">
        <v>0</v>
      </c>
      <c r="P847" t="s">
        <v>2005</v>
      </c>
      <c r="Q847" s="8">
        <f t="shared" si="299"/>
        <v>1.9754935622317598</v>
      </c>
      <c r="R847" s="14">
        <f t="shared" si="294"/>
        <v>101.98</v>
      </c>
      <c r="S847" s="16" t="str">
        <f t="shared" ref="S847:S848" si="307">LEFT(P847,10)</f>
        <v>technology</v>
      </c>
      <c r="T847" s="16" t="str">
        <f t="shared" ref="T847:T848" si="308">_xlfn.TEXTAFTER(P847,"/",1,1,1)</f>
        <v>web</v>
      </c>
    </row>
    <row r="848" spans="1:20">
      <c r="A848">
        <v>846</v>
      </c>
      <c r="B848" t="s">
        <v>362</v>
      </c>
      <c r="C848" s="3" t="s">
        <v>363</v>
      </c>
      <c r="D848">
        <v>1000</v>
      </c>
      <c r="E848">
        <v>5085</v>
      </c>
      <c r="F848" s="13" t="s">
        <v>8</v>
      </c>
      <c r="G848">
        <v>48</v>
      </c>
      <c r="H848" t="s">
        <v>2000</v>
      </c>
      <c r="I848" t="s">
        <v>2001</v>
      </c>
      <c r="J848">
        <v>1532149200</v>
      </c>
      <c r="K848">
        <v>1535259600</v>
      </c>
      <c r="L848" s="20">
        <f t="shared" si="285"/>
        <v>43302.208333333328</v>
      </c>
      <c r="M848" s="20">
        <f t="shared" si="302"/>
        <v>43338.208333333328</v>
      </c>
      <c r="N848" t="b">
        <v>1</v>
      </c>
      <c r="O848" t="b">
        <v>1</v>
      </c>
      <c r="P848" t="s">
        <v>2005</v>
      </c>
      <c r="Q848" s="8">
        <f t="shared" si="299"/>
        <v>5.085</v>
      </c>
      <c r="R848" s="14">
        <f t="shared" si="294"/>
        <v>105.94</v>
      </c>
      <c r="S848" s="16" t="str">
        <f t="shared" si="307"/>
        <v>technology</v>
      </c>
      <c r="T848" s="16" t="str">
        <f t="shared" si="308"/>
        <v>web</v>
      </c>
    </row>
    <row r="849" spans="1:20">
      <c r="A849">
        <v>847</v>
      </c>
      <c r="B849" t="s">
        <v>1142</v>
      </c>
      <c r="C849" s="3" t="s">
        <v>1143</v>
      </c>
      <c r="D849">
        <v>4700</v>
      </c>
      <c r="E849">
        <v>11174</v>
      </c>
      <c r="F849" s="13" t="s">
        <v>8</v>
      </c>
      <c r="G849">
        <v>110</v>
      </c>
      <c r="H849" t="s">
        <v>2000</v>
      </c>
      <c r="I849" t="s">
        <v>2001</v>
      </c>
      <c r="J849">
        <v>1515304800</v>
      </c>
      <c r="K849">
        <v>1515564000</v>
      </c>
      <c r="L849" s="20">
        <f t="shared" si="285"/>
        <v>43107.25</v>
      </c>
      <c r="M849" s="20">
        <f t="shared" si="302"/>
        <v>43110.25</v>
      </c>
      <c r="N849" t="b">
        <v>0</v>
      </c>
      <c r="O849" t="b">
        <v>0</v>
      </c>
      <c r="P849" s="16" t="s">
        <v>1999</v>
      </c>
      <c r="Q849" s="8">
        <f t="shared" si="299"/>
        <v>2.3774468085106384</v>
      </c>
      <c r="R849" s="14">
        <f t="shared" si="294"/>
        <v>101.58</v>
      </c>
      <c r="S849" s="16" t="str">
        <f>LEFT(P849,4)</f>
        <v>food</v>
      </c>
      <c r="T849" s="16" t="str">
        <f>RIGHT(P849,11)</f>
        <v>food trucks</v>
      </c>
    </row>
    <row r="850" spans="1:20">
      <c r="A850">
        <v>848</v>
      </c>
      <c r="B850" t="s">
        <v>338</v>
      </c>
      <c r="C850" s="3" t="s">
        <v>339</v>
      </c>
      <c r="D850">
        <v>3200</v>
      </c>
      <c r="E850">
        <v>10831</v>
      </c>
      <c r="F850" s="13" t="s">
        <v>8</v>
      </c>
      <c r="G850">
        <v>172</v>
      </c>
      <c r="H850" t="s">
        <v>2000</v>
      </c>
      <c r="I850" t="s">
        <v>2001</v>
      </c>
      <c r="J850">
        <v>1276318800</v>
      </c>
      <c r="K850">
        <v>1277096400</v>
      </c>
      <c r="L850" s="20">
        <f t="shared" si="285"/>
        <v>40341.208333333336</v>
      </c>
      <c r="M850" s="20">
        <f t="shared" si="302"/>
        <v>40350.208333333336</v>
      </c>
      <c r="N850" t="b">
        <v>0</v>
      </c>
      <c r="O850" t="b">
        <v>0</v>
      </c>
      <c r="P850" t="s">
        <v>2013</v>
      </c>
      <c r="Q850" s="8">
        <f t="shared" si="299"/>
        <v>3.3846875000000001</v>
      </c>
      <c r="R850" s="14">
        <f t="shared" si="294"/>
        <v>62.97</v>
      </c>
      <c r="S850" s="18" t="str">
        <f>LEFT(P850,12)</f>
        <v>film &amp; video</v>
      </c>
      <c r="T850" s="16" t="str">
        <f>_xlfn.TEXTAFTER(P850,"/",,TRUE,TRUE)</f>
        <v>drama</v>
      </c>
    </row>
    <row r="851" spans="1:20">
      <c r="A851">
        <v>849</v>
      </c>
      <c r="B851" t="s">
        <v>888</v>
      </c>
      <c r="C851" s="3" t="s">
        <v>889</v>
      </c>
      <c r="D851">
        <v>6700</v>
      </c>
      <c r="E851">
        <v>8917</v>
      </c>
      <c r="F851" s="13" t="s">
        <v>8</v>
      </c>
      <c r="G851">
        <v>307</v>
      </c>
      <c r="H851" t="s">
        <v>2000</v>
      </c>
      <c r="I851" t="s">
        <v>2001</v>
      </c>
      <c r="J851">
        <v>1328767200</v>
      </c>
      <c r="K851">
        <v>1329026400</v>
      </c>
      <c r="L851" s="20">
        <f t="shared" si="285"/>
        <v>40948.25</v>
      </c>
      <c r="M851" s="20">
        <f t="shared" si="302"/>
        <v>40951.25</v>
      </c>
      <c r="N851" t="b">
        <v>0</v>
      </c>
      <c r="O851" t="b">
        <v>1</v>
      </c>
      <c r="P851" t="s">
        <v>2014</v>
      </c>
      <c r="Q851" s="8">
        <f t="shared" si="299"/>
        <v>1.3308955223880596</v>
      </c>
      <c r="R851" s="14">
        <f t="shared" si="294"/>
        <v>29.05</v>
      </c>
      <c r="S851" s="16" t="str">
        <f t="shared" ref="S851:S853" si="309">LEFT(P851,5)</f>
        <v>music</v>
      </c>
      <c r="T851" s="16" t="str">
        <f t="shared" ref="T851:T853" si="310">_xlfn.TEXTAFTER(P851,"/",1)</f>
        <v>indie rock</v>
      </c>
    </row>
    <row r="852" spans="1:20">
      <c r="A852">
        <v>850</v>
      </c>
      <c r="B852" t="s">
        <v>773</v>
      </c>
      <c r="C852" s="3" t="s">
        <v>774</v>
      </c>
      <c r="D852">
        <v>100</v>
      </c>
      <c r="E852">
        <v>1</v>
      </c>
      <c r="F852" s="13" t="s">
        <v>11</v>
      </c>
      <c r="G852">
        <v>1</v>
      </c>
      <c r="H852" t="s">
        <v>2000</v>
      </c>
      <c r="I852" t="s">
        <v>2001</v>
      </c>
      <c r="J852">
        <v>1321682400</v>
      </c>
      <c r="K852">
        <v>1322978400</v>
      </c>
      <c r="L852" s="20">
        <f t="shared" si="285"/>
        <v>40866.25</v>
      </c>
      <c r="M852" s="20">
        <f t="shared" si="302"/>
        <v>40881.25</v>
      </c>
      <c r="N852" t="b">
        <v>1</v>
      </c>
      <c r="O852" t="b">
        <v>0</v>
      </c>
      <c r="P852" t="s">
        <v>2002</v>
      </c>
      <c r="Q852" s="8">
        <f t="shared" si="299"/>
        <v>0.01</v>
      </c>
      <c r="R852" s="14">
        <f t="shared" si="294"/>
        <v>1</v>
      </c>
      <c r="S852" s="16" t="str">
        <f t="shared" si="309"/>
        <v>music</v>
      </c>
      <c r="T852" s="16" t="str">
        <f t="shared" si="310"/>
        <v>rock</v>
      </c>
    </row>
    <row r="853" spans="1:20" ht="31.5">
      <c r="A853">
        <v>851</v>
      </c>
      <c r="B853" t="s">
        <v>183</v>
      </c>
      <c r="C853" s="3" t="s">
        <v>184</v>
      </c>
      <c r="D853">
        <v>6000</v>
      </c>
      <c r="E853">
        <v>12468</v>
      </c>
      <c r="F853" s="13" t="s">
        <v>8</v>
      </c>
      <c r="G853">
        <v>160</v>
      </c>
      <c r="H853" t="s">
        <v>2000</v>
      </c>
      <c r="I853" t="s">
        <v>2001</v>
      </c>
      <c r="J853">
        <v>1335934800</v>
      </c>
      <c r="K853">
        <v>1338786000</v>
      </c>
      <c r="L853" s="20">
        <f t="shared" si="285"/>
        <v>41031.208333333336</v>
      </c>
      <c r="M853" s="20">
        <f t="shared" si="302"/>
        <v>41064.208333333336</v>
      </c>
      <c r="N853" t="b">
        <v>0</v>
      </c>
      <c r="O853" t="b">
        <v>0</v>
      </c>
      <c r="P853" t="s">
        <v>2012</v>
      </c>
      <c r="Q853" s="8">
        <f t="shared" si="299"/>
        <v>2.0779999999999998</v>
      </c>
      <c r="R853" s="14">
        <f t="shared" si="294"/>
        <v>77.930000000000007</v>
      </c>
      <c r="S853" s="16" t="str">
        <f t="shared" si="309"/>
        <v>music</v>
      </c>
      <c r="T853" s="16" t="str">
        <f t="shared" si="310"/>
        <v>electric music</v>
      </c>
    </row>
    <row r="854" spans="1:20">
      <c r="A854">
        <v>852</v>
      </c>
      <c r="B854" t="s">
        <v>171</v>
      </c>
      <c r="C854" s="3" t="s">
        <v>172</v>
      </c>
      <c r="D854">
        <v>4900</v>
      </c>
      <c r="E854">
        <v>2505</v>
      </c>
      <c r="F854" s="13" t="s">
        <v>11</v>
      </c>
      <c r="G854">
        <v>31</v>
      </c>
      <c r="H854" t="s">
        <v>2000</v>
      </c>
      <c r="I854" t="s">
        <v>2001</v>
      </c>
      <c r="J854">
        <v>1310792400</v>
      </c>
      <c r="K854">
        <v>1311656400</v>
      </c>
      <c r="L854" s="20">
        <f t="shared" si="285"/>
        <v>40740.208333333336</v>
      </c>
      <c r="M854" s="20">
        <f t="shared" si="302"/>
        <v>40750.208333333336</v>
      </c>
      <c r="N854" t="b">
        <v>0</v>
      </c>
      <c r="O854" t="b">
        <v>1</v>
      </c>
      <c r="P854" t="s">
        <v>2018</v>
      </c>
      <c r="Q854" s="8">
        <f t="shared" si="299"/>
        <v>0.51122448979591839</v>
      </c>
      <c r="R854" s="14">
        <f t="shared" si="294"/>
        <v>80.81</v>
      </c>
      <c r="S854" s="16" t="str">
        <f>LEFT(P854,5)</f>
        <v>games</v>
      </c>
      <c r="T854" s="16" t="str">
        <f>_xlfn.TEXTAFTER(P854,"/",1,TRUE,TRUE)</f>
        <v>video games</v>
      </c>
    </row>
    <row r="855" spans="1:20">
      <c r="A855">
        <v>853</v>
      </c>
      <c r="B855" t="s">
        <v>344</v>
      </c>
      <c r="C855" s="3" t="s">
        <v>345</v>
      </c>
      <c r="D855">
        <v>17100</v>
      </c>
      <c r="E855">
        <v>111502</v>
      </c>
      <c r="F855" s="13" t="s">
        <v>8</v>
      </c>
      <c r="G855">
        <v>1467</v>
      </c>
      <c r="H855" t="s">
        <v>1997</v>
      </c>
      <c r="I855" t="s">
        <v>1998</v>
      </c>
      <c r="J855">
        <v>1308546000</v>
      </c>
      <c r="K855">
        <v>1308978000</v>
      </c>
      <c r="L855" s="20">
        <f t="shared" si="285"/>
        <v>40714.208333333336</v>
      </c>
      <c r="M855" s="20">
        <f t="shared" si="302"/>
        <v>40719.208333333336</v>
      </c>
      <c r="N855" t="b">
        <v>0</v>
      </c>
      <c r="O855" t="b">
        <v>1</v>
      </c>
      <c r="P855" t="s">
        <v>2014</v>
      </c>
      <c r="Q855" s="8">
        <f t="shared" si="299"/>
        <v>6.5205847953216374</v>
      </c>
      <c r="R855" s="14">
        <f t="shared" si="294"/>
        <v>76.010000000000005</v>
      </c>
      <c r="S855" s="16" t="str">
        <f>LEFT(P855,5)</f>
        <v>music</v>
      </c>
      <c r="T855" s="16" t="str">
        <f>_xlfn.TEXTAFTER(P855,"/",1)</f>
        <v>indie rock</v>
      </c>
    </row>
    <row r="856" spans="1:20">
      <c r="A856">
        <v>854</v>
      </c>
      <c r="B856" t="s">
        <v>258</v>
      </c>
      <c r="C856" s="3" t="s">
        <v>259</v>
      </c>
      <c r="D856">
        <v>171000</v>
      </c>
      <c r="E856">
        <v>194309</v>
      </c>
      <c r="F856" s="13" t="s">
        <v>8</v>
      </c>
      <c r="G856">
        <v>2662</v>
      </c>
      <c r="H856" t="s">
        <v>1997</v>
      </c>
      <c r="I856" t="s">
        <v>1998</v>
      </c>
      <c r="J856">
        <v>1574056800</v>
      </c>
      <c r="K856">
        <v>1576389600</v>
      </c>
      <c r="L856" s="20">
        <f t="shared" si="285"/>
        <v>43787.25</v>
      </c>
      <c r="M856" s="20">
        <f t="shared" si="302"/>
        <v>43814.25</v>
      </c>
      <c r="N856" t="b">
        <v>0</v>
      </c>
      <c r="O856" t="b">
        <v>0</v>
      </c>
      <c r="P856" t="s">
        <v>2024</v>
      </c>
      <c r="Q856" s="8">
        <f t="shared" si="299"/>
        <v>1.1363099415204678</v>
      </c>
      <c r="R856" s="14">
        <f t="shared" si="294"/>
        <v>72.989999999999995</v>
      </c>
      <c r="S856" s="16" t="str">
        <f>LEFT(P856,10)</f>
        <v>publishing</v>
      </c>
      <c r="T856" s="16" t="str">
        <f>_xlfn.TEXTAFTER(P856,"/",1,1,1)</f>
        <v>fiction</v>
      </c>
    </row>
    <row r="857" spans="1:20">
      <c r="A857">
        <v>855</v>
      </c>
      <c r="B857" t="s">
        <v>1206</v>
      </c>
      <c r="C857" s="3" t="s">
        <v>1207</v>
      </c>
      <c r="D857">
        <v>23400</v>
      </c>
      <c r="E857">
        <v>23956</v>
      </c>
      <c r="F857" s="13" t="s">
        <v>8</v>
      </c>
      <c r="G857">
        <v>452</v>
      </c>
      <c r="H857" t="s">
        <v>2003</v>
      </c>
      <c r="I857" t="s">
        <v>2004</v>
      </c>
      <c r="J857">
        <v>1308373200</v>
      </c>
      <c r="K857">
        <v>1311051600</v>
      </c>
      <c r="L857" s="20">
        <f t="shared" si="285"/>
        <v>40712.208333333336</v>
      </c>
      <c r="M857" s="20">
        <f t="shared" si="302"/>
        <v>40743.208333333336</v>
      </c>
      <c r="N857" t="b">
        <v>0</v>
      </c>
      <c r="O857" t="b">
        <v>0</v>
      </c>
      <c r="P857" t="s">
        <v>2006</v>
      </c>
      <c r="Q857" s="8">
        <f t="shared" si="299"/>
        <v>1.0237606837606839</v>
      </c>
      <c r="R857" s="14">
        <f t="shared" si="294"/>
        <v>53</v>
      </c>
      <c r="S857" s="16" t="str">
        <f>LEFT(P857,7)</f>
        <v>theater</v>
      </c>
      <c r="T857" s="16" t="str">
        <f>_xlfn.TEXTAFTER(P857,"/",1,1,1)</f>
        <v>plays</v>
      </c>
    </row>
    <row r="858" spans="1:20" s="2" customFormat="1">
      <c r="A858" s="2">
        <v>856</v>
      </c>
      <c r="B858" s="2" t="s">
        <v>1891</v>
      </c>
      <c r="C858" s="9" t="s">
        <v>1893</v>
      </c>
      <c r="D858" s="2">
        <v>2400</v>
      </c>
      <c r="E858" s="2">
        <v>8558</v>
      </c>
      <c r="F858" s="13" t="s">
        <v>8</v>
      </c>
      <c r="G858" s="2">
        <v>158</v>
      </c>
      <c r="H858" s="2" t="s">
        <v>2000</v>
      </c>
      <c r="I858" s="2" t="s">
        <v>2001</v>
      </c>
      <c r="J858" s="2">
        <v>1335243600</v>
      </c>
      <c r="K858" s="2">
        <v>1336712400</v>
      </c>
      <c r="L858" s="20">
        <f t="shared" si="285"/>
        <v>41023.208333333336</v>
      </c>
      <c r="M858" s="20">
        <f t="shared" si="302"/>
        <v>41040.208333333336</v>
      </c>
      <c r="N858" s="2" t="b">
        <v>0</v>
      </c>
      <c r="O858" s="2" t="b">
        <v>0</v>
      </c>
      <c r="P858" s="17" t="s">
        <v>1999</v>
      </c>
      <c r="Q858" s="10">
        <f t="shared" si="299"/>
        <v>3.5658333333333334</v>
      </c>
      <c r="R858" s="14">
        <f t="shared" si="294"/>
        <v>54.16</v>
      </c>
      <c r="S858" s="16" t="str">
        <f>LEFT(P858,4)</f>
        <v>food</v>
      </c>
      <c r="T858" s="16" t="str">
        <f>RIGHT(P858,11)</f>
        <v>food trucks</v>
      </c>
    </row>
    <row r="859" spans="1:20" ht="31.5">
      <c r="A859">
        <v>857</v>
      </c>
      <c r="B859" t="s">
        <v>1158</v>
      </c>
      <c r="C859" s="3" t="s">
        <v>1159</v>
      </c>
      <c r="D859">
        <v>5300</v>
      </c>
      <c r="E859">
        <v>7413</v>
      </c>
      <c r="F859" s="13" t="s">
        <v>8</v>
      </c>
      <c r="G859">
        <v>225</v>
      </c>
      <c r="H859" t="s">
        <v>2019</v>
      </c>
      <c r="I859" t="s">
        <v>2020</v>
      </c>
      <c r="J859">
        <v>1328421600</v>
      </c>
      <c r="K859">
        <v>1330408800</v>
      </c>
      <c r="L859" s="20">
        <f t="shared" si="285"/>
        <v>40944.25</v>
      </c>
      <c r="M859" s="20">
        <f t="shared" si="302"/>
        <v>40967.25</v>
      </c>
      <c r="N859" t="b">
        <v>1</v>
      </c>
      <c r="O859" t="b">
        <v>0</v>
      </c>
      <c r="P859" t="s">
        <v>2021</v>
      </c>
      <c r="Q859" s="8">
        <f t="shared" si="299"/>
        <v>1.3986792452830188</v>
      </c>
      <c r="R859" s="14">
        <f t="shared" si="294"/>
        <v>32.950000000000003</v>
      </c>
      <c r="S859" s="18" t="str">
        <f>LEFT(P859,12)</f>
        <v>film &amp; video</v>
      </c>
      <c r="T859" s="16" t="str">
        <f>_xlfn.TEXTAFTER(P859,"/",,TRUE,TRUE)</f>
        <v>shorts</v>
      </c>
    </row>
    <row r="860" spans="1:20" ht="31.5">
      <c r="A860">
        <v>858</v>
      </c>
      <c r="B860" t="s">
        <v>66</v>
      </c>
      <c r="C860" s="3" t="s">
        <v>67</v>
      </c>
      <c r="D860">
        <v>4000</v>
      </c>
      <c r="E860">
        <v>2778</v>
      </c>
      <c r="F860" s="13" t="s">
        <v>11</v>
      </c>
      <c r="G860">
        <v>35</v>
      </c>
      <c r="H860" t="s">
        <v>2000</v>
      </c>
      <c r="I860" t="s">
        <v>2001</v>
      </c>
      <c r="J860">
        <v>1524286800</v>
      </c>
      <c r="K860">
        <v>1524891600</v>
      </c>
      <c r="L860" s="20">
        <f t="shared" si="285"/>
        <v>43211.208333333328</v>
      </c>
      <c r="M860" s="20">
        <f t="shared" si="302"/>
        <v>43218.208333333328</v>
      </c>
      <c r="N860" t="b">
        <v>1</v>
      </c>
      <c r="O860" t="b">
        <v>0</v>
      </c>
      <c r="P860" s="16" t="s">
        <v>1999</v>
      </c>
      <c r="Q860" s="8">
        <f t="shared" si="299"/>
        <v>0.69450000000000001</v>
      </c>
      <c r="R860" s="14">
        <f t="shared" si="294"/>
        <v>79.37</v>
      </c>
      <c r="S860" s="16" t="str">
        <f>LEFT(P860,4)</f>
        <v>food</v>
      </c>
      <c r="T860" s="16" t="str">
        <f>RIGHT(P860,11)</f>
        <v>food trucks</v>
      </c>
    </row>
    <row r="861" spans="1:20" ht="31.5">
      <c r="A861">
        <v>859</v>
      </c>
      <c r="B861" t="s">
        <v>1072</v>
      </c>
      <c r="C861" s="3" t="s">
        <v>1073</v>
      </c>
      <c r="D861">
        <v>7300</v>
      </c>
      <c r="E861">
        <v>2594</v>
      </c>
      <c r="F861" s="13" t="s">
        <v>11</v>
      </c>
      <c r="G861">
        <v>63</v>
      </c>
      <c r="H861" t="s">
        <v>2000</v>
      </c>
      <c r="I861" t="s">
        <v>2001</v>
      </c>
      <c r="J861">
        <v>1362117600</v>
      </c>
      <c r="K861">
        <v>1363669200</v>
      </c>
      <c r="L861" s="20">
        <f t="shared" ref="L861:L924" si="311">(((J861/60)/60)/24)+DATE(1970,1,1)</f>
        <v>41334.25</v>
      </c>
      <c r="M861" s="20">
        <f t="shared" si="302"/>
        <v>41352.208333333336</v>
      </c>
      <c r="N861" t="b">
        <v>0</v>
      </c>
      <c r="O861" t="b">
        <v>1</v>
      </c>
      <c r="P861" t="s">
        <v>2006</v>
      </c>
      <c r="Q861" s="8">
        <f t="shared" si="299"/>
        <v>0.35534246575342465</v>
      </c>
      <c r="R861" s="14">
        <f t="shared" si="294"/>
        <v>41.17</v>
      </c>
      <c r="S861" s="16" t="str">
        <f>LEFT(P861,7)</f>
        <v>theater</v>
      </c>
      <c r="T861" s="16" t="str">
        <f>_xlfn.TEXTAFTER(P861,"/",1,1,1)</f>
        <v>plays</v>
      </c>
    </row>
    <row r="862" spans="1:20" ht="31.5">
      <c r="A862">
        <v>860</v>
      </c>
      <c r="B862" t="s">
        <v>969</v>
      </c>
      <c r="C862" s="3" t="s">
        <v>970</v>
      </c>
      <c r="D862">
        <v>2000</v>
      </c>
      <c r="E862">
        <v>5033</v>
      </c>
      <c r="F862" s="13" t="s">
        <v>8</v>
      </c>
      <c r="G862">
        <v>65</v>
      </c>
      <c r="H862" t="s">
        <v>2000</v>
      </c>
      <c r="I862" t="s">
        <v>2001</v>
      </c>
      <c r="J862">
        <v>1550556000</v>
      </c>
      <c r="K862">
        <v>1551420000</v>
      </c>
      <c r="L862" s="20">
        <f t="shared" si="311"/>
        <v>43515.25</v>
      </c>
      <c r="M862" s="20">
        <f t="shared" si="302"/>
        <v>43525.25</v>
      </c>
      <c r="N862" t="b">
        <v>0</v>
      </c>
      <c r="O862" t="b">
        <v>1</v>
      </c>
      <c r="P862" t="s">
        <v>2015</v>
      </c>
      <c r="Q862" s="8">
        <f t="shared" si="299"/>
        <v>2.5165000000000002</v>
      </c>
      <c r="R862" s="14">
        <f t="shared" si="294"/>
        <v>77.430000000000007</v>
      </c>
      <c r="S862" s="16" t="str">
        <f>LEFT(P862,10)</f>
        <v>technology</v>
      </c>
      <c r="T862" s="16" t="str">
        <f>_xlfn.TEXTAFTER(P862,"/",1,1,1)</f>
        <v>wearables</v>
      </c>
    </row>
    <row r="863" spans="1:20">
      <c r="A863">
        <v>861</v>
      </c>
      <c r="B863" t="s">
        <v>1977</v>
      </c>
      <c r="C863" s="3" t="s">
        <v>1978</v>
      </c>
      <c r="D863">
        <v>8800</v>
      </c>
      <c r="E863">
        <v>9317</v>
      </c>
      <c r="F863" s="13" t="s">
        <v>8</v>
      </c>
      <c r="G863">
        <v>163</v>
      </c>
      <c r="H863" t="s">
        <v>2000</v>
      </c>
      <c r="I863" t="s">
        <v>2001</v>
      </c>
      <c r="J863">
        <v>1269147600</v>
      </c>
      <c r="K863">
        <v>1269838800</v>
      </c>
      <c r="L863" s="20">
        <f t="shared" si="311"/>
        <v>40258.208333333336</v>
      </c>
      <c r="M863" s="20">
        <f t="shared" si="302"/>
        <v>40266.208333333336</v>
      </c>
      <c r="N863" t="b">
        <v>0</v>
      </c>
      <c r="O863" t="b">
        <v>0</v>
      </c>
      <c r="P863" t="s">
        <v>2006</v>
      </c>
      <c r="Q863" s="8">
        <f t="shared" si="299"/>
        <v>1.0587500000000001</v>
      </c>
      <c r="R863" s="14">
        <f t="shared" si="294"/>
        <v>57.16</v>
      </c>
      <c r="S863" s="16" t="str">
        <f t="shared" ref="S863:S864" si="312">LEFT(P863,7)</f>
        <v>theater</v>
      </c>
      <c r="T863" s="16" t="str">
        <f t="shared" ref="T863:T864" si="313">_xlfn.TEXTAFTER(P863,"/",1,1,1)</f>
        <v>plays</v>
      </c>
    </row>
    <row r="864" spans="1:20">
      <c r="A864">
        <v>862</v>
      </c>
      <c r="B864" t="s">
        <v>983</v>
      </c>
      <c r="C864" s="3" t="s">
        <v>984</v>
      </c>
      <c r="D864">
        <v>3500</v>
      </c>
      <c r="E864">
        <v>6560</v>
      </c>
      <c r="F864" s="13" t="s">
        <v>8</v>
      </c>
      <c r="G864">
        <v>85</v>
      </c>
      <c r="H864" t="s">
        <v>2000</v>
      </c>
      <c r="I864" t="s">
        <v>2001</v>
      </c>
      <c r="J864">
        <v>1312174800</v>
      </c>
      <c r="K864">
        <v>1312520400</v>
      </c>
      <c r="L864" s="20">
        <f t="shared" si="311"/>
        <v>40756.208333333336</v>
      </c>
      <c r="M864" s="20">
        <f t="shared" si="302"/>
        <v>40760.208333333336</v>
      </c>
      <c r="N864" t="b">
        <v>0</v>
      </c>
      <c r="O864" t="b">
        <v>0</v>
      </c>
      <c r="P864" t="s">
        <v>2006</v>
      </c>
      <c r="Q864" s="8">
        <f t="shared" si="299"/>
        <v>1.8742857142857143</v>
      </c>
      <c r="R864" s="14">
        <f t="shared" si="294"/>
        <v>77.180000000000007</v>
      </c>
      <c r="S864" s="16" t="str">
        <f t="shared" si="312"/>
        <v>theater</v>
      </c>
      <c r="T864" s="16" t="str">
        <f t="shared" si="313"/>
        <v>plays</v>
      </c>
    </row>
    <row r="865" spans="1:20">
      <c r="A865">
        <v>863</v>
      </c>
      <c r="B865" t="s">
        <v>419</v>
      </c>
      <c r="C865" s="3" t="s">
        <v>420</v>
      </c>
      <c r="D865">
        <v>1400</v>
      </c>
      <c r="E865">
        <v>5415</v>
      </c>
      <c r="F865" s="13" t="s">
        <v>8</v>
      </c>
      <c r="G865">
        <v>217</v>
      </c>
      <c r="H865" t="s">
        <v>2000</v>
      </c>
      <c r="I865" t="s">
        <v>2001</v>
      </c>
      <c r="J865">
        <v>1434517200</v>
      </c>
      <c r="K865">
        <v>1436504400</v>
      </c>
      <c r="L865" s="20">
        <f t="shared" si="311"/>
        <v>42172.208333333328</v>
      </c>
      <c r="M865" s="20">
        <f t="shared" si="302"/>
        <v>42195.208333333328</v>
      </c>
      <c r="N865" t="b">
        <v>0</v>
      </c>
      <c r="O865" t="b">
        <v>1</v>
      </c>
      <c r="P865" t="s">
        <v>2030</v>
      </c>
      <c r="Q865" s="8">
        <f t="shared" si="299"/>
        <v>3.8678571428571429</v>
      </c>
      <c r="R865" s="14">
        <f t="shared" si="294"/>
        <v>24.95</v>
      </c>
      <c r="S865" s="18" t="str">
        <f t="shared" ref="S865:S866" si="314">LEFT(P865,12)</f>
        <v>film &amp; video</v>
      </c>
      <c r="T865" s="16" t="str">
        <f t="shared" ref="T865:T866" si="315">_xlfn.TEXTAFTER(P865,"/",,TRUE,TRUE)</f>
        <v>television</v>
      </c>
    </row>
    <row r="866" spans="1:20">
      <c r="A866">
        <v>864</v>
      </c>
      <c r="B866" t="s">
        <v>1680</v>
      </c>
      <c r="C866" s="3" t="s">
        <v>1681</v>
      </c>
      <c r="D866">
        <v>4200</v>
      </c>
      <c r="E866">
        <v>14577</v>
      </c>
      <c r="F866" s="13" t="s">
        <v>8</v>
      </c>
      <c r="G866">
        <v>150</v>
      </c>
      <c r="H866" t="s">
        <v>2000</v>
      </c>
      <c r="I866" t="s">
        <v>2001</v>
      </c>
      <c r="J866">
        <v>1471582800</v>
      </c>
      <c r="K866">
        <v>1472014800</v>
      </c>
      <c r="L866" s="20">
        <f t="shared" si="311"/>
        <v>42601.208333333328</v>
      </c>
      <c r="M866" s="20">
        <f t="shared" si="302"/>
        <v>42606.208333333328</v>
      </c>
      <c r="N866" t="b">
        <v>0</v>
      </c>
      <c r="O866" t="b">
        <v>0</v>
      </c>
      <c r="P866" t="s">
        <v>2021</v>
      </c>
      <c r="Q866" s="8">
        <f t="shared" si="299"/>
        <v>3.4707142857142856</v>
      </c>
      <c r="R866" s="14">
        <f t="shared" si="294"/>
        <v>97.18</v>
      </c>
      <c r="S866" s="18" t="str">
        <f t="shared" si="314"/>
        <v>film &amp; video</v>
      </c>
      <c r="T866" s="16" t="str">
        <f t="shared" si="315"/>
        <v>shorts</v>
      </c>
    </row>
    <row r="867" spans="1:20">
      <c r="A867">
        <v>865</v>
      </c>
      <c r="B867" t="s">
        <v>467</v>
      </c>
      <c r="C867" s="3" t="s">
        <v>468</v>
      </c>
      <c r="D867">
        <v>81000</v>
      </c>
      <c r="E867">
        <v>150515</v>
      </c>
      <c r="F867" s="13" t="s">
        <v>8</v>
      </c>
      <c r="G867">
        <v>3272</v>
      </c>
      <c r="H867" t="s">
        <v>2000</v>
      </c>
      <c r="I867" t="s">
        <v>2001</v>
      </c>
      <c r="J867">
        <v>1410757200</v>
      </c>
      <c r="K867">
        <v>1411534800</v>
      </c>
      <c r="L867" s="20">
        <f t="shared" si="311"/>
        <v>41897.208333333336</v>
      </c>
      <c r="M867" s="20">
        <f t="shared" si="302"/>
        <v>41906.208333333336</v>
      </c>
      <c r="N867" t="b">
        <v>0</v>
      </c>
      <c r="O867" t="b">
        <v>0</v>
      </c>
      <c r="P867" t="s">
        <v>2006</v>
      </c>
      <c r="Q867" s="8">
        <f t="shared" si="299"/>
        <v>1.8582098765432098</v>
      </c>
      <c r="R867" s="14">
        <f t="shared" si="294"/>
        <v>46</v>
      </c>
      <c r="S867" s="16" t="str">
        <f>LEFT(P867,7)</f>
        <v>theater</v>
      </c>
      <c r="T867" s="16" t="str">
        <f>_xlfn.TEXTAFTER(P867,"/",1,1,1)</f>
        <v>plays</v>
      </c>
    </row>
    <row r="868" spans="1:20">
      <c r="A868">
        <v>866</v>
      </c>
      <c r="B868" t="s">
        <v>826</v>
      </c>
      <c r="C868" s="3" t="s">
        <v>827</v>
      </c>
      <c r="D868">
        <v>182800</v>
      </c>
      <c r="E868">
        <v>79045</v>
      </c>
      <c r="F868" s="13" t="s">
        <v>27</v>
      </c>
      <c r="G868">
        <v>898</v>
      </c>
      <c r="H868" t="s">
        <v>2000</v>
      </c>
      <c r="I868" t="s">
        <v>2001</v>
      </c>
      <c r="J868">
        <v>1304830800</v>
      </c>
      <c r="K868">
        <v>1304917200</v>
      </c>
      <c r="L868" s="20">
        <f t="shared" si="311"/>
        <v>40671.208333333336</v>
      </c>
      <c r="M868" s="20">
        <f t="shared" si="302"/>
        <v>40672.208333333336</v>
      </c>
      <c r="N868" t="b">
        <v>0</v>
      </c>
      <c r="O868" t="b">
        <v>0</v>
      </c>
      <c r="P868" t="s">
        <v>2025</v>
      </c>
      <c r="Q868" s="8">
        <f t="shared" si="299"/>
        <v>0.43241247264770238</v>
      </c>
      <c r="R868" s="14">
        <f t="shared" si="294"/>
        <v>88.02</v>
      </c>
      <c r="S868" s="16" t="str">
        <f>LEFT(P868,11)</f>
        <v>photography</v>
      </c>
      <c r="T868" s="16" t="str">
        <f>_xlfn.TEXTAFTER(P868,"/",1,1,1)</f>
        <v>photography books</v>
      </c>
    </row>
    <row r="869" spans="1:20" ht="31.5">
      <c r="A869">
        <v>867</v>
      </c>
      <c r="B869" t="s">
        <v>904</v>
      </c>
      <c r="C869" s="3" t="s">
        <v>905</v>
      </c>
      <c r="D869">
        <v>4800</v>
      </c>
      <c r="E869">
        <v>7797</v>
      </c>
      <c r="F869" s="13" t="s">
        <v>8</v>
      </c>
      <c r="G869">
        <v>300</v>
      </c>
      <c r="H869" t="s">
        <v>2000</v>
      </c>
      <c r="I869" t="s">
        <v>2001</v>
      </c>
      <c r="J869">
        <v>1539061200</v>
      </c>
      <c r="K869">
        <v>1539579600</v>
      </c>
      <c r="L869" s="20">
        <f t="shared" si="311"/>
        <v>43382.208333333328</v>
      </c>
      <c r="M869" s="20">
        <f t="shared" si="302"/>
        <v>43388.208333333328</v>
      </c>
      <c r="N869" t="b">
        <v>0</v>
      </c>
      <c r="O869" t="b">
        <v>0</v>
      </c>
      <c r="P869" s="16" t="s">
        <v>1999</v>
      </c>
      <c r="Q869" s="8">
        <f t="shared" si="299"/>
        <v>1.6243749999999999</v>
      </c>
      <c r="R869" s="14">
        <f t="shared" si="294"/>
        <v>25.99</v>
      </c>
      <c r="S869" s="16" t="str">
        <f>LEFT(P869,4)</f>
        <v>food</v>
      </c>
      <c r="T869" s="16" t="str">
        <f>RIGHT(P869,11)</f>
        <v>food trucks</v>
      </c>
    </row>
    <row r="870" spans="1:20">
      <c r="A870">
        <v>868</v>
      </c>
      <c r="B870" t="s">
        <v>1942</v>
      </c>
      <c r="C870" s="3" t="s">
        <v>1943</v>
      </c>
      <c r="D870">
        <v>7000</v>
      </c>
      <c r="E870">
        <v>12939</v>
      </c>
      <c r="F870" s="13" t="s">
        <v>8</v>
      </c>
      <c r="G870">
        <v>126</v>
      </c>
      <c r="H870" t="s">
        <v>2000</v>
      </c>
      <c r="I870" t="s">
        <v>2001</v>
      </c>
      <c r="J870">
        <v>1381554000</v>
      </c>
      <c r="K870">
        <v>1382504400</v>
      </c>
      <c r="L870" s="20">
        <f t="shared" si="311"/>
        <v>41559.208333333336</v>
      </c>
      <c r="M870" s="20">
        <f t="shared" si="302"/>
        <v>41570.208333333336</v>
      </c>
      <c r="N870" t="b">
        <v>0</v>
      </c>
      <c r="O870" t="b">
        <v>0</v>
      </c>
      <c r="P870" t="s">
        <v>2006</v>
      </c>
      <c r="Q870" s="8">
        <f t="shared" si="299"/>
        <v>1.8484285714285715</v>
      </c>
      <c r="R870" s="14">
        <f t="shared" si="294"/>
        <v>102.69</v>
      </c>
      <c r="S870" s="16" t="str">
        <f>LEFT(P870,7)</f>
        <v>theater</v>
      </c>
      <c r="T870" s="16" t="str">
        <f>_xlfn.TEXTAFTER(P870,"/",1,1,1)</f>
        <v>plays</v>
      </c>
    </row>
    <row r="871" spans="1:20">
      <c r="A871">
        <v>869</v>
      </c>
      <c r="B871" t="s">
        <v>220</v>
      </c>
      <c r="C871" s="3" t="s">
        <v>221</v>
      </c>
      <c r="D871">
        <v>161900</v>
      </c>
      <c r="E871">
        <v>38376</v>
      </c>
      <c r="F871" s="13" t="s">
        <v>11</v>
      </c>
      <c r="G871">
        <v>526</v>
      </c>
      <c r="H871" t="s">
        <v>2000</v>
      </c>
      <c r="I871" t="s">
        <v>2001</v>
      </c>
      <c r="J871">
        <v>1277096400</v>
      </c>
      <c r="K871">
        <v>1278306000</v>
      </c>
      <c r="L871" s="20">
        <f t="shared" si="311"/>
        <v>40350.208333333336</v>
      </c>
      <c r="M871" s="20">
        <f t="shared" si="302"/>
        <v>40364.208333333336</v>
      </c>
      <c r="N871" t="b">
        <v>0</v>
      </c>
      <c r="O871" t="b">
        <v>0</v>
      </c>
      <c r="P871" t="s">
        <v>2013</v>
      </c>
      <c r="Q871" s="8">
        <f t="shared" si="299"/>
        <v>0.23703520691785052</v>
      </c>
      <c r="R871" s="14">
        <f t="shared" si="294"/>
        <v>72.959999999999994</v>
      </c>
      <c r="S871" s="18" t="str">
        <f>LEFT(P871,12)</f>
        <v>film &amp; video</v>
      </c>
      <c r="T871" s="16" t="str">
        <f>_xlfn.TEXTAFTER(P871,"/",,TRUE,TRUE)</f>
        <v>drama</v>
      </c>
    </row>
    <row r="872" spans="1:20">
      <c r="A872">
        <v>870</v>
      </c>
      <c r="B872" t="s">
        <v>662</v>
      </c>
      <c r="C872" s="3" t="s">
        <v>663</v>
      </c>
      <c r="D872">
        <v>7700</v>
      </c>
      <c r="E872">
        <v>6920</v>
      </c>
      <c r="F872" s="13" t="s">
        <v>11</v>
      </c>
      <c r="G872">
        <v>121</v>
      </c>
      <c r="H872" t="s">
        <v>2000</v>
      </c>
      <c r="I872" t="s">
        <v>2001</v>
      </c>
      <c r="J872">
        <v>1440392400</v>
      </c>
      <c r="K872">
        <v>1442552400</v>
      </c>
      <c r="L872" s="20">
        <f t="shared" si="311"/>
        <v>42240.208333333328</v>
      </c>
      <c r="M872" s="20">
        <f t="shared" si="302"/>
        <v>42265.208333333328</v>
      </c>
      <c r="N872" t="b">
        <v>0</v>
      </c>
      <c r="O872" t="b">
        <v>0</v>
      </c>
      <c r="P872" t="s">
        <v>2006</v>
      </c>
      <c r="Q872" s="8">
        <f t="shared" si="299"/>
        <v>0.89870129870129867</v>
      </c>
      <c r="R872" s="14">
        <f t="shared" si="294"/>
        <v>57.19</v>
      </c>
      <c r="S872" s="16" t="str">
        <f t="shared" ref="S872:S873" si="316">LEFT(P872,7)</f>
        <v>theater</v>
      </c>
      <c r="T872" s="16" t="str">
        <f t="shared" ref="T872:T873" si="317">_xlfn.TEXTAFTER(P872,"/",1,1,1)</f>
        <v>plays</v>
      </c>
    </row>
    <row r="873" spans="1:20" ht="31.5">
      <c r="A873">
        <v>871</v>
      </c>
      <c r="B873" t="s">
        <v>1549</v>
      </c>
      <c r="C873" s="3" t="s">
        <v>1550</v>
      </c>
      <c r="D873">
        <v>71500</v>
      </c>
      <c r="E873">
        <v>194912</v>
      </c>
      <c r="F873" s="13" t="s">
        <v>8</v>
      </c>
      <c r="G873">
        <v>2320</v>
      </c>
      <c r="H873" t="s">
        <v>2000</v>
      </c>
      <c r="I873" t="s">
        <v>2001</v>
      </c>
      <c r="J873">
        <v>1509512400</v>
      </c>
      <c r="K873">
        <v>1511071200</v>
      </c>
      <c r="L873" s="20">
        <f t="shared" si="311"/>
        <v>43040.208333333328</v>
      </c>
      <c r="M873" s="20">
        <f t="shared" si="302"/>
        <v>43058.25</v>
      </c>
      <c r="N873" t="b">
        <v>0</v>
      </c>
      <c r="O873" t="b">
        <v>1</v>
      </c>
      <c r="P873" t="s">
        <v>2006</v>
      </c>
      <c r="Q873" s="8">
        <f t="shared" si="299"/>
        <v>2.7260419580419581</v>
      </c>
      <c r="R873" s="14">
        <f t="shared" si="294"/>
        <v>84.01</v>
      </c>
      <c r="S873" s="16" t="str">
        <f t="shared" si="316"/>
        <v>theater</v>
      </c>
      <c r="T873" s="16" t="str">
        <f t="shared" si="317"/>
        <v>plays</v>
      </c>
    </row>
    <row r="874" spans="1:20">
      <c r="A874">
        <v>872</v>
      </c>
      <c r="B874" t="s">
        <v>403</v>
      </c>
      <c r="C874" s="3" t="s">
        <v>404</v>
      </c>
      <c r="D874">
        <v>4700</v>
      </c>
      <c r="E874">
        <v>7992</v>
      </c>
      <c r="F874" s="13" t="s">
        <v>8</v>
      </c>
      <c r="G874">
        <v>81</v>
      </c>
      <c r="H874" t="s">
        <v>2003</v>
      </c>
      <c r="I874" t="s">
        <v>2004</v>
      </c>
      <c r="J874">
        <v>1535950800</v>
      </c>
      <c r="K874">
        <v>1536382800</v>
      </c>
      <c r="L874" s="20">
        <f t="shared" si="311"/>
        <v>43346.208333333328</v>
      </c>
      <c r="M874" s="20">
        <f t="shared" si="302"/>
        <v>43351.208333333328</v>
      </c>
      <c r="N874" t="b">
        <v>0</v>
      </c>
      <c r="O874" t="b">
        <v>0</v>
      </c>
      <c r="P874" t="s">
        <v>2033</v>
      </c>
      <c r="Q874" s="8">
        <f t="shared" si="299"/>
        <v>1.7004255319148935</v>
      </c>
      <c r="R874" s="14">
        <f t="shared" si="294"/>
        <v>98.67</v>
      </c>
      <c r="S874" s="18" t="str">
        <f>LEFT(P874,12)</f>
        <v>film &amp; video</v>
      </c>
      <c r="T874" s="16" t="str">
        <f>_xlfn.TEXTAFTER(P874,"/",,TRUE,TRUE)</f>
        <v>science fiction</v>
      </c>
    </row>
    <row r="875" spans="1:20">
      <c r="A875">
        <v>873</v>
      </c>
      <c r="B875" t="s">
        <v>1798</v>
      </c>
      <c r="C875" s="3" t="s">
        <v>1799</v>
      </c>
      <c r="D875">
        <v>42100</v>
      </c>
      <c r="E875">
        <v>79268</v>
      </c>
      <c r="F875" s="13" t="s">
        <v>8</v>
      </c>
      <c r="G875">
        <v>1887</v>
      </c>
      <c r="H875" t="s">
        <v>2000</v>
      </c>
      <c r="I875" t="s">
        <v>2001</v>
      </c>
      <c r="J875">
        <v>1389160800</v>
      </c>
      <c r="K875">
        <v>1389592800</v>
      </c>
      <c r="L875" s="20">
        <f t="shared" si="311"/>
        <v>41647.25</v>
      </c>
      <c r="M875" s="20">
        <f t="shared" si="302"/>
        <v>41652.25</v>
      </c>
      <c r="N875" t="b">
        <v>0</v>
      </c>
      <c r="O875" t="b">
        <v>0</v>
      </c>
      <c r="P875" t="s">
        <v>2025</v>
      </c>
      <c r="Q875" s="8">
        <f t="shared" si="299"/>
        <v>1.8828503562945369</v>
      </c>
      <c r="R875" s="14">
        <f t="shared" si="294"/>
        <v>42.01</v>
      </c>
      <c r="S875" s="16" t="str">
        <f t="shared" ref="S875:S876" si="318">LEFT(P875,11)</f>
        <v>photography</v>
      </c>
      <c r="T875" s="16" t="str">
        <f t="shared" ref="T875:T876" si="319">_xlfn.TEXTAFTER(P875,"/",1,1,1)</f>
        <v>photography books</v>
      </c>
    </row>
    <row r="876" spans="1:20">
      <c r="A876">
        <v>874</v>
      </c>
      <c r="B876" t="s">
        <v>300</v>
      </c>
      <c r="C876" s="3" t="s">
        <v>301</v>
      </c>
      <c r="D876">
        <v>40200</v>
      </c>
      <c r="E876">
        <v>139468</v>
      </c>
      <c r="F876" s="13" t="s">
        <v>8</v>
      </c>
      <c r="G876">
        <v>4358</v>
      </c>
      <c r="H876" t="s">
        <v>2000</v>
      </c>
      <c r="I876" t="s">
        <v>2001</v>
      </c>
      <c r="J876">
        <v>1271998800</v>
      </c>
      <c r="K876">
        <v>1275282000</v>
      </c>
      <c r="L876" s="20">
        <f t="shared" si="311"/>
        <v>40291.208333333336</v>
      </c>
      <c r="M876" s="20">
        <f t="shared" si="302"/>
        <v>40329.208333333336</v>
      </c>
      <c r="N876" t="b">
        <v>0</v>
      </c>
      <c r="O876" t="b">
        <v>1</v>
      </c>
      <c r="P876" t="s">
        <v>2025</v>
      </c>
      <c r="Q876" s="8">
        <f t="shared" si="299"/>
        <v>3.4693532338308457</v>
      </c>
      <c r="R876" s="14">
        <f t="shared" si="294"/>
        <v>32</v>
      </c>
      <c r="S876" s="16" t="str">
        <f t="shared" si="318"/>
        <v>photography</v>
      </c>
      <c r="T876" s="16" t="str">
        <f t="shared" si="319"/>
        <v>photography books</v>
      </c>
    </row>
    <row r="877" spans="1:20">
      <c r="A877">
        <v>875</v>
      </c>
      <c r="B877" t="s">
        <v>1216</v>
      </c>
      <c r="C877" s="3" t="s">
        <v>1217</v>
      </c>
      <c r="D877">
        <v>7900</v>
      </c>
      <c r="E877">
        <v>5465</v>
      </c>
      <c r="F877" s="13" t="s">
        <v>11</v>
      </c>
      <c r="G877">
        <v>67</v>
      </c>
      <c r="H877" t="s">
        <v>2000</v>
      </c>
      <c r="I877" t="s">
        <v>2001</v>
      </c>
      <c r="J877">
        <v>1294898400</v>
      </c>
      <c r="K877">
        <v>1294984800</v>
      </c>
      <c r="L877" s="20">
        <f t="shared" si="311"/>
        <v>40556.25</v>
      </c>
      <c r="M877" s="20">
        <f t="shared" si="302"/>
        <v>40557.25</v>
      </c>
      <c r="N877" t="b">
        <v>0</v>
      </c>
      <c r="O877" t="b">
        <v>0</v>
      </c>
      <c r="P877" t="s">
        <v>2002</v>
      </c>
      <c r="Q877" s="8">
        <f t="shared" si="299"/>
        <v>0.6917721518987342</v>
      </c>
      <c r="R877" s="14">
        <f t="shared" si="294"/>
        <v>81.569999999999993</v>
      </c>
      <c r="S877" s="16" t="str">
        <f>LEFT(P877,5)</f>
        <v>music</v>
      </c>
      <c r="T877" s="16" t="str">
        <f>_xlfn.TEXTAFTER(P877,"/",1)</f>
        <v>rock</v>
      </c>
    </row>
    <row r="878" spans="1:20" ht="31.5">
      <c r="A878">
        <v>876</v>
      </c>
      <c r="B878" t="s">
        <v>445</v>
      </c>
      <c r="C878" s="3" t="s">
        <v>446</v>
      </c>
      <c r="D878">
        <v>8300</v>
      </c>
      <c r="E878">
        <v>2111</v>
      </c>
      <c r="F878" s="13" t="s">
        <v>11</v>
      </c>
      <c r="G878">
        <v>57</v>
      </c>
      <c r="H878" t="s">
        <v>1997</v>
      </c>
      <c r="I878" t="s">
        <v>1998</v>
      </c>
      <c r="J878">
        <v>1559970000</v>
      </c>
      <c r="K878">
        <v>1562043600</v>
      </c>
      <c r="L878" s="20">
        <f t="shared" si="311"/>
        <v>43624.208333333328</v>
      </c>
      <c r="M878" s="20">
        <f t="shared" si="302"/>
        <v>43648.208333333328</v>
      </c>
      <c r="N878" t="b">
        <v>0</v>
      </c>
      <c r="O878" t="b">
        <v>0</v>
      </c>
      <c r="P878" t="s">
        <v>2025</v>
      </c>
      <c r="Q878" s="8">
        <f t="shared" si="299"/>
        <v>0.25433734939759034</v>
      </c>
      <c r="R878" s="14">
        <f t="shared" si="294"/>
        <v>37.04</v>
      </c>
      <c r="S878" s="16" t="str">
        <f>LEFT(P878,11)</f>
        <v>photography</v>
      </c>
      <c r="T878" s="16" t="str">
        <f>_xlfn.TEXTAFTER(P878,"/",1,1,1)</f>
        <v>photography books</v>
      </c>
    </row>
    <row r="879" spans="1:20">
      <c r="A879">
        <v>877</v>
      </c>
      <c r="B879" t="s">
        <v>477</v>
      </c>
      <c r="C879" s="3" t="s">
        <v>478</v>
      </c>
      <c r="D879">
        <v>163600</v>
      </c>
      <c r="E879">
        <v>126628</v>
      </c>
      <c r="F879" s="13" t="s">
        <v>11</v>
      </c>
      <c r="G879">
        <v>1229</v>
      </c>
      <c r="H879" t="s">
        <v>2000</v>
      </c>
      <c r="I879" t="s">
        <v>2001</v>
      </c>
      <c r="J879">
        <v>1469509200</v>
      </c>
      <c r="K879">
        <v>1469595600</v>
      </c>
      <c r="L879" s="20">
        <f t="shared" si="311"/>
        <v>42577.208333333328</v>
      </c>
      <c r="M879" s="20">
        <f t="shared" si="302"/>
        <v>42578.208333333328</v>
      </c>
      <c r="N879" t="b">
        <v>0</v>
      </c>
      <c r="O879" t="b">
        <v>0</v>
      </c>
      <c r="P879" s="16" t="s">
        <v>1999</v>
      </c>
      <c r="Q879" s="8">
        <f t="shared" si="299"/>
        <v>0.77400977995110021</v>
      </c>
      <c r="R879" s="14">
        <f t="shared" si="294"/>
        <v>103.03</v>
      </c>
      <c r="S879" s="16" t="str">
        <f>LEFT(P879,4)</f>
        <v>food</v>
      </c>
      <c r="T879" s="16" t="str">
        <f>RIGHT(P879,11)</f>
        <v>food trucks</v>
      </c>
    </row>
    <row r="880" spans="1:20">
      <c r="A880">
        <v>878</v>
      </c>
      <c r="B880" t="s">
        <v>1027</v>
      </c>
      <c r="C880" s="3" t="s">
        <v>1028</v>
      </c>
      <c r="D880">
        <v>2700</v>
      </c>
      <c r="E880">
        <v>1012</v>
      </c>
      <c r="F880" s="13" t="s">
        <v>11</v>
      </c>
      <c r="G880">
        <v>12</v>
      </c>
      <c r="H880" t="s">
        <v>2022</v>
      </c>
      <c r="I880" t="s">
        <v>2023</v>
      </c>
      <c r="J880">
        <v>1579068000</v>
      </c>
      <c r="K880">
        <v>1581141600</v>
      </c>
      <c r="L880" s="20">
        <f t="shared" si="311"/>
        <v>43845.25</v>
      </c>
      <c r="M880" s="20">
        <f t="shared" si="302"/>
        <v>43869.25</v>
      </c>
      <c r="N880" t="b">
        <v>0</v>
      </c>
      <c r="O880" t="b">
        <v>0</v>
      </c>
      <c r="P880" t="s">
        <v>2027</v>
      </c>
      <c r="Q880" s="8">
        <f t="shared" si="299"/>
        <v>0.37481481481481482</v>
      </c>
      <c r="R880" s="14">
        <f t="shared" si="294"/>
        <v>84.33</v>
      </c>
      <c r="S880" s="16" t="str">
        <f>LEFT(P880,5)</f>
        <v>music</v>
      </c>
      <c r="T880" s="16" t="str">
        <f>_xlfn.TEXTAFTER(P880,"/",1)</f>
        <v>metal</v>
      </c>
    </row>
    <row r="881" spans="1:20">
      <c r="A881">
        <v>879</v>
      </c>
      <c r="B881" t="s">
        <v>1273</v>
      </c>
      <c r="C881" s="3" t="s">
        <v>1274</v>
      </c>
      <c r="D881">
        <v>1000</v>
      </c>
      <c r="E881">
        <v>5438</v>
      </c>
      <c r="F881" s="13" t="s">
        <v>8</v>
      </c>
      <c r="G881">
        <v>53</v>
      </c>
      <c r="H881" t="s">
        <v>2000</v>
      </c>
      <c r="I881" t="s">
        <v>2001</v>
      </c>
      <c r="J881">
        <v>1487743200</v>
      </c>
      <c r="K881">
        <v>1488520800</v>
      </c>
      <c r="L881" s="20">
        <f t="shared" si="311"/>
        <v>42788.25</v>
      </c>
      <c r="M881" s="20">
        <f t="shared" si="302"/>
        <v>42797.25</v>
      </c>
      <c r="N881" t="b">
        <v>0</v>
      </c>
      <c r="O881" t="b">
        <v>0</v>
      </c>
      <c r="P881" t="s">
        <v>2016</v>
      </c>
      <c r="Q881" s="8">
        <f t="shared" si="299"/>
        <v>5.4379999999999997</v>
      </c>
      <c r="R881" s="14">
        <f t="shared" si="294"/>
        <v>102.6</v>
      </c>
      <c r="S881" s="16" t="str">
        <f>LEFT(P881,10)</f>
        <v>publishing</v>
      </c>
      <c r="T881" s="16" t="str">
        <f>_xlfn.TEXTAFTER(P881,"/",1,1,1)</f>
        <v>nonfiction</v>
      </c>
    </row>
    <row r="882" spans="1:20">
      <c r="A882">
        <v>880</v>
      </c>
      <c r="B882" t="s">
        <v>374</v>
      </c>
      <c r="C882" s="3" t="s">
        <v>375</v>
      </c>
      <c r="D882">
        <v>84500</v>
      </c>
      <c r="E882">
        <v>193101</v>
      </c>
      <c r="F882" s="13" t="s">
        <v>8</v>
      </c>
      <c r="G882">
        <v>2414</v>
      </c>
      <c r="H882" t="s">
        <v>2000</v>
      </c>
      <c r="I882" t="s">
        <v>2001</v>
      </c>
      <c r="J882">
        <v>1563685200</v>
      </c>
      <c r="K882">
        <v>1563858000</v>
      </c>
      <c r="L882" s="20">
        <f t="shared" si="311"/>
        <v>43667.208333333328</v>
      </c>
      <c r="M882" s="20">
        <f t="shared" si="302"/>
        <v>43669.208333333328</v>
      </c>
      <c r="N882" t="b">
        <v>0</v>
      </c>
      <c r="O882" t="b">
        <v>0</v>
      </c>
      <c r="P882" t="s">
        <v>2012</v>
      </c>
      <c r="Q882" s="8">
        <f t="shared" si="299"/>
        <v>2.2852189349112426</v>
      </c>
      <c r="R882" s="14">
        <f t="shared" si="294"/>
        <v>79.989999999999995</v>
      </c>
      <c r="S882" s="16" t="str">
        <f>LEFT(P882,5)</f>
        <v>music</v>
      </c>
      <c r="T882" s="16" t="str">
        <f>_xlfn.TEXTAFTER(P882,"/",1)</f>
        <v>electric music</v>
      </c>
    </row>
    <row r="883" spans="1:20">
      <c r="A883">
        <v>881</v>
      </c>
      <c r="B883" t="s">
        <v>286</v>
      </c>
      <c r="C883" s="3" t="s">
        <v>287</v>
      </c>
      <c r="D883">
        <v>81300</v>
      </c>
      <c r="E883">
        <v>31665</v>
      </c>
      <c r="F883" s="13" t="s">
        <v>11</v>
      </c>
      <c r="G883">
        <v>452</v>
      </c>
      <c r="H883" t="s">
        <v>2000</v>
      </c>
      <c r="I883" t="s">
        <v>2001</v>
      </c>
      <c r="J883">
        <v>1436418000</v>
      </c>
      <c r="K883">
        <v>1438923600</v>
      </c>
      <c r="L883" s="20">
        <f t="shared" si="311"/>
        <v>42194.208333333328</v>
      </c>
      <c r="M883" s="20">
        <f t="shared" si="302"/>
        <v>42223.208333333328</v>
      </c>
      <c r="N883" t="b">
        <v>0</v>
      </c>
      <c r="O883" t="b">
        <v>1</v>
      </c>
      <c r="P883" t="s">
        <v>2006</v>
      </c>
      <c r="Q883" s="8">
        <f t="shared" si="299"/>
        <v>0.38948339483394834</v>
      </c>
      <c r="R883" s="14">
        <f t="shared" si="294"/>
        <v>70.06</v>
      </c>
      <c r="S883" s="16" t="str">
        <f t="shared" ref="S883:S884" si="320">LEFT(P883,7)</f>
        <v>theater</v>
      </c>
      <c r="T883" s="16" t="str">
        <f t="shared" ref="T883:T884" si="321">_xlfn.TEXTAFTER(P883,"/",1,1,1)</f>
        <v>plays</v>
      </c>
    </row>
    <row r="884" spans="1:20">
      <c r="A884">
        <v>882</v>
      </c>
      <c r="B884" t="s">
        <v>1887</v>
      </c>
      <c r="C884" s="3" t="s">
        <v>1888</v>
      </c>
      <c r="D884">
        <v>800</v>
      </c>
      <c r="E884">
        <v>2960</v>
      </c>
      <c r="F884" s="13" t="s">
        <v>8</v>
      </c>
      <c r="G884">
        <v>80</v>
      </c>
      <c r="H884" t="s">
        <v>2000</v>
      </c>
      <c r="I884" t="s">
        <v>2001</v>
      </c>
      <c r="J884">
        <v>1421820000</v>
      </c>
      <c r="K884">
        <v>1422165600</v>
      </c>
      <c r="L884" s="20">
        <f t="shared" si="311"/>
        <v>42025.25</v>
      </c>
      <c r="M884" s="20">
        <f t="shared" si="302"/>
        <v>42029.25</v>
      </c>
      <c r="N884" t="b">
        <v>0</v>
      </c>
      <c r="O884" t="b">
        <v>0</v>
      </c>
      <c r="P884" t="s">
        <v>2006</v>
      </c>
      <c r="Q884" s="8">
        <f t="shared" si="299"/>
        <v>3.7</v>
      </c>
      <c r="R884" s="14">
        <f t="shared" si="294"/>
        <v>37</v>
      </c>
      <c r="S884" s="16" t="str">
        <f t="shared" si="320"/>
        <v>theater</v>
      </c>
      <c r="T884" s="16" t="str">
        <f t="shared" si="321"/>
        <v>plays</v>
      </c>
    </row>
    <row r="885" spans="1:20" ht="31.5">
      <c r="A885">
        <v>883</v>
      </c>
      <c r="B885" t="s">
        <v>1597</v>
      </c>
      <c r="C885" s="3" t="s">
        <v>1598</v>
      </c>
      <c r="D885">
        <v>3400</v>
      </c>
      <c r="E885">
        <v>8089</v>
      </c>
      <c r="F885" s="13" t="s">
        <v>8</v>
      </c>
      <c r="G885">
        <v>193</v>
      </c>
      <c r="H885" t="s">
        <v>2000</v>
      </c>
      <c r="I885" t="s">
        <v>2001</v>
      </c>
      <c r="J885">
        <v>1274763600</v>
      </c>
      <c r="K885">
        <v>1277874000</v>
      </c>
      <c r="L885" s="20">
        <f t="shared" si="311"/>
        <v>40323.208333333336</v>
      </c>
      <c r="M885" s="20">
        <f t="shared" si="302"/>
        <v>40359.208333333336</v>
      </c>
      <c r="N885" t="b">
        <v>0</v>
      </c>
      <c r="O885" t="b">
        <v>0</v>
      </c>
      <c r="P885" t="s">
        <v>2021</v>
      </c>
      <c r="Q885" s="8">
        <f t="shared" si="299"/>
        <v>2.3791176470588233</v>
      </c>
      <c r="R885" s="14">
        <f t="shared" si="294"/>
        <v>41.91</v>
      </c>
      <c r="S885" s="18" t="str">
        <f>LEFT(P885,12)</f>
        <v>film &amp; video</v>
      </c>
      <c r="T885" s="16" t="str">
        <f>_xlfn.TEXTAFTER(P885,"/",,TRUE,TRUE)</f>
        <v>shorts</v>
      </c>
    </row>
    <row r="886" spans="1:20">
      <c r="A886">
        <v>884</v>
      </c>
      <c r="B886" t="s">
        <v>1695</v>
      </c>
      <c r="C886" s="3" t="s">
        <v>1696</v>
      </c>
      <c r="D886">
        <v>170800</v>
      </c>
      <c r="E886">
        <v>109374</v>
      </c>
      <c r="F886" s="13" t="s">
        <v>11</v>
      </c>
      <c r="G886">
        <v>1886</v>
      </c>
      <c r="H886" t="s">
        <v>2000</v>
      </c>
      <c r="I886" t="s">
        <v>2001</v>
      </c>
      <c r="J886">
        <v>1399179600</v>
      </c>
      <c r="K886">
        <v>1399352400</v>
      </c>
      <c r="L886" s="20">
        <f t="shared" si="311"/>
        <v>41763.208333333336</v>
      </c>
      <c r="M886" s="20">
        <f t="shared" si="302"/>
        <v>41765.208333333336</v>
      </c>
      <c r="N886" t="b">
        <v>0</v>
      </c>
      <c r="O886" t="b">
        <v>1</v>
      </c>
      <c r="P886" t="s">
        <v>2006</v>
      </c>
      <c r="Q886" s="8">
        <f t="shared" si="299"/>
        <v>0.64036299765807958</v>
      </c>
      <c r="R886" s="14">
        <f t="shared" si="294"/>
        <v>57.99</v>
      </c>
      <c r="S886" s="16" t="str">
        <f t="shared" ref="S886:S887" si="322">LEFT(P886,7)</f>
        <v>theater</v>
      </c>
      <c r="T886" s="16" t="str">
        <f t="shared" ref="T886:T887" si="323">_xlfn.TEXTAFTER(P886,"/",1,1,1)</f>
        <v>plays</v>
      </c>
    </row>
    <row r="887" spans="1:20">
      <c r="A887">
        <v>885</v>
      </c>
      <c r="B887" t="s">
        <v>1029</v>
      </c>
      <c r="C887" s="3" t="s">
        <v>1030</v>
      </c>
      <c r="D887">
        <v>1800</v>
      </c>
      <c r="E887">
        <v>2129</v>
      </c>
      <c r="F887" s="13" t="s">
        <v>8</v>
      </c>
      <c r="G887">
        <v>52</v>
      </c>
      <c r="H887" t="s">
        <v>2000</v>
      </c>
      <c r="I887" t="s">
        <v>2001</v>
      </c>
      <c r="J887">
        <v>1275800400</v>
      </c>
      <c r="K887">
        <v>1279083600</v>
      </c>
      <c r="L887" s="20">
        <f t="shared" si="311"/>
        <v>40335.208333333336</v>
      </c>
      <c r="M887" s="20">
        <f t="shared" si="302"/>
        <v>40373.208333333336</v>
      </c>
      <c r="N887" t="b">
        <v>0</v>
      </c>
      <c r="O887" t="b">
        <v>0</v>
      </c>
      <c r="P887" t="s">
        <v>2006</v>
      </c>
      <c r="Q887" s="8">
        <f t="shared" si="299"/>
        <v>1.1827777777777777</v>
      </c>
      <c r="R887" s="14">
        <f t="shared" ref="R887:R950" si="324">ROUND(E887/G887, 2)</f>
        <v>40.94</v>
      </c>
      <c r="S887" s="16" t="str">
        <f t="shared" si="322"/>
        <v>theater</v>
      </c>
      <c r="T887" s="16" t="str">
        <f t="shared" si="323"/>
        <v>plays</v>
      </c>
    </row>
    <row r="888" spans="1:20">
      <c r="A888">
        <v>886</v>
      </c>
      <c r="B888" t="s">
        <v>1539</v>
      </c>
      <c r="C888" s="3" t="s">
        <v>1540</v>
      </c>
      <c r="D888">
        <v>150600</v>
      </c>
      <c r="E888">
        <v>127745</v>
      </c>
      <c r="F888" s="13" t="s">
        <v>11</v>
      </c>
      <c r="G888">
        <v>1825</v>
      </c>
      <c r="H888" t="s">
        <v>2000</v>
      </c>
      <c r="I888" t="s">
        <v>2001</v>
      </c>
      <c r="J888">
        <v>1282798800</v>
      </c>
      <c r="K888">
        <v>1284354000</v>
      </c>
      <c r="L888" s="20">
        <f t="shared" si="311"/>
        <v>40416.208333333336</v>
      </c>
      <c r="M888" s="20">
        <f t="shared" si="302"/>
        <v>40434.208333333336</v>
      </c>
      <c r="N888" t="b">
        <v>0</v>
      </c>
      <c r="O888" t="b">
        <v>0</v>
      </c>
      <c r="P888" t="s">
        <v>2014</v>
      </c>
      <c r="Q888" s="8">
        <f t="shared" si="299"/>
        <v>0.84824037184594958</v>
      </c>
      <c r="R888" s="14">
        <f t="shared" si="324"/>
        <v>70</v>
      </c>
      <c r="S888" s="16" t="str">
        <f>LEFT(P888,5)</f>
        <v>music</v>
      </c>
      <c r="T888" s="16" t="str">
        <f>_xlfn.TEXTAFTER(P888,"/",1)</f>
        <v>indie rock</v>
      </c>
    </row>
    <row r="889" spans="1:20" ht="31.5">
      <c r="A889">
        <v>887</v>
      </c>
      <c r="B889" t="s">
        <v>360</v>
      </c>
      <c r="C889" s="3" t="s">
        <v>361</v>
      </c>
      <c r="D889">
        <v>7800</v>
      </c>
      <c r="E889">
        <v>2289</v>
      </c>
      <c r="F889" s="13" t="s">
        <v>11</v>
      </c>
      <c r="G889">
        <v>31</v>
      </c>
      <c r="H889" t="s">
        <v>2000</v>
      </c>
      <c r="I889" t="s">
        <v>2001</v>
      </c>
      <c r="J889">
        <v>1437109200</v>
      </c>
      <c r="K889">
        <v>1441170000</v>
      </c>
      <c r="L889" s="20">
        <f t="shared" si="311"/>
        <v>42202.208333333328</v>
      </c>
      <c r="M889" s="20">
        <f t="shared" si="302"/>
        <v>42249.208333333328</v>
      </c>
      <c r="N889" t="b">
        <v>0</v>
      </c>
      <c r="O889" t="b">
        <v>1</v>
      </c>
      <c r="P889" t="s">
        <v>2006</v>
      </c>
      <c r="Q889" s="8">
        <f t="shared" si="299"/>
        <v>0.29346153846153844</v>
      </c>
      <c r="R889" s="14">
        <f t="shared" si="324"/>
        <v>73.84</v>
      </c>
      <c r="S889" s="16" t="str">
        <f t="shared" ref="S889:S890" si="325">LEFT(P889,7)</f>
        <v>theater</v>
      </c>
      <c r="T889" s="16" t="str">
        <f t="shared" ref="T889:T890" si="326">_xlfn.TEXTAFTER(P889,"/",1,1,1)</f>
        <v>plays</v>
      </c>
    </row>
    <row r="890" spans="1:20" ht="31.5">
      <c r="A890">
        <v>888</v>
      </c>
      <c r="B890" t="s">
        <v>1297</v>
      </c>
      <c r="C890" s="3" t="s">
        <v>1298</v>
      </c>
      <c r="D890">
        <v>5800</v>
      </c>
      <c r="E890">
        <v>12174</v>
      </c>
      <c r="F890" s="13" t="s">
        <v>8</v>
      </c>
      <c r="G890">
        <v>290</v>
      </c>
      <c r="H890" t="s">
        <v>2000</v>
      </c>
      <c r="I890" t="s">
        <v>2001</v>
      </c>
      <c r="J890">
        <v>1491886800</v>
      </c>
      <c r="K890">
        <v>1493528400</v>
      </c>
      <c r="L890" s="20">
        <f t="shared" si="311"/>
        <v>42836.208333333328</v>
      </c>
      <c r="M890" s="20">
        <f t="shared" si="302"/>
        <v>42855.208333333328</v>
      </c>
      <c r="N890" t="b">
        <v>0</v>
      </c>
      <c r="O890" t="b">
        <v>0</v>
      </c>
      <c r="P890" t="s">
        <v>2006</v>
      </c>
      <c r="Q890" s="8">
        <f t="shared" si="299"/>
        <v>2.0989655172413793</v>
      </c>
      <c r="R890" s="14">
        <f t="shared" si="324"/>
        <v>41.98</v>
      </c>
      <c r="S890" s="16" t="str">
        <f t="shared" si="325"/>
        <v>theater</v>
      </c>
      <c r="T890" s="16" t="str">
        <f t="shared" si="326"/>
        <v>plays</v>
      </c>
    </row>
    <row r="891" spans="1:20">
      <c r="A891">
        <v>889</v>
      </c>
      <c r="B891" t="s">
        <v>1551</v>
      </c>
      <c r="C891" s="3" t="s">
        <v>1552</v>
      </c>
      <c r="D891">
        <v>5600</v>
      </c>
      <c r="E891">
        <v>9508</v>
      </c>
      <c r="F891" s="13" t="s">
        <v>8</v>
      </c>
      <c r="G891">
        <v>122</v>
      </c>
      <c r="H891" t="s">
        <v>2000</v>
      </c>
      <c r="I891" t="s">
        <v>2001</v>
      </c>
      <c r="J891">
        <v>1394600400</v>
      </c>
      <c r="K891">
        <v>1395205200</v>
      </c>
      <c r="L891" s="20">
        <f t="shared" si="311"/>
        <v>41710.208333333336</v>
      </c>
      <c r="M891" s="20">
        <f t="shared" si="302"/>
        <v>41717.208333333336</v>
      </c>
      <c r="N891" t="b">
        <v>0</v>
      </c>
      <c r="O891" t="b">
        <v>1</v>
      </c>
      <c r="P891" t="s">
        <v>2012</v>
      </c>
      <c r="Q891" s="8">
        <f t="shared" si="299"/>
        <v>1.697857142857143</v>
      </c>
      <c r="R891" s="14">
        <f t="shared" si="324"/>
        <v>77.930000000000007</v>
      </c>
      <c r="S891" s="16" t="str">
        <f t="shared" ref="S891:S892" si="327">LEFT(P891,5)</f>
        <v>music</v>
      </c>
      <c r="T891" s="16" t="str">
        <f t="shared" ref="T891:T892" si="328">_xlfn.TEXTAFTER(P891,"/",1)</f>
        <v>electric music</v>
      </c>
    </row>
    <row r="892" spans="1:20">
      <c r="A892">
        <v>890</v>
      </c>
      <c r="B892" t="s">
        <v>296</v>
      </c>
      <c r="C892" s="3" t="s">
        <v>297</v>
      </c>
      <c r="D892">
        <v>134400</v>
      </c>
      <c r="E892">
        <v>155849</v>
      </c>
      <c r="F892" s="13" t="s">
        <v>8</v>
      </c>
      <c r="G892">
        <v>1470</v>
      </c>
      <c r="H892" t="s">
        <v>2000</v>
      </c>
      <c r="I892" t="s">
        <v>2001</v>
      </c>
      <c r="J892">
        <v>1561352400</v>
      </c>
      <c r="K892">
        <v>1561438800</v>
      </c>
      <c r="L892" s="20">
        <f t="shared" si="311"/>
        <v>43640.208333333328</v>
      </c>
      <c r="M892" s="20">
        <f t="shared" si="302"/>
        <v>43641.208333333328</v>
      </c>
      <c r="N892" t="b">
        <v>0</v>
      </c>
      <c r="O892" t="b">
        <v>0</v>
      </c>
      <c r="P892" t="s">
        <v>2014</v>
      </c>
      <c r="Q892" s="8">
        <f t="shared" si="299"/>
        <v>1.1595907738095239</v>
      </c>
      <c r="R892" s="14">
        <f t="shared" si="324"/>
        <v>106.02</v>
      </c>
      <c r="S892" s="16" t="str">
        <f t="shared" si="327"/>
        <v>music</v>
      </c>
      <c r="T892" s="16" t="str">
        <f t="shared" si="328"/>
        <v>indie rock</v>
      </c>
    </row>
    <row r="893" spans="1:20" ht="31.5">
      <c r="A893">
        <v>891</v>
      </c>
      <c r="B893" t="s">
        <v>1909</v>
      </c>
      <c r="C893" s="3" t="s">
        <v>1910</v>
      </c>
      <c r="D893">
        <v>3000</v>
      </c>
      <c r="E893">
        <v>7758</v>
      </c>
      <c r="F893" s="13" t="s">
        <v>8</v>
      </c>
      <c r="G893">
        <v>165</v>
      </c>
      <c r="H893" t="s">
        <v>1997</v>
      </c>
      <c r="I893" t="s">
        <v>1998</v>
      </c>
      <c r="J893">
        <v>1322892000</v>
      </c>
      <c r="K893">
        <v>1326693600</v>
      </c>
      <c r="L893" s="20">
        <f t="shared" si="311"/>
        <v>40880.25</v>
      </c>
      <c r="M893" s="20">
        <f t="shared" si="302"/>
        <v>40924.25</v>
      </c>
      <c r="N893" t="b">
        <v>0</v>
      </c>
      <c r="O893" t="b">
        <v>0</v>
      </c>
      <c r="P893" t="s">
        <v>2011</v>
      </c>
      <c r="Q893" s="8">
        <f t="shared" si="299"/>
        <v>2.5859999999999999</v>
      </c>
      <c r="R893" s="14">
        <f t="shared" si="324"/>
        <v>47.02</v>
      </c>
      <c r="S893" s="18" t="str">
        <f>LEFT(P893,12)</f>
        <v>film &amp; video</v>
      </c>
      <c r="T893" s="16" t="str">
        <f>_xlfn.TEXTAFTER(P893,"/",,TRUE,TRUE)</f>
        <v>documentary</v>
      </c>
    </row>
    <row r="894" spans="1:20">
      <c r="A894">
        <v>892</v>
      </c>
      <c r="B894" t="s">
        <v>40</v>
      </c>
      <c r="C894" s="3" t="s">
        <v>41</v>
      </c>
      <c r="D894">
        <v>6000</v>
      </c>
      <c r="E894">
        <v>13835</v>
      </c>
      <c r="F894" s="13" t="s">
        <v>8</v>
      </c>
      <c r="G894">
        <v>182</v>
      </c>
      <c r="H894" t="s">
        <v>2000</v>
      </c>
      <c r="I894" t="s">
        <v>2001</v>
      </c>
      <c r="J894">
        <v>1274418000</v>
      </c>
      <c r="K894">
        <v>1277960400</v>
      </c>
      <c r="L894" s="20">
        <f t="shared" si="311"/>
        <v>40319.208333333336</v>
      </c>
      <c r="M894" s="20">
        <f t="shared" si="302"/>
        <v>40360.208333333336</v>
      </c>
      <c r="N894" t="b">
        <v>0</v>
      </c>
      <c r="O894" t="b">
        <v>0</v>
      </c>
      <c r="P894" t="s">
        <v>2029</v>
      </c>
      <c r="Q894" s="8">
        <f t="shared" si="299"/>
        <v>2.3058333333333332</v>
      </c>
      <c r="R894" s="14">
        <f t="shared" si="324"/>
        <v>76.02</v>
      </c>
      <c r="S894" s="16" t="str">
        <f>LEFT(P894,10)</f>
        <v>publishing</v>
      </c>
      <c r="T894" s="16" t="str">
        <f>_xlfn.TEXTAFTER(P894,"/",1,1,1)</f>
        <v>translations</v>
      </c>
    </row>
    <row r="895" spans="1:20">
      <c r="A895">
        <v>893</v>
      </c>
      <c r="B895" t="s">
        <v>350</v>
      </c>
      <c r="C895" s="3" t="s">
        <v>351</v>
      </c>
      <c r="D895">
        <v>8400</v>
      </c>
      <c r="E895">
        <v>10770</v>
      </c>
      <c r="F895" s="13" t="s">
        <v>8</v>
      </c>
      <c r="G895">
        <v>199</v>
      </c>
      <c r="H895" t="s">
        <v>2022</v>
      </c>
      <c r="I895" t="s">
        <v>2023</v>
      </c>
      <c r="J895">
        <v>1434344400</v>
      </c>
      <c r="K895">
        <v>1434690000</v>
      </c>
      <c r="L895" s="20">
        <f t="shared" si="311"/>
        <v>42170.208333333328</v>
      </c>
      <c r="M895" s="20">
        <f t="shared" si="302"/>
        <v>42174.208333333328</v>
      </c>
      <c r="N895" t="b">
        <v>0</v>
      </c>
      <c r="O895" t="b">
        <v>1</v>
      </c>
      <c r="P895" t="s">
        <v>2011</v>
      </c>
      <c r="Q895" s="8">
        <f t="shared" si="299"/>
        <v>1.2821428571428573</v>
      </c>
      <c r="R895" s="14">
        <f t="shared" si="324"/>
        <v>54.12</v>
      </c>
      <c r="S895" s="18" t="str">
        <f t="shared" ref="S895:S896" si="329">LEFT(P895,12)</f>
        <v>film &amp; video</v>
      </c>
      <c r="T895" s="16" t="str">
        <f t="shared" ref="T895:T896" si="330">_xlfn.TEXTAFTER(P895,"/",,TRUE,TRUE)</f>
        <v>documentary</v>
      </c>
    </row>
    <row r="896" spans="1:20">
      <c r="A896">
        <v>894</v>
      </c>
      <c r="B896" t="s">
        <v>101</v>
      </c>
      <c r="C896" s="3" t="s">
        <v>102</v>
      </c>
      <c r="D896">
        <v>1700</v>
      </c>
      <c r="E896">
        <v>3208</v>
      </c>
      <c r="F896" s="13" t="s">
        <v>8</v>
      </c>
      <c r="G896">
        <v>56</v>
      </c>
      <c r="H896" t="s">
        <v>2009</v>
      </c>
      <c r="I896" t="s">
        <v>2010</v>
      </c>
      <c r="J896">
        <v>1373518800</v>
      </c>
      <c r="K896">
        <v>1376110800</v>
      </c>
      <c r="L896" s="20">
        <f t="shared" si="311"/>
        <v>41466.208333333336</v>
      </c>
      <c r="M896" s="20">
        <f t="shared" si="302"/>
        <v>41496.208333333336</v>
      </c>
      <c r="N896" t="b">
        <v>0</v>
      </c>
      <c r="O896" t="b">
        <v>1</v>
      </c>
      <c r="P896" t="s">
        <v>2030</v>
      </c>
      <c r="Q896" s="8">
        <f t="shared" si="299"/>
        <v>1.8870588235294117</v>
      </c>
      <c r="R896" s="14">
        <f t="shared" si="324"/>
        <v>57.29</v>
      </c>
      <c r="S896" s="18" t="str">
        <f t="shared" si="329"/>
        <v>film &amp; video</v>
      </c>
      <c r="T896" s="16" t="str">
        <f t="shared" si="330"/>
        <v>television</v>
      </c>
    </row>
    <row r="897" spans="1:20" ht="31.5">
      <c r="A897">
        <v>895</v>
      </c>
      <c r="B897" t="s">
        <v>18</v>
      </c>
      <c r="C897" s="3" t="s">
        <v>19</v>
      </c>
      <c r="D897">
        <v>159800</v>
      </c>
      <c r="E897">
        <v>11108</v>
      </c>
      <c r="F897" s="13" t="s">
        <v>11</v>
      </c>
      <c r="G897">
        <v>107</v>
      </c>
      <c r="H897" t="s">
        <v>2000</v>
      </c>
      <c r="I897" t="s">
        <v>2001</v>
      </c>
      <c r="J897">
        <v>1517637600</v>
      </c>
      <c r="K897">
        <v>1518415200</v>
      </c>
      <c r="L897" s="20">
        <f t="shared" si="311"/>
        <v>43134.25</v>
      </c>
      <c r="M897" s="20">
        <f t="shared" si="302"/>
        <v>43143.25</v>
      </c>
      <c r="N897" t="b">
        <v>0</v>
      </c>
      <c r="O897" t="b">
        <v>0</v>
      </c>
      <c r="P897" t="s">
        <v>2006</v>
      </c>
      <c r="Q897" s="8">
        <f t="shared" si="299"/>
        <v>6.9511889862327911E-2</v>
      </c>
      <c r="R897" s="14">
        <f t="shared" si="324"/>
        <v>103.81</v>
      </c>
      <c r="S897" s="16" t="str">
        <f>LEFT(P897,7)</f>
        <v>theater</v>
      </c>
      <c r="T897" s="16" t="str">
        <f>_xlfn.TEXTAFTER(P897,"/",1,1,1)</f>
        <v>plays</v>
      </c>
    </row>
    <row r="898" spans="1:20" ht="31.5">
      <c r="A898">
        <v>896</v>
      </c>
      <c r="B898" t="s">
        <v>1958</v>
      </c>
      <c r="C898" s="3" t="s">
        <v>1959</v>
      </c>
      <c r="D898">
        <v>19800</v>
      </c>
      <c r="E898">
        <v>153338</v>
      </c>
      <c r="F898" s="13" t="s">
        <v>8</v>
      </c>
      <c r="G898">
        <v>1460</v>
      </c>
      <c r="H898" t="s">
        <v>2003</v>
      </c>
      <c r="I898" t="s">
        <v>2004</v>
      </c>
      <c r="J898">
        <v>1310619600</v>
      </c>
      <c r="K898">
        <v>1310878800</v>
      </c>
      <c r="L898" s="20">
        <f t="shared" si="311"/>
        <v>40738.208333333336</v>
      </c>
      <c r="M898" s="20">
        <f t="shared" si="302"/>
        <v>40741.208333333336</v>
      </c>
      <c r="N898" t="b">
        <v>0</v>
      </c>
      <c r="O898" t="b">
        <v>1</v>
      </c>
      <c r="P898" s="16" t="s">
        <v>1999</v>
      </c>
      <c r="Q898" s="8">
        <f t="shared" ref="Q898:Q961" si="331">E898/D898</f>
        <v>7.7443434343434348</v>
      </c>
      <c r="R898" s="14">
        <f t="shared" si="324"/>
        <v>105.03</v>
      </c>
      <c r="S898" s="16" t="str">
        <f>LEFT(P898,4)</f>
        <v>food</v>
      </c>
      <c r="T898" s="16" t="str">
        <f>RIGHT(P898,11)</f>
        <v>food trucks</v>
      </c>
    </row>
    <row r="899" spans="1:20">
      <c r="A899">
        <v>897</v>
      </c>
      <c r="B899" t="s">
        <v>133</v>
      </c>
      <c r="C899" s="3" t="s">
        <v>134</v>
      </c>
      <c r="D899">
        <v>8800</v>
      </c>
      <c r="E899">
        <v>2437</v>
      </c>
      <c r="F899" s="13" t="s">
        <v>11</v>
      </c>
      <c r="G899">
        <v>27</v>
      </c>
      <c r="H899" t="s">
        <v>2000</v>
      </c>
      <c r="I899" t="s">
        <v>2001</v>
      </c>
      <c r="J899">
        <v>1556427600</v>
      </c>
      <c r="K899">
        <v>1556600400</v>
      </c>
      <c r="L899" s="20">
        <f t="shared" si="311"/>
        <v>43583.208333333328</v>
      </c>
      <c r="M899" s="20">
        <f t="shared" ref="M899:M962" si="332">((K899/60)/60/24)+DATE(1970,1,1)</f>
        <v>43585.208333333328</v>
      </c>
      <c r="N899" t="b">
        <v>0</v>
      </c>
      <c r="O899" t="b">
        <v>0</v>
      </c>
      <c r="P899" t="s">
        <v>2006</v>
      </c>
      <c r="Q899" s="8">
        <f t="shared" si="331"/>
        <v>0.27693181818181817</v>
      </c>
      <c r="R899" s="14">
        <f t="shared" si="324"/>
        <v>90.26</v>
      </c>
      <c r="S899" s="16" t="str">
        <f>LEFT(P899,7)</f>
        <v>theater</v>
      </c>
      <c r="T899" s="16" t="str">
        <f>_xlfn.TEXTAFTER(P899,"/",1,1,1)</f>
        <v>plays</v>
      </c>
    </row>
    <row r="900" spans="1:20">
      <c r="A900">
        <v>898</v>
      </c>
      <c r="B900" t="s">
        <v>417</v>
      </c>
      <c r="C900" s="3" t="s">
        <v>418</v>
      </c>
      <c r="D900">
        <v>179100</v>
      </c>
      <c r="E900">
        <v>93991</v>
      </c>
      <c r="F900" s="13" t="s">
        <v>11</v>
      </c>
      <c r="G900">
        <v>1221</v>
      </c>
      <c r="H900" t="s">
        <v>2000</v>
      </c>
      <c r="I900" t="s">
        <v>2001</v>
      </c>
      <c r="J900">
        <v>1576476000</v>
      </c>
      <c r="K900">
        <v>1576994400</v>
      </c>
      <c r="L900" s="20">
        <f t="shared" si="311"/>
        <v>43815.25</v>
      </c>
      <c r="M900" s="20">
        <f t="shared" si="332"/>
        <v>43821.25</v>
      </c>
      <c r="N900" t="b">
        <v>0</v>
      </c>
      <c r="O900" t="b">
        <v>0</v>
      </c>
      <c r="P900" t="s">
        <v>2011</v>
      </c>
      <c r="Q900" s="8">
        <f t="shared" si="331"/>
        <v>0.52479620323841425</v>
      </c>
      <c r="R900" s="14">
        <f t="shared" si="324"/>
        <v>76.98</v>
      </c>
      <c r="S900" s="18" t="str">
        <f>LEFT(P900,12)</f>
        <v>film &amp; video</v>
      </c>
      <c r="T900" s="16" t="str">
        <f>_xlfn.TEXTAFTER(P900,"/",,TRUE,TRUE)</f>
        <v>documentary</v>
      </c>
    </row>
    <row r="901" spans="1:20">
      <c r="A901">
        <v>899</v>
      </c>
      <c r="B901" t="s">
        <v>141</v>
      </c>
      <c r="C901" s="3" t="s">
        <v>142</v>
      </c>
      <c r="D901">
        <v>3100</v>
      </c>
      <c r="E901">
        <v>12620</v>
      </c>
      <c r="F901" s="13" t="s">
        <v>8</v>
      </c>
      <c r="G901">
        <v>123</v>
      </c>
      <c r="H901" t="s">
        <v>2019</v>
      </c>
      <c r="I901" t="s">
        <v>2020</v>
      </c>
      <c r="J901">
        <v>1381122000</v>
      </c>
      <c r="K901">
        <v>1382677200</v>
      </c>
      <c r="L901" s="20">
        <f t="shared" si="311"/>
        <v>41554.208333333336</v>
      </c>
      <c r="M901" s="20">
        <f t="shared" si="332"/>
        <v>41572.208333333336</v>
      </c>
      <c r="N901" t="b">
        <v>0</v>
      </c>
      <c r="O901" t="b">
        <v>0</v>
      </c>
      <c r="P901" t="s">
        <v>2028</v>
      </c>
      <c r="Q901" s="8">
        <f t="shared" si="331"/>
        <v>4.0709677419354842</v>
      </c>
      <c r="R901" s="14">
        <f t="shared" si="324"/>
        <v>102.6</v>
      </c>
      <c r="S901" s="16" t="str">
        <f>LEFT(P901,5)</f>
        <v>music</v>
      </c>
      <c r="T901" s="16" t="str">
        <f>_xlfn.TEXTAFTER(P901,"/",1)</f>
        <v>jazz</v>
      </c>
    </row>
    <row r="902" spans="1:20">
      <c r="A902">
        <v>900</v>
      </c>
      <c r="B902" t="s">
        <v>1373</v>
      </c>
      <c r="C902" s="3" t="s">
        <v>1374</v>
      </c>
      <c r="D902">
        <v>100</v>
      </c>
      <c r="E902">
        <v>2</v>
      </c>
      <c r="F902" s="13" t="s">
        <v>11</v>
      </c>
      <c r="G902">
        <v>1</v>
      </c>
      <c r="H902" t="s">
        <v>2000</v>
      </c>
      <c r="I902" t="s">
        <v>2001</v>
      </c>
      <c r="J902">
        <v>1411102800</v>
      </c>
      <c r="K902">
        <v>1411189200</v>
      </c>
      <c r="L902" s="20">
        <f t="shared" si="311"/>
        <v>41901.208333333336</v>
      </c>
      <c r="M902" s="20">
        <f t="shared" si="332"/>
        <v>41902.208333333336</v>
      </c>
      <c r="N902" t="b">
        <v>0</v>
      </c>
      <c r="O902" t="b">
        <v>1</v>
      </c>
      <c r="P902" t="s">
        <v>2005</v>
      </c>
      <c r="Q902" s="8">
        <f t="shared" si="331"/>
        <v>0.02</v>
      </c>
      <c r="R902" s="14">
        <f t="shared" si="324"/>
        <v>2</v>
      </c>
      <c r="S902" s="16" t="str">
        <f>LEFT(P902,10)</f>
        <v>technology</v>
      </c>
      <c r="T902" s="16" t="str">
        <f>_xlfn.TEXTAFTER(P902,"/",1,1,1)</f>
        <v>web</v>
      </c>
    </row>
    <row r="903" spans="1:20">
      <c r="A903">
        <v>901</v>
      </c>
      <c r="B903" t="s">
        <v>759</v>
      </c>
      <c r="C903" s="3" t="s">
        <v>760</v>
      </c>
      <c r="D903">
        <v>5600</v>
      </c>
      <c r="E903">
        <v>8746</v>
      </c>
      <c r="F903" s="13" t="s">
        <v>8</v>
      </c>
      <c r="G903">
        <v>159</v>
      </c>
      <c r="H903" t="s">
        <v>2000</v>
      </c>
      <c r="I903" t="s">
        <v>2001</v>
      </c>
      <c r="J903">
        <v>1531803600</v>
      </c>
      <c r="K903">
        <v>1534654800</v>
      </c>
      <c r="L903" s="20">
        <f t="shared" si="311"/>
        <v>43298.208333333328</v>
      </c>
      <c r="M903" s="20">
        <f t="shared" si="332"/>
        <v>43331.208333333328</v>
      </c>
      <c r="N903" t="b">
        <v>0</v>
      </c>
      <c r="O903" t="b">
        <v>1</v>
      </c>
      <c r="P903" t="s">
        <v>2002</v>
      </c>
      <c r="Q903" s="8">
        <f t="shared" si="331"/>
        <v>1.5617857142857143</v>
      </c>
      <c r="R903" s="14">
        <f t="shared" si="324"/>
        <v>55.01</v>
      </c>
      <c r="S903" s="16" t="str">
        <f>LEFT(P903,5)</f>
        <v>music</v>
      </c>
      <c r="T903" s="16" t="str">
        <f>_xlfn.TEXTAFTER(P903,"/",1)</f>
        <v>rock</v>
      </c>
    </row>
    <row r="904" spans="1:20">
      <c r="A904">
        <v>902</v>
      </c>
      <c r="B904" t="s">
        <v>1830</v>
      </c>
      <c r="C904" s="3" t="s">
        <v>1831</v>
      </c>
      <c r="D904">
        <v>1400</v>
      </c>
      <c r="E904">
        <v>3534</v>
      </c>
      <c r="F904" s="13" t="s">
        <v>8</v>
      </c>
      <c r="G904">
        <v>110</v>
      </c>
      <c r="H904" t="s">
        <v>2000</v>
      </c>
      <c r="I904" t="s">
        <v>2001</v>
      </c>
      <c r="J904">
        <v>1454133600</v>
      </c>
      <c r="K904">
        <v>1457762400</v>
      </c>
      <c r="L904" s="20">
        <f t="shared" si="311"/>
        <v>42399.25</v>
      </c>
      <c r="M904" s="20">
        <f t="shared" si="332"/>
        <v>42441.25</v>
      </c>
      <c r="N904" t="b">
        <v>0</v>
      </c>
      <c r="O904" t="b">
        <v>0</v>
      </c>
      <c r="P904" t="s">
        <v>2005</v>
      </c>
      <c r="Q904" s="8">
        <f t="shared" si="331"/>
        <v>2.5242857142857145</v>
      </c>
      <c r="R904" s="14">
        <f t="shared" si="324"/>
        <v>32.130000000000003</v>
      </c>
      <c r="S904" s="16" t="str">
        <f>LEFT(P904,10)</f>
        <v>technology</v>
      </c>
      <c r="T904" s="16" t="str">
        <f>_xlfn.TEXTAFTER(P904,"/",1,1,1)</f>
        <v>web</v>
      </c>
    </row>
    <row r="905" spans="1:20" ht="31.5">
      <c r="A905">
        <v>903</v>
      </c>
      <c r="B905" t="s">
        <v>1307</v>
      </c>
      <c r="C905" s="3" t="s">
        <v>1308</v>
      </c>
      <c r="D905">
        <v>41000</v>
      </c>
      <c r="E905">
        <v>709</v>
      </c>
      <c r="F905" s="13" t="s">
        <v>98</v>
      </c>
      <c r="G905">
        <v>14</v>
      </c>
      <c r="H905" t="s">
        <v>2000</v>
      </c>
      <c r="I905" t="s">
        <v>2001</v>
      </c>
      <c r="J905">
        <v>1336194000</v>
      </c>
      <c r="K905">
        <v>1337490000</v>
      </c>
      <c r="L905" s="20">
        <f t="shared" si="311"/>
        <v>41034.208333333336</v>
      </c>
      <c r="M905" s="20">
        <f t="shared" si="332"/>
        <v>41049.208333333336</v>
      </c>
      <c r="N905" t="b">
        <v>0</v>
      </c>
      <c r="O905" t="b">
        <v>1</v>
      </c>
      <c r="P905" t="s">
        <v>2016</v>
      </c>
      <c r="Q905" s="8">
        <f t="shared" si="331"/>
        <v>1.729268292682927E-2</v>
      </c>
      <c r="R905" s="14">
        <f t="shared" si="324"/>
        <v>50.64</v>
      </c>
      <c r="S905" s="16" t="str">
        <f t="shared" ref="S905:S906" si="333">LEFT(P905,10)</f>
        <v>publishing</v>
      </c>
      <c r="T905" s="16" t="str">
        <f t="shared" ref="T905:T906" si="334">_xlfn.TEXTAFTER(P905,"/",1,1,1)</f>
        <v>nonfiction</v>
      </c>
    </row>
    <row r="906" spans="1:20">
      <c r="A906">
        <v>904</v>
      </c>
      <c r="B906" t="s">
        <v>1469</v>
      </c>
      <c r="C906" s="3" t="s">
        <v>1470</v>
      </c>
      <c r="D906">
        <v>6500</v>
      </c>
      <c r="E906">
        <v>795</v>
      </c>
      <c r="F906" s="13" t="s">
        <v>11</v>
      </c>
      <c r="G906">
        <v>16</v>
      </c>
      <c r="H906" t="s">
        <v>2000</v>
      </c>
      <c r="I906" t="s">
        <v>2001</v>
      </c>
      <c r="J906">
        <v>1349326800</v>
      </c>
      <c r="K906">
        <v>1349672400</v>
      </c>
      <c r="L906" s="20">
        <f t="shared" si="311"/>
        <v>41186.208333333336</v>
      </c>
      <c r="M906" s="20">
        <f t="shared" si="332"/>
        <v>41190.208333333336</v>
      </c>
      <c r="N906" t="b">
        <v>0</v>
      </c>
      <c r="O906" t="b">
        <v>0</v>
      </c>
      <c r="P906" t="s">
        <v>2026</v>
      </c>
      <c r="Q906" s="8">
        <f t="shared" si="331"/>
        <v>0.12230769230769231</v>
      </c>
      <c r="R906" s="14">
        <f t="shared" si="324"/>
        <v>49.69</v>
      </c>
      <c r="S906" s="16" t="str">
        <f t="shared" si="333"/>
        <v>publishing</v>
      </c>
      <c r="T906" s="16" t="str">
        <f t="shared" si="334"/>
        <v>radio &amp; podcasts</v>
      </c>
    </row>
    <row r="907" spans="1:20">
      <c r="A907">
        <v>905</v>
      </c>
      <c r="B907" t="s">
        <v>706</v>
      </c>
      <c r="C907" s="3" t="s">
        <v>707</v>
      </c>
      <c r="D907">
        <v>7900</v>
      </c>
      <c r="E907">
        <v>12955</v>
      </c>
      <c r="F907" s="13" t="s">
        <v>8</v>
      </c>
      <c r="G907">
        <v>236</v>
      </c>
      <c r="H907" t="s">
        <v>2000</v>
      </c>
      <c r="I907" t="s">
        <v>2001</v>
      </c>
      <c r="J907">
        <v>1379566800</v>
      </c>
      <c r="K907">
        <v>1379826000</v>
      </c>
      <c r="L907" s="20">
        <f t="shared" si="311"/>
        <v>41536.208333333336</v>
      </c>
      <c r="M907" s="20">
        <f t="shared" si="332"/>
        <v>41539.208333333336</v>
      </c>
      <c r="N907" t="b">
        <v>0</v>
      </c>
      <c r="O907" t="b">
        <v>0</v>
      </c>
      <c r="P907" t="s">
        <v>2006</v>
      </c>
      <c r="Q907" s="8">
        <f t="shared" si="331"/>
        <v>1.6398734177215191</v>
      </c>
      <c r="R907" s="14">
        <f t="shared" si="324"/>
        <v>54.89</v>
      </c>
      <c r="S907" s="16" t="str">
        <f>LEFT(P907,7)</f>
        <v>theater</v>
      </c>
      <c r="T907" s="16" t="str">
        <f>_xlfn.TEXTAFTER(P907,"/",1,1,1)</f>
        <v>plays</v>
      </c>
    </row>
    <row r="908" spans="1:20" ht="31.5">
      <c r="A908">
        <v>906</v>
      </c>
      <c r="B908" t="s">
        <v>704</v>
      </c>
      <c r="C908" s="3" t="s">
        <v>705</v>
      </c>
      <c r="D908">
        <v>5500</v>
      </c>
      <c r="E908">
        <v>8964</v>
      </c>
      <c r="F908" s="13" t="s">
        <v>8</v>
      </c>
      <c r="G908">
        <v>191</v>
      </c>
      <c r="H908" t="s">
        <v>2000</v>
      </c>
      <c r="I908" t="s">
        <v>2001</v>
      </c>
      <c r="J908">
        <v>1494651600</v>
      </c>
      <c r="K908">
        <v>1497762000</v>
      </c>
      <c r="L908" s="20">
        <f t="shared" si="311"/>
        <v>42868.208333333328</v>
      </c>
      <c r="M908" s="20">
        <f t="shared" si="332"/>
        <v>42904.208333333328</v>
      </c>
      <c r="N908" t="b">
        <v>1</v>
      </c>
      <c r="O908" t="b">
        <v>1</v>
      </c>
      <c r="P908" t="s">
        <v>2011</v>
      </c>
      <c r="Q908" s="8">
        <f t="shared" si="331"/>
        <v>1.6298181818181818</v>
      </c>
      <c r="R908" s="14">
        <f t="shared" si="324"/>
        <v>46.93</v>
      </c>
      <c r="S908" s="18" t="str">
        <f>LEFT(P908,12)</f>
        <v>film &amp; video</v>
      </c>
      <c r="T908" s="16" t="str">
        <f>_xlfn.TEXTAFTER(P908,"/",,TRUE,TRUE)</f>
        <v>documentary</v>
      </c>
    </row>
    <row r="909" spans="1:20">
      <c r="A909">
        <v>907</v>
      </c>
      <c r="B909" t="s">
        <v>1875</v>
      </c>
      <c r="C909" s="3" t="s">
        <v>1876</v>
      </c>
      <c r="D909">
        <v>9100</v>
      </c>
      <c r="E909">
        <v>1843</v>
      </c>
      <c r="F909" s="13" t="s">
        <v>11</v>
      </c>
      <c r="G909">
        <v>41</v>
      </c>
      <c r="H909" t="s">
        <v>2000</v>
      </c>
      <c r="I909" t="s">
        <v>2001</v>
      </c>
      <c r="J909">
        <v>1303880400</v>
      </c>
      <c r="K909">
        <v>1304485200</v>
      </c>
      <c r="L909" s="20">
        <f t="shared" si="311"/>
        <v>40660.208333333336</v>
      </c>
      <c r="M909" s="20">
        <f t="shared" si="332"/>
        <v>40667.208333333336</v>
      </c>
      <c r="N909" t="b">
        <v>0</v>
      </c>
      <c r="O909" t="b">
        <v>0</v>
      </c>
      <c r="P909" t="s">
        <v>2006</v>
      </c>
      <c r="Q909" s="8">
        <f t="shared" si="331"/>
        <v>0.20252747252747252</v>
      </c>
      <c r="R909" s="14">
        <f t="shared" si="324"/>
        <v>44.95</v>
      </c>
      <c r="S909" s="16" t="str">
        <f>LEFT(P909,7)</f>
        <v>theater</v>
      </c>
      <c r="T909" s="16" t="str">
        <f>_xlfn.TEXTAFTER(P909,"/",1,1,1)</f>
        <v>plays</v>
      </c>
    </row>
    <row r="910" spans="1:20">
      <c r="A910">
        <v>908</v>
      </c>
      <c r="B910" t="s">
        <v>224</v>
      </c>
      <c r="C910" s="3" t="s">
        <v>225</v>
      </c>
      <c r="D910">
        <v>38200</v>
      </c>
      <c r="E910">
        <v>121950</v>
      </c>
      <c r="F910" s="13" t="s">
        <v>8</v>
      </c>
      <c r="G910">
        <v>3934</v>
      </c>
      <c r="H910" t="s">
        <v>2000</v>
      </c>
      <c r="I910" t="s">
        <v>2001</v>
      </c>
      <c r="J910">
        <v>1335934800</v>
      </c>
      <c r="K910">
        <v>1336885200</v>
      </c>
      <c r="L910" s="20">
        <f t="shared" si="311"/>
        <v>41031.208333333336</v>
      </c>
      <c r="M910" s="20">
        <f t="shared" si="332"/>
        <v>41042.208333333336</v>
      </c>
      <c r="N910" t="b">
        <v>0</v>
      </c>
      <c r="O910" t="b">
        <v>0</v>
      </c>
      <c r="P910" t="s">
        <v>2018</v>
      </c>
      <c r="Q910" s="8">
        <f t="shared" si="331"/>
        <v>3.1924083769633507</v>
      </c>
      <c r="R910" s="14">
        <f t="shared" si="324"/>
        <v>31</v>
      </c>
      <c r="S910" s="16" t="str">
        <f>LEFT(P910,5)</f>
        <v>games</v>
      </c>
      <c r="T910" s="16" t="str">
        <f>_xlfn.TEXTAFTER(P910,"/",1,TRUE,TRUE)</f>
        <v>video games</v>
      </c>
    </row>
    <row r="911" spans="1:20">
      <c r="A911">
        <v>909</v>
      </c>
      <c r="B911" t="s">
        <v>584</v>
      </c>
      <c r="C911" s="3" t="s">
        <v>585</v>
      </c>
      <c r="D911">
        <v>1800</v>
      </c>
      <c r="E911">
        <v>8621</v>
      </c>
      <c r="F911" s="13" t="s">
        <v>8</v>
      </c>
      <c r="G911">
        <v>80</v>
      </c>
      <c r="H911" t="s">
        <v>1997</v>
      </c>
      <c r="I911" t="s">
        <v>1998</v>
      </c>
      <c r="J911">
        <v>1528088400</v>
      </c>
      <c r="K911">
        <v>1530421200</v>
      </c>
      <c r="L911" s="20">
        <f t="shared" si="311"/>
        <v>43255.208333333328</v>
      </c>
      <c r="M911" s="20">
        <f t="shared" si="332"/>
        <v>43282.208333333328</v>
      </c>
      <c r="N911" t="b">
        <v>0</v>
      </c>
      <c r="O911" t="b">
        <v>1</v>
      </c>
      <c r="P911" t="s">
        <v>2006</v>
      </c>
      <c r="Q911" s="8">
        <f t="shared" si="331"/>
        <v>4.7894444444444444</v>
      </c>
      <c r="R911" s="14">
        <f t="shared" si="324"/>
        <v>107.76</v>
      </c>
      <c r="S911" s="16" t="str">
        <f t="shared" ref="S911:S912" si="335">LEFT(P911,7)</f>
        <v>theater</v>
      </c>
      <c r="T911" s="16" t="str">
        <f t="shared" ref="T911:T912" si="336">_xlfn.TEXTAFTER(P911,"/",1,1,1)</f>
        <v>plays</v>
      </c>
    </row>
    <row r="912" spans="1:20">
      <c r="A912">
        <v>910</v>
      </c>
      <c r="B912" t="s">
        <v>927</v>
      </c>
      <c r="C912" s="3" t="s">
        <v>928</v>
      </c>
      <c r="D912">
        <v>154500</v>
      </c>
      <c r="E912">
        <v>30215</v>
      </c>
      <c r="F912" s="13" t="s">
        <v>27</v>
      </c>
      <c r="G912">
        <v>296</v>
      </c>
      <c r="H912" t="s">
        <v>2000</v>
      </c>
      <c r="I912" t="s">
        <v>2001</v>
      </c>
      <c r="J912">
        <v>1421906400</v>
      </c>
      <c r="K912">
        <v>1421992800</v>
      </c>
      <c r="L912" s="20">
        <f t="shared" si="311"/>
        <v>42026.25</v>
      </c>
      <c r="M912" s="20">
        <f t="shared" si="332"/>
        <v>42027.25</v>
      </c>
      <c r="N912" t="b">
        <v>0</v>
      </c>
      <c r="O912" t="b">
        <v>0</v>
      </c>
      <c r="P912" t="s">
        <v>2006</v>
      </c>
      <c r="Q912" s="8">
        <f t="shared" si="331"/>
        <v>0.19556634304207121</v>
      </c>
      <c r="R912" s="14">
        <f t="shared" si="324"/>
        <v>102.08</v>
      </c>
      <c r="S912" s="16" t="str">
        <f t="shared" si="335"/>
        <v>theater</v>
      </c>
      <c r="T912" s="16" t="str">
        <f t="shared" si="336"/>
        <v>plays</v>
      </c>
    </row>
    <row r="913" spans="1:20">
      <c r="A913">
        <v>911</v>
      </c>
      <c r="B913" t="s">
        <v>272</v>
      </c>
      <c r="C913" s="3" t="s">
        <v>273</v>
      </c>
      <c r="D913">
        <v>5800</v>
      </c>
      <c r="E913">
        <v>11539</v>
      </c>
      <c r="F913" s="13" t="s">
        <v>8</v>
      </c>
      <c r="G913">
        <v>462</v>
      </c>
      <c r="H913" t="s">
        <v>2000</v>
      </c>
      <c r="I913" t="s">
        <v>2001</v>
      </c>
      <c r="J913">
        <v>1568005200</v>
      </c>
      <c r="K913">
        <v>1568178000</v>
      </c>
      <c r="L913" s="20">
        <f t="shared" si="311"/>
        <v>43717.208333333328</v>
      </c>
      <c r="M913" s="20">
        <f t="shared" si="332"/>
        <v>43719.208333333328</v>
      </c>
      <c r="N913" t="b">
        <v>1</v>
      </c>
      <c r="O913" t="b">
        <v>0</v>
      </c>
      <c r="P913" t="s">
        <v>2005</v>
      </c>
      <c r="Q913" s="8">
        <f t="shared" si="331"/>
        <v>1.9894827586206896</v>
      </c>
      <c r="R913" s="14">
        <f t="shared" si="324"/>
        <v>24.98</v>
      </c>
      <c r="S913" s="16" t="str">
        <f>LEFT(P913,10)</f>
        <v>technology</v>
      </c>
      <c r="T913" s="16" t="str">
        <f>_xlfn.TEXTAFTER(P913,"/",1,1,1)</f>
        <v>web</v>
      </c>
    </row>
    <row r="914" spans="1:20">
      <c r="A914">
        <v>912</v>
      </c>
      <c r="B914" t="s">
        <v>1537</v>
      </c>
      <c r="C914" s="3" t="s">
        <v>1538</v>
      </c>
      <c r="D914">
        <v>1800</v>
      </c>
      <c r="E914">
        <v>14310</v>
      </c>
      <c r="F914" s="13" t="s">
        <v>8</v>
      </c>
      <c r="G914">
        <v>179</v>
      </c>
      <c r="H914" t="s">
        <v>2000</v>
      </c>
      <c r="I914" t="s">
        <v>2001</v>
      </c>
      <c r="J914">
        <v>1346821200</v>
      </c>
      <c r="K914">
        <v>1347944400</v>
      </c>
      <c r="L914" s="20">
        <f t="shared" si="311"/>
        <v>41157.208333333336</v>
      </c>
      <c r="M914" s="20">
        <f t="shared" si="332"/>
        <v>41170.208333333336</v>
      </c>
      <c r="N914" t="b">
        <v>1</v>
      </c>
      <c r="O914" t="b">
        <v>0</v>
      </c>
      <c r="P914" t="s">
        <v>2013</v>
      </c>
      <c r="Q914" s="8">
        <f t="shared" si="331"/>
        <v>7.95</v>
      </c>
      <c r="R914" s="14">
        <f t="shared" si="324"/>
        <v>79.94</v>
      </c>
      <c r="S914" s="18" t="str">
        <f t="shared" ref="S914:S915" si="337">LEFT(P914,12)</f>
        <v>film &amp; video</v>
      </c>
      <c r="T914" s="16" t="str">
        <f t="shared" ref="T914:T915" si="338">_xlfn.TEXTAFTER(P914,"/",,TRUE,TRUE)</f>
        <v>drama</v>
      </c>
    </row>
    <row r="915" spans="1:20">
      <c r="A915">
        <v>913</v>
      </c>
      <c r="B915" t="s">
        <v>1438</v>
      </c>
      <c r="C915" s="3" t="s">
        <v>1439</v>
      </c>
      <c r="D915">
        <v>70200</v>
      </c>
      <c r="E915">
        <v>35536</v>
      </c>
      <c r="F915" s="13" t="s">
        <v>11</v>
      </c>
      <c r="G915">
        <v>523</v>
      </c>
      <c r="H915" t="s">
        <v>2003</v>
      </c>
      <c r="I915" t="s">
        <v>2004</v>
      </c>
      <c r="J915">
        <v>1557637200</v>
      </c>
      <c r="K915">
        <v>1558760400</v>
      </c>
      <c r="L915" s="20">
        <f t="shared" si="311"/>
        <v>43597.208333333328</v>
      </c>
      <c r="M915" s="20">
        <f t="shared" si="332"/>
        <v>43610.208333333328</v>
      </c>
      <c r="N915" t="b">
        <v>0</v>
      </c>
      <c r="O915" t="b">
        <v>0</v>
      </c>
      <c r="P915" t="s">
        <v>2013</v>
      </c>
      <c r="Q915" s="8">
        <f t="shared" si="331"/>
        <v>0.50621082621082625</v>
      </c>
      <c r="R915" s="14">
        <f t="shared" si="324"/>
        <v>67.95</v>
      </c>
      <c r="S915" s="18" t="str">
        <f t="shared" si="337"/>
        <v>film &amp; video</v>
      </c>
      <c r="T915" s="16" t="str">
        <f t="shared" si="338"/>
        <v>drama</v>
      </c>
    </row>
    <row r="916" spans="1:20">
      <c r="A916">
        <v>914</v>
      </c>
      <c r="B916" t="s">
        <v>1390</v>
      </c>
      <c r="C916" s="3" t="s">
        <v>1391</v>
      </c>
      <c r="D916">
        <v>6400</v>
      </c>
      <c r="E916">
        <v>3676</v>
      </c>
      <c r="F916" s="13" t="s">
        <v>11</v>
      </c>
      <c r="G916">
        <v>141</v>
      </c>
      <c r="H916" t="s">
        <v>2009</v>
      </c>
      <c r="I916" t="s">
        <v>2010</v>
      </c>
      <c r="J916">
        <v>1375592400</v>
      </c>
      <c r="K916">
        <v>1376629200</v>
      </c>
      <c r="L916" s="20">
        <f t="shared" si="311"/>
        <v>41490.208333333336</v>
      </c>
      <c r="M916" s="20">
        <f t="shared" si="332"/>
        <v>41502.208333333336</v>
      </c>
      <c r="N916" t="b">
        <v>0</v>
      </c>
      <c r="O916" t="b">
        <v>0</v>
      </c>
      <c r="P916" t="s">
        <v>2006</v>
      </c>
      <c r="Q916" s="8">
        <f t="shared" si="331"/>
        <v>0.57437499999999997</v>
      </c>
      <c r="R916" s="14">
        <f t="shared" si="324"/>
        <v>26.07</v>
      </c>
      <c r="S916" s="16" t="str">
        <f>LEFT(P916,7)</f>
        <v>theater</v>
      </c>
      <c r="T916" s="16" t="str">
        <f>_xlfn.TEXTAFTER(P916,"/",1,1,1)</f>
        <v>plays</v>
      </c>
    </row>
    <row r="917" spans="1:20">
      <c r="A917">
        <v>915</v>
      </c>
      <c r="B917" t="s">
        <v>1432</v>
      </c>
      <c r="C917" s="3" t="s">
        <v>1433</v>
      </c>
      <c r="D917">
        <v>125900</v>
      </c>
      <c r="E917">
        <v>195936</v>
      </c>
      <c r="F917" s="13" t="s">
        <v>8</v>
      </c>
      <c r="G917">
        <v>1866</v>
      </c>
      <c r="H917" t="s">
        <v>2009</v>
      </c>
      <c r="I917" t="s">
        <v>2010</v>
      </c>
      <c r="J917">
        <v>1503982800</v>
      </c>
      <c r="K917">
        <v>1504760400</v>
      </c>
      <c r="L917" s="20">
        <f t="shared" si="311"/>
        <v>42976.208333333328</v>
      </c>
      <c r="M917" s="20">
        <f t="shared" si="332"/>
        <v>42985.208333333328</v>
      </c>
      <c r="N917" t="b">
        <v>0</v>
      </c>
      <c r="O917" t="b">
        <v>0</v>
      </c>
      <c r="P917" t="s">
        <v>2030</v>
      </c>
      <c r="Q917" s="8">
        <f t="shared" si="331"/>
        <v>1.5562827640984909</v>
      </c>
      <c r="R917" s="14">
        <f t="shared" si="324"/>
        <v>105</v>
      </c>
      <c r="S917" s="18" t="str">
        <f>LEFT(P917,12)</f>
        <v>film &amp; video</v>
      </c>
      <c r="T917" s="16" t="str">
        <f>_xlfn.TEXTAFTER(P917,"/",,TRUE,TRUE)</f>
        <v>television</v>
      </c>
    </row>
    <row r="918" spans="1:20" ht="31.5">
      <c r="A918">
        <v>916</v>
      </c>
      <c r="B918" t="s">
        <v>324</v>
      </c>
      <c r="C918" s="3" t="s">
        <v>325</v>
      </c>
      <c r="D918">
        <v>3700</v>
      </c>
      <c r="E918">
        <v>1343</v>
      </c>
      <c r="F918" s="13" t="s">
        <v>11</v>
      </c>
      <c r="G918">
        <v>52</v>
      </c>
      <c r="H918" t="s">
        <v>2000</v>
      </c>
      <c r="I918" t="s">
        <v>2001</v>
      </c>
      <c r="J918">
        <v>1418882400</v>
      </c>
      <c r="K918">
        <v>1419660000</v>
      </c>
      <c r="L918" s="20">
        <f t="shared" si="311"/>
        <v>41991.25</v>
      </c>
      <c r="M918" s="20">
        <f t="shared" si="332"/>
        <v>42000.25</v>
      </c>
      <c r="N918" t="b">
        <v>0</v>
      </c>
      <c r="O918" t="b">
        <v>0</v>
      </c>
      <c r="P918" t="s">
        <v>2025</v>
      </c>
      <c r="Q918" s="8">
        <f t="shared" si="331"/>
        <v>0.36297297297297298</v>
      </c>
      <c r="R918" s="14">
        <f t="shared" si="324"/>
        <v>25.83</v>
      </c>
      <c r="S918" s="16" t="str">
        <f>LEFT(P918,11)</f>
        <v>photography</v>
      </c>
      <c r="T918" s="16" t="str">
        <f>_xlfn.TEXTAFTER(P918,"/",1,1,1)</f>
        <v>photography books</v>
      </c>
    </row>
    <row r="919" spans="1:20">
      <c r="A919">
        <v>917</v>
      </c>
      <c r="B919" t="s">
        <v>358</v>
      </c>
      <c r="C919" s="3" t="s">
        <v>359</v>
      </c>
      <c r="D919">
        <v>3600</v>
      </c>
      <c r="E919">
        <v>2097</v>
      </c>
      <c r="F919" s="13" t="s">
        <v>98</v>
      </c>
      <c r="G919">
        <v>27</v>
      </c>
      <c r="H919" t="s">
        <v>2009</v>
      </c>
      <c r="I919" t="s">
        <v>2010</v>
      </c>
      <c r="J919">
        <v>1309237200</v>
      </c>
      <c r="K919">
        <v>1311310800</v>
      </c>
      <c r="L919" s="20">
        <f t="shared" si="311"/>
        <v>40722.208333333336</v>
      </c>
      <c r="M919" s="20">
        <f t="shared" si="332"/>
        <v>40746.208333333336</v>
      </c>
      <c r="N919" t="b">
        <v>0</v>
      </c>
      <c r="O919" t="b">
        <v>1</v>
      </c>
      <c r="P919" t="s">
        <v>2021</v>
      </c>
      <c r="Q919" s="8">
        <f t="shared" si="331"/>
        <v>0.58250000000000002</v>
      </c>
      <c r="R919" s="14">
        <f t="shared" si="324"/>
        <v>77.67</v>
      </c>
      <c r="S919" s="18" t="str">
        <f>LEFT(P919,12)</f>
        <v>film &amp; video</v>
      </c>
      <c r="T919" s="16" t="str">
        <f>_xlfn.TEXTAFTER(P919,"/",,TRUE,TRUE)</f>
        <v>shorts</v>
      </c>
    </row>
    <row r="920" spans="1:20">
      <c r="A920">
        <v>918</v>
      </c>
      <c r="B920" t="s">
        <v>880</v>
      </c>
      <c r="C920" s="3" t="s">
        <v>881</v>
      </c>
      <c r="D920">
        <v>3800</v>
      </c>
      <c r="E920">
        <v>9021</v>
      </c>
      <c r="F920" s="13" t="s">
        <v>8</v>
      </c>
      <c r="G920">
        <v>156</v>
      </c>
      <c r="H920" t="s">
        <v>2019</v>
      </c>
      <c r="I920" t="s">
        <v>2020</v>
      </c>
      <c r="J920">
        <v>1343365200</v>
      </c>
      <c r="K920">
        <v>1344315600</v>
      </c>
      <c r="L920" s="20">
        <f t="shared" si="311"/>
        <v>41117.208333333336</v>
      </c>
      <c r="M920" s="20">
        <f t="shared" si="332"/>
        <v>41128.208333333336</v>
      </c>
      <c r="N920" t="b">
        <v>0</v>
      </c>
      <c r="O920" t="b">
        <v>0</v>
      </c>
      <c r="P920" t="s">
        <v>2026</v>
      </c>
      <c r="Q920" s="8">
        <f t="shared" si="331"/>
        <v>2.3739473684210526</v>
      </c>
      <c r="R920" s="14">
        <f t="shared" si="324"/>
        <v>57.83</v>
      </c>
      <c r="S920" s="16" t="str">
        <f>LEFT(P920,10)</f>
        <v>publishing</v>
      </c>
      <c r="T920" s="16" t="str">
        <f>_xlfn.TEXTAFTER(P920,"/",1,1,1)</f>
        <v>radio &amp; podcasts</v>
      </c>
    </row>
    <row r="921" spans="1:20">
      <c r="A921">
        <v>919</v>
      </c>
      <c r="B921" t="s">
        <v>529</v>
      </c>
      <c r="C921" s="3" t="s">
        <v>530</v>
      </c>
      <c r="D921">
        <v>35600</v>
      </c>
      <c r="E921">
        <v>20915</v>
      </c>
      <c r="F921" s="13" t="s">
        <v>11</v>
      </c>
      <c r="G921">
        <v>225</v>
      </c>
      <c r="H921" t="s">
        <v>2003</v>
      </c>
      <c r="I921" t="s">
        <v>2004</v>
      </c>
      <c r="J921">
        <v>1507957200</v>
      </c>
      <c r="K921">
        <v>1510725600</v>
      </c>
      <c r="L921" s="20">
        <f t="shared" si="311"/>
        <v>43022.208333333328</v>
      </c>
      <c r="M921" s="20">
        <f t="shared" si="332"/>
        <v>43054.25</v>
      </c>
      <c r="N921" t="b">
        <v>0</v>
      </c>
      <c r="O921" t="b">
        <v>1</v>
      </c>
      <c r="P921" t="s">
        <v>2006</v>
      </c>
      <c r="Q921" s="8">
        <f t="shared" si="331"/>
        <v>0.58750000000000002</v>
      </c>
      <c r="R921" s="14">
        <f t="shared" si="324"/>
        <v>92.96</v>
      </c>
      <c r="S921" s="16" t="str">
        <f>LEFT(P921,7)</f>
        <v>theater</v>
      </c>
      <c r="T921" s="16" t="str">
        <f>_xlfn.TEXTAFTER(P921,"/",1,1,1)</f>
        <v>plays</v>
      </c>
    </row>
    <row r="922" spans="1:20">
      <c r="A922">
        <v>920</v>
      </c>
      <c r="B922" t="s">
        <v>624</v>
      </c>
      <c r="C922" s="3" t="s">
        <v>625</v>
      </c>
      <c r="D922">
        <v>5300</v>
      </c>
      <c r="E922">
        <v>9676</v>
      </c>
      <c r="F922" s="13" t="s">
        <v>8</v>
      </c>
      <c r="G922">
        <v>255</v>
      </c>
      <c r="H922" t="s">
        <v>2000</v>
      </c>
      <c r="I922" t="s">
        <v>2001</v>
      </c>
      <c r="J922">
        <v>1549519200</v>
      </c>
      <c r="K922">
        <v>1551247200</v>
      </c>
      <c r="L922" s="20">
        <f t="shared" si="311"/>
        <v>43503.25</v>
      </c>
      <c r="M922" s="20">
        <f t="shared" si="332"/>
        <v>43523.25</v>
      </c>
      <c r="N922" t="b">
        <v>1</v>
      </c>
      <c r="O922" t="b">
        <v>0</v>
      </c>
      <c r="P922" t="s">
        <v>2017</v>
      </c>
      <c r="Q922" s="8">
        <f t="shared" si="331"/>
        <v>1.8256603773584905</v>
      </c>
      <c r="R922" s="14">
        <f t="shared" si="324"/>
        <v>37.950000000000003</v>
      </c>
      <c r="S922" s="18" t="str">
        <f>LEFT(P922,12)</f>
        <v>film &amp; video</v>
      </c>
      <c r="T922" s="16" t="str">
        <f>_xlfn.TEXTAFTER(P922,"/",,TRUE,TRUE)</f>
        <v>animation</v>
      </c>
    </row>
    <row r="923" spans="1:20">
      <c r="A923">
        <v>921</v>
      </c>
      <c r="B923" t="s">
        <v>1678</v>
      </c>
      <c r="C923" s="3" t="s">
        <v>1679</v>
      </c>
      <c r="D923">
        <v>160400</v>
      </c>
      <c r="E923">
        <v>1210</v>
      </c>
      <c r="F923" s="13" t="s">
        <v>11</v>
      </c>
      <c r="G923">
        <v>38</v>
      </c>
      <c r="H923" t="s">
        <v>2000</v>
      </c>
      <c r="I923" t="s">
        <v>2001</v>
      </c>
      <c r="J923">
        <v>1329026400</v>
      </c>
      <c r="K923">
        <v>1330236000</v>
      </c>
      <c r="L923" s="20">
        <f t="shared" si="311"/>
        <v>40951.25</v>
      </c>
      <c r="M923" s="20">
        <f t="shared" si="332"/>
        <v>40965.25</v>
      </c>
      <c r="N923" t="b">
        <v>0</v>
      </c>
      <c r="O923" t="b">
        <v>0</v>
      </c>
      <c r="P923" t="s">
        <v>2005</v>
      </c>
      <c r="Q923" s="8">
        <f t="shared" si="331"/>
        <v>7.5436408977556111E-3</v>
      </c>
      <c r="R923" s="14">
        <f t="shared" si="324"/>
        <v>31.84</v>
      </c>
      <c r="S923" s="16" t="str">
        <f>LEFT(P923,10)</f>
        <v>technology</v>
      </c>
      <c r="T923" s="16" t="str">
        <f>_xlfn.TEXTAFTER(P923,"/",1,1,1)</f>
        <v>web</v>
      </c>
    </row>
    <row r="924" spans="1:20">
      <c r="A924">
        <v>922</v>
      </c>
      <c r="B924" t="s">
        <v>1662</v>
      </c>
      <c r="C924" s="3" t="s">
        <v>1663</v>
      </c>
      <c r="D924">
        <v>51400</v>
      </c>
      <c r="E924">
        <v>90440</v>
      </c>
      <c r="F924" s="13" t="s">
        <v>8</v>
      </c>
      <c r="G924">
        <v>2261</v>
      </c>
      <c r="H924" t="s">
        <v>2000</v>
      </c>
      <c r="I924" t="s">
        <v>2001</v>
      </c>
      <c r="J924">
        <v>1544335200</v>
      </c>
      <c r="K924">
        <v>1545112800</v>
      </c>
      <c r="L924" s="20">
        <f t="shared" si="311"/>
        <v>43443.25</v>
      </c>
      <c r="M924" s="20">
        <f t="shared" si="332"/>
        <v>43452.25</v>
      </c>
      <c r="N924" t="b">
        <v>0</v>
      </c>
      <c r="O924" t="b">
        <v>1</v>
      </c>
      <c r="P924" t="s">
        <v>2032</v>
      </c>
      <c r="Q924" s="8">
        <f t="shared" si="331"/>
        <v>1.7595330739299611</v>
      </c>
      <c r="R924" s="14">
        <f t="shared" si="324"/>
        <v>40</v>
      </c>
      <c r="S924" s="16" t="str">
        <f>LEFT(P924,5)</f>
        <v>music</v>
      </c>
      <c r="T924" s="16" t="str">
        <f>_xlfn.TEXTAFTER(P924,"/",1)</f>
        <v>world music</v>
      </c>
    </row>
    <row r="925" spans="1:20">
      <c r="A925">
        <v>923</v>
      </c>
      <c r="B925" t="s">
        <v>1934</v>
      </c>
      <c r="C925" s="3" t="s">
        <v>1935</v>
      </c>
      <c r="D925">
        <v>1700</v>
      </c>
      <c r="E925">
        <v>4044</v>
      </c>
      <c r="F925" s="13" t="s">
        <v>8</v>
      </c>
      <c r="G925">
        <v>40</v>
      </c>
      <c r="H925" t="s">
        <v>2000</v>
      </c>
      <c r="I925" t="s">
        <v>2001</v>
      </c>
      <c r="J925">
        <v>1279083600</v>
      </c>
      <c r="K925">
        <v>1279170000</v>
      </c>
      <c r="L925" s="20">
        <f t="shared" ref="L925:L988" si="339">(((J925/60)/60)/24)+DATE(1970,1,1)</f>
        <v>40373.208333333336</v>
      </c>
      <c r="M925" s="20">
        <f t="shared" si="332"/>
        <v>40374.208333333336</v>
      </c>
      <c r="N925" t="b">
        <v>0</v>
      </c>
      <c r="O925" t="b">
        <v>0</v>
      </c>
      <c r="P925" t="s">
        <v>2006</v>
      </c>
      <c r="Q925" s="8">
        <f t="shared" si="331"/>
        <v>2.3788235294117648</v>
      </c>
      <c r="R925" s="14">
        <f t="shared" si="324"/>
        <v>101.1</v>
      </c>
      <c r="S925" s="16" t="str">
        <f t="shared" ref="S925:S927" si="340">LEFT(P925,7)</f>
        <v>theater</v>
      </c>
      <c r="T925" s="16" t="str">
        <f t="shared" ref="T925:T927" si="341">_xlfn.TEXTAFTER(P925,"/",1,1,1)</f>
        <v>plays</v>
      </c>
    </row>
    <row r="926" spans="1:20">
      <c r="A926">
        <v>924</v>
      </c>
      <c r="B926" t="s">
        <v>240</v>
      </c>
      <c r="C926" s="3" t="s">
        <v>241</v>
      </c>
      <c r="D926">
        <v>39400</v>
      </c>
      <c r="E926">
        <v>192292</v>
      </c>
      <c r="F926" s="13" t="s">
        <v>8</v>
      </c>
      <c r="G926">
        <v>2289</v>
      </c>
      <c r="H926" t="s">
        <v>2022</v>
      </c>
      <c r="I926" t="s">
        <v>2023</v>
      </c>
      <c r="J926">
        <v>1572498000</v>
      </c>
      <c r="K926">
        <v>1573452000</v>
      </c>
      <c r="L926" s="20">
        <f t="shared" si="339"/>
        <v>43769.208333333328</v>
      </c>
      <c r="M926" s="20">
        <f t="shared" si="332"/>
        <v>43780.25</v>
      </c>
      <c r="N926" t="b">
        <v>0</v>
      </c>
      <c r="O926" t="b">
        <v>0</v>
      </c>
      <c r="P926" t="s">
        <v>2006</v>
      </c>
      <c r="Q926" s="8">
        <f t="shared" si="331"/>
        <v>4.8805076142131982</v>
      </c>
      <c r="R926" s="14">
        <f t="shared" si="324"/>
        <v>84.01</v>
      </c>
      <c r="S926" s="16" t="str">
        <f t="shared" si="340"/>
        <v>theater</v>
      </c>
      <c r="T926" s="16" t="str">
        <f t="shared" si="341"/>
        <v>plays</v>
      </c>
    </row>
    <row r="927" spans="1:20" ht="31.5">
      <c r="A927">
        <v>925</v>
      </c>
      <c r="B927" t="s">
        <v>1930</v>
      </c>
      <c r="C927" s="3" t="s">
        <v>1931</v>
      </c>
      <c r="D927">
        <v>3000</v>
      </c>
      <c r="E927">
        <v>6722</v>
      </c>
      <c r="F927" s="13" t="s">
        <v>8</v>
      </c>
      <c r="G927">
        <v>65</v>
      </c>
      <c r="H927" t="s">
        <v>2000</v>
      </c>
      <c r="I927" t="s">
        <v>2001</v>
      </c>
      <c r="J927">
        <v>1506056400</v>
      </c>
      <c r="K927">
        <v>1507093200</v>
      </c>
      <c r="L927" s="20">
        <f t="shared" si="339"/>
        <v>43000.208333333328</v>
      </c>
      <c r="M927" s="20">
        <f t="shared" si="332"/>
        <v>43012.208333333328</v>
      </c>
      <c r="N927" t="b">
        <v>0</v>
      </c>
      <c r="O927" t="b">
        <v>0</v>
      </c>
      <c r="P927" t="s">
        <v>2006</v>
      </c>
      <c r="Q927" s="8">
        <f t="shared" si="331"/>
        <v>2.2406666666666668</v>
      </c>
      <c r="R927" s="14">
        <f t="shared" si="324"/>
        <v>103.42</v>
      </c>
      <c r="S927" s="16" t="str">
        <f t="shared" si="340"/>
        <v>theater</v>
      </c>
      <c r="T927" s="16" t="str">
        <f t="shared" si="341"/>
        <v>plays</v>
      </c>
    </row>
    <row r="928" spans="1:20">
      <c r="A928">
        <v>926</v>
      </c>
      <c r="B928" t="s">
        <v>212</v>
      </c>
      <c r="C928" s="3" t="s">
        <v>213</v>
      </c>
      <c r="D928">
        <v>8700</v>
      </c>
      <c r="E928">
        <v>1577</v>
      </c>
      <c r="F928" s="13" t="s">
        <v>11</v>
      </c>
      <c r="G928">
        <v>15</v>
      </c>
      <c r="H928" t="s">
        <v>2000</v>
      </c>
      <c r="I928" t="s">
        <v>2001</v>
      </c>
      <c r="J928">
        <v>1463029200</v>
      </c>
      <c r="K928">
        <v>1463374800</v>
      </c>
      <c r="L928" s="20">
        <f t="shared" si="339"/>
        <v>42502.208333333328</v>
      </c>
      <c r="M928" s="20">
        <f t="shared" si="332"/>
        <v>42506.208333333328</v>
      </c>
      <c r="N928" t="b">
        <v>0</v>
      </c>
      <c r="O928" t="b">
        <v>0</v>
      </c>
      <c r="P928" s="16" t="s">
        <v>1999</v>
      </c>
      <c r="Q928" s="8">
        <f t="shared" si="331"/>
        <v>0.18126436781609195</v>
      </c>
      <c r="R928" s="14">
        <f t="shared" si="324"/>
        <v>105.13</v>
      </c>
      <c r="S928" s="16" t="str">
        <f>LEFT(P928,4)</f>
        <v>food</v>
      </c>
      <c r="T928" s="16" t="str">
        <f>RIGHT(P928,11)</f>
        <v>food trucks</v>
      </c>
    </row>
    <row r="929" spans="1:20">
      <c r="A929">
        <v>927</v>
      </c>
      <c r="B929" t="s">
        <v>415</v>
      </c>
      <c r="C929" s="3" t="s">
        <v>416</v>
      </c>
      <c r="D929">
        <v>7200</v>
      </c>
      <c r="E929">
        <v>3301</v>
      </c>
      <c r="F929" s="13" t="s">
        <v>11</v>
      </c>
      <c r="G929">
        <v>37</v>
      </c>
      <c r="H929" t="s">
        <v>2000</v>
      </c>
      <c r="I929" t="s">
        <v>2001</v>
      </c>
      <c r="J929">
        <v>1342069200</v>
      </c>
      <c r="K929">
        <v>1344574800</v>
      </c>
      <c r="L929" s="20">
        <f t="shared" si="339"/>
        <v>41102.208333333336</v>
      </c>
      <c r="M929" s="20">
        <f t="shared" si="332"/>
        <v>41131.208333333336</v>
      </c>
      <c r="N929" t="b">
        <v>0</v>
      </c>
      <c r="O929" t="b">
        <v>0</v>
      </c>
      <c r="P929" t="s">
        <v>2006</v>
      </c>
      <c r="Q929" s="8">
        <f t="shared" si="331"/>
        <v>0.45847222222222223</v>
      </c>
      <c r="R929" s="14">
        <f t="shared" si="324"/>
        <v>89.22</v>
      </c>
      <c r="S929" s="16" t="str">
        <f>LEFT(P929,7)</f>
        <v>theater</v>
      </c>
      <c r="T929" s="16" t="str">
        <f>_xlfn.TEXTAFTER(P929,"/",1,1,1)</f>
        <v>plays</v>
      </c>
    </row>
    <row r="930" spans="1:20">
      <c r="A930">
        <v>928</v>
      </c>
      <c r="B930" t="s">
        <v>427</v>
      </c>
      <c r="C930" s="3" t="s">
        <v>428</v>
      </c>
      <c r="D930">
        <v>167400</v>
      </c>
      <c r="E930">
        <v>196386</v>
      </c>
      <c r="F930" s="13" t="s">
        <v>8</v>
      </c>
      <c r="G930">
        <v>3777</v>
      </c>
      <c r="H930" t="s">
        <v>2022</v>
      </c>
      <c r="I930" t="s">
        <v>2023</v>
      </c>
      <c r="J930">
        <v>1388296800</v>
      </c>
      <c r="K930">
        <v>1389074400</v>
      </c>
      <c r="L930" s="20">
        <f t="shared" si="339"/>
        <v>41637.25</v>
      </c>
      <c r="M930" s="20">
        <f t="shared" si="332"/>
        <v>41646.25</v>
      </c>
      <c r="N930" t="b">
        <v>0</v>
      </c>
      <c r="O930" t="b">
        <v>0</v>
      </c>
      <c r="P930" t="s">
        <v>2005</v>
      </c>
      <c r="Q930" s="8">
        <f t="shared" si="331"/>
        <v>1.1731541218637993</v>
      </c>
      <c r="R930" s="14">
        <f t="shared" si="324"/>
        <v>52</v>
      </c>
      <c r="S930" s="16" t="str">
        <f>LEFT(P930,10)</f>
        <v>technology</v>
      </c>
      <c r="T930" s="16" t="str">
        <f>_xlfn.TEXTAFTER(P930,"/",1,1,1)</f>
        <v>web</v>
      </c>
    </row>
    <row r="931" spans="1:20">
      <c r="A931">
        <v>929</v>
      </c>
      <c r="B931" t="s">
        <v>1774</v>
      </c>
      <c r="C931" s="3" t="s">
        <v>1775</v>
      </c>
      <c r="D931">
        <v>5500</v>
      </c>
      <c r="E931">
        <v>11952</v>
      </c>
      <c r="F931" s="13" t="s">
        <v>8</v>
      </c>
      <c r="G931">
        <v>184</v>
      </c>
      <c r="H931" t="s">
        <v>2009</v>
      </c>
      <c r="I931" t="s">
        <v>2010</v>
      </c>
      <c r="J931">
        <v>1493787600</v>
      </c>
      <c r="K931">
        <v>1494997200</v>
      </c>
      <c r="L931" s="20">
        <f t="shared" si="339"/>
        <v>42858.208333333328</v>
      </c>
      <c r="M931" s="20">
        <f t="shared" si="332"/>
        <v>42872.208333333328</v>
      </c>
      <c r="N931" t="b">
        <v>0</v>
      </c>
      <c r="O931" t="b">
        <v>0</v>
      </c>
      <c r="P931" t="s">
        <v>2006</v>
      </c>
      <c r="Q931" s="8">
        <f t="shared" si="331"/>
        <v>2.173090909090909</v>
      </c>
      <c r="R931" s="14">
        <f t="shared" si="324"/>
        <v>64.959999999999994</v>
      </c>
      <c r="S931" s="16" t="str">
        <f t="shared" ref="S931:S933" si="342">LEFT(P931,7)</f>
        <v>theater</v>
      </c>
      <c r="T931" s="16" t="str">
        <f t="shared" ref="T931:T933" si="343">_xlfn.TEXTAFTER(P931,"/",1,1,1)</f>
        <v>plays</v>
      </c>
    </row>
    <row r="932" spans="1:20">
      <c r="A932">
        <v>930</v>
      </c>
      <c r="B932" t="s">
        <v>650</v>
      </c>
      <c r="C932" s="3" t="s">
        <v>651</v>
      </c>
      <c r="D932">
        <v>3500</v>
      </c>
      <c r="E932">
        <v>3930</v>
      </c>
      <c r="F932" s="13" t="s">
        <v>8</v>
      </c>
      <c r="G932">
        <v>85</v>
      </c>
      <c r="H932" t="s">
        <v>2000</v>
      </c>
      <c r="I932" t="s">
        <v>2001</v>
      </c>
      <c r="J932">
        <v>1424844000</v>
      </c>
      <c r="K932">
        <v>1425448800</v>
      </c>
      <c r="L932" s="20">
        <f t="shared" si="339"/>
        <v>42060.25</v>
      </c>
      <c r="M932" s="20">
        <f t="shared" si="332"/>
        <v>42067.25</v>
      </c>
      <c r="N932" t="b">
        <v>0</v>
      </c>
      <c r="O932" t="b">
        <v>1</v>
      </c>
      <c r="P932" t="s">
        <v>2006</v>
      </c>
      <c r="Q932" s="8">
        <f t="shared" si="331"/>
        <v>1.1228571428571428</v>
      </c>
      <c r="R932" s="14">
        <f t="shared" si="324"/>
        <v>46.24</v>
      </c>
      <c r="S932" s="16" t="str">
        <f t="shared" si="342"/>
        <v>theater</v>
      </c>
      <c r="T932" s="16" t="str">
        <f t="shared" si="343"/>
        <v>plays</v>
      </c>
    </row>
    <row r="933" spans="1:20">
      <c r="A933">
        <v>931</v>
      </c>
      <c r="B933" t="s">
        <v>1015</v>
      </c>
      <c r="C933" s="3" t="s">
        <v>1016</v>
      </c>
      <c r="D933">
        <v>7900</v>
      </c>
      <c r="E933">
        <v>5729</v>
      </c>
      <c r="F933" s="13" t="s">
        <v>11</v>
      </c>
      <c r="G933">
        <v>112</v>
      </c>
      <c r="H933" t="s">
        <v>2000</v>
      </c>
      <c r="I933" t="s">
        <v>2001</v>
      </c>
      <c r="J933">
        <v>1403931600</v>
      </c>
      <c r="K933">
        <v>1404104400</v>
      </c>
      <c r="L933" s="20">
        <f t="shared" si="339"/>
        <v>41818.208333333336</v>
      </c>
      <c r="M933" s="20">
        <f t="shared" si="332"/>
        <v>41820.208333333336</v>
      </c>
      <c r="N933" t="b">
        <v>0</v>
      </c>
      <c r="O933" t="b">
        <v>1</v>
      </c>
      <c r="P933" t="s">
        <v>2006</v>
      </c>
      <c r="Q933" s="8">
        <f t="shared" si="331"/>
        <v>0.72518987341772156</v>
      </c>
      <c r="R933" s="14">
        <f t="shared" si="324"/>
        <v>51.15</v>
      </c>
      <c r="S933" s="16" t="str">
        <f t="shared" si="342"/>
        <v>theater</v>
      </c>
      <c r="T933" s="16" t="str">
        <f t="shared" si="343"/>
        <v>plays</v>
      </c>
    </row>
    <row r="934" spans="1:20">
      <c r="A934">
        <v>932</v>
      </c>
      <c r="B934" t="s">
        <v>1178</v>
      </c>
      <c r="C934" s="3" t="s">
        <v>1179</v>
      </c>
      <c r="D934">
        <v>2300</v>
      </c>
      <c r="E934">
        <v>4883</v>
      </c>
      <c r="F934" s="13" t="s">
        <v>8</v>
      </c>
      <c r="G934">
        <v>144</v>
      </c>
      <c r="H934" t="s">
        <v>2000</v>
      </c>
      <c r="I934" t="s">
        <v>2001</v>
      </c>
      <c r="J934">
        <v>1394514000</v>
      </c>
      <c r="K934">
        <v>1394773200</v>
      </c>
      <c r="L934" s="20">
        <f t="shared" si="339"/>
        <v>41709.208333333336</v>
      </c>
      <c r="M934" s="20">
        <f t="shared" si="332"/>
        <v>41712.208333333336</v>
      </c>
      <c r="N934" t="b">
        <v>0</v>
      </c>
      <c r="O934" t="b">
        <v>0</v>
      </c>
      <c r="P934" t="s">
        <v>2002</v>
      </c>
      <c r="Q934" s="8">
        <f t="shared" si="331"/>
        <v>2.1230434782608696</v>
      </c>
      <c r="R934" s="14">
        <f t="shared" si="324"/>
        <v>33.909999999999997</v>
      </c>
      <c r="S934" s="16" t="str">
        <f>LEFT(P934,5)</f>
        <v>music</v>
      </c>
      <c r="T934" s="16" t="str">
        <f>_xlfn.TEXTAFTER(P934,"/",1)</f>
        <v>rock</v>
      </c>
    </row>
    <row r="935" spans="1:20">
      <c r="A935">
        <v>933</v>
      </c>
      <c r="B935" t="s">
        <v>475</v>
      </c>
      <c r="C935" s="3" t="s">
        <v>476</v>
      </c>
      <c r="D935">
        <v>73000</v>
      </c>
      <c r="E935">
        <v>175015</v>
      </c>
      <c r="F935" s="13" t="s">
        <v>8</v>
      </c>
      <c r="G935">
        <v>1902</v>
      </c>
      <c r="H935" t="s">
        <v>2000</v>
      </c>
      <c r="I935" t="s">
        <v>2001</v>
      </c>
      <c r="J935">
        <v>1365397200</v>
      </c>
      <c r="K935">
        <v>1366520400</v>
      </c>
      <c r="L935" s="20">
        <f t="shared" si="339"/>
        <v>41372.208333333336</v>
      </c>
      <c r="M935" s="20">
        <f t="shared" si="332"/>
        <v>41385.208333333336</v>
      </c>
      <c r="N935" t="b">
        <v>0</v>
      </c>
      <c r="O935" t="b">
        <v>0</v>
      </c>
      <c r="P935" t="s">
        <v>2006</v>
      </c>
      <c r="Q935" s="8">
        <f t="shared" si="331"/>
        <v>2.3974657534246577</v>
      </c>
      <c r="R935" s="14">
        <f t="shared" si="324"/>
        <v>92.02</v>
      </c>
      <c r="S935" s="16" t="str">
        <f t="shared" ref="S935:S938" si="344">LEFT(P935,7)</f>
        <v>theater</v>
      </c>
      <c r="T935" s="16" t="str">
        <f t="shared" ref="T935:T938" si="345">_xlfn.TEXTAFTER(P935,"/",1,1,1)</f>
        <v>plays</v>
      </c>
    </row>
    <row r="936" spans="1:20">
      <c r="A936">
        <v>934</v>
      </c>
      <c r="B936" t="s">
        <v>411</v>
      </c>
      <c r="C936" s="3" t="s">
        <v>412</v>
      </c>
      <c r="D936">
        <v>6200</v>
      </c>
      <c r="E936">
        <v>11280</v>
      </c>
      <c r="F936" s="13" t="s">
        <v>8</v>
      </c>
      <c r="G936">
        <v>105</v>
      </c>
      <c r="H936" t="s">
        <v>2000</v>
      </c>
      <c r="I936" t="s">
        <v>2001</v>
      </c>
      <c r="J936">
        <v>1456120800</v>
      </c>
      <c r="K936">
        <v>1456639200</v>
      </c>
      <c r="L936" s="20">
        <f t="shared" si="339"/>
        <v>42422.25</v>
      </c>
      <c r="M936" s="20">
        <f t="shared" si="332"/>
        <v>42428.25</v>
      </c>
      <c r="N936" t="b">
        <v>0</v>
      </c>
      <c r="O936" t="b">
        <v>0</v>
      </c>
      <c r="P936" t="s">
        <v>2006</v>
      </c>
      <c r="Q936" s="8">
        <f t="shared" si="331"/>
        <v>1.8193548387096774</v>
      </c>
      <c r="R936" s="14">
        <f t="shared" si="324"/>
        <v>107.43</v>
      </c>
      <c r="S936" s="16" t="str">
        <f t="shared" si="344"/>
        <v>theater</v>
      </c>
      <c r="T936" s="16" t="str">
        <f t="shared" si="345"/>
        <v>plays</v>
      </c>
    </row>
    <row r="937" spans="1:20" ht="31.5">
      <c r="A937">
        <v>935</v>
      </c>
      <c r="B937" t="s">
        <v>1424</v>
      </c>
      <c r="C937" s="3" t="s">
        <v>1425</v>
      </c>
      <c r="D937">
        <v>6100</v>
      </c>
      <c r="E937">
        <v>10012</v>
      </c>
      <c r="F937" s="13" t="s">
        <v>8</v>
      </c>
      <c r="G937">
        <v>132</v>
      </c>
      <c r="H937" t="s">
        <v>2000</v>
      </c>
      <c r="I937" t="s">
        <v>2001</v>
      </c>
      <c r="J937">
        <v>1437714000</v>
      </c>
      <c r="K937">
        <v>1438318800</v>
      </c>
      <c r="L937" s="20">
        <f t="shared" si="339"/>
        <v>42209.208333333328</v>
      </c>
      <c r="M937" s="20">
        <f t="shared" si="332"/>
        <v>42216.208333333328</v>
      </c>
      <c r="N937" t="b">
        <v>0</v>
      </c>
      <c r="O937" t="b">
        <v>0</v>
      </c>
      <c r="P937" t="s">
        <v>2006</v>
      </c>
      <c r="Q937" s="8">
        <f t="shared" si="331"/>
        <v>1.6413114754098361</v>
      </c>
      <c r="R937" s="14">
        <f t="shared" si="324"/>
        <v>75.849999999999994</v>
      </c>
      <c r="S937" s="16" t="str">
        <f t="shared" si="344"/>
        <v>theater</v>
      </c>
      <c r="T937" s="16" t="str">
        <f t="shared" si="345"/>
        <v>plays</v>
      </c>
    </row>
    <row r="938" spans="1:20" s="2" customFormat="1">
      <c r="A938" s="2">
        <v>936</v>
      </c>
      <c r="B938" s="2" t="s">
        <v>195</v>
      </c>
      <c r="C938" s="9" t="s">
        <v>196</v>
      </c>
      <c r="D938" s="2">
        <v>103200</v>
      </c>
      <c r="E938" s="2">
        <v>1690</v>
      </c>
      <c r="F938" s="13" t="s">
        <v>11</v>
      </c>
      <c r="G938" s="2">
        <v>21</v>
      </c>
      <c r="H938" s="2" t="s">
        <v>2000</v>
      </c>
      <c r="I938" s="2" t="s">
        <v>2001</v>
      </c>
      <c r="J938" s="2">
        <v>1563771600</v>
      </c>
      <c r="K938" s="2">
        <v>1564030800</v>
      </c>
      <c r="L938" s="20">
        <f t="shared" si="339"/>
        <v>43668.208333333328</v>
      </c>
      <c r="M938" s="20">
        <f t="shared" si="332"/>
        <v>43671.208333333328</v>
      </c>
      <c r="N938" s="2" t="b">
        <v>1</v>
      </c>
      <c r="O938" s="2" t="b">
        <v>0</v>
      </c>
      <c r="P938" s="2" t="s">
        <v>2006</v>
      </c>
      <c r="Q938" s="10">
        <f t="shared" si="331"/>
        <v>1.6375968992248063E-2</v>
      </c>
      <c r="R938" s="14">
        <f t="shared" si="324"/>
        <v>80.48</v>
      </c>
      <c r="S938" s="16" t="str">
        <f t="shared" si="344"/>
        <v>theater</v>
      </c>
      <c r="T938" s="16" t="str">
        <f t="shared" si="345"/>
        <v>plays</v>
      </c>
    </row>
    <row r="939" spans="1:20">
      <c r="A939">
        <v>937</v>
      </c>
      <c r="B939" t="s">
        <v>1713</v>
      </c>
      <c r="C939" s="3" t="s">
        <v>1714</v>
      </c>
      <c r="D939">
        <v>171000</v>
      </c>
      <c r="E939">
        <v>84891</v>
      </c>
      <c r="F939" s="13" t="s">
        <v>27</v>
      </c>
      <c r="G939">
        <v>976</v>
      </c>
      <c r="H939" t="s">
        <v>2000</v>
      </c>
      <c r="I939" t="s">
        <v>2001</v>
      </c>
      <c r="J939">
        <v>1448517600</v>
      </c>
      <c r="K939">
        <v>1449295200</v>
      </c>
      <c r="L939" s="20">
        <f t="shared" si="339"/>
        <v>42334.25</v>
      </c>
      <c r="M939" s="20">
        <f t="shared" si="332"/>
        <v>42343.25</v>
      </c>
      <c r="N939" t="b">
        <v>0</v>
      </c>
      <c r="O939" t="b">
        <v>0</v>
      </c>
      <c r="P939" t="s">
        <v>2011</v>
      </c>
      <c r="Q939" s="8">
        <f t="shared" si="331"/>
        <v>0.49643859649122807</v>
      </c>
      <c r="R939" s="14">
        <f t="shared" si="324"/>
        <v>86.98</v>
      </c>
      <c r="S939" s="18" t="str">
        <f>LEFT(P939,12)</f>
        <v>film &amp; video</v>
      </c>
      <c r="T939" s="16" t="str">
        <f>_xlfn.TEXTAFTER(P939,"/",,TRUE,TRUE)</f>
        <v>documentary</v>
      </c>
    </row>
    <row r="940" spans="1:20" s="2" customFormat="1">
      <c r="A940" s="2">
        <v>938</v>
      </c>
      <c r="B940" s="2" t="s">
        <v>22</v>
      </c>
      <c r="C940" s="9" t="s">
        <v>24</v>
      </c>
      <c r="D940" s="2">
        <v>9200</v>
      </c>
      <c r="E940" s="2">
        <v>10093</v>
      </c>
      <c r="F940" s="13" t="s">
        <v>8</v>
      </c>
      <c r="G940" s="2">
        <v>96</v>
      </c>
      <c r="H940" s="2" t="s">
        <v>2000</v>
      </c>
      <c r="I940" s="2" t="s">
        <v>2001</v>
      </c>
      <c r="J940" s="2">
        <v>1528779600</v>
      </c>
      <c r="K940" s="2">
        <v>1531890000</v>
      </c>
      <c r="L940" s="20">
        <f t="shared" si="339"/>
        <v>43263.208333333328</v>
      </c>
      <c r="M940" s="20">
        <f t="shared" si="332"/>
        <v>43299.208333333328</v>
      </c>
      <c r="N940" s="2" t="b">
        <v>0</v>
      </c>
      <c r="O940" s="2" t="b">
        <v>1</v>
      </c>
      <c r="P940" s="2" t="s">
        <v>2024</v>
      </c>
      <c r="Q940" s="10">
        <f t="shared" si="331"/>
        <v>1.0970652173913042</v>
      </c>
      <c r="R940" s="14">
        <f t="shared" si="324"/>
        <v>105.14</v>
      </c>
      <c r="S940" s="16" t="str">
        <f>LEFT(P940,10)</f>
        <v>publishing</v>
      </c>
      <c r="T940" s="16" t="str">
        <f>_xlfn.TEXTAFTER(P940,"/",1,1,1)</f>
        <v>fiction</v>
      </c>
    </row>
    <row r="941" spans="1:20" ht="31.5">
      <c r="A941">
        <v>939</v>
      </c>
      <c r="B941" t="s">
        <v>1901</v>
      </c>
      <c r="C941" s="3" t="s">
        <v>1902</v>
      </c>
      <c r="D941">
        <v>7800</v>
      </c>
      <c r="E941">
        <v>3839</v>
      </c>
      <c r="F941" s="13" t="s">
        <v>11</v>
      </c>
      <c r="G941">
        <v>67</v>
      </c>
      <c r="H941" t="s">
        <v>2000</v>
      </c>
      <c r="I941" t="s">
        <v>2001</v>
      </c>
      <c r="J941">
        <v>1304744400</v>
      </c>
      <c r="K941">
        <v>1306213200</v>
      </c>
      <c r="L941" s="20">
        <f t="shared" si="339"/>
        <v>40670.208333333336</v>
      </c>
      <c r="M941" s="20">
        <f t="shared" si="332"/>
        <v>40687.208333333336</v>
      </c>
      <c r="N941" t="b">
        <v>0</v>
      </c>
      <c r="O941" t="b">
        <v>1</v>
      </c>
      <c r="P941" t="s">
        <v>2018</v>
      </c>
      <c r="Q941" s="8">
        <f t="shared" si="331"/>
        <v>0.49217948717948717</v>
      </c>
      <c r="R941" s="14">
        <f t="shared" si="324"/>
        <v>57.3</v>
      </c>
      <c r="S941" s="16" t="str">
        <f>LEFT(P941,5)</f>
        <v>games</v>
      </c>
      <c r="T941" s="16" t="str">
        <f>_xlfn.TEXTAFTER(P941,"/",1,TRUE,TRUE)</f>
        <v>video games</v>
      </c>
    </row>
    <row r="942" spans="1:20">
      <c r="A942">
        <v>940</v>
      </c>
      <c r="B942" t="s">
        <v>1889</v>
      </c>
      <c r="C942" s="3" t="s">
        <v>1890</v>
      </c>
      <c r="D942">
        <v>9900</v>
      </c>
      <c r="E942">
        <v>6161</v>
      </c>
      <c r="F942" s="13" t="s">
        <v>98</v>
      </c>
      <c r="G942">
        <v>66</v>
      </c>
      <c r="H942" t="s">
        <v>1997</v>
      </c>
      <c r="I942" t="s">
        <v>1998</v>
      </c>
      <c r="J942">
        <v>1354341600</v>
      </c>
      <c r="K942">
        <v>1356242400</v>
      </c>
      <c r="L942" s="20">
        <f t="shared" si="339"/>
        <v>41244.25</v>
      </c>
      <c r="M942" s="20">
        <f t="shared" si="332"/>
        <v>41266.25</v>
      </c>
      <c r="N942" t="b">
        <v>0</v>
      </c>
      <c r="O942" t="b">
        <v>0</v>
      </c>
      <c r="P942" t="s">
        <v>2005</v>
      </c>
      <c r="Q942" s="8">
        <f t="shared" si="331"/>
        <v>0.62232323232323228</v>
      </c>
      <c r="R942" s="14">
        <f t="shared" si="324"/>
        <v>93.35</v>
      </c>
      <c r="S942" s="16" t="str">
        <f>LEFT(P942,10)</f>
        <v>technology</v>
      </c>
      <c r="T942" s="16" t="str">
        <f>_xlfn.TEXTAFTER(P942,"/",1,1,1)</f>
        <v>web</v>
      </c>
    </row>
    <row r="943" spans="1:20">
      <c r="A943">
        <v>941</v>
      </c>
      <c r="B943" t="s">
        <v>1025</v>
      </c>
      <c r="C943" s="3" t="s">
        <v>1026</v>
      </c>
      <c r="D943">
        <v>43000</v>
      </c>
      <c r="E943">
        <v>5615</v>
      </c>
      <c r="F943" s="13" t="s">
        <v>11</v>
      </c>
      <c r="G943">
        <v>78</v>
      </c>
      <c r="H943" t="s">
        <v>2000</v>
      </c>
      <c r="I943" t="s">
        <v>2001</v>
      </c>
      <c r="J943">
        <v>1294552800</v>
      </c>
      <c r="K943">
        <v>1297576800</v>
      </c>
      <c r="L943" s="20">
        <f t="shared" si="339"/>
        <v>40552.25</v>
      </c>
      <c r="M943" s="20">
        <f t="shared" si="332"/>
        <v>40587.25</v>
      </c>
      <c r="N943" t="b">
        <v>1</v>
      </c>
      <c r="O943" t="b">
        <v>0</v>
      </c>
      <c r="P943" t="s">
        <v>2006</v>
      </c>
      <c r="Q943" s="8">
        <f t="shared" si="331"/>
        <v>0.1305813953488372</v>
      </c>
      <c r="R943" s="14">
        <f t="shared" si="324"/>
        <v>71.989999999999995</v>
      </c>
      <c r="S943" s="16" t="str">
        <f t="shared" ref="S943:S944" si="346">LEFT(P943,7)</f>
        <v>theater</v>
      </c>
      <c r="T943" s="16" t="str">
        <f t="shared" ref="T943:T944" si="347">_xlfn.TEXTAFTER(P943,"/",1,1,1)</f>
        <v>plays</v>
      </c>
    </row>
    <row r="944" spans="1:20" s="2" customFormat="1">
      <c r="A944" s="2">
        <v>942</v>
      </c>
      <c r="B944" s="2" t="s">
        <v>22</v>
      </c>
      <c r="C944" s="9" t="s">
        <v>23</v>
      </c>
      <c r="D944" s="2">
        <v>9600</v>
      </c>
      <c r="E944" s="2">
        <v>6205</v>
      </c>
      <c r="F944" s="13" t="s">
        <v>11</v>
      </c>
      <c r="G944" s="2">
        <v>67</v>
      </c>
      <c r="H944" s="2" t="s">
        <v>2003</v>
      </c>
      <c r="I944" s="2" t="s">
        <v>2004</v>
      </c>
      <c r="J944" s="2">
        <v>1295935200</v>
      </c>
      <c r="K944" s="2">
        <v>1296194400</v>
      </c>
      <c r="L944" s="20">
        <f t="shared" si="339"/>
        <v>40568.25</v>
      </c>
      <c r="M944" s="20">
        <f t="shared" si="332"/>
        <v>40571.25</v>
      </c>
      <c r="N944" s="2" t="b">
        <v>0</v>
      </c>
      <c r="O944" s="2" t="b">
        <v>0</v>
      </c>
      <c r="P944" s="2" t="s">
        <v>2006</v>
      </c>
      <c r="Q944" s="10">
        <f t="shared" si="331"/>
        <v>0.64635416666666667</v>
      </c>
      <c r="R944" s="14">
        <f t="shared" si="324"/>
        <v>92.61</v>
      </c>
      <c r="S944" s="16" t="str">
        <f t="shared" si="346"/>
        <v>theater</v>
      </c>
      <c r="T944" s="16" t="str">
        <f t="shared" si="347"/>
        <v>plays</v>
      </c>
    </row>
    <row r="945" spans="1:20">
      <c r="A945">
        <v>943</v>
      </c>
      <c r="B945" t="s">
        <v>1353</v>
      </c>
      <c r="C945" s="3" t="s">
        <v>1354</v>
      </c>
      <c r="D945">
        <v>7500</v>
      </c>
      <c r="E945">
        <v>11969</v>
      </c>
      <c r="F945" s="13" t="s">
        <v>8</v>
      </c>
      <c r="G945">
        <v>114</v>
      </c>
      <c r="H945" t="s">
        <v>2000</v>
      </c>
      <c r="I945" t="s">
        <v>2001</v>
      </c>
      <c r="J945">
        <v>1411534800</v>
      </c>
      <c r="K945">
        <v>1414558800</v>
      </c>
      <c r="L945" s="20">
        <f t="shared" si="339"/>
        <v>41906.208333333336</v>
      </c>
      <c r="M945" s="20">
        <f t="shared" si="332"/>
        <v>41941.208333333336</v>
      </c>
      <c r="N945" t="b">
        <v>0</v>
      </c>
      <c r="O945" t="b">
        <v>0</v>
      </c>
      <c r="P945" s="16" t="s">
        <v>1999</v>
      </c>
      <c r="Q945" s="8">
        <f t="shared" si="331"/>
        <v>1.5958666666666668</v>
      </c>
      <c r="R945" s="14">
        <f t="shared" si="324"/>
        <v>104.99</v>
      </c>
      <c r="S945" s="16" t="str">
        <f>LEFT(P945,4)</f>
        <v>food</v>
      </c>
      <c r="T945" s="16" t="str">
        <f>RIGHT(P945,11)</f>
        <v>food trucks</v>
      </c>
    </row>
    <row r="946" spans="1:20">
      <c r="A946">
        <v>944</v>
      </c>
      <c r="B946" t="s">
        <v>1822</v>
      </c>
      <c r="C946" s="3" t="s">
        <v>1823</v>
      </c>
      <c r="D946">
        <v>10000</v>
      </c>
      <c r="E946">
        <v>8142</v>
      </c>
      <c r="F946" s="13" t="s">
        <v>11</v>
      </c>
      <c r="G946">
        <v>263</v>
      </c>
      <c r="H946" t="s">
        <v>2003</v>
      </c>
      <c r="I946" t="s">
        <v>2004</v>
      </c>
      <c r="J946">
        <v>1486706400</v>
      </c>
      <c r="K946">
        <v>1488348000</v>
      </c>
      <c r="L946" s="20">
        <f t="shared" si="339"/>
        <v>42776.25</v>
      </c>
      <c r="M946" s="20">
        <f t="shared" si="332"/>
        <v>42795.25</v>
      </c>
      <c r="N946" t="b">
        <v>0</v>
      </c>
      <c r="O946" t="b">
        <v>0</v>
      </c>
      <c r="P946" t="s">
        <v>2025</v>
      </c>
      <c r="Q946" s="8">
        <f t="shared" si="331"/>
        <v>0.81420000000000003</v>
      </c>
      <c r="R946" s="14">
        <f t="shared" si="324"/>
        <v>30.96</v>
      </c>
      <c r="S946" s="16" t="str">
        <f t="shared" ref="S946:S947" si="348">LEFT(P946,11)</f>
        <v>photography</v>
      </c>
      <c r="T946" s="16" t="str">
        <f t="shared" ref="T946:T949" si="349">_xlfn.TEXTAFTER(P946,"/",1,1,1)</f>
        <v>photography books</v>
      </c>
    </row>
    <row r="947" spans="1:20">
      <c r="A947">
        <v>945</v>
      </c>
      <c r="B947" t="s">
        <v>1541</v>
      </c>
      <c r="C947" s="3" t="s">
        <v>1542</v>
      </c>
      <c r="D947">
        <v>172000</v>
      </c>
      <c r="E947">
        <v>55805</v>
      </c>
      <c r="F947" s="13" t="s">
        <v>11</v>
      </c>
      <c r="G947">
        <v>1691</v>
      </c>
      <c r="H947" t="s">
        <v>2000</v>
      </c>
      <c r="I947" t="s">
        <v>2001</v>
      </c>
      <c r="J947">
        <v>1333602000</v>
      </c>
      <c r="K947">
        <v>1334898000</v>
      </c>
      <c r="L947" s="20">
        <f t="shared" si="339"/>
        <v>41004.208333333336</v>
      </c>
      <c r="M947" s="20">
        <f t="shared" si="332"/>
        <v>41019.208333333336</v>
      </c>
      <c r="N947" t="b">
        <v>1</v>
      </c>
      <c r="O947" t="b">
        <v>0</v>
      </c>
      <c r="P947" t="s">
        <v>2025</v>
      </c>
      <c r="Q947" s="8">
        <f t="shared" si="331"/>
        <v>0.32444767441860467</v>
      </c>
      <c r="R947" s="14">
        <f t="shared" si="324"/>
        <v>33</v>
      </c>
      <c r="S947" s="16" t="str">
        <f t="shared" si="348"/>
        <v>photography</v>
      </c>
      <c r="T947" s="16" t="str">
        <f t="shared" si="349"/>
        <v>photography books</v>
      </c>
    </row>
    <row r="948" spans="1:20" ht="31.5">
      <c r="A948">
        <v>946</v>
      </c>
      <c r="B948" t="s">
        <v>652</v>
      </c>
      <c r="C948" s="3" t="s">
        <v>653</v>
      </c>
      <c r="D948">
        <v>153700</v>
      </c>
      <c r="E948">
        <v>15238</v>
      </c>
      <c r="F948" s="13" t="s">
        <v>11</v>
      </c>
      <c r="G948">
        <v>181</v>
      </c>
      <c r="H948" t="s">
        <v>2000</v>
      </c>
      <c r="I948" t="s">
        <v>2001</v>
      </c>
      <c r="J948">
        <v>1308200400</v>
      </c>
      <c r="K948">
        <v>1308373200</v>
      </c>
      <c r="L948" s="20">
        <f t="shared" si="339"/>
        <v>40710.208333333336</v>
      </c>
      <c r="M948" s="20">
        <f t="shared" si="332"/>
        <v>40712.208333333336</v>
      </c>
      <c r="N948" t="b">
        <v>0</v>
      </c>
      <c r="O948" t="b">
        <v>0</v>
      </c>
      <c r="P948" t="s">
        <v>2006</v>
      </c>
      <c r="Q948" s="8">
        <f t="shared" si="331"/>
        <v>9.9141184124918666E-2</v>
      </c>
      <c r="R948" s="14">
        <f t="shared" si="324"/>
        <v>84.19</v>
      </c>
      <c r="S948" s="16" t="str">
        <f t="shared" ref="S948:S949" si="350">LEFT(P948,7)</f>
        <v>theater</v>
      </c>
      <c r="T948" s="16" t="str">
        <f t="shared" si="349"/>
        <v>plays</v>
      </c>
    </row>
    <row r="949" spans="1:20">
      <c r="A949">
        <v>947</v>
      </c>
      <c r="B949" t="s">
        <v>1644</v>
      </c>
      <c r="C949" s="3" t="s">
        <v>1645</v>
      </c>
      <c r="D949">
        <v>3600</v>
      </c>
      <c r="E949">
        <v>961</v>
      </c>
      <c r="F949" s="13" t="s">
        <v>11</v>
      </c>
      <c r="G949">
        <v>13</v>
      </c>
      <c r="H949" t="s">
        <v>2000</v>
      </c>
      <c r="I949" t="s">
        <v>2001</v>
      </c>
      <c r="J949">
        <v>1411707600</v>
      </c>
      <c r="K949">
        <v>1412312400</v>
      </c>
      <c r="L949" s="20">
        <f t="shared" si="339"/>
        <v>41908.208333333336</v>
      </c>
      <c r="M949" s="20">
        <f t="shared" si="332"/>
        <v>41915.208333333336</v>
      </c>
      <c r="N949" t="b">
        <v>0</v>
      </c>
      <c r="O949" t="b">
        <v>0</v>
      </c>
      <c r="P949" t="s">
        <v>2006</v>
      </c>
      <c r="Q949" s="8">
        <f t="shared" si="331"/>
        <v>0.26694444444444443</v>
      </c>
      <c r="R949" s="14">
        <f t="shared" si="324"/>
        <v>73.92</v>
      </c>
      <c r="S949" s="16" t="str">
        <f t="shared" si="350"/>
        <v>theater</v>
      </c>
      <c r="T949" s="16" t="str">
        <f t="shared" si="349"/>
        <v>plays</v>
      </c>
    </row>
    <row r="950" spans="1:20">
      <c r="A950">
        <v>948</v>
      </c>
      <c r="B950" t="s">
        <v>1630</v>
      </c>
      <c r="C950" s="3" t="s">
        <v>1631</v>
      </c>
      <c r="D950">
        <v>9400</v>
      </c>
      <c r="E950">
        <v>5918</v>
      </c>
      <c r="F950" s="13" t="s">
        <v>27</v>
      </c>
      <c r="G950">
        <v>160</v>
      </c>
      <c r="H950" t="s">
        <v>2000</v>
      </c>
      <c r="I950" t="s">
        <v>2001</v>
      </c>
      <c r="J950">
        <v>1418364000</v>
      </c>
      <c r="K950">
        <v>1419228000</v>
      </c>
      <c r="L950" s="20">
        <f t="shared" si="339"/>
        <v>41985.25</v>
      </c>
      <c r="M950" s="20">
        <f t="shared" si="332"/>
        <v>41995.25</v>
      </c>
      <c r="N950" t="b">
        <v>1</v>
      </c>
      <c r="O950" t="b">
        <v>1</v>
      </c>
      <c r="P950" t="s">
        <v>2011</v>
      </c>
      <c r="Q950" s="8">
        <f t="shared" si="331"/>
        <v>0.62957446808510642</v>
      </c>
      <c r="R950" s="14">
        <f t="shared" si="324"/>
        <v>36.99</v>
      </c>
      <c r="S950" s="18" t="str">
        <f>LEFT(P950,12)</f>
        <v>film &amp; video</v>
      </c>
      <c r="T950" s="16" t="str">
        <f>_xlfn.TEXTAFTER(P950,"/",,TRUE,TRUE)</f>
        <v>documentary</v>
      </c>
    </row>
    <row r="951" spans="1:20" ht="31.5">
      <c r="A951">
        <v>949</v>
      </c>
      <c r="B951" t="s">
        <v>1948</v>
      </c>
      <c r="C951" s="3" t="s">
        <v>1949</v>
      </c>
      <c r="D951">
        <v>5900</v>
      </c>
      <c r="E951">
        <v>9520</v>
      </c>
      <c r="F951" s="13" t="s">
        <v>8</v>
      </c>
      <c r="G951">
        <v>203</v>
      </c>
      <c r="H951" t="s">
        <v>2000</v>
      </c>
      <c r="I951" t="s">
        <v>2001</v>
      </c>
      <c r="J951">
        <v>1429333200</v>
      </c>
      <c r="K951">
        <v>1430974800</v>
      </c>
      <c r="L951" s="20">
        <f t="shared" si="339"/>
        <v>42112.208333333328</v>
      </c>
      <c r="M951" s="20">
        <f t="shared" si="332"/>
        <v>42131.208333333328</v>
      </c>
      <c r="N951" t="b">
        <v>0</v>
      </c>
      <c r="O951" t="b">
        <v>0</v>
      </c>
      <c r="P951" t="s">
        <v>2005</v>
      </c>
      <c r="Q951" s="8">
        <f t="shared" si="331"/>
        <v>1.6135593220338984</v>
      </c>
      <c r="R951" s="14">
        <f t="shared" ref="R951:R1001" si="351">ROUND(E951/G951, 2)</f>
        <v>46.9</v>
      </c>
      <c r="S951" s="16" t="str">
        <f>LEFT(P951,10)</f>
        <v>technology</v>
      </c>
      <c r="T951" s="16" t="str">
        <f>_xlfn.TEXTAFTER(P951,"/",1,1,1)</f>
        <v>web</v>
      </c>
    </row>
    <row r="952" spans="1:20">
      <c r="A952">
        <v>950</v>
      </c>
      <c r="B952" t="s">
        <v>1905</v>
      </c>
      <c r="C952" s="3" t="s">
        <v>1906</v>
      </c>
      <c r="D952">
        <v>100</v>
      </c>
      <c r="E952">
        <v>5</v>
      </c>
      <c r="F952" s="13" t="s">
        <v>11</v>
      </c>
      <c r="G952">
        <v>1</v>
      </c>
      <c r="H952" t="s">
        <v>2000</v>
      </c>
      <c r="I952" t="s">
        <v>2001</v>
      </c>
      <c r="J952">
        <v>1555390800</v>
      </c>
      <c r="K952">
        <v>1555822800</v>
      </c>
      <c r="L952" s="20">
        <f t="shared" si="339"/>
        <v>43571.208333333328</v>
      </c>
      <c r="M952" s="20">
        <f t="shared" si="332"/>
        <v>43576.208333333328</v>
      </c>
      <c r="N952" t="b">
        <v>0</v>
      </c>
      <c r="O952" t="b">
        <v>1</v>
      </c>
      <c r="P952" t="s">
        <v>2006</v>
      </c>
      <c r="Q952" s="8">
        <f t="shared" si="331"/>
        <v>0.05</v>
      </c>
      <c r="R952" s="14">
        <f t="shared" si="351"/>
        <v>5</v>
      </c>
      <c r="S952" s="16" t="str">
        <f>LEFT(P952,7)</f>
        <v>theater</v>
      </c>
      <c r="T952" s="16" t="str">
        <f>_xlfn.TEXTAFTER(P952,"/",1,1,1)</f>
        <v>plays</v>
      </c>
    </row>
    <row r="953" spans="1:20">
      <c r="A953">
        <v>951</v>
      </c>
      <c r="B953" t="s">
        <v>1347</v>
      </c>
      <c r="C953" s="3" t="s">
        <v>1348</v>
      </c>
      <c r="D953">
        <v>14500</v>
      </c>
      <c r="E953">
        <v>159056</v>
      </c>
      <c r="F953" s="13" t="s">
        <v>8</v>
      </c>
      <c r="G953">
        <v>1559</v>
      </c>
      <c r="H953" t="s">
        <v>2000</v>
      </c>
      <c r="I953" t="s">
        <v>2001</v>
      </c>
      <c r="J953">
        <v>1482732000</v>
      </c>
      <c r="K953">
        <v>1482818400</v>
      </c>
      <c r="L953" s="20">
        <f t="shared" si="339"/>
        <v>42730.25</v>
      </c>
      <c r="M953" s="20">
        <f t="shared" si="332"/>
        <v>42731.25</v>
      </c>
      <c r="N953" t="b">
        <v>0</v>
      </c>
      <c r="O953" t="b">
        <v>1</v>
      </c>
      <c r="P953" t="s">
        <v>2002</v>
      </c>
      <c r="Q953" s="8">
        <f t="shared" si="331"/>
        <v>10.969379310344827</v>
      </c>
      <c r="R953" s="14">
        <f t="shared" si="351"/>
        <v>102.02</v>
      </c>
      <c r="S953" s="16" t="str">
        <f>LEFT(P953,5)</f>
        <v>music</v>
      </c>
      <c r="T953" s="16" t="str">
        <f>_xlfn.TEXTAFTER(P953,"/",1)</f>
        <v>rock</v>
      </c>
    </row>
    <row r="954" spans="1:20">
      <c r="A954">
        <v>952</v>
      </c>
      <c r="B954" t="s">
        <v>388</v>
      </c>
      <c r="C954" s="3" t="s">
        <v>389</v>
      </c>
      <c r="D954">
        <v>145500</v>
      </c>
      <c r="E954">
        <v>101987</v>
      </c>
      <c r="F954" s="13" t="s">
        <v>27</v>
      </c>
      <c r="G954">
        <v>2266</v>
      </c>
      <c r="H954" t="s">
        <v>2000</v>
      </c>
      <c r="I954" t="s">
        <v>2001</v>
      </c>
      <c r="J954">
        <v>1470718800</v>
      </c>
      <c r="K954">
        <v>1471928400</v>
      </c>
      <c r="L954" s="20">
        <f t="shared" si="339"/>
        <v>42591.208333333328</v>
      </c>
      <c r="M954" s="20">
        <f t="shared" si="332"/>
        <v>42605.208333333328</v>
      </c>
      <c r="N954" t="b">
        <v>0</v>
      </c>
      <c r="O954" t="b">
        <v>0</v>
      </c>
      <c r="P954" t="s">
        <v>2011</v>
      </c>
      <c r="Q954" s="8">
        <f t="shared" si="331"/>
        <v>0.70094158075601376</v>
      </c>
      <c r="R954" s="14">
        <f t="shared" si="351"/>
        <v>45.01</v>
      </c>
      <c r="S954" s="18" t="str">
        <f t="shared" ref="S954:S955" si="352">LEFT(P954,12)</f>
        <v>film &amp; video</v>
      </c>
      <c r="T954" s="16" t="str">
        <f t="shared" ref="T954:T955" si="353">_xlfn.TEXTAFTER(P954,"/",,TRUE,TRUE)</f>
        <v>documentary</v>
      </c>
    </row>
    <row r="955" spans="1:20" ht="31.5">
      <c r="A955">
        <v>953</v>
      </c>
      <c r="B955" t="s">
        <v>161</v>
      </c>
      <c r="C955" s="3" t="s">
        <v>162</v>
      </c>
      <c r="D955">
        <v>3300</v>
      </c>
      <c r="E955">
        <v>1980</v>
      </c>
      <c r="F955" s="13" t="s">
        <v>11</v>
      </c>
      <c r="G955">
        <v>21</v>
      </c>
      <c r="H955" t="s">
        <v>2000</v>
      </c>
      <c r="I955" t="s">
        <v>2001</v>
      </c>
      <c r="J955">
        <v>1450591200</v>
      </c>
      <c r="K955">
        <v>1453701600</v>
      </c>
      <c r="L955" s="20">
        <f t="shared" si="339"/>
        <v>42358.25</v>
      </c>
      <c r="M955" s="20">
        <f t="shared" si="332"/>
        <v>42394.25</v>
      </c>
      <c r="N955" t="b">
        <v>0</v>
      </c>
      <c r="O955" t="b">
        <v>1</v>
      </c>
      <c r="P955" t="s">
        <v>2033</v>
      </c>
      <c r="Q955" s="8">
        <f t="shared" si="331"/>
        <v>0.6</v>
      </c>
      <c r="R955" s="14">
        <f t="shared" si="351"/>
        <v>94.29</v>
      </c>
      <c r="S955" s="18" t="str">
        <f t="shared" si="352"/>
        <v>film &amp; video</v>
      </c>
      <c r="T955" s="16" t="str">
        <f t="shared" si="353"/>
        <v>science fiction</v>
      </c>
    </row>
    <row r="956" spans="1:20">
      <c r="A956">
        <v>954</v>
      </c>
      <c r="B956" t="s">
        <v>714</v>
      </c>
      <c r="C956" s="3" t="s">
        <v>715</v>
      </c>
      <c r="D956">
        <v>42600</v>
      </c>
      <c r="E956">
        <v>156384</v>
      </c>
      <c r="F956" s="13" t="s">
        <v>8</v>
      </c>
      <c r="G956">
        <v>1548</v>
      </c>
      <c r="H956" t="s">
        <v>2003</v>
      </c>
      <c r="I956" t="s">
        <v>2004</v>
      </c>
      <c r="J956">
        <v>1348290000</v>
      </c>
      <c r="K956">
        <v>1350363600</v>
      </c>
      <c r="L956" s="20">
        <f t="shared" si="339"/>
        <v>41174.208333333336</v>
      </c>
      <c r="M956" s="20">
        <f t="shared" si="332"/>
        <v>41198.208333333336</v>
      </c>
      <c r="N956" t="b">
        <v>0</v>
      </c>
      <c r="O956" t="b">
        <v>0</v>
      </c>
      <c r="P956" t="s">
        <v>2005</v>
      </c>
      <c r="Q956" s="8">
        <f t="shared" si="331"/>
        <v>3.6709859154929578</v>
      </c>
      <c r="R956" s="14">
        <f t="shared" si="351"/>
        <v>101.02</v>
      </c>
      <c r="S956" s="16" t="str">
        <f>LEFT(P956,10)</f>
        <v>technology</v>
      </c>
      <c r="T956" s="16" t="str">
        <f>_xlfn.TEXTAFTER(P956,"/",1,1,1)</f>
        <v>web</v>
      </c>
    </row>
    <row r="957" spans="1:20" ht="31.5">
      <c r="A957">
        <v>955</v>
      </c>
      <c r="B957" t="s">
        <v>1214</v>
      </c>
      <c r="C957" s="3" t="s">
        <v>1215</v>
      </c>
      <c r="D957">
        <v>700</v>
      </c>
      <c r="E957">
        <v>7763</v>
      </c>
      <c r="F957" s="13" t="s">
        <v>8</v>
      </c>
      <c r="G957">
        <v>80</v>
      </c>
      <c r="H957" t="s">
        <v>2000</v>
      </c>
      <c r="I957" t="s">
        <v>2001</v>
      </c>
      <c r="J957">
        <v>1353823200</v>
      </c>
      <c r="K957">
        <v>1353996000</v>
      </c>
      <c r="L957" s="20">
        <f t="shared" si="339"/>
        <v>41238.25</v>
      </c>
      <c r="M957" s="20">
        <f t="shared" si="332"/>
        <v>41240.25</v>
      </c>
      <c r="N957" t="b">
        <v>0</v>
      </c>
      <c r="O957" t="b">
        <v>0</v>
      </c>
      <c r="P957" t="s">
        <v>2006</v>
      </c>
      <c r="Q957" s="8">
        <f t="shared" si="331"/>
        <v>11.09</v>
      </c>
      <c r="R957" s="14">
        <f t="shared" si="351"/>
        <v>97.04</v>
      </c>
      <c r="S957" s="16" t="str">
        <f>LEFT(P957,7)</f>
        <v>theater</v>
      </c>
      <c r="T957" s="16" t="str">
        <f>_xlfn.TEXTAFTER(P957,"/",1,1,1)</f>
        <v>plays</v>
      </c>
    </row>
    <row r="958" spans="1:20">
      <c r="A958">
        <v>956</v>
      </c>
      <c r="B958" t="s">
        <v>1940</v>
      </c>
      <c r="C958" s="3" t="s">
        <v>1941</v>
      </c>
      <c r="D958">
        <v>187600</v>
      </c>
      <c r="E958">
        <v>35698</v>
      </c>
      <c r="F958" s="13" t="s">
        <v>11</v>
      </c>
      <c r="G958">
        <v>830</v>
      </c>
      <c r="H958" t="s">
        <v>2000</v>
      </c>
      <c r="I958" t="s">
        <v>2001</v>
      </c>
      <c r="J958">
        <v>1450764000</v>
      </c>
      <c r="K958">
        <v>1451109600</v>
      </c>
      <c r="L958" s="20">
        <f t="shared" si="339"/>
        <v>42360.25</v>
      </c>
      <c r="M958" s="20">
        <f t="shared" si="332"/>
        <v>42364.25</v>
      </c>
      <c r="N958" t="b">
        <v>0</v>
      </c>
      <c r="O958" t="b">
        <v>0</v>
      </c>
      <c r="P958" t="s">
        <v>2033</v>
      </c>
      <c r="Q958" s="8">
        <f t="shared" si="331"/>
        <v>0.19028784648187633</v>
      </c>
      <c r="R958" s="14">
        <f t="shared" si="351"/>
        <v>43.01</v>
      </c>
      <c r="S958" s="18" t="str">
        <f>LEFT(P958,12)</f>
        <v>film &amp; video</v>
      </c>
      <c r="T958" s="16" t="str">
        <f>_xlfn.TEXTAFTER(P958,"/",,TRUE,TRUE)</f>
        <v>science fiction</v>
      </c>
    </row>
    <row r="959" spans="1:20">
      <c r="A959">
        <v>957</v>
      </c>
      <c r="B959" t="s">
        <v>1434</v>
      </c>
      <c r="C959" s="3" t="s">
        <v>1435</v>
      </c>
      <c r="D959">
        <v>9800</v>
      </c>
      <c r="E959">
        <v>12434</v>
      </c>
      <c r="F959" s="13" t="s">
        <v>8</v>
      </c>
      <c r="G959">
        <v>131</v>
      </c>
      <c r="H959" t="s">
        <v>2000</v>
      </c>
      <c r="I959" t="s">
        <v>2001</v>
      </c>
      <c r="J959">
        <v>1329372000</v>
      </c>
      <c r="K959">
        <v>1329631200</v>
      </c>
      <c r="L959" s="20">
        <f t="shared" si="339"/>
        <v>40955.25</v>
      </c>
      <c r="M959" s="20">
        <f t="shared" si="332"/>
        <v>40958.25</v>
      </c>
      <c r="N959" t="b">
        <v>0</v>
      </c>
      <c r="O959" t="b">
        <v>0</v>
      </c>
      <c r="P959" t="s">
        <v>2006</v>
      </c>
      <c r="Q959" s="8">
        <f t="shared" si="331"/>
        <v>1.2687755102040816</v>
      </c>
      <c r="R959" s="14">
        <f t="shared" si="351"/>
        <v>94.92</v>
      </c>
      <c r="S959" s="16" t="str">
        <f>LEFT(P959,7)</f>
        <v>theater</v>
      </c>
      <c r="T959" s="16" t="str">
        <f>_xlfn.TEXTAFTER(P959,"/",1,1,1)</f>
        <v>plays</v>
      </c>
    </row>
    <row r="960" spans="1:20" ht="31.5">
      <c r="A960">
        <v>958</v>
      </c>
      <c r="B960" t="s">
        <v>626</v>
      </c>
      <c r="C960" s="3" t="s">
        <v>627</v>
      </c>
      <c r="D960">
        <v>1100</v>
      </c>
      <c r="E960">
        <v>8081</v>
      </c>
      <c r="F960" s="13" t="s">
        <v>8</v>
      </c>
      <c r="G960">
        <v>112</v>
      </c>
      <c r="H960" t="s">
        <v>2000</v>
      </c>
      <c r="I960" t="s">
        <v>2001</v>
      </c>
      <c r="J960">
        <v>1277096400</v>
      </c>
      <c r="K960">
        <v>1278997200</v>
      </c>
      <c r="L960" s="20">
        <f t="shared" si="339"/>
        <v>40350.208333333336</v>
      </c>
      <c r="M960" s="20">
        <f t="shared" si="332"/>
        <v>40372.208333333336</v>
      </c>
      <c r="N960" t="b">
        <v>0</v>
      </c>
      <c r="O960" t="b">
        <v>0</v>
      </c>
      <c r="P960" t="s">
        <v>2017</v>
      </c>
      <c r="Q960" s="8">
        <f t="shared" si="331"/>
        <v>7.3463636363636367</v>
      </c>
      <c r="R960" s="14">
        <f t="shared" si="351"/>
        <v>72.150000000000006</v>
      </c>
      <c r="S960" s="18" t="str">
        <f>LEFT(P960,12)</f>
        <v>film &amp; video</v>
      </c>
      <c r="T960" s="16" t="str">
        <f>_xlfn.TEXTAFTER(P960,"/",,TRUE,TRUE)</f>
        <v>animation</v>
      </c>
    </row>
    <row r="961" spans="1:20">
      <c r="A961">
        <v>959</v>
      </c>
      <c r="B961" t="s">
        <v>145</v>
      </c>
      <c r="C961" s="3" t="s">
        <v>146</v>
      </c>
      <c r="D961">
        <v>145000</v>
      </c>
      <c r="E961">
        <v>6631</v>
      </c>
      <c r="F961" s="13" t="s">
        <v>11</v>
      </c>
      <c r="G961">
        <v>130</v>
      </c>
      <c r="H961" t="s">
        <v>2000</v>
      </c>
      <c r="I961" t="s">
        <v>2001</v>
      </c>
      <c r="J961">
        <v>1277701200</v>
      </c>
      <c r="K961">
        <v>1280120400</v>
      </c>
      <c r="L961" s="20">
        <f t="shared" si="339"/>
        <v>40357.208333333336</v>
      </c>
      <c r="M961" s="20">
        <f t="shared" si="332"/>
        <v>40385.208333333336</v>
      </c>
      <c r="N961" t="b">
        <v>0</v>
      </c>
      <c r="O961" t="b">
        <v>0</v>
      </c>
      <c r="P961" t="s">
        <v>2029</v>
      </c>
      <c r="Q961" s="8">
        <f t="shared" si="331"/>
        <v>4.5731034482758622E-2</v>
      </c>
      <c r="R961" s="14">
        <f t="shared" si="351"/>
        <v>51.01</v>
      </c>
      <c r="S961" s="16" t="str">
        <f>LEFT(P961,10)</f>
        <v>publishing</v>
      </c>
      <c r="T961" s="16" t="str">
        <f>_xlfn.TEXTAFTER(P961,"/",1,1,1)</f>
        <v>translations</v>
      </c>
    </row>
    <row r="962" spans="1:20">
      <c r="A962">
        <v>960</v>
      </c>
      <c r="B962" t="s">
        <v>1442</v>
      </c>
      <c r="C962" s="3" t="s">
        <v>1443</v>
      </c>
      <c r="D962">
        <v>5500</v>
      </c>
      <c r="E962">
        <v>4678</v>
      </c>
      <c r="F962" s="13" t="s">
        <v>11</v>
      </c>
      <c r="G962">
        <v>55</v>
      </c>
      <c r="H962" t="s">
        <v>2000</v>
      </c>
      <c r="I962" t="s">
        <v>2001</v>
      </c>
      <c r="J962">
        <v>1454911200</v>
      </c>
      <c r="K962">
        <v>1458104400</v>
      </c>
      <c r="L962" s="20">
        <f t="shared" si="339"/>
        <v>42408.25</v>
      </c>
      <c r="M962" s="20">
        <f t="shared" si="332"/>
        <v>42445.208333333328</v>
      </c>
      <c r="N962" t="b">
        <v>0</v>
      </c>
      <c r="O962" t="b">
        <v>0</v>
      </c>
      <c r="P962" t="s">
        <v>2005</v>
      </c>
      <c r="Q962" s="8">
        <f t="shared" ref="Q962:Q1001" si="354">E962/D962</f>
        <v>0.85054545454545449</v>
      </c>
      <c r="R962" s="14">
        <f t="shared" si="351"/>
        <v>85.05</v>
      </c>
      <c r="S962" s="16" t="str">
        <f>LEFT(P962,10)</f>
        <v>technology</v>
      </c>
      <c r="T962" s="16" t="str">
        <f>_xlfn.TEXTAFTER(P962,"/",1,1,1)</f>
        <v>web</v>
      </c>
    </row>
    <row r="963" spans="1:20">
      <c r="A963">
        <v>961</v>
      </c>
      <c r="B963" t="s">
        <v>1088</v>
      </c>
      <c r="C963" s="3" t="s">
        <v>1089</v>
      </c>
      <c r="D963">
        <v>5700</v>
      </c>
      <c r="E963">
        <v>6800</v>
      </c>
      <c r="F963" s="13" t="s">
        <v>8</v>
      </c>
      <c r="G963">
        <v>155</v>
      </c>
      <c r="H963" t="s">
        <v>2000</v>
      </c>
      <c r="I963" t="s">
        <v>2001</v>
      </c>
      <c r="J963">
        <v>1297922400</v>
      </c>
      <c r="K963">
        <v>1298268000</v>
      </c>
      <c r="L963" s="20">
        <f t="shared" si="339"/>
        <v>40591.25</v>
      </c>
      <c r="M963" s="20">
        <f t="shared" ref="M963:M1001" si="355">((K963/60)/60/24)+DATE(1970,1,1)</f>
        <v>40595.25</v>
      </c>
      <c r="N963" t="b">
        <v>0</v>
      </c>
      <c r="O963" t="b">
        <v>0</v>
      </c>
      <c r="P963" t="s">
        <v>2029</v>
      </c>
      <c r="Q963" s="8">
        <f t="shared" si="354"/>
        <v>1.1929824561403508</v>
      </c>
      <c r="R963" s="14">
        <f t="shared" si="351"/>
        <v>43.87</v>
      </c>
      <c r="S963" s="16" t="str">
        <f>LEFT(P963,10)</f>
        <v>publishing</v>
      </c>
      <c r="T963" s="16" t="str">
        <f>_xlfn.TEXTAFTER(P963,"/",1,1,1)</f>
        <v>translations</v>
      </c>
    </row>
    <row r="964" spans="1:20">
      <c r="A964">
        <v>962</v>
      </c>
      <c r="B964" t="s">
        <v>686</v>
      </c>
      <c r="C964" s="3" t="s">
        <v>687</v>
      </c>
      <c r="D964">
        <v>3600</v>
      </c>
      <c r="E964">
        <v>10657</v>
      </c>
      <c r="F964" s="13" t="s">
        <v>8</v>
      </c>
      <c r="G964">
        <v>266</v>
      </c>
      <c r="H964" t="s">
        <v>2000</v>
      </c>
      <c r="I964" t="s">
        <v>2001</v>
      </c>
      <c r="J964">
        <v>1384408800</v>
      </c>
      <c r="K964">
        <v>1386223200</v>
      </c>
      <c r="L964" s="20">
        <f t="shared" si="339"/>
        <v>41592.25</v>
      </c>
      <c r="M964" s="20">
        <f t="shared" si="355"/>
        <v>41613.25</v>
      </c>
      <c r="N964" t="b">
        <v>0</v>
      </c>
      <c r="O964" t="b">
        <v>0</v>
      </c>
      <c r="P964" s="16" t="s">
        <v>1999</v>
      </c>
      <c r="Q964" s="8">
        <f t="shared" si="354"/>
        <v>2.9602777777777778</v>
      </c>
      <c r="R964" s="14">
        <f t="shared" si="351"/>
        <v>40.06</v>
      </c>
      <c r="S964" s="16" t="str">
        <f>LEFT(P964,4)</f>
        <v>food</v>
      </c>
      <c r="T964" s="16" t="str">
        <f>RIGHT(P964,11)</f>
        <v>food trucks</v>
      </c>
    </row>
    <row r="965" spans="1:20">
      <c r="A965">
        <v>963</v>
      </c>
      <c r="B965" t="s">
        <v>1479</v>
      </c>
      <c r="C965" s="3" t="s">
        <v>1480</v>
      </c>
      <c r="D965">
        <v>5900</v>
      </c>
      <c r="E965">
        <v>4997</v>
      </c>
      <c r="F965" s="13" t="s">
        <v>11</v>
      </c>
      <c r="G965">
        <v>114</v>
      </c>
      <c r="H965" t="s">
        <v>2022</v>
      </c>
      <c r="I965" t="s">
        <v>2023</v>
      </c>
      <c r="J965">
        <v>1299304800</v>
      </c>
      <c r="K965">
        <v>1299823200</v>
      </c>
      <c r="L965" s="20">
        <f t="shared" si="339"/>
        <v>40607.25</v>
      </c>
      <c r="M965" s="20">
        <f t="shared" si="355"/>
        <v>40613.25</v>
      </c>
      <c r="N965" t="b">
        <v>0</v>
      </c>
      <c r="O965" t="b">
        <v>1</v>
      </c>
      <c r="P965" t="s">
        <v>2025</v>
      </c>
      <c r="Q965" s="8">
        <f t="shared" si="354"/>
        <v>0.84694915254237291</v>
      </c>
      <c r="R965" s="14">
        <f t="shared" si="351"/>
        <v>43.83</v>
      </c>
      <c r="S965" s="16" t="str">
        <f>LEFT(P965,11)</f>
        <v>photography</v>
      </c>
      <c r="T965" s="16" t="str">
        <f>_xlfn.TEXTAFTER(P965,"/",1,1,1)</f>
        <v>photography books</v>
      </c>
    </row>
    <row r="966" spans="1:20">
      <c r="A966">
        <v>964</v>
      </c>
      <c r="B966" t="s">
        <v>1319</v>
      </c>
      <c r="C966" s="3" t="s">
        <v>1320</v>
      </c>
      <c r="D966">
        <v>3700</v>
      </c>
      <c r="E966">
        <v>13164</v>
      </c>
      <c r="F966" s="13" t="s">
        <v>8</v>
      </c>
      <c r="G966">
        <v>155</v>
      </c>
      <c r="H966" t="s">
        <v>2000</v>
      </c>
      <c r="I966" t="s">
        <v>2001</v>
      </c>
      <c r="J966">
        <v>1431320400</v>
      </c>
      <c r="K966">
        <v>1431752400</v>
      </c>
      <c r="L966" s="20">
        <f t="shared" si="339"/>
        <v>42135.208333333328</v>
      </c>
      <c r="M966" s="20">
        <f t="shared" si="355"/>
        <v>42140.208333333328</v>
      </c>
      <c r="N966" t="b">
        <v>0</v>
      </c>
      <c r="O966" t="b">
        <v>0</v>
      </c>
      <c r="P966" t="s">
        <v>2006</v>
      </c>
      <c r="Q966" s="8">
        <f t="shared" si="354"/>
        <v>3.5578378378378379</v>
      </c>
      <c r="R966" s="14">
        <f t="shared" si="351"/>
        <v>84.93</v>
      </c>
      <c r="S966" s="16" t="str">
        <f>LEFT(P966,7)</f>
        <v>theater</v>
      </c>
      <c r="T966" s="16" t="str">
        <f>_xlfn.TEXTAFTER(P966,"/",1,1,1)</f>
        <v>plays</v>
      </c>
    </row>
    <row r="967" spans="1:20">
      <c r="A967">
        <v>965</v>
      </c>
      <c r="B967" t="s">
        <v>1254</v>
      </c>
      <c r="C967" s="3" t="s">
        <v>1255</v>
      </c>
      <c r="D967">
        <v>2200</v>
      </c>
      <c r="E967">
        <v>8501</v>
      </c>
      <c r="F967" s="13" t="s">
        <v>8</v>
      </c>
      <c r="G967">
        <v>207</v>
      </c>
      <c r="H967" t="s">
        <v>2009</v>
      </c>
      <c r="I967" t="s">
        <v>2010</v>
      </c>
      <c r="J967">
        <v>1264399200</v>
      </c>
      <c r="K967">
        <v>1267855200</v>
      </c>
      <c r="L967" s="20">
        <f t="shared" si="339"/>
        <v>40203.25</v>
      </c>
      <c r="M967" s="20">
        <f t="shared" si="355"/>
        <v>40243.25</v>
      </c>
      <c r="N967" t="b">
        <v>0</v>
      </c>
      <c r="O967" t="b">
        <v>0</v>
      </c>
      <c r="P967" t="s">
        <v>2002</v>
      </c>
      <c r="Q967" s="8">
        <f t="shared" si="354"/>
        <v>3.8640909090909092</v>
      </c>
      <c r="R967" s="14">
        <f t="shared" si="351"/>
        <v>41.07</v>
      </c>
      <c r="S967" s="16" t="str">
        <f>LEFT(P967,5)</f>
        <v>music</v>
      </c>
      <c r="T967" s="16" t="str">
        <f>_xlfn.TEXTAFTER(P967,"/",1)</f>
        <v>rock</v>
      </c>
    </row>
    <row r="968" spans="1:20">
      <c r="A968">
        <v>966</v>
      </c>
      <c r="B968" t="s">
        <v>400</v>
      </c>
      <c r="C968" s="3" t="s">
        <v>402</v>
      </c>
      <c r="D968">
        <v>1700</v>
      </c>
      <c r="E968">
        <v>13468</v>
      </c>
      <c r="F968" s="13" t="s">
        <v>8</v>
      </c>
      <c r="G968">
        <v>245</v>
      </c>
      <c r="H968" t="s">
        <v>2000</v>
      </c>
      <c r="I968" t="s">
        <v>2001</v>
      </c>
      <c r="J968">
        <v>1497502800</v>
      </c>
      <c r="K968">
        <v>1497675600</v>
      </c>
      <c r="L968" s="20">
        <f t="shared" si="339"/>
        <v>42901.208333333328</v>
      </c>
      <c r="M968" s="20">
        <f t="shared" si="355"/>
        <v>42903.208333333328</v>
      </c>
      <c r="N968" t="b">
        <v>0</v>
      </c>
      <c r="O968" t="b">
        <v>0</v>
      </c>
      <c r="P968" t="s">
        <v>2006</v>
      </c>
      <c r="Q968" s="8">
        <f t="shared" si="354"/>
        <v>7.9223529411764702</v>
      </c>
      <c r="R968" s="14">
        <f t="shared" si="351"/>
        <v>54.97</v>
      </c>
      <c r="S968" s="16" t="str">
        <f>LEFT(P968,7)</f>
        <v>theater</v>
      </c>
      <c r="T968" s="16" t="str">
        <f>_xlfn.TEXTAFTER(P968,"/",1,1,1)</f>
        <v>plays</v>
      </c>
    </row>
    <row r="969" spans="1:20">
      <c r="A969">
        <v>967</v>
      </c>
      <c r="B969" t="s">
        <v>785</v>
      </c>
      <c r="C969" s="3" t="s">
        <v>786</v>
      </c>
      <c r="D969">
        <v>88400</v>
      </c>
      <c r="E969">
        <v>121138</v>
      </c>
      <c r="F969" s="13" t="s">
        <v>8</v>
      </c>
      <c r="G969">
        <v>1573</v>
      </c>
      <c r="H969" t="s">
        <v>2000</v>
      </c>
      <c r="I969" t="s">
        <v>2001</v>
      </c>
      <c r="J969">
        <v>1333688400</v>
      </c>
      <c r="K969">
        <v>1336885200</v>
      </c>
      <c r="L969" s="20">
        <f t="shared" si="339"/>
        <v>41005.208333333336</v>
      </c>
      <c r="M969" s="20">
        <f t="shared" si="355"/>
        <v>41042.208333333336</v>
      </c>
      <c r="N969" t="b">
        <v>0</v>
      </c>
      <c r="O969" t="b">
        <v>0</v>
      </c>
      <c r="P969" t="s">
        <v>2032</v>
      </c>
      <c r="Q969" s="8">
        <f t="shared" si="354"/>
        <v>1.3703393665158372</v>
      </c>
      <c r="R969" s="14">
        <f t="shared" si="351"/>
        <v>77.010000000000005</v>
      </c>
      <c r="S969" s="16" t="str">
        <f>LEFT(P969,5)</f>
        <v>music</v>
      </c>
      <c r="T969" s="16" t="str">
        <f>_xlfn.TEXTAFTER(P969,"/",1)</f>
        <v>world music</v>
      </c>
    </row>
    <row r="970" spans="1:20" ht="31.5">
      <c r="A970">
        <v>968</v>
      </c>
      <c r="B970" t="s">
        <v>612</v>
      </c>
      <c r="C970" s="3" t="s">
        <v>613</v>
      </c>
      <c r="D970">
        <v>2400</v>
      </c>
      <c r="E970">
        <v>8117</v>
      </c>
      <c r="F970" s="13" t="s">
        <v>8</v>
      </c>
      <c r="G970">
        <v>114</v>
      </c>
      <c r="H970" t="s">
        <v>2000</v>
      </c>
      <c r="I970" t="s">
        <v>2001</v>
      </c>
      <c r="J970">
        <v>1293861600</v>
      </c>
      <c r="K970">
        <v>1295157600</v>
      </c>
      <c r="L970" s="20">
        <f t="shared" si="339"/>
        <v>40544.25</v>
      </c>
      <c r="M970" s="20">
        <f t="shared" si="355"/>
        <v>40559.25</v>
      </c>
      <c r="N970" t="b">
        <v>0</v>
      </c>
      <c r="O970" t="b">
        <v>0</v>
      </c>
      <c r="P970" s="16" t="s">
        <v>1999</v>
      </c>
      <c r="Q970" s="8">
        <f t="shared" si="354"/>
        <v>3.3820833333333336</v>
      </c>
      <c r="R970" s="14">
        <f t="shared" si="351"/>
        <v>71.2</v>
      </c>
      <c r="S970" s="16" t="str">
        <f>LEFT(P970,4)</f>
        <v>food</v>
      </c>
      <c r="T970" s="16" t="str">
        <f>RIGHT(P970,11)</f>
        <v>food trucks</v>
      </c>
    </row>
    <row r="971" spans="1:20">
      <c r="A971">
        <v>969</v>
      </c>
      <c r="B971" t="s">
        <v>1011</v>
      </c>
      <c r="C971" s="3" t="s">
        <v>1012</v>
      </c>
      <c r="D971">
        <v>7900</v>
      </c>
      <c r="E971">
        <v>8550</v>
      </c>
      <c r="F971" s="13" t="s">
        <v>8</v>
      </c>
      <c r="G971">
        <v>93</v>
      </c>
      <c r="H971" t="s">
        <v>2000</v>
      </c>
      <c r="I971" t="s">
        <v>2001</v>
      </c>
      <c r="J971">
        <v>1576994400</v>
      </c>
      <c r="K971">
        <v>1577599200</v>
      </c>
      <c r="L971" s="20">
        <f t="shared" si="339"/>
        <v>43821.25</v>
      </c>
      <c r="M971" s="20">
        <f t="shared" si="355"/>
        <v>43828.25</v>
      </c>
      <c r="N971" t="b">
        <v>0</v>
      </c>
      <c r="O971" t="b">
        <v>0</v>
      </c>
      <c r="P971" t="s">
        <v>2006</v>
      </c>
      <c r="Q971" s="8">
        <f t="shared" si="354"/>
        <v>1.0822784810126582</v>
      </c>
      <c r="R971" s="14">
        <f t="shared" si="351"/>
        <v>91.94</v>
      </c>
      <c r="S971" s="16" t="str">
        <f t="shared" ref="S971:S972" si="356">LEFT(P971,7)</f>
        <v>theater</v>
      </c>
      <c r="T971" s="16" t="str">
        <f t="shared" ref="T971:T972" si="357">_xlfn.TEXTAFTER(P971,"/",1,1,1)</f>
        <v>plays</v>
      </c>
    </row>
    <row r="972" spans="1:20" ht="31.5">
      <c r="A972">
        <v>970</v>
      </c>
      <c r="B972" t="s">
        <v>596</v>
      </c>
      <c r="C972" s="3" t="s">
        <v>597</v>
      </c>
      <c r="D972">
        <v>94900</v>
      </c>
      <c r="E972">
        <v>57659</v>
      </c>
      <c r="F972" s="13" t="s">
        <v>11</v>
      </c>
      <c r="G972">
        <v>594</v>
      </c>
      <c r="H972" t="s">
        <v>2000</v>
      </c>
      <c r="I972" t="s">
        <v>2001</v>
      </c>
      <c r="J972">
        <v>1304917200</v>
      </c>
      <c r="K972">
        <v>1305003600</v>
      </c>
      <c r="L972" s="20">
        <f t="shared" si="339"/>
        <v>40672.208333333336</v>
      </c>
      <c r="M972" s="20">
        <f t="shared" si="355"/>
        <v>40673.208333333336</v>
      </c>
      <c r="N972" t="b">
        <v>0</v>
      </c>
      <c r="O972" t="b">
        <v>0</v>
      </c>
      <c r="P972" t="s">
        <v>2006</v>
      </c>
      <c r="Q972" s="8">
        <f t="shared" si="354"/>
        <v>0.60757639620653314</v>
      </c>
      <c r="R972" s="14">
        <f t="shared" si="351"/>
        <v>97.07</v>
      </c>
      <c r="S972" s="16" t="str">
        <f t="shared" si="356"/>
        <v>theater</v>
      </c>
      <c r="T972" s="16" t="str">
        <f t="shared" si="357"/>
        <v>plays</v>
      </c>
    </row>
    <row r="973" spans="1:20">
      <c r="A973">
        <v>971</v>
      </c>
      <c r="B973" t="s">
        <v>576</v>
      </c>
      <c r="C973" s="3" t="s">
        <v>577</v>
      </c>
      <c r="D973">
        <v>5100</v>
      </c>
      <c r="E973">
        <v>1414</v>
      </c>
      <c r="F973" s="13" t="s">
        <v>11</v>
      </c>
      <c r="G973">
        <v>24</v>
      </c>
      <c r="H973" t="s">
        <v>2000</v>
      </c>
      <c r="I973" t="s">
        <v>2001</v>
      </c>
      <c r="J973">
        <v>1381208400</v>
      </c>
      <c r="K973">
        <v>1381726800</v>
      </c>
      <c r="L973" s="20">
        <f t="shared" si="339"/>
        <v>41555.208333333336</v>
      </c>
      <c r="M973" s="20">
        <f t="shared" si="355"/>
        <v>41561.208333333336</v>
      </c>
      <c r="N973" t="b">
        <v>0</v>
      </c>
      <c r="O973" t="b">
        <v>0</v>
      </c>
      <c r="P973" t="s">
        <v>2030</v>
      </c>
      <c r="Q973" s="8">
        <f t="shared" si="354"/>
        <v>0.27725490196078434</v>
      </c>
      <c r="R973" s="14">
        <f t="shared" si="351"/>
        <v>58.92</v>
      </c>
      <c r="S973" s="18" t="str">
        <f>LEFT(P973,12)</f>
        <v>film &amp; video</v>
      </c>
      <c r="T973" s="16" t="str">
        <f>_xlfn.TEXTAFTER(P973,"/",,TRUE,TRUE)</f>
        <v>television</v>
      </c>
    </row>
    <row r="974" spans="1:20" ht="31.5">
      <c r="A974">
        <v>972</v>
      </c>
      <c r="B974" t="s">
        <v>1577</v>
      </c>
      <c r="C974" s="3" t="s">
        <v>1578</v>
      </c>
      <c r="D974">
        <v>42700</v>
      </c>
      <c r="E974">
        <v>97524</v>
      </c>
      <c r="F974" s="13" t="s">
        <v>8</v>
      </c>
      <c r="G974">
        <v>1681</v>
      </c>
      <c r="H974" t="s">
        <v>2000</v>
      </c>
      <c r="I974" t="s">
        <v>2001</v>
      </c>
      <c r="J974">
        <v>1401685200</v>
      </c>
      <c r="K974">
        <v>1402462800</v>
      </c>
      <c r="L974" s="20">
        <f t="shared" si="339"/>
        <v>41792.208333333336</v>
      </c>
      <c r="M974" s="20">
        <f t="shared" si="355"/>
        <v>41801.208333333336</v>
      </c>
      <c r="N974" t="b">
        <v>0</v>
      </c>
      <c r="O974" t="b">
        <v>1</v>
      </c>
      <c r="P974" t="s">
        <v>2005</v>
      </c>
      <c r="Q974" s="8">
        <f t="shared" si="354"/>
        <v>2.283934426229508</v>
      </c>
      <c r="R974" s="14">
        <f t="shared" si="351"/>
        <v>58.02</v>
      </c>
      <c r="S974" s="16" t="str">
        <f>LEFT(P974,10)</f>
        <v>technology</v>
      </c>
      <c r="T974" s="16" t="str">
        <f>_xlfn.TEXTAFTER(P974,"/",1,1,1)</f>
        <v>web</v>
      </c>
    </row>
    <row r="975" spans="1:20">
      <c r="A975">
        <v>973</v>
      </c>
      <c r="B975" t="s">
        <v>733</v>
      </c>
      <c r="C975" s="3" t="s">
        <v>734</v>
      </c>
      <c r="D975">
        <v>121100</v>
      </c>
      <c r="E975">
        <v>26176</v>
      </c>
      <c r="F975" s="13" t="s">
        <v>11</v>
      </c>
      <c r="G975">
        <v>252</v>
      </c>
      <c r="H975" t="s">
        <v>2000</v>
      </c>
      <c r="I975" t="s">
        <v>2001</v>
      </c>
      <c r="J975">
        <v>1291960800</v>
      </c>
      <c r="K975">
        <v>1292133600</v>
      </c>
      <c r="L975" s="20">
        <f t="shared" si="339"/>
        <v>40522.25</v>
      </c>
      <c r="M975" s="20">
        <f t="shared" si="355"/>
        <v>40524.25</v>
      </c>
      <c r="N975" t="b">
        <v>0</v>
      </c>
      <c r="O975" t="b">
        <v>1</v>
      </c>
      <c r="P975" t="s">
        <v>2006</v>
      </c>
      <c r="Q975" s="8">
        <f t="shared" si="354"/>
        <v>0.21615194054500414</v>
      </c>
      <c r="R975" s="14">
        <f t="shared" si="351"/>
        <v>103.87</v>
      </c>
      <c r="S975" s="16" t="str">
        <f>LEFT(P975,7)</f>
        <v>theater</v>
      </c>
      <c r="T975" s="16" t="str">
        <f>_xlfn.TEXTAFTER(P975,"/",1,1,1)</f>
        <v>plays</v>
      </c>
    </row>
    <row r="976" spans="1:20">
      <c r="A976">
        <v>974</v>
      </c>
      <c r="B976" t="s">
        <v>1738</v>
      </c>
      <c r="C976" s="3" t="s">
        <v>1739</v>
      </c>
      <c r="D976">
        <v>800</v>
      </c>
      <c r="E976">
        <v>2991</v>
      </c>
      <c r="F976" s="13" t="s">
        <v>8</v>
      </c>
      <c r="G976">
        <v>32</v>
      </c>
      <c r="H976" t="s">
        <v>2000</v>
      </c>
      <c r="I976" t="s">
        <v>2001</v>
      </c>
      <c r="J976">
        <v>1368853200</v>
      </c>
      <c r="K976">
        <v>1368939600</v>
      </c>
      <c r="L976" s="20">
        <f t="shared" si="339"/>
        <v>41412.208333333336</v>
      </c>
      <c r="M976" s="20">
        <f t="shared" si="355"/>
        <v>41413.208333333336</v>
      </c>
      <c r="N976" t="b">
        <v>0</v>
      </c>
      <c r="O976" t="b">
        <v>0</v>
      </c>
      <c r="P976" t="s">
        <v>2014</v>
      </c>
      <c r="Q976" s="8">
        <f t="shared" si="354"/>
        <v>3.73875</v>
      </c>
      <c r="R976" s="14">
        <f t="shared" si="351"/>
        <v>93.47</v>
      </c>
      <c r="S976" s="16" t="str">
        <f>LEFT(P976,5)</f>
        <v>music</v>
      </c>
      <c r="T976" s="16" t="str">
        <f>_xlfn.TEXTAFTER(P976,"/",1)</f>
        <v>indie rock</v>
      </c>
    </row>
    <row r="977" spans="1:20">
      <c r="A977">
        <v>975</v>
      </c>
      <c r="B977" t="s">
        <v>64</v>
      </c>
      <c r="C977" s="3" t="s">
        <v>65</v>
      </c>
      <c r="D977">
        <v>5400</v>
      </c>
      <c r="E977">
        <v>8366</v>
      </c>
      <c r="F977" s="13" t="s">
        <v>8</v>
      </c>
      <c r="G977">
        <v>135</v>
      </c>
      <c r="H977" t="s">
        <v>2000</v>
      </c>
      <c r="I977" t="s">
        <v>2001</v>
      </c>
      <c r="J977">
        <v>1448776800</v>
      </c>
      <c r="K977">
        <v>1452146400</v>
      </c>
      <c r="L977" s="20">
        <f t="shared" si="339"/>
        <v>42337.25</v>
      </c>
      <c r="M977" s="20">
        <f t="shared" si="355"/>
        <v>42376.25</v>
      </c>
      <c r="N977" t="b">
        <v>0</v>
      </c>
      <c r="O977" t="b">
        <v>1</v>
      </c>
      <c r="P977" t="s">
        <v>2006</v>
      </c>
      <c r="Q977" s="8">
        <f t="shared" si="354"/>
        <v>1.5492592592592593</v>
      </c>
      <c r="R977" s="14">
        <f t="shared" si="351"/>
        <v>61.97</v>
      </c>
      <c r="S977" s="16" t="str">
        <f t="shared" ref="S977:S978" si="358">LEFT(P977,7)</f>
        <v>theater</v>
      </c>
      <c r="T977" s="16" t="str">
        <f t="shared" ref="T977:T978" si="359">_xlfn.TEXTAFTER(P977,"/",1,1,1)</f>
        <v>plays</v>
      </c>
    </row>
    <row r="978" spans="1:20" ht="31.5">
      <c r="A978">
        <v>976</v>
      </c>
      <c r="B978" t="s">
        <v>795</v>
      </c>
      <c r="C978" s="3" t="s">
        <v>796</v>
      </c>
      <c r="D978">
        <v>4000</v>
      </c>
      <c r="E978">
        <v>12886</v>
      </c>
      <c r="F978" s="13" t="s">
        <v>8</v>
      </c>
      <c r="G978">
        <v>140</v>
      </c>
      <c r="H978" t="s">
        <v>2000</v>
      </c>
      <c r="I978" t="s">
        <v>2001</v>
      </c>
      <c r="J978">
        <v>1296194400</v>
      </c>
      <c r="K978">
        <v>1296712800</v>
      </c>
      <c r="L978" s="20">
        <f t="shared" si="339"/>
        <v>40571.25</v>
      </c>
      <c r="M978" s="20">
        <f t="shared" si="355"/>
        <v>40577.25</v>
      </c>
      <c r="N978" t="b">
        <v>0</v>
      </c>
      <c r="O978" t="b">
        <v>1</v>
      </c>
      <c r="P978" t="s">
        <v>2006</v>
      </c>
      <c r="Q978" s="8">
        <f t="shared" si="354"/>
        <v>3.2214999999999998</v>
      </c>
      <c r="R978" s="14">
        <f t="shared" si="351"/>
        <v>92.04</v>
      </c>
      <c r="S978" s="16" t="str">
        <f t="shared" si="358"/>
        <v>theater</v>
      </c>
      <c r="T978" s="16" t="str">
        <f t="shared" si="359"/>
        <v>plays</v>
      </c>
    </row>
    <row r="979" spans="1:20" s="2" customFormat="1">
      <c r="A979" s="2">
        <v>977</v>
      </c>
      <c r="B979" s="2" t="s">
        <v>840</v>
      </c>
      <c r="C979" s="9" t="s">
        <v>842</v>
      </c>
      <c r="D979" s="2">
        <v>7000</v>
      </c>
      <c r="E979" s="2">
        <v>5177</v>
      </c>
      <c r="F979" s="13" t="s">
        <v>11</v>
      </c>
      <c r="G979" s="2">
        <v>67</v>
      </c>
      <c r="H979" s="2" t="s">
        <v>2000</v>
      </c>
      <c r="I979" s="2" t="s">
        <v>2001</v>
      </c>
      <c r="J979" s="2">
        <v>1517983200</v>
      </c>
      <c r="K979" s="2">
        <v>1520748000</v>
      </c>
      <c r="L979" s="20">
        <f t="shared" si="339"/>
        <v>43138.25</v>
      </c>
      <c r="M979" s="20">
        <f t="shared" si="355"/>
        <v>43170.25</v>
      </c>
      <c r="N979" s="2" t="b">
        <v>0</v>
      </c>
      <c r="O979" s="2" t="b">
        <v>0</v>
      </c>
      <c r="P979" s="17" t="s">
        <v>1999</v>
      </c>
      <c r="Q979" s="10">
        <f t="shared" si="354"/>
        <v>0.73957142857142855</v>
      </c>
      <c r="R979" s="14">
        <f t="shared" si="351"/>
        <v>77.27</v>
      </c>
      <c r="S979" s="16" t="str">
        <f>LEFT(P979,4)</f>
        <v>food</v>
      </c>
      <c r="T979" s="16" t="str">
        <f>RIGHT(P979,11)</f>
        <v>food trucks</v>
      </c>
    </row>
    <row r="980" spans="1:20">
      <c r="A980">
        <v>978</v>
      </c>
      <c r="B980" t="s">
        <v>72</v>
      </c>
      <c r="C980" s="3" t="s">
        <v>73</v>
      </c>
      <c r="D980">
        <v>1000</v>
      </c>
      <c r="E980">
        <v>8641</v>
      </c>
      <c r="F980" s="13" t="s">
        <v>8</v>
      </c>
      <c r="G980">
        <v>92</v>
      </c>
      <c r="H980" t="s">
        <v>2000</v>
      </c>
      <c r="I980" t="s">
        <v>2001</v>
      </c>
      <c r="J980">
        <v>1478930400</v>
      </c>
      <c r="K980">
        <v>1480831200</v>
      </c>
      <c r="L980" s="20">
        <f t="shared" si="339"/>
        <v>42686.25</v>
      </c>
      <c r="M980" s="20">
        <f t="shared" si="355"/>
        <v>42708.25</v>
      </c>
      <c r="N980" t="b">
        <v>0</v>
      </c>
      <c r="O980" t="b">
        <v>0</v>
      </c>
      <c r="P980" t="s">
        <v>2018</v>
      </c>
      <c r="Q980" s="8">
        <f t="shared" si="354"/>
        <v>8.641</v>
      </c>
      <c r="R980" s="14">
        <f t="shared" si="351"/>
        <v>93.92</v>
      </c>
      <c r="S980" s="16" t="str">
        <f>LEFT(P980,5)</f>
        <v>games</v>
      </c>
      <c r="T980" s="16" t="str">
        <f>_xlfn.TEXTAFTER(P980,"/",1,TRUE,TRUE)</f>
        <v>video games</v>
      </c>
    </row>
    <row r="981" spans="1:20">
      <c r="A981">
        <v>979</v>
      </c>
      <c r="B981" t="s">
        <v>1903</v>
      </c>
      <c r="C981" s="3" t="s">
        <v>1904</v>
      </c>
      <c r="D981">
        <v>60200</v>
      </c>
      <c r="E981">
        <v>86244</v>
      </c>
      <c r="F981" s="13" t="s">
        <v>8</v>
      </c>
      <c r="G981">
        <v>1015</v>
      </c>
      <c r="H981" t="s">
        <v>2009</v>
      </c>
      <c r="I981" t="s">
        <v>2010</v>
      </c>
      <c r="J981">
        <v>1426395600</v>
      </c>
      <c r="K981">
        <v>1426914000</v>
      </c>
      <c r="L981" s="20">
        <f t="shared" si="339"/>
        <v>42078.208333333328</v>
      </c>
      <c r="M981" s="20">
        <f t="shared" si="355"/>
        <v>42084.208333333328</v>
      </c>
      <c r="N981" t="b">
        <v>0</v>
      </c>
      <c r="O981" t="b">
        <v>0</v>
      </c>
      <c r="P981" t="s">
        <v>2006</v>
      </c>
      <c r="Q981" s="8">
        <f t="shared" si="354"/>
        <v>1.432624584717608</v>
      </c>
      <c r="R981" s="14">
        <f t="shared" si="351"/>
        <v>84.97</v>
      </c>
      <c r="S981" s="16" t="str">
        <f>LEFT(P981,7)</f>
        <v>theater</v>
      </c>
      <c r="T981" s="16" t="str">
        <f>_xlfn.TEXTAFTER(P981,"/",1,1,1)</f>
        <v>plays</v>
      </c>
    </row>
    <row r="982" spans="1:20">
      <c r="A982">
        <v>980</v>
      </c>
      <c r="B982" t="s">
        <v>799</v>
      </c>
      <c r="C982" s="3" t="s">
        <v>800</v>
      </c>
      <c r="D982">
        <v>195200</v>
      </c>
      <c r="E982">
        <v>78630</v>
      </c>
      <c r="F982" s="13" t="s">
        <v>11</v>
      </c>
      <c r="G982">
        <v>742</v>
      </c>
      <c r="H982" t="s">
        <v>2000</v>
      </c>
      <c r="I982" t="s">
        <v>2001</v>
      </c>
      <c r="J982">
        <v>1446181200</v>
      </c>
      <c r="K982">
        <v>1446616800</v>
      </c>
      <c r="L982" s="20">
        <f t="shared" si="339"/>
        <v>42307.208333333328</v>
      </c>
      <c r="M982" s="20">
        <f t="shared" si="355"/>
        <v>42312.25</v>
      </c>
      <c r="N982" t="b">
        <v>1</v>
      </c>
      <c r="O982" t="b">
        <v>0</v>
      </c>
      <c r="P982" t="s">
        <v>2016</v>
      </c>
      <c r="Q982" s="8">
        <f t="shared" si="354"/>
        <v>0.40281762295081969</v>
      </c>
      <c r="R982" s="14">
        <f t="shared" si="351"/>
        <v>105.97</v>
      </c>
      <c r="S982" s="16" t="str">
        <f>LEFT(P982,10)</f>
        <v>publishing</v>
      </c>
      <c r="T982" s="16" t="str">
        <f>_xlfn.TEXTAFTER(P982,"/",1,1,1)</f>
        <v>nonfiction</v>
      </c>
    </row>
    <row r="983" spans="1:20">
      <c r="A983">
        <v>981</v>
      </c>
      <c r="B983" t="s">
        <v>443</v>
      </c>
      <c r="C983" s="3" t="s">
        <v>444</v>
      </c>
      <c r="D983">
        <v>6700</v>
      </c>
      <c r="E983">
        <v>11941</v>
      </c>
      <c r="F983" s="13" t="s">
        <v>8</v>
      </c>
      <c r="G983">
        <v>323</v>
      </c>
      <c r="H983" t="s">
        <v>2000</v>
      </c>
      <c r="I983" t="s">
        <v>2001</v>
      </c>
      <c r="J983">
        <v>1514181600</v>
      </c>
      <c r="K983">
        <v>1517032800</v>
      </c>
      <c r="L983" s="20">
        <f t="shared" si="339"/>
        <v>43094.25</v>
      </c>
      <c r="M983" s="20">
        <f t="shared" si="355"/>
        <v>43127.25</v>
      </c>
      <c r="N983" t="b">
        <v>0</v>
      </c>
      <c r="O983" t="b">
        <v>0</v>
      </c>
      <c r="P983" t="s">
        <v>2005</v>
      </c>
      <c r="Q983" s="8">
        <f t="shared" si="354"/>
        <v>1.7822388059701493</v>
      </c>
      <c r="R983" s="14">
        <f t="shared" si="351"/>
        <v>36.97</v>
      </c>
      <c r="S983" s="16" t="str">
        <f>LEFT(P983,10)</f>
        <v>technology</v>
      </c>
      <c r="T983" s="16" t="str">
        <f>_xlfn.TEXTAFTER(P983,"/",1,1,1)</f>
        <v>web</v>
      </c>
    </row>
    <row r="984" spans="1:20">
      <c r="A984">
        <v>982</v>
      </c>
      <c r="B984" t="s">
        <v>543</v>
      </c>
      <c r="C984" s="3" t="s">
        <v>544</v>
      </c>
      <c r="D984">
        <v>7200</v>
      </c>
      <c r="E984">
        <v>6115</v>
      </c>
      <c r="F984" s="13" t="s">
        <v>11</v>
      </c>
      <c r="G984">
        <v>75</v>
      </c>
      <c r="H984" t="s">
        <v>2000</v>
      </c>
      <c r="I984" t="s">
        <v>2001</v>
      </c>
      <c r="J984">
        <v>1311051600</v>
      </c>
      <c r="K984">
        <v>1311224400</v>
      </c>
      <c r="L984" s="20">
        <f t="shared" si="339"/>
        <v>40743.208333333336</v>
      </c>
      <c r="M984" s="20">
        <f t="shared" si="355"/>
        <v>40745.208333333336</v>
      </c>
      <c r="N984" t="b">
        <v>0</v>
      </c>
      <c r="O984" t="b">
        <v>1</v>
      </c>
      <c r="P984" t="s">
        <v>2011</v>
      </c>
      <c r="Q984" s="8">
        <f t="shared" si="354"/>
        <v>0.84930555555555554</v>
      </c>
      <c r="R984" s="14">
        <f t="shared" si="351"/>
        <v>81.53</v>
      </c>
      <c r="S984" s="18" t="str">
        <f t="shared" ref="S984:S985" si="360">LEFT(P984,12)</f>
        <v>film &amp; video</v>
      </c>
      <c r="T984" s="16" t="str">
        <f t="shared" ref="T984:T985" si="361">_xlfn.TEXTAFTER(P984,"/",,TRUE,TRUE)</f>
        <v>documentary</v>
      </c>
    </row>
    <row r="985" spans="1:20">
      <c r="A985">
        <v>983</v>
      </c>
      <c r="B985" t="s">
        <v>117</v>
      </c>
      <c r="C985" s="3" t="s">
        <v>118</v>
      </c>
      <c r="D985">
        <v>129100</v>
      </c>
      <c r="E985">
        <v>188404</v>
      </c>
      <c r="F985" s="13" t="s">
        <v>8</v>
      </c>
      <c r="G985">
        <v>2326</v>
      </c>
      <c r="H985" t="s">
        <v>2000</v>
      </c>
      <c r="I985" t="s">
        <v>2001</v>
      </c>
      <c r="J985">
        <v>1564894800</v>
      </c>
      <c r="K985">
        <v>1566190800</v>
      </c>
      <c r="L985" s="20">
        <f t="shared" si="339"/>
        <v>43681.208333333328</v>
      </c>
      <c r="M985" s="20">
        <f t="shared" si="355"/>
        <v>43696.208333333328</v>
      </c>
      <c r="N985" t="b">
        <v>0</v>
      </c>
      <c r="O985" t="b">
        <v>0</v>
      </c>
      <c r="P985" t="s">
        <v>2011</v>
      </c>
      <c r="Q985" s="8">
        <f t="shared" si="354"/>
        <v>1.4593648334624323</v>
      </c>
      <c r="R985" s="14">
        <f t="shared" si="351"/>
        <v>81</v>
      </c>
      <c r="S985" s="18" t="str">
        <f t="shared" si="360"/>
        <v>film &amp; video</v>
      </c>
      <c r="T985" s="16" t="str">
        <f t="shared" si="361"/>
        <v>documentary</v>
      </c>
    </row>
    <row r="986" spans="1:20" ht="31.5">
      <c r="A986">
        <v>984</v>
      </c>
      <c r="B986" t="s">
        <v>987</v>
      </c>
      <c r="C986" s="3" t="s">
        <v>988</v>
      </c>
      <c r="D986">
        <v>6500</v>
      </c>
      <c r="E986">
        <v>9910</v>
      </c>
      <c r="F986" s="13" t="s">
        <v>8</v>
      </c>
      <c r="G986">
        <v>381</v>
      </c>
      <c r="H986" t="s">
        <v>2000</v>
      </c>
      <c r="I986" t="s">
        <v>2001</v>
      </c>
      <c r="J986">
        <v>1567918800</v>
      </c>
      <c r="K986">
        <v>1570165200</v>
      </c>
      <c r="L986" s="20">
        <f t="shared" si="339"/>
        <v>43716.208333333328</v>
      </c>
      <c r="M986" s="20">
        <f t="shared" si="355"/>
        <v>43742.208333333328</v>
      </c>
      <c r="N986" t="b">
        <v>0</v>
      </c>
      <c r="O986" t="b">
        <v>0</v>
      </c>
      <c r="P986" t="s">
        <v>2006</v>
      </c>
      <c r="Q986" s="8">
        <f t="shared" si="354"/>
        <v>1.5246153846153847</v>
      </c>
      <c r="R986" s="14">
        <f t="shared" si="351"/>
        <v>26.01</v>
      </c>
      <c r="S986" s="16" t="str">
        <f>LEFT(P986,7)</f>
        <v>theater</v>
      </c>
      <c r="T986" s="16" t="str">
        <f>_xlfn.TEXTAFTER(P986,"/",1,1,1)</f>
        <v>plays</v>
      </c>
    </row>
    <row r="987" spans="1:20">
      <c r="A987">
        <v>985</v>
      </c>
      <c r="B987" t="s">
        <v>995</v>
      </c>
      <c r="C987" s="3" t="s">
        <v>996</v>
      </c>
      <c r="D987">
        <v>170600</v>
      </c>
      <c r="E987">
        <v>114523</v>
      </c>
      <c r="F987" s="13" t="s">
        <v>11</v>
      </c>
      <c r="G987">
        <v>4405</v>
      </c>
      <c r="H987" t="s">
        <v>2000</v>
      </c>
      <c r="I987" t="s">
        <v>2001</v>
      </c>
      <c r="J987">
        <v>1386309600</v>
      </c>
      <c r="K987">
        <v>1388556000</v>
      </c>
      <c r="L987" s="20">
        <f t="shared" si="339"/>
        <v>41614.25</v>
      </c>
      <c r="M987" s="20">
        <f t="shared" si="355"/>
        <v>41640.25</v>
      </c>
      <c r="N987" t="b">
        <v>0</v>
      </c>
      <c r="O987" t="b">
        <v>1</v>
      </c>
      <c r="P987" t="s">
        <v>2002</v>
      </c>
      <c r="Q987" s="8">
        <f t="shared" si="354"/>
        <v>0.67129542790152408</v>
      </c>
      <c r="R987" s="14">
        <f t="shared" si="351"/>
        <v>26</v>
      </c>
      <c r="S987" s="16" t="str">
        <f t="shared" ref="S987:S988" si="362">LEFT(P987,5)</f>
        <v>music</v>
      </c>
      <c r="T987" s="16" t="str">
        <f t="shared" ref="T987:T988" si="363">_xlfn.TEXTAFTER(P987,"/",1)</f>
        <v>rock</v>
      </c>
    </row>
    <row r="988" spans="1:20">
      <c r="A988">
        <v>986</v>
      </c>
      <c r="B988" t="s">
        <v>282</v>
      </c>
      <c r="C988" s="3" t="s">
        <v>283</v>
      </c>
      <c r="D988">
        <v>7800</v>
      </c>
      <c r="E988">
        <v>3144</v>
      </c>
      <c r="F988" s="13" t="s">
        <v>11</v>
      </c>
      <c r="G988">
        <v>92</v>
      </c>
      <c r="H988" t="s">
        <v>2000</v>
      </c>
      <c r="I988" t="s">
        <v>2001</v>
      </c>
      <c r="J988">
        <v>1301979600</v>
      </c>
      <c r="K988">
        <v>1303189200</v>
      </c>
      <c r="L988" s="20">
        <f t="shared" si="339"/>
        <v>40638.208333333336</v>
      </c>
      <c r="M988" s="20">
        <f t="shared" si="355"/>
        <v>40652.208333333336</v>
      </c>
      <c r="N988" t="b">
        <v>0</v>
      </c>
      <c r="O988" t="b">
        <v>0</v>
      </c>
      <c r="P988" t="s">
        <v>2002</v>
      </c>
      <c r="Q988" s="8">
        <f t="shared" si="354"/>
        <v>0.40307692307692305</v>
      </c>
      <c r="R988" s="14">
        <f t="shared" si="351"/>
        <v>34.17</v>
      </c>
      <c r="S988" s="16" t="str">
        <f t="shared" si="362"/>
        <v>music</v>
      </c>
      <c r="T988" s="16" t="str">
        <f t="shared" si="363"/>
        <v>rock</v>
      </c>
    </row>
    <row r="989" spans="1:20">
      <c r="A989">
        <v>987</v>
      </c>
      <c r="B989" t="s">
        <v>1923</v>
      </c>
      <c r="C989" s="3" t="s">
        <v>1924</v>
      </c>
      <c r="D989">
        <v>6200</v>
      </c>
      <c r="E989">
        <v>13441</v>
      </c>
      <c r="F989" s="13" t="s">
        <v>8</v>
      </c>
      <c r="G989">
        <v>480</v>
      </c>
      <c r="H989" t="s">
        <v>2000</v>
      </c>
      <c r="I989" t="s">
        <v>2001</v>
      </c>
      <c r="J989">
        <v>1493269200</v>
      </c>
      <c r="K989">
        <v>1494478800</v>
      </c>
      <c r="L989" s="20">
        <f t="shared" ref="L989:L1001" si="364">(((J989/60)/60)/24)+DATE(1970,1,1)</f>
        <v>42852.208333333328</v>
      </c>
      <c r="M989" s="20">
        <f t="shared" si="355"/>
        <v>42866.208333333328</v>
      </c>
      <c r="N989" t="b">
        <v>0</v>
      </c>
      <c r="O989" t="b">
        <v>0</v>
      </c>
      <c r="P989" t="s">
        <v>2011</v>
      </c>
      <c r="Q989" s="8">
        <f t="shared" si="354"/>
        <v>2.1679032258064517</v>
      </c>
      <c r="R989" s="14">
        <f t="shared" si="351"/>
        <v>28</v>
      </c>
      <c r="S989" s="18" t="str">
        <f>LEFT(P989,12)</f>
        <v>film &amp; video</v>
      </c>
      <c r="T989" s="16" t="str">
        <f>_xlfn.TEXTAFTER(P989,"/",,TRUE,TRUE)</f>
        <v>documentary</v>
      </c>
    </row>
    <row r="990" spans="1:20">
      <c r="A990">
        <v>988</v>
      </c>
      <c r="B990" t="s">
        <v>574</v>
      </c>
      <c r="C990" s="3" t="s">
        <v>575</v>
      </c>
      <c r="D990">
        <v>9400</v>
      </c>
      <c r="E990">
        <v>4899</v>
      </c>
      <c r="F990" s="13" t="s">
        <v>11</v>
      </c>
      <c r="G990">
        <v>64</v>
      </c>
      <c r="H990" t="s">
        <v>2000</v>
      </c>
      <c r="I990" t="s">
        <v>2001</v>
      </c>
      <c r="J990">
        <v>1478930400</v>
      </c>
      <c r="K990">
        <v>1480744800</v>
      </c>
      <c r="L990" s="20">
        <f t="shared" si="364"/>
        <v>42686.25</v>
      </c>
      <c r="M990" s="20">
        <f t="shared" si="355"/>
        <v>42707.25</v>
      </c>
      <c r="N990" t="b">
        <v>0</v>
      </c>
      <c r="O990" t="b">
        <v>0</v>
      </c>
      <c r="P990" t="s">
        <v>2026</v>
      </c>
      <c r="Q990" s="8">
        <f t="shared" si="354"/>
        <v>0.52117021276595743</v>
      </c>
      <c r="R990" s="14">
        <f t="shared" si="351"/>
        <v>76.55</v>
      </c>
      <c r="S990" s="16" t="str">
        <f t="shared" ref="S990:S991" si="365">LEFT(P990,10)</f>
        <v>publishing</v>
      </c>
      <c r="T990" s="16" t="str">
        <f t="shared" ref="T990:T991" si="366">_xlfn.TEXTAFTER(P990,"/",1,1,1)</f>
        <v>radio &amp; podcasts</v>
      </c>
    </row>
    <row r="991" spans="1:20">
      <c r="A991">
        <v>989</v>
      </c>
      <c r="B991" t="s">
        <v>723</v>
      </c>
      <c r="C991" s="3" t="s">
        <v>724</v>
      </c>
      <c r="D991">
        <v>2400</v>
      </c>
      <c r="E991">
        <v>11990</v>
      </c>
      <c r="F991" s="13" t="s">
        <v>8</v>
      </c>
      <c r="G991">
        <v>226</v>
      </c>
      <c r="H991" t="s">
        <v>2000</v>
      </c>
      <c r="I991" t="s">
        <v>2001</v>
      </c>
      <c r="J991">
        <v>1555390800</v>
      </c>
      <c r="K991">
        <v>1555822800</v>
      </c>
      <c r="L991" s="20">
        <f t="shared" si="364"/>
        <v>43571.208333333328</v>
      </c>
      <c r="M991" s="20">
        <f t="shared" si="355"/>
        <v>43576.208333333328</v>
      </c>
      <c r="N991" t="b">
        <v>0</v>
      </c>
      <c r="O991" t="b">
        <v>0</v>
      </c>
      <c r="P991" t="s">
        <v>2029</v>
      </c>
      <c r="Q991" s="8">
        <f t="shared" si="354"/>
        <v>4.9958333333333336</v>
      </c>
      <c r="R991" s="14">
        <f t="shared" si="351"/>
        <v>53.05</v>
      </c>
      <c r="S991" s="16" t="str">
        <f t="shared" si="365"/>
        <v>publishing</v>
      </c>
      <c r="T991" s="16" t="str">
        <f t="shared" si="366"/>
        <v>translations</v>
      </c>
    </row>
    <row r="992" spans="1:20">
      <c r="A992">
        <v>990</v>
      </c>
      <c r="B992" t="s">
        <v>1279</v>
      </c>
      <c r="C992" s="3" t="s">
        <v>1280</v>
      </c>
      <c r="D992">
        <v>7800</v>
      </c>
      <c r="E992">
        <v>6839</v>
      </c>
      <c r="F992" s="13" t="s">
        <v>11</v>
      </c>
      <c r="G992">
        <v>64</v>
      </c>
      <c r="H992" t="s">
        <v>2000</v>
      </c>
      <c r="I992" t="s">
        <v>2001</v>
      </c>
      <c r="J992">
        <v>1456984800</v>
      </c>
      <c r="K992">
        <v>1458882000</v>
      </c>
      <c r="L992" s="20">
        <f t="shared" si="364"/>
        <v>42432.25</v>
      </c>
      <c r="M992" s="20">
        <f t="shared" si="355"/>
        <v>42454.208333333328</v>
      </c>
      <c r="N992" t="b">
        <v>0</v>
      </c>
      <c r="O992" t="b">
        <v>1</v>
      </c>
      <c r="P992" t="s">
        <v>2013</v>
      </c>
      <c r="Q992" s="8">
        <f t="shared" si="354"/>
        <v>0.87679487179487181</v>
      </c>
      <c r="R992" s="14">
        <f t="shared" si="351"/>
        <v>106.86</v>
      </c>
      <c r="S992" s="18" t="str">
        <f>LEFT(P992,12)</f>
        <v>film &amp; video</v>
      </c>
      <c r="T992" s="16" t="str">
        <f>_xlfn.TEXTAFTER(P992,"/",,TRUE,TRUE)</f>
        <v>drama</v>
      </c>
    </row>
    <row r="993" spans="1:20">
      <c r="A993">
        <v>991</v>
      </c>
      <c r="B993" t="s">
        <v>1387</v>
      </c>
      <c r="C993" s="3" t="s">
        <v>1389</v>
      </c>
      <c r="D993">
        <v>9800</v>
      </c>
      <c r="E993">
        <v>11091</v>
      </c>
      <c r="F993" s="13" t="s">
        <v>8</v>
      </c>
      <c r="G993">
        <v>241</v>
      </c>
      <c r="H993" t="s">
        <v>2000</v>
      </c>
      <c r="I993" t="s">
        <v>2001</v>
      </c>
      <c r="J993">
        <v>1411621200</v>
      </c>
      <c r="K993">
        <v>1411966800</v>
      </c>
      <c r="L993" s="20">
        <f t="shared" si="364"/>
        <v>41907.208333333336</v>
      </c>
      <c r="M993" s="20">
        <f t="shared" si="355"/>
        <v>41911.208333333336</v>
      </c>
      <c r="N993" t="b">
        <v>0</v>
      </c>
      <c r="O993" t="b">
        <v>1</v>
      </c>
      <c r="P993" t="s">
        <v>2002</v>
      </c>
      <c r="Q993" s="8">
        <f t="shared" si="354"/>
        <v>1.131734693877551</v>
      </c>
      <c r="R993" s="14">
        <f t="shared" si="351"/>
        <v>46.02</v>
      </c>
      <c r="S993" s="16" t="str">
        <f>LEFT(P993,5)</f>
        <v>music</v>
      </c>
      <c r="T993" s="16" t="str">
        <f>_xlfn.TEXTAFTER(P993,"/",1)</f>
        <v>rock</v>
      </c>
    </row>
    <row r="994" spans="1:20">
      <c r="A994">
        <v>992</v>
      </c>
      <c r="B994" t="s">
        <v>1202</v>
      </c>
      <c r="C994" s="3" t="s">
        <v>1203</v>
      </c>
      <c r="D994">
        <v>3100</v>
      </c>
      <c r="E994">
        <v>13223</v>
      </c>
      <c r="F994" s="13" t="s">
        <v>8</v>
      </c>
      <c r="G994">
        <v>132</v>
      </c>
      <c r="H994" t="s">
        <v>2000</v>
      </c>
      <c r="I994" t="s">
        <v>2001</v>
      </c>
      <c r="J994">
        <v>1525669200</v>
      </c>
      <c r="K994">
        <v>1526878800</v>
      </c>
      <c r="L994" s="20">
        <f t="shared" si="364"/>
        <v>43227.208333333328</v>
      </c>
      <c r="M994" s="20">
        <f t="shared" si="355"/>
        <v>43241.208333333328</v>
      </c>
      <c r="N994" t="b">
        <v>0</v>
      </c>
      <c r="O994" t="b">
        <v>1</v>
      </c>
      <c r="P994" t="s">
        <v>2013</v>
      </c>
      <c r="Q994" s="8">
        <f t="shared" si="354"/>
        <v>4.2654838709677421</v>
      </c>
      <c r="R994" s="14">
        <f t="shared" si="351"/>
        <v>100.17</v>
      </c>
      <c r="S994" s="18" t="str">
        <f>LEFT(P994,12)</f>
        <v>film &amp; video</v>
      </c>
      <c r="T994" s="16" t="str">
        <f>_xlfn.TEXTAFTER(P994,"/",,TRUE,TRUE)</f>
        <v>drama</v>
      </c>
    </row>
    <row r="995" spans="1:20">
      <c r="A995">
        <v>993</v>
      </c>
      <c r="B995" t="s">
        <v>473</v>
      </c>
      <c r="C995" s="3" t="s">
        <v>474</v>
      </c>
      <c r="D995">
        <v>9800</v>
      </c>
      <c r="E995">
        <v>7608</v>
      </c>
      <c r="F995" s="13" t="s">
        <v>27</v>
      </c>
      <c r="G995">
        <v>75</v>
      </c>
      <c r="H995" t="s">
        <v>2022</v>
      </c>
      <c r="I995" t="s">
        <v>2023</v>
      </c>
      <c r="J995">
        <v>1450936800</v>
      </c>
      <c r="K995">
        <v>1452405600</v>
      </c>
      <c r="L995" s="20">
        <f t="shared" si="364"/>
        <v>42362.25</v>
      </c>
      <c r="M995" s="20">
        <f t="shared" si="355"/>
        <v>42379.25</v>
      </c>
      <c r="N995" t="b">
        <v>0</v>
      </c>
      <c r="O995" t="b">
        <v>1</v>
      </c>
      <c r="P995" t="s">
        <v>2025</v>
      </c>
      <c r="Q995" s="8">
        <f t="shared" si="354"/>
        <v>0.77632653061224488</v>
      </c>
      <c r="R995" s="14">
        <f t="shared" si="351"/>
        <v>101.44</v>
      </c>
      <c r="S995" s="16" t="str">
        <f>LEFT(P995,11)</f>
        <v>photography</v>
      </c>
      <c r="T995" s="16" t="str">
        <f>_xlfn.TEXTAFTER(P995,"/",1,1,1)</f>
        <v>photography books</v>
      </c>
    </row>
    <row r="996" spans="1:20">
      <c r="A996">
        <v>994</v>
      </c>
      <c r="B996" t="s">
        <v>961</v>
      </c>
      <c r="C996" s="3" t="s">
        <v>962</v>
      </c>
      <c r="D996">
        <v>141100</v>
      </c>
      <c r="E996">
        <v>74073</v>
      </c>
      <c r="F996" s="13" t="s">
        <v>11</v>
      </c>
      <c r="G996">
        <v>842</v>
      </c>
      <c r="H996" t="s">
        <v>2000</v>
      </c>
      <c r="I996" t="s">
        <v>2001</v>
      </c>
      <c r="J996">
        <v>1413522000</v>
      </c>
      <c r="K996">
        <v>1414040400</v>
      </c>
      <c r="L996" s="20">
        <f t="shared" si="364"/>
        <v>41929.208333333336</v>
      </c>
      <c r="M996" s="20">
        <f t="shared" si="355"/>
        <v>41935.208333333336</v>
      </c>
      <c r="N996" t="b">
        <v>0</v>
      </c>
      <c r="O996" t="b">
        <v>1</v>
      </c>
      <c r="P996" t="s">
        <v>2029</v>
      </c>
      <c r="Q996" s="8">
        <f t="shared" si="354"/>
        <v>0.52496810772501767</v>
      </c>
      <c r="R996" s="14">
        <f t="shared" si="351"/>
        <v>87.97</v>
      </c>
      <c r="S996" s="16" t="str">
        <f>LEFT(P996,10)</f>
        <v>publishing</v>
      </c>
      <c r="T996" s="16" t="str">
        <f>_xlfn.TEXTAFTER(P996,"/",1,1,1)</f>
        <v>translations</v>
      </c>
    </row>
    <row r="997" spans="1:20">
      <c r="A997">
        <v>995</v>
      </c>
      <c r="B997" t="s">
        <v>1045</v>
      </c>
      <c r="C997" s="3" t="s">
        <v>1046</v>
      </c>
      <c r="D997">
        <v>97300</v>
      </c>
      <c r="E997">
        <v>153216</v>
      </c>
      <c r="F997" s="13" t="s">
        <v>8</v>
      </c>
      <c r="G997">
        <v>2043</v>
      </c>
      <c r="H997" t="s">
        <v>2000</v>
      </c>
      <c r="I997" t="s">
        <v>2001</v>
      </c>
      <c r="J997">
        <v>1541307600</v>
      </c>
      <c r="K997">
        <v>1543816800</v>
      </c>
      <c r="L997" s="20">
        <f t="shared" si="364"/>
        <v>43408.208333333328</v>
      </c>
      <c r="M997" s="20">
        <f t="shared" si="355"/>
        <v>43437.25</v>
      </c>
      <c r="N997" t="b">
        <v>0</v>
      </c>
      <c r="O997" t="b">
        <v>1</v>
      </c>
      <c r="P997" s="16" t="s">
        <v>1999</v>
      </c>
      <c r="Q997" s="8">
        <f t="shared" si="354"/>
        <v>1.5746762589928058</v>
      </c>
      <c r="R997" s="14">
        <f t="shared" si="351"/>
        <v>75</v>
      </c>
      <c r="S997" s="16" t="str">
        <f>LEFT(P997,4)</f>
        <v>food</v>
      </c>
      <c r="T997" s="16" t="str">
        <f>RIGHT(P997,11)</f>
        <v>food trucks</v>
      </c>
    </row>
    <row r="998" spans="1:20" ht="31.5">
      <c r="A998">
        <v>996</v>
      </c>
      <c r="B998" t="s">
        <v>236</v>
      </c>
      <c r="C998" s="3" t="s">
        <v>237</v>
      </c>
      <c r="D998">
        <v>6600</v>
      </c>
      <c r="E998">
        <v>4814</v>
      </c>
      <c r="F998" s="13" t="s">
        <v>11</v>
      </c>
      <c r="G998">
        <v>112</v>
      </c>
      <c r="H998" t="s">
        <v>2000</v>
      </c>
      <c r="I998" t="s">
        <v>2001</v>
      </c>
      <c r="J998">
        <v>1357106400</v>
      </c>
      <c r="K998">
        <v>1359698400</v>
      </c>
      <c r="L998" s="20">
        <f t="shared" si="364"/>
        <v>41276.25</v>
      </c>
      <c r="M998" s="20">
        <f t="shared" si="355"/>
        <v>41306.25</v>
      </c>
      <c r="N998" t="b">
        <v>0</v>
      </c>
      <c r="O998" t="b">
        <v>0</v>
      </c>
      <c r="P998" t="s">
        <v>2006</v>
      </c>
      <c r="Q998" s="8">
        <f t="shared" si="354"/>
        <v>0.72939393939393937</v>
      </c>
      <c r="R998" s="14">
        <f t="shared" si="351"/>
        <v>42.98</v>
      </c>
      <c r="S998" s="16" t="str">
        <f t="shared" ref="S998:S999" si="367">LEFT(P998,7)</f>
        <v>theater</v>
      </c>
      <c r="T998" s="16" t="str">
        <f t="shared" ref="T998:T999" si="368">_xlfn.TEXTAFTER(P998,"/",1,1,1)</f>
        <v>plays</v>
      </c>
    </row>
    <row r="999" spans="1:20">
      <c r="A999">
        <v>997</v>
      </c>
      <c r="B999" t="s">
        <v>88</v>
      </c>
      <c r="C999" s="3" t="s">
        <v>89</v>
      </c>
      <c r="D999">
        <v>7600</v>
      </c>
      <c r="E999">
        <v>4603</v>
      </c>
      <c r="F999" s="13" t="s">
        <v>27</v>
      </c>
      <c r="G999">
        <v>139</v>
      </c>
      <c r="H999" t="s">
        <v>2022</v>
      </c>
      <c r="I999" t="s">
        <v>2023</v>
      </c>
      <c r="J999">
        <v>1390197600</v>
      </c>
      <c r="K999">
        <v>1390629600</v>
      </c>
      <c r="L999" s="20">
        <f t="shared" si="364"/>
        <v>41659.25</v>
      </c>
      <c r="M999" s="20">
        <f t="shared" si="355"/>
        <v>41664.25</v>
      </c>
      <c r="N999" t="b">
        <v>0</v>
      </c>
      <c r="O999" t="b">
        <v>0</v>
      </c>
      <c r="P999" t="s">
        <v>2006</v>
      </c>
      <c r="Q999" s="8">
        <f t="shared" si="354"/>
        <v>0.60565789473684206</v>
      </c>
      <c r="R999" s="14">
        <f t="shared" si="351"/>
        <v>33.119999999999997</v>
      </c>
      <c r="S999" s="16" t="str">
        <f t="shared" si="367"/>
        <v>theater</v>
      </c>
      <c r="T999" s="16" t="str">
        <f t="shared" si="368"/>
        <v>plays</v>
      </c>
    </row>
    <row r="1000" spans="1:20">
      <c r="A1000">
        <v>998</v>
      </c>
      <c r="B1000" t="s">
        <v>1726</v>
      </c>
      <c r="C1000" s="3" t="s">
        <v>1727</v>
      </c>
      <c r="D1000">
        <v>66600</v>
      </c>
      <c r="E1000">
        <v>37823</v>
      </c>
      <c r="F1000" s="13" t="s">
        <v>11</v>
      </c>
      <c r="G1000">
        <v>374</v>
      </c>
      <c r="H1000" t="s">
        <v>2000</v>
      </c>
      <c r="I1000" t="s">
        <v>2001</v>
      </c>
      <c r="J1000">
        <v>1265868000</v>
      </c>
      <c r="K1000">
        <v>1267077600</v>
      </c>
      <c r="L1000" s="20">
        <f t="shared" si="364"/>
        <v>40220.25</v>
      </c>
      <c r="M1000" s="20">
        <f t="shared" si="355"/>
        <v>40234.25</v>
      </c>
      <c r="N1000" t="b">
        <v>0</v>
      </c>
      <c r="O1000" t="b">
        <v>1</v>
      </c>
      <c r="P1000" t="s">
        <v>2014</v>
      </c>
      <c r="Q1000" s="8">
        <f t="shared" si="354"/>
        <v>0.5679129129129129</v>
      </c>
      <c r="R1000" s="14">
        <f t="shared" si="351"/>
        <v>101.13</v>
      </c>
      <c r="S1000" s="16" t="str">
        <f>LEFT(P1000,5)</f>
        <v>music</v>
      </c>
      <c r="T1000" s="16" t="str">
        <f>_xlfn.TEXTAFTER(P1000,"/",1)</f>
        <v>indie rock</v>
      </c>
    </row>
    <row r="1001" spans="1:20">
      <c r="A1001">
        <v>999</v>
      </c>
      <c r="B1001" t="s">
        <v>725</v>
      </c>
      <c r="C1001" s="3" t="s">
        <v>726</v>
      </c>
      <c r="D1001">
        <v>111100</v>
      </c>
      <c r="E1001">
        <v>62819</v>
      </c>
      <c r="F1001" s="13" t="s">
        <v>27</v>
      </c>
      <c r="G1001">
        <v>1122</v>
      </c>
      <c r="H1001" t="s">
        <v>2000</v>
      </c>
      <c r="I1001" t="s">
        <v>2001</v>
      </c>
      <c r="J1001">
        <v>1467176400</v>
      </c>
      <c r="K1001">
        <v>1467781200</v>
      </c>
      <c r="L1001" s="20">
        <f t="shared" si="364"/>
        <v>42550.208333333328</v>
      </c>
      <c r="M1001" s="20">
        <f t="shared" si="355"/>
        <v>42557.208333333328</v>
      </c>
      <c r="N1001" t="b">
        <v>0</v>
      </c>
      <c r="O1001" t="b">
        <v>0</v>
      </c>
      <c r="P1001" s="16" t="s">
        <v>1999</v>
      </c>
      <c r="Q1001" s="8">
        <f t="shared" si="354"/>
        <v>0.56542754275427543</v>
      </c>
      <c r="R1001" s="14">
        <f t="shared" si="351"/>
        <v>55.99</v>
      </c>
      <c r="S1001" s="16" t="str">
        <f>LEFT(P1001,4)</f>
        <v>food</v>
      </c>
      <c r="T1001" s="16" t="str">
        <f>RIGHT(P1001,11)</f>
        <v>food trucks</v>
      </c>
    </row>
    <row r="1002" spans="1:20">
      <c r="L1002" s="20"/>
      <c r="M1002" s="20"/>
      <c r="R1002" s="14"/>
    </row>
    <row r="1003" spans="1:20">
      <c r="L1003" s="20"/>
      <c r="M1003" s="20"/>
      <c r="R1003" s="14"/>
    </row>
    <row r="1004" spans="1:20">
      <c r="L1004" s="20"/>
      <c r="M1004" s="20"/>
      <c r="R1004" s="14"/>
    </row>
    <row r="1005" spans="1:20">
      <c r="L1005" s="20"/>
      <c r="M1005" s="20"/>
      <c r="R1005" s="14"/>
    </row>
    <row r="1006" spans="1:20">
      <c r="L1006" s="20"/>
      <c r="M1006" s="20"/>
      <c r="R1006" s="14"/>
    </row>
    <row r="1007" spans="1:20">
      <c r="L1007" s="20"/>
      <c r="M1007" s="20"/>
      <c r="R1007" s="14"/>
    </row>
    <row r="1008" spans="1:20">
      <c r="L1008" s="20"/>
      <c r="M1008" s="20"/>
      <c r="R1008" s="14"/>
    </row>
    <row r="1009" spans="18:18" ht="18.75" customHeight="1">
      <c r="R1009" s="14"/>
    </row>
  </sheetData>
  <conditionalFormatting sqref="F1:F1048576">
    <cfRule type="containsText" dxfId="11" priority="2" operator="containsText" text="cancelled">
      <formula>NOT(ISERROR(SEARCH("cancelled",F1)))</formula>
    </cfRule>
    <cfRule type="containsText" dxfId="10" priority="3" operator="containsText" text="live">
      <formula>NOT(ISERROR(SEARCH("live",F1)))</formula>
    </cfRule>
    <cfRule type="containsText" dxfId="9" priority="4" operator="containsText" text="failed">
      <formula>NOT(ISERROR(SEARCH("failed",F1)))</formula>
    </cfRule>
    <cfRule type="containsText" dxfId="8" priority="5" operator="containsText" text="successful">
      <formula>NOT(ISERROR(SEARCH("successful",F1)))</formula>
    </cfRule>
  </conditionalFormatting>
  <conditionalFormatting sqref="Q1:Q1048576">
    <cfRule type="colorScale" priority="13">
      <colorScale>
        <cfvo type="min"/>
        <cfvo type="percentile" val="50"/>
        <cfvo type="max"/>
        <color rgb="FFFF0000"/>
        <color rgb="FF00B050"/>
        <color rgb="FF002060"/>
      </colorScale>
    </cfRule>
  </conditionalFormatting>
  <pageMargins left="0.75" right="0.75" top="1" bottom="1" header="0.5" footer="0.5"/>
  <ignoredErrors>
    <ignoredError sqref="S236:S238 S33 S464 T83:T84 S120:T120 S159:T159 S228 S4:T4 S57:S58 S86:T86 S104 S793:T793 S782:S783 S797 S819 S823:T823 S828:S829 T827:T829 T854 S859:T859 S862 S881:T881 S885:T885 S888:T888 S894:T894 S898:T898 S902:T902 S908:T908 S910:T910 S903:T903 S916:T916 S918:T918 T922 T924 S928:T928 S930 S934:T934 T939 S941:T941 T945 T950 S993:T993 T997 S976:T976 T973 S958:T958 T960 S967:T967 T964 T5 S8:T8 S13:T13 T19 S22:T22 T25 T27 S28 T29 S35:T35 S48:T48 T55 T57 T59 S64:S66 S69 T79 S88:T88 T94 T97 T103 S115:T115 T119 S126 S137:T137 T138 S140:T140 S142:T142 S147 T145 S155:T156 T157:T158 T160 T164 S157 S171:T171 S176 T174 S180:T180 T204 S206:T206 T223 S230:T230 T238 S241 S309 S318:T318 T320 T323:T324 T303 T292 T294 S324 S328:T328 T343 S347 T350 T356 T359 T361 S374:T374 S380:T380 S388 T390 S397:T397 S399:T399 S404:T404 S408:T408 S418:T418 S422 T420 T430 T435 S440:T440 S446:T446 S452 T453 S458:T458 S461:T461 T471 S479:T479 T481 S484 S486:T486 S488 T498 T501 S502:T502 S508 S512:T512 S515 S527 S532:T532 S534 T544 S549:T549 S552:T552 T559 S562:T562 S572:T572 S580:T580 T591 T593 S595:T595 S598:T598 S609:T609 S614:T614 S618:T618 S620 S622 S624:T624 S626 S641:T641 S644 T650 T719 S727:T727 S729 T731 T802 T813 S814:T814 T869 S871:T871 T874 S877:T877 T882 T917 T919 S959:T959 S968:T968 T750 S752:T752 S755 T762 S765:T765 S771 S774 T777 S780:T780 T782 S836 S841:T841 T846" formula="1"/>
  </ignoredError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33C94-6AF0-4658-B80D-A0027B14F121}">
  <dimension ref="A1:M1001"/>
  <sheetViews>
    <sheetView workbookViewId="0">
      <selection activeCell="M4" sqref="M4"/>
    </sheetView>
  </sheetViews>
  <sheetFormatPr defaultRowHeight="15.75"/>
  <cols>
    <col min="1" max="1" width="4.125" customWidth="1"/>
    <col min="2" max="2" width="30.625" customWidth="1"/>
    <col min="3" max="3" width="11"/>
    <col min="4" max="4" width="11" style="13"/>
    <col min="5" max="5" width="11"/>
    <col min="9" max="9" width="12.125" customWidth="1"/>
    <col min="10" max="10" width="11.125" customWidth="1"/>
    <col min="11" max="11" width="12" customWidth="1"/>
    <col min="12" max="13" width="12.125" customWidth="1"/>
  </cols>
  <sheetData>
    <row r="1" spans="1:13">
      <c r="A1" s="1" t="s">
        <v>1986</v>
      </c>
      <c r="B1" s="1" t="s">
        <v>0</v>
      </c>
      <c r="C1" s="1" t="s">
        <v>1987</v>
      </c>
      <c r="D1" s="12" t="s">
        <v>2</v>
      </c>
      <c r="E1" s="1" t="s">
        <v>1988</v>
      </c>
      <c r="F1" s="1" t="s">
        <v>2146</v>
      </c>
      <c r="G1" s="1" t="s">
        <v>2147</v>
      </c>
      <c r="H1" s="1" t="s">
        <v>2101</v>
      </c>
      <c r="I1" s="1" t="s">
        <v>2102</v>
      </c>
      <c r="J1" s="1" t="s">
        <v>2103</v>
      </c>
      <c r="K1" s="1" t="s">
        <v>2104</v>
      </c>
      <c r="L1" s="1" t="s">
        <v>2105</v>
      </c>
      <c r="M1" s="1" t="s">
        <v>2106</v>
      </c>
    </row>
    <row r="2" spans="1:13">
      <c r="A2">
        <v>0</v>
      </c>
      <c r="B2" t="s">
        <v>86</v>
      </c>
      <c r="C2">
        <v>100</v>
      </c>
      <c r="D2" s="13" t="s">
        <v>11</v>
      </c>
      <c r="E2" t="s">
        <v>1997</v>
      </c>
      <c r="F2">
        <f>COUNTIFS(D2:D1001,"successful",C2:C1001,"&lt;1000")</f>
        <v>30</v>
      </c>
      <c r="G2">
        <f>COUNTIFS(D2:D1001,"successful",C2:C1001,"&gt;=1000",C2:C1001,"&lt;=4999")</f>
        <v>191</v>
      </c>
      <c r="H2">
        <f>COUNTIFS(D2:D1001,"successful",C2:C1001,"&gt;=5000",C2:C1001,"&lt;9999")</f>
        <v>164</v>
      </c>
      <c r="I2">
        <f>COUNTIFS(D2:D1001,"successful",C2:C1001,"&gt;=10000",C2:C1001,"&lt;14999")</f>
        <v>4</v>
      </c>
      <c r="J2">
        <f>COUNTIFS(D2:D1001,"SUCCESSFUL",C2:C1001,"&gt;=15000",C2:C1001,"&lt;19999")</f>
        <v>10</v>
      </c>
      <c r="K2">
        <f>COUNTIFS(D2:D1001,"SUCCESSFUL",C2:C1001,"&gt;=20000",C2:C1001,"&lt;24999")</f>
        <v>7</v>
      </c>
      <c r="L2">
        <f>COUNTIFS(D2:D1001,"SUCCESSFUL",C2:C1001,"&gt;=25000",C2:C1001,"&lt;29999")</f>
        <v>11</v>
      </c>
      <c r="M2">
        <f>COUNTIFS(D2:D1001,"SUCCESSFUL",C2:C1001,"&gt;=30000",C2:C1001,"&lt;=34999")</f>
        <v>7</v>
      </c>
    </row>
    <row r="3" spans="1:13">
      <c r="A3">
        <v>1</v>
      </c>
      <c r="B3" t="s">
        <v>1263</v>
      </c>
      <c r="C3">
        <v>1400</v>
      </c>
      <c r="D3" s="13" t="s">
        <v>8</v>
      </c>
      <c r="E3" t="s">
        <v>2000</v>
      </c>
      <c r="F3">
        <f>COUNTIFS(D3:D1002,"failed",C3:C1002,"&lt;1000")</f>
        <v>19</v>
      </c>
      <c r="G3">
        <f>COUNTIFS(D3:D1002,"failed",C3:C1002,"&gt;=1000",C3:C1002,"&lt;=4999")</f>
        <v>38</v>
      </c>
      <c r="H3">
        <f>COUNTIFS(D3:D1002,"failed",C3:C1002,"&gt;=5000",C3:C1002,"&lt;9999")</f>
        <v>126</v>
      </c>
      <c r="I3">
        <f>COUNTIFS(D3:D1002,"failed",C3:C1002,"&gt;=10000",C3:C1002,"&lt;14999")</f>
        <v>5</v>
      </c>
      <c r="J3">
        <f>COUNTIFS(D3:D1002,"failed",C3:C1002,"&gt;=15000",C3:C1002,"&lt;19999")</f>
        <v>0</v>
      </c>
      <c r="K3">
        <f>COUNTIFS(D3:D1002,"failed",C3:C1002,"&gt;=20000",C3:C1002,"&lt;24999")</f>
        <v>0</v>
      </c>
      <c r="L3">
        <f>COUNTIFS(D3:D1002,"failed",C3:C1002,"&gt;=25000",C3:C1002,"&lt;29999")</f>
        <v>3</v>
      </c>
      <c r="M3">
        <f>COUNTIFS(D3:D1002,"failed",C3:C1002,"&gt;=30000",C3:C1002,"&lt;=34999")</f>
        <v>0</v>
      </c>
    </row>
    <row r="4" spans="1:13">
      <c r="A4">
        <v>2</v>
      </c>
      <c r="B4" t="s">
        <v>1124</v>
      </c>
      <c r="C4">
        <v>108400</v>
      </c>
      <c r="D4" s="13" t="s">
        <v>8</v>
      </c>
      <c r="E4" t="s">
        <v>2003</v>
      </c>
    </row>
    <row r="5" spans="1:13">
      <c r="A5">
        <v>3</v>
      </c>
      <c r="B5" t="s">
        <v>1114</v>
      </c>
      <c r="C5">
        <v>4200</v>
      </c>
      <c r="D5" s="13" t="s">
        <v>11</v>
      </c>
      <c r="E5" t="s">
        <v>2000</v>
      </c>
    </row>
    <row r="6" spans="1:13">
      <c r="A6">
        <v>4</v>
      </c>
      <c r="B6" t="s">
        <v>953</v>
      </c>
      <c r="C6">
        <v>7600</v>
      </c>
      <c r="D6" s="13" t="s">
        <v>11</v>
      </c>
      <c r="E6" t="s">
        <v>2000</v>
      </c>
    </row>
    <row r="7" spans="1:13">
      <c r="A7">
        <v>5</v>
      </c>
      <c r="B7" t="s">
        <v>678</v>
      </c>
      <c r="C7">
        <v>7600</v>
      </c>
      <c r="D7" s="13" t="s">
        <v>8</v>
      </c>
      <c r="E7" t="s">
        <v>2007</v>
      </c>
    </row>
    <row r="8" spans="1:13">
      <c r="A8">
        <v>6</v>
      </c>
      <c r="B8" t="s">
        <v>1275</v>
      </c>
      <c r="C8">
        <v>5200</v>
      </c>
      <c r="D8" s="13" t="s">
        <v>11</v>
      </c>
      <c r="E8" t="s">
        <v>2009</v>
      </c>
    </row>
    <row r="9" spans="1:13">
      <c r="A9">
        <v>7</v>
      </c>
      <c r="B9" t="s">
        <v>274</v>
      </c>
      <c r="C9">
        <v>4500</v>
      </c>
      <c r="D9" s="13" t="s">
        <v>8</v>
      </c>
      <c r="E9" t="s">
        <v>2007</v>
      </c>
    </row>
    <row r="10" spans="1:13">
      <c r="A10">
        <v>8</v>
      </c>
      <c r="B10" t="s">
        <v>1256</v>
      </c>
      <c r="C10">
        <v>110100</v>
      </c>
      <c r="D10" s="13" t="s">
        <v>98</v>
      </c>
      <c r="E10" t="s">
        <v>2007</v>
      </c>
    </row>
    <row r="11" spans="1:13">
      <c r="A11">
        <v>9</v>
      </c>
      <c r="B11" t="s">
        <v>1404</v>
      </c>
      <c r="C11">
        <v>6200</v>
      </c>
      <c r="D11" s="13" t="s">
        <v>11</v>
      </c>
      <c r="E11" t="s">
        <v>2000</v>
      </c>
    </row>
    <row r="12" spans="1:13">
      <c r="A12">
        <v>10</v>
      </c>
      <c r="B12" t="s">
        <v>622</v>
      </c>
      <c r="C12">
        <v>5200</v>
      </c>
      <c r="D12" s="13" t="s">
        <v>8</v>
      </c>
      <c r="E12" t="s">
        <v>2000</v>
      </c>
    </row>
    <row r="13" spans="1:13">
      <c r="A13">
        <v>11</v>
      </c>
      <c r="B13" t="s">
        <v>1330</v>
      </c>
      <c r="C13">
        <v>6300</v>
      </c>
      <c r="D13" s="13" t="s">
        <v>11</v>
      </c>
      <c r="E13" t="s">
        <v>2000</v>
      </c>
    </row>
    <row r="14" spans="1:13">
      <c r="A14">
        <v>12</v>
      </c>
      <c r="B14" t="s">
        <v>916</v>
      </c>
      <c r="C14">
        <v>6300</v>
      </c>
      <c r="D14" s="13" t="s">
        <v>11</v>
      </c>
      <c r="E14" t="s">
        <v>2000</v>
      </c>
    </row>
    <row r="15" spans="1:13">
      <c r="A15">
        <v>13</v>
      </c>
      <c r="B15" t="s">
        <v>1814</v>
      </c>
      <c r="C15">
        <v>4200</v>
      </c>
      <c r="D15" s="13" t="s">
        <v>8</v>
      </c>
      <c r="E15" t="s">
        <v>2000</v>
      </c>
    </row>
    <row r="16" spans="1:13">
      <c r="A16">
        <v>14</v>
      </c>
      <c r="B16" t="s">
        <v>1471</v>
      </c>
      <c r="C16">
        <v>28200</v>
      </c>
      <c r="D16" s="13" t="s">
        <v>11</v>
      </c>
      <c r="E16" t="s">
        <v>2000</v>
      </c>
    </row>
    <row r="17" spans="1:5">
      <c r="A17">
        <v>15</v>
      </c>
      <c r="B17" t="s">
        <v>1956</v>
      </c>
      <c r="C17">
        <v>81200</v>
      </c>
      <c r="D17" s="13" t="s">
        <v>11</v>
      </c>
      <c r="E17" t="s">
        <v>2000</v>
      </c>
    </row>
    <row r="18" spans="1:5">
      <c r="A18">
        <v>16</v>
      </c>
      <c r="B18" t="s">
        <v>749</v>
      </c>
      <c r="C18">
        <v>1700</v>
      </c>
      <c r="D18" s="13" t="s">
        <v>8</v>
      </c>
      <c r="E18" t="s">
        <v>2000</v>
      </c>
    </row>
    <row r="19" spans="1:5">
      <c r="A19">
        <v>17</v>
      </c>
      <c r="B19" t="s">
        <v>330</v>
      </c>
      <c r="C19">
        <v>84600</v>
      </c>
      <c r="D19" s="13" t="s">
        <v>8</v>
      </c>
      <c r="E19" t="s">
        <v>2000</v>
      </c>
    </row>
    <row r="20" spans="1:5">
      <c r="A20">
        <v>18</v>
      </c>
      <c r="B20" t="s">
        <v>860</v>
      </c>
      <c r="C20">
        <v>9100</v>
      </c>
      <c r="D20" s="13" t="s">
        <v>27</v>
      </c>
      <c r="E20" t="s">
        <v>2000</v>
      </c>
    </row>
    <row r="21" spans="1:5">
      <c r="A21">
        <v>19</v>
      </c>
      <c r="B21" t="s">
        <v>1334</v>
      </c>
      <c r="C21">
        <v>62500</v>
      </c>
      <c r="D21" s="13" t="s">
        <v>11</v>
      </c>
      <c r="E21" t="s">
        <v>2000</v>
      </c>
    </row>
    <row r="22" spans="1:5">
      <c r="A22">
        <v>20</v>
      </c>
      <c r="B22" t="s">
        <v>1408</v>
      </c>
      <c r="C22">
        <v>131800</v>
      </c>
      <c r="D22" s="13" t="s">
        <v>8</v>
      </c>
      <c r="E22" t="s">
        <v>2000</v>
      </c>
    </row>
    <row r="23" spans="1:5">
      <c r="A23">
        <v>21</v>
      </c>
      <c r="B23" t="s">
        <v>1595</v>
      </c>
      <c r="C23">
        <v>94000</v>
      </c>
      <c r="D23" s="13" t="s">
        <v>11</v>
      </c>
      <c r="E23" t="s">
        <v>2000</v>
      </c>
    </row>
    <row r="24" spans="1:5">
      <c r="A24">
        <v>22</v>
      </c>
      <c r="B24" t="s">
        <v>342</v>
      </c>
      <c r="C24">
        <v>59100</v>
      </c>
      <c r="D24" s="13" t="s">
        <v>8</v>
      </c>
      <c r="E24" t="s">
        <v>2000</v>
      </c>
    </row>
    <row r="25" spans="1:5">
      <c r="A25">
        <v>23</v>
      </c>
      <c r="B25" t="s">
        <v>620</v>
      </c>
      <c r="C25">
        <v>4500</v>
      </c>
      <c r="D25" s="13" t="s">
        <v>8</v>
      </c>
      <c r="E25" t="s">
        <v>2009</v>
      </c>
    </row>
    <row r="26" spans="1:5">
      <c r="A26">
        <v>24</v>
      </c>
      <c r="B26" t="s">
        <v>1575</v>
      </c>
      <c r="C26">
        <v>92400</v>
      </c>
      <c r="D26" s="13" t="s">
        <v>8</v>
      </c>
      <c r="E26" t="s">
        <v>2000</v>
      </c>
    </row>
    <row r="27" spans="1:5">
      <c r="A27">
        <v>25</v>
      </c>
      <c r="B27" t="s">
        <v>250</v>
      </c>
      <c r="C27">
        <v>5500</v>
      </c>
      <c r="D27" s="13" t="s">
        <v>8</v>
      </c>
      <c r="E27" t="s">
        <v>2000</v>
      </c>
    </row>
    <row r="28" spans="1:5">
      <c r="A28">
        <v>26</v>
      </c>
      <c r="B28" t="s">
        <v>1668</v>
      </c>
      <c r="C28">
        <v>107500</v>
      </c>
      <c r="D28" s="13" t="s">
        <v>27</v>
      </c>
      <c r="E28" t="s">
        <v>2000</v>
      </c>
    </row>
    <row r="29" spans="1:5">
      <c r="A29">
        <v>27</v>
      </c>
      <c r="B29" t="s">
        <v>137</v>
      </c>
      <c r="C29">
        <v>2000</v>
      </c>
      <c r="D29" s="13" t="s">
        <v>11</v>
      </c>
      <c r="E29" t="s">
        <v>2000</v>
      </c>
    </row>
    <row r="30" spans="1:5">
      <c r="A30">
        <v>28</v>
      </c>
      <c r="B30" t="s">
        <v>256</v>
      </c>
      <c r="C30">
        <v>130800</v>
      </c>
      <c r="D30" s="13" t="s">
        <v>8</v>
      </c>
      <c r="E30" t="s">
        <v>2000</v>
      </c>
    </row>
    <row r="31" spans="1:5">
      <c r="A31">
        <v>29</v>
      </c>
      <c r="B31" t="s">
        <v>852</v>
      </c>
      <c r="C31">
        <v>45900</v>
      </c>
      <c r="D31" s="13" t="s">
        <v>8</v>
      </c>
      <c r="E31" t="s">
        <v>2019</v>
      </c>
    </row>
    <row r="32" spans="1:5">
      <c r="A32">
        <v>30</v>
      </c>
      <c r="B32" t="s">
        <v>318</v>
      </c>
      <c r="C32">
        <v>9000</v>
      </c>
      <c r="D32" s="13" t="s">
        <v>8</v>
      </c>
      <c r="E32" t="s">
        <v>2000</v>
      </c>
    </row>
    <row r="33" spans="1:5">
      <c r="A33">
        <v>31</v>
      </c>
      <c r="B33" t="s">
        <v>1571</v>
      </c>
      <c r="C33">
        <v>3500</v>
      </c>
      <c r="D33" s="13" t="s">
        <v>8</v>
      </c>
      <c r="E33" t="s">
        <v>2009</v>
      </c>
    </row>
    <row r="34" spans="1:5">
      <c r="A34">
        <v>32</v>
      </c>
      <c r="B34" t="s">
        <v>821</v>
      </c>
      <c r="C34">
        <v>101000</v>
      </c>
      <c r="D34" s="13" t="s">
        <v>11</v>
      </c>
      <c r="E34" t="s">
        <v>2022</v>
      </c>
    </row>
    <row r="35" spans="1:5">
      <c r="A35">
        <v>33</v>
      </c>
      <c r="B35" t="s">
        <v>151</v>
      </c>
      <c r="C35">
        <v>50200</v>
      </c>
      <c r="D35" s="13" t="s">
        <v>8</v>
      </c>
      <c r="E35" t="s">
        <v>2000</v>
      </c>
    </row>
    <row r="36" spans="1:5">
      <c r="A36">
        <v>34</v>
      </c>
      <c r="B36" t="s">
        <v>1041</v>
      </c>
      <c r="C36">
        <v>9300</v>
      </c>
      <c r="D36" s="13" t="s">
        <v>8</v>
      </c>
      <c r="E36" t="s">
        <v>2000</v>
      </c>
    </row>
    <row r="37" spans="1:5">
      <c r="A37">
        <v>35</v>
      </c>
      <c r="B37" t="s">
        <v>1164</v>
      </c>
      <c r="C37">
        <v>125500</v>
      </c>
      <c r="D37" s="13" t="s">
        <v>8</v>
      </c>
      <c r="E37" t="s">
        <v>2007</v>
      </c>
    </row>
    <row r="38" spans="1:5">
      <c r="A38">
        <v>36</v>
      </c>
      <c r="B38" t="s">
        <v>828</v>
      </c>
      <c r="C38">
        <v>700</v>
      </c>
      <c r="D38" s="13" t="s">
        <v>8</v>
      </c>
      <c r="E38" t="s">
        <v>2000</v>
      </c>
    </row>
    <row r="39" spans="1:5">
      <c r="A39">
        <v>37</v>
      </c>
      <c r="B39" t="s">
        <v>143</v>
      </c>
      <c r="C39">
        <v>8100</v>
      </c>
      <c r="D39" s="13" t="s">
        <v>8</v>
      </c>
      <c r="E39" t="s">
        <v>2000</v>
      </c>
    </row>
    <row r="40" spans="1:5">
      <c r="A40">
        <v>38</v>
      </c>
      <c r="B40" t="s">
        <v>1043</v>
      </c>
      <c r="C40">
        <v>3100</v>
      </c>
      <c r="D40" s="13" t="s">
        <v>8</v>
      </c>
      <c r="E40" t="s">
        <v>2000</v>
      </c>
    </row>
    <row r="41" spans="1:5">
      <c r="A41">
        <v>39</v>
      </c>
      <c r="B41" t="s">
        <v>918</v>
      </c>
      <c r="C41">
        <v>9900</v>
      </c>
      <c r="D41" s="13" t="s">
        <v>11</v>
      </c>
      <c r="E41" t="s">
        <v>2007</v>
      </c>
    </row>
    <row r="42" spans="1:5">
      <c r="A42">
        <v>40</v>
      </c>
      <c r="B42" t="s">
        <v>568</v>
      </c>
      <c r="C42">
        <v>8800</v>
      </c>
      <c r="D42" s="13" t="s">
        <v>8</v>
      </c>
      <c r="E42" t="s">
        <v>2000</v>
      </c>
    </row>
    <row r="43" spans="1:5">
      <c r="A43">
        <v>41</v>
      </c>
      <c r="B43" t="s">
        <v>1850</v>
      </c>
      <c r="C43">
        <v>5600</v>
      </c>
      <c r="D43" s="13" t="s">
        <v>8</v>
      </c>
      <c r="E43" t="s">
        <v>2022</v>
      </c>
    </row>
    <row r="44" spans="1:5">
      <c r="A44">
        <v>42</v>
      </c>
      <c r="B44" t="s">
        <v>1864</v>
      </c>
      <c r="C44">
        <v>1800</v>
      </c>
      <c r="D44" s="13" t="s">
        <v>8</v>
      </c>
      <c r="E44" t="s">
        <v>2000</v>
      </c>
    </row>
    <row r="45" spans="1:5">
      <c r="A45">
        <v>43</v>
      </c>
      <c r="B45" t="s">
        <v>1569</v>
      </c>
      <c r="C45">
        <v>90200</v>
      </c>
      <c r="D45" s="13" t="s">
        <v>8</v>
      </c>
      <c r="E45" t="s">
        <v>2000</v>
      </c>
    </row>
    <row r="46" spans="1:5">
      <c r="A46">
        <v>44</v>
      </c>
      <c r="B46" t="s">
        <v>1414</v>
      </c>
      <c r="C46">
        <v>1600</v>
      </c>
      <c r="D46" s="13" t="s">
        <v>8</v>
      </c>
      <c r="E46" t="s">
        <v>2007</v>
      </c>
    </row>
    <row r="47" spans="1:5">
      <c r="A47">
        <v>45</v>
      </c>
      <c r="B47" t="s">
        <v>1946</v>
      </c>
      <c r="C47">
        <v>9500</v>
      </c>
      <c r="D47" s="13" t="s">
        <v>11</v>
      </c>
      <c r="E47" t="s">
        <v>2000</v>
      </c>
    </row>
    <row r="48" spans="1:5">
      <c r="A48">
        <v>46</v>
      </c>
      <c r="B48" t="s">
        <v>1796</v>
      </c>
      <c r="C48">
        <v>3700</v>
      </c>
      <c r="D48" s="13" t="s">
        <v>8</v>
      </c>
      <c r="E48" t="s">
        <v>2000</v>
      </c>
    </row>
    <row r="49" spans="1:5">
      <c r="A49">
        <v>47</v>
      </c>
      <c r="B49" t="s">
        <v>127</v>
      </c>
      <c r="C49">
        <v>1500</v>
      </c>
      <c r="D49" s="13" t="s">
        <v>8</v>
      </c>
      <c r="E49" t="s">
        <v>2000</v>
      </c>
    </row>
    <row r="50" spans="1:5">
      <c r="A50">
        <v>48</v>
      </c>
      <c r="B50" t="s">
        <v>937</v>
      </c>
      <c r="C50">
        <v>33300</v>
      </c>
      <c r="D50" s="13" t="s">
        <v>8</v>
      </c>
      <c r="E50" t="s">
        <v>2000</v>
      </c>
    </row>
    <row r="51" spans="1:5">
      <c r="A51">
        <v>49</v>
      </c>
      <c r="B51" t="s">
        <v>278</v>
      </c>
      <c r="C51">
        <v>7200</v>
      </c>
      <c r="D51" s="13" t="s">
        <v>8</v>
      </c>
      <c r="E51" t="s">
        <v>2000</v>
      </c>
    </row>
    <row r="52" spans="1:5">
      <c r="A52">
        <v>50</v>
      </c>
      <c r="B52" t="s">
        <v>876</v>
      </c>
      <c r="C52">
        <v>100</v>
      </c>
      <c r="D52" s="13" t="s">
        <v>11</v>
      </c>
      <c r="E52" t="s">
        <v>2022</v>
      </c>
    </row>
    <row r="53" spans="1:5">
      <c r="A53">
        <v>51</v>
      </c>
      <c r="B53" t="s">
        <v>167</v>
      </c>
      <c r="C53">
        <v>158100</v>
      </c>
      <c r="D53" s="13" t="s">
        <v>11</v>
      </c>
      <c r="E53" t="s">
        <v>2009</v>
      </c>
    </row>
    <row r="54" spans="1:5">
      <c r="A54">
        <v>52</v>
      </c>
      <c r="B54" t="s">
        <v>727</v>
      </c>
      <c r="C54">
        <v>7200</v>
      </c>
      <c r="D54" s="13" t="s">
        <v>11</v>
      </c>
      <c r="E54" t="s">
        <v>2000</v>
      </c>
    </row>
    <row r="55" spans="1:5">
      <c r="A55">
        <v>53</v>
      </c>
      <c r="B55" t="s">
        <v>1634</v>
      </c>
      <c r="C55">
        <v>8800</v>
      </c>
      <c r="D55" s="13" t="s">
        <v>8</v>
      </c>
      <c r="E55" t="s">
        <v>2000</v>
      </c>
    </row>
    <row r="56" spans="1:5">
      <c r="A56">
        <v>54</v>
      </c>
      <c r="B56" t="s">
        <v>1511</v>
      </c>
      <c r="C56">
        <v>6000</v>
      </c>
      <c r="D56" s="13" t="s">
        <v>11</v>
      </c>
      <c r="E56" t="s">
        <v>2000</v>
      </c>
    </row>
    <row r="57" spans="1:5">
      <c r="A57">
        <v>55</v>
      </c>
      <c r="B57" t="s">
        <v>1950</v>
      </c>
      <c r="C57">
        <v>6600</v>
      </c>
      <c r="D57" s="13" t="s">
        <v>8</v>
      </c>
      <c r="E57" t="s">
        <v>2000</v>
      </c>
    </row>
    <row r="58" spans="1:5">
      <c r="A58">
        <v>56</v>
      </c>
      <c r="B58" t="s">
        <v>513</v>
      </c>
      <c r="C58">
        <v>8000</v>
      </c>
      <c r="D58" s="13" t="s">
        <v>8</v>
      </c>
      <c r="E58" t="s">
        <v>2000</v>
      </c>
    </row>
    <row r="59" spans="1:5">
      <c r="A59">
        <v>57</v>
      </c>
      <c r="B59" t="s">
        <v>179</v>
      </c>
      <c r="C59">
        <v>2900</v>
      </c>
      <c r="D59" s="13" t="s">
        <v>8</v>
      </c>
      <c r="E59" t="s">
        <v>2000</v>
      </c>
    </row>
    <row r="60" spans="1:5">
      <c r="A60">
        <v>58</v>
      </c>
      <c r="B60" t="s">
        <v>46</v>
      </c>
      <c r="C60">
        <v>2700</v>
      </c>
      <c r="D60" s="13" t="s">
        <v>8</v>
      </c>
      <c r="E60" t="s">
        <v>2000</v>
      </c>
    </row>
    <row r="61" spans="1:5">
      <c r="A61">
        <v>59</v>
      </c>
      <c r="B61" t="s">
        <v>1952</v>
      </c>
      <c r="C61">
        <v>1400</v>
      </c>
      <c r="D61" s="13" t="s">
        <v>8</v>
      </c>
      <c r="E61" t="s">
        <v>2000</v>
      </c>
    </row>
    <row r="62" spans="1:5">
      <c r="A62">
        <v>60</v>
      </c>
      <c r="B62" t="s">
        <v>376</v>
      </c>
      <c r="C62">
        <v>94200</v>
      </c>
      <c r="D62" s="13" t="s">
        <v>8</v>
      </c>
      <c r="E62" t="s">
        <v>1997</v>
      </c>
    </row>
    <row r="63" spans="1:5">
      <c r="A63">
        <v>61</v>
      </c>
      <c r="B63" t="s">
        <v>1491</v>
      </c>
      <c r="C63">
        <v>199200</v>
      </c>
      <c r="D63" s="13" t="s">
        <v>11</v>
      </c>
      <c r="E63" t="s">
        <v>1997</v>
      </c>
    </row>
    <row r="64" spans="1:5">
      <c r="A64">
        <v>62</v>
      </c>
      <c r="B64" t="s">
        <v>1664</v>
      </c>
      <c r="C64">
        <v>2000</v>
      </c>
      <c r="D64" s="13" t="s">
        <v>8</v>
      </c>
      <c r="E64" t="s">
        <v>2000</v>
      </c>
    </row>
    <row r="65" spans="1:5">
      <c r="A65">
        <v>63</v>
      </c>
      <c r="B65" t="s">
        <v>80</v>
      </c>
      <c r="C65">
        <v>4700</v>
      </c>
      <c r="D65" s="13" t="s">
        <v>11</v>
      </c>
      <c r="E65" t="s">
        <v>2000</v>
      </c>
    </row>
    <row r="66" spans="1:5">
      <c r="A66">
        <v>64</v>
      </c>
      <c r="B66" t="s">
        <v>1208</v>
      </c>
      <c r="C66">
        <v>2800</v>
      </c>
      <c r="D66" s="13" t="s">
        <v>11</v>
      </c>
      <c r="E66" t="s">
        <v>2000</v>
      </c>
    </row>
    <row r="67" spans="1:5">
      <c r="A67">
        <v>65</v>
      </c>
      <c r="B67" t="s">
        <v>131</v>
      </c>
      <c r="C67">
        <v>6100</v>
      </c>
      <c r="D67" s="13" t="s">
        <v>8</v>
      </c>
      <c r="E67" t="s">
        <v>2000</v>
      </c>
    </row>
    <row r="68" spans="1:5">
      <c r="A68">
        <v>66</v>
      </c>
      <c r="B68" t="s">
        <v>1543</v>
      </c>
      <c r="C68">
        <v>2900</v>
      </c>
      <c r="D68" s="13" t="s">
        <v>11</v>
      </c>
      <c r="E68" t="s">
        <v>2000</v>
      </c>
    </row>
    <row r="69" spans="1:5">
      <c r="A69">
        <v>67</v>
      </c>
      <c r="B69" t="s">
        <v>1005</v>
      </c>
      <c r="C69">
        <v>72600</v>
      </c>
      <c r="D69" s="13" t="s">
        <v>8</v>
      </c>
      <c r="E69" t="s">
        <v>2009</v>
      </c>
    </row>
    <row r="70" spans="1:5">
      <c r="A70">
        <v>68</v>
      </c>
      <c r="B70" t="s">
        <v>1190</v>
      </c>
      <c r="C70">
        <v>5700</v>
      </c>
      <c r="D70" s="13" t="s">
        <v>8</v>
      </c>
      <c r="E70" t="s">
        <v>2022</v>
      </c>
    </row>
    <row r="71" spans="1:5">
      <c r="A71">
        <v>69</v>
      </c>
      <c r="B71" t="s">
        <v>890</v>
      </c>
      <c r="C71">
        <v>7900</v>
      </c>
      <c r="D71" s="13" t="s">
        <v>27</v>
      </c>
      <c r="E71" t="s">
        <v>2000</v>
      </c>
    </row>
    <row r="72" spans="1:5">
      <c r="A72">
        <v>70</v>
      </c>
      <c r="B72" t="s">
        <v>92</v>
      </c>
      <c r="C72">
        <v>128000</v>
      </c>
      <c r="D72" s="13" t="s">
        <v>8</v>
      </c>
      <c r="E72" t="s">
        <v>2022</v>
      </c>
    </row>
    <row r="73" spans="1:5">
      <c r="A73">
        <v>71</v>
      </c>
      <c r="B73" t="s">
        <v>1715</v>
      </c>
      <c r="C73">
        <v>6000</v>
      </c>
      <c r="D73" s="13" t="s">
        <v>8</v>
      </c>
      <c r="E73" t="s">
        <v>2000</v>
      </c>
    </row>
    <row r="74" spans="1:5">
      <c r="A74">
        <v>72</v>
      </c>
      <c r="B74" t="s">
        <v>658</v>
      </c>
      <c r="C74">
        <v>600</v>
      </c>
      <c r="D74" s="13" t="s">
        <v>8</v>
      </c>
      <c r="E74" t="s">
        <v>2000</v>
      </c>
    </row>
    <row r="75" spans="1:5">
      <c r="A75">
        <v>73</v>
      </c>
      <c r="B75" t="s">
        <v>348</v>
      </c>
      <c r="C75">
        <v>1400</v>
      </c>
      <c r="D75" s="13" t="s">
        <v>8</v>
      </c>
      <c r="E75" t="s">
        <v>2000</v>
      </c>
    </row>
    <row r="76" spans="1:5">
      <c r="A76">
        <v>74</v>
      </c>
      <c r="B76" t="s">
        <v>421</v>
      </c>
      <c r="C76">
        <v>3900</v>
      </c>
      <c r="D76" s="13" t="s">
        <v>8</v>
      </c>
      <c r="E76" t="s">
        <v>2009</v>
      </c>
    </row>
    <row r="77" spans="1:5">
      <c r="A77">
        <v>75</v>
      </c>
      <c r="B77" t="s">
        <v>1881</v>
      </c>
      <c r="C77">
        <v>9700</v>
      </c>
      <c r="D77" s="13" t="s">
        <v>8</v>
      </c>
      <c r="E77" t="s">
        <v>2000</v>
      </c>
    </row>
    <row r="78" spans="1:5">
      <c r="A78">
        <v>76</v>
      </c>
      <c r="B78" t="s">
        <v>1055</v>
      </c>
      <c r="C78">
        <v>122900</v>
      </c>
      <c r="D78" s="13" t="s">
        <v>11</v>
      </c>
      <c r="E78" t="s">
        <v>2000</v>
      </c>
    </row>
    <row r="79" spans="1:5">
      <c r="A79">
        <v>77</v>
      </c>
      <c r="B79" t="s">
        <v>4</v>
      </c>
      <c r="C79">
        <v>9500</v>
      </c>
      <c r="D79" s="13" t="s">
        <v>11</v>
      </c>
      <c r="E79" t="s">
        <v>2000</v>
      </c>
    </row>
    <row r="80" spans="1:5">
      <c r="A80">
        <v>78</v>
      </c>
      <c r="B80" t="s">
        <v>1168</v>
      </c>
      <c r="C80">
        <v>4500</v>
      </c>
      <c r="D80" s="13" t="s">
        <v>8</v>
      </c>
      <c r="E80" t="s">
        <v>2000</v>
      </c>
    </row>
    <row r="81" spans="1:5">
      <c r="A81">
        <v>79</v>
      </c>
      <c r="B81" t="s">
        <v>1660</v>
      </c>
      <c r="C81">
        <v>57800</v>
      </c>
      <c r="D81" s="13" t="s">
        <v>11</v>
      </c>
      <c r="E81" t="s">
        <v>2000</v>
      </c>
    </row>
    <row r="82" spans="1:5">
      <c r="A82">
        <v>80</v>
      </c>
      <c r="B82" t="s">
        <v>1707</v>
      </c>
      <c r="C82">
        <v>1100</v>
      </c>
      <c r="D82" s="13" t="s">
        <v>8</v>
      </c>
      <c r="E82" t="s">
        <v>2000</v>
      </c>
    </row>
    <row r="83" spans="1:5">
      <c r="A83">
        <v>81</v>
      </c>
      <c r="B83" t="s">
        <v>600</v>
      </c>
      <c r="C83">
        <v>16800</v>
      </c>
      <c r="D83" s="13" t="s">
        <v>8</v>
      </c>
      <c r="E83" t="s">
        <v>2000</v>
      </c>
    </row>
    <row r="84" spans="1:5">
      <c r="A84">
        <v>82</v>
      </c>
      <c r="B84" t="s">
        <v>1365</v>
      </c>
      <c r="C84">
        <v>1000</v>
      </c>
      <c r="D84" s="13" t="s">
        <v>8</v>
      </c>
      <c r="E84" t="s">
        <v>2009</v>
      </c>
    </row>
    <row r="85" spans="1:5">
      <c r="A85">
        <v>83</v>
      </c>
      <c r="B85" t="s">
        <v>505</v>
      </c>
      <c r="C85">
        <v>106400</v>
      </c>
      <c r="D85" s="13" t="s">
        <v>11</v>
      </c>
      <c r="E85" t="s">
        <v>2000</v>
      </c>
    </row>
    <row r="86" spans="1:5">
      <c r="A86">
        <v>84</v>
      </c>
      <c r="B86" t="s">
        <v>304</v>
      </c>
      <c r="C86">
        <v>31400</v>
      </c>
      <c r="D86" s="13" t="s">
        <v>8</v>
      </c>
      <c r="E86" t="s">
        <v>2000</v>
      </c>
    </row>
    <row r="87" spans="1:5">
      <c r="A87">
        <v>85</v>
      </c>
      <c r="B87" t="s">
        <v>743</v>
      </c>
      <c r="C87">
        <v>4900</v>
      </c>
      <c r="D87" s="13" t="s">
        <v>8</v>
      </c>
      <c r="E87" t="s">
        <v>2003</v>
      </c>
    </row>
    <row r="88" spans="1:5">
      <c r="A88">
        <v>86</v>
      </c>
      <c r="B88" t="s">
        <v>425</v>
      </c>
      <c r="C88">
        <v>7400</v>
      </c>
      <c r="D88" s="13" t="s">
        <v>8</v>
      </c>
      <c r="E88" t="s">
        <v>2000</v>
      </c>
    </row>
    <row r="89" spans="1:5">
      <c r="A89">
        <v>87</v>
      </c>
      <c r="B89" t="s">
        <v>485</v>
      </c>
      <c r="C89">
        <v>198500</v>
      </c>
      <c r="D89" s="13" t="s">
        <v>11</v>
      </c>
      <c r="E89" t="s">
        <v>2003</v>
      </c>
    </row>
    <row r="90" spans="1:5">
      <c r="A90">
        <v>88</v>
      </c>
      <c r="B90" t="s">
        <v>308</v>
      </c>
      <c r="C90">
        <v>4800</v>
      </c>
      <c r="D90" s="13" t="s">
        <v>8</v>
      </c>
      <c r="E90" t="s">
        <v>2000</v>
      </c>
    </row>
    <row r="91" spans="1:5">
      <c r="A91">
        <v>89</v>
      </c>
      <c r="B91" t="s">
        <v>1879</v>
      </c>
      <c r="C91">
        <v>3400</v>
      </c>
      <c r="D91" s="13" t="s">
        <v>8</v>
      </c>
      <c r="E91" t="s">
        <v>2000</v>
      </c>
    </row>
    <row r="92" spans="1:5">
      <c r="A92">
        <v>90</v>
      </c>
      <c r="B92" t="s">
        <v>935</v>
      </c>
      <c r="C92">
        <v>7800</v>
      </c>
      <c r="D92" s="13" t="s">
        <v>11</v>
      </c>
      <c r="E92" t="s">
        <v>2000</v>
      </c>
    </row>
    <row r="93" spans="1:5">
      <c r="A93">
        <v>91</v>
      </c>
      <c r="B93" t="s">
        <v>537</v>
      </c>
      <c r="C93">
        <v>154300</v>
      </c>
      <c r="D93" s="13" t="s">
        <v>11</v>
      </c>
      <c r="E93" t="s">
        <v>2022</v>
      </c>
    </row>
    <row r="94" spans="1:5">
      <c r="A94">
        <v>92</v>
      </c>
      <c r="B94" t="s">
        <v>1553</v>
      </c>
      <c r="C94">
        <v>20000</v>
      </c>
      <c r="D94" s="13" t="s">
        <v>8</v>
      </c>
      <c r="E94" t="s">
        <v>2019</v>
      </c>
    </row>
    <row r="95" spans="1:5">
      <c r="A95">
        <v>93</v>
      </c>
      <c r="B95" t="s">
        <v>648</v>
      </c>
      <c r="C95">
        <v>108800</v>
      </c>
      <c r="D95" s="13" t="s">
        <v>27</v>
      </c>
      <c r="E95" t="s">
        <v>2000</v>
      </c>
    </row>
    <row r="96" spans="1:5">
      <c r="A96">
        <v>94</v>
      </c>
      <c r="B96" t="s">
        <v>664</v>
      </c>
      <c r="C96">
        <v>2900</v>
      </c>
      <c r="D96" s="13" t="s">
        <v>8</v>
      </c>
      <c r="E96" t="s">
        <v>2009</v>
      </c>
    </row>
    <row r="97" spans="1:5">
      <c r="A97">
        <v>95</v>
      </c>
      <c r="B97" t="s">
        <v>1527</v>
      </c>
      <c r="C97">
        <v>900</v>
      </c>
      <c r="D97" s="13" t="s">
        <v>8</v>
      </c>
      <c r="E97" t="s">
        <v>2000</v>
      </c>
    </row>
    <row r="98" spans="1:5">
      <c r="A98">
        <v>96</v>
      </c>
      <c r="B98" t="s">
        <v>781</v>
      </c>
      <c r="C98">
        <v>69700</v>
      </c>
      <c r="D98" s="13" t="s">
        <v>8</v>
      </c>
      <c r="E98" t="s">
        <v>2000</v>
      </c>
    </row>
    <row r="99" spans="1:5">
      <c r="A99">
        <v>97</v>
      </c>
      <c r="B99" t="s">
        <v>1686</v>
      </c>
      <c r="C99">
        <v>1300</v>
      </c>
      <c r="D99" s="13" t="s">
        <v>8</v>
      </c>
      <c r="E99" t="s">
        <v>2000</v>
      </c>
    </row>
    <row r="100" spans="1:5">
      <c r="A100">
        <v>98</v>
      </c>
      <c r="B100" t="s">
        <v>52</v>
      </c>
      <c r="C100">
        <v>97800</v>
      </c>
      <c r="D100" s="13" t="s">
        <v>11</v>
      </c>
      <c r="E100" t="s">
        <v>2003</v>
      </c>
    </row>
    <row r="101" spans="1:5">
      <c r="A101">
        <v>99</v>
      </c>
      <c r="B101" t="s">
        <v>84</v>
      </c>
      <c r="C101">
        <v>7600</v>
      </c>
      <c r="D101" s="13" t="s">
        <v>8</v>
      </c>
      <c r="E101" t="s">
        <v>2000</v>
      </c>
    </row>
    <row r="102" spans="1:5">
      <c r="A102">
        <v>100</v>
      </c>
      <c r="B102" t="s">
        <v>1760</v>
      </c>
      <c r="C102">
        <v>100</v>
      </c>
      <c r="D102" s="13" t="s">
        <v>11</v>
      </c>
      <c r="E102" t="s">
        <v>2000</v>
      </c>
    </row>
    <row r="103" spans="1:5">
      <c r="A103">
        <v>101</v>
      </c>
      <c r="B103" t="s">
        <v>451</v>
      </c>
      <c r="C103">
        <v>900</v>
      </c>
      <c r="D103" s="13" t="s">
        <v>8</v>
      </c>
      <c r="E103" t="s">
        <v>2000</v>
      </c>
    </row>
    <row r="104" spans="1:5">
      <c r="A104">
        <v>102</v>
      </c>
      <c r="B104" t="s">
        <v>558</v>
      </c>
      <c r="C104">
        <v>3700</v>
      </c>
      <c r="D104" s="13" t="s">
        <v>8</v>
      </c>
      <c r="E104" t="s">
        <v>2000</v>
      </c>
    </row>
    <row r="105" spans="1:5">
      <c r="A105">
        <v>103</v>
      </c>
      <c r="B105" t="s">
        <v>545</v>
      </c>
      <c r="C105">
        <v>10000</v>
      </c>
      <c r="D105" s="13" t="s">
        <v>11</v>
      </c>
      <c r="E105" t="s">
        <v>2022</v>
      </c>
    </row>
    <row r="106" spans="1:5">
      <c r="A106">
        <v>104</v>
      </c>
      <c r="B106" t="s">
        <v>1622</v>
      </c>
      <c r="C106">
        <v>119200</v>
      </c>
      <c r="D106" s="13" t="s">
        <v>8</v>
      </c>
      <c r="E106" t="s">
        <v>2000</v>
      </c>
    </row>
    <row r="107" spans="1:5">
      <c r="A107">
        <v>105</v>
      </c>
      <c r="B107" t="s">
        <v>288</v>
      </c>
      <c r="C107">
        <v>6800</v>
      </c>
      <c r="D107" s="13" t="s">
        <v>8</v>
      </c>
      <c r="E107" t="s">
        <v>2000</v>
      </c>
    </row>
    <row r="108" spans="1:5">
      <c r="A108">
        <v>106</v>
      </c>
      <c r="B108" t="s">
        <v>175</v>
      </c>
      <c r="C108">
        <v>3900</v>
      </c>
      <c r="D108" s="13" t="s">
        <v>8</v>
      </c>
      <c r="E108" t="s">
        <v>2000</v>
      </c>
    </row>
    <row r="109" spans="1:5">
      <c r="A109">
        <v>107</v>
      </c>
      <c r="B109" t="s">
        <v>1764</v>
      </c>
      <c r="C109">
        <v>3500</v>
      </c>
      <c r="D109" s="13" t="s">
        <v>8</v>
      </c>
      <c r="E109" t="s">
        <v>2000</v>
      </c>
    </row>
    <row r="110" spans="1:5">
      <c r="A110">
        <v>108</v>
      </c>
      <c r="B110" t="s">
        <v>435</v>
      </c>
      <c r="C110">
        <v>1500</v>
      </c>
      <c r="D110" s="13" t="s">
        <v>8</v>
      </c>
      <c r="E110" t="s">
        <v>2000</v>
      </c>
    </row>
    <row r="111" spans="1:5">
      <c r="A111">
        <v>109</v>
      </c>
      <c r="B111" t="s">
        <v>1489</v>
      </c>
      <c r="C111">
        <v>5200</v>
      </c>
      <c r="D111" s="13" t="s">
        <v>11</v>
      </c>
      <c r="E111" t="s">
        <v>2000</v>
      </c>
    </row>
    <row r="112" spans="1:5">
      <c r="A112">
        <v>110</v>
      </c>
      <c r="B112" t="s">
        <v>280</v>
      </c>
      <c r="C112">
        <v>142400</v>
      </c>
      <c r="D112" s="13" t="s">
        <v>11</v>
      </c>
      <c r="E112" t="s">
        <v>2000</v>
      </c>
    </row>
    <row r="113" spans="1:5">
      <c r="A113">
        <v>111</v>
      </c>
      <c r="B113" t="s">
        <v>698</v>
      </c>
      <c r="C113">
        <v>61400</v>
      </c>
      <c r="D113" s="13" t="s">
        <v>8</v>
      </c>
      <c r="E113" t="s">
        <v>2000</v>
      </c>
    </row>
    <row r="114" spans="1:5">
      <c r="A114">
        <v>112</v>
      </c>
      <c r="B114" t="s">
        <v>884</v>
      </c>
      <c r="C114">
        <v>4700</v>
      </c>
      <c r="D114" s="13" t="s">
        <v>8</v>
      </c>
      <c r="E114" t="s">
        <v>2003</v>
      </c>
    </row>
    <row r="115" spans="1:5">
      <c r="A115">
        <v>113</v>
      </c>
      <c r="B115" t="s">
        <v>1954</v>
      </c>
      <c r="C115">
        <v>3300</v>
      </c>
      <c r="D115" s="13" t="s">
        <v>8</v>
      </c>
      <c r="E115" t="s">
        <v>2000</v>
      </c>
    </row>
    <row r="116" spans="1:5">
      <c r="A116">
        <v>114</v>
      </c>
      <c r="B116" t="s">
        <v>674</v>
      </c>
      <c r="C116">
        <v>1900</v>
      </c>
      <c r="D116" s="13" t="s">
        <v>8</v>
      </c>
      <c r="E116" t="s">
        <v>2000</v>
      </c>
    </row>
    <row r="117" spans="1:5">
      <c r="A117">
        <v>115</v>
      </c>
      <c r="B117" t="s">
        <v>103</v>
      </c>
      <c r="C117">
        <v>166700</v>
      </c>
      <c r="D117" s="13" t="s">
        <v>11</v>
      </c>
      <c r="E117" t="s">
        <v>2022</v>
      </c>
    </row>
    <row r="118" spans="1:5">
      <c r="A118">
        <v>116</v>
      </c>
      <c r="B118" t="s">
        <v>396</v>
      </c>
      <c r="C118">
        <v>7200</v>
      </c>
      <c r="D118" s="13" t="s">
        <v>11</v>
      </c>
      <c r="E118" t="s">
        <v>2000</v>
      </c>
    </row>
    <row r="119" spans="1:5">
      <c r="A119">
        <v>117</v>
      </c>
      <c r="B119" t="s">
        <v>284</v>
      </c>
      <c r="C119">
        <v>4900</v>
      </c>
      <c r="D119" s="13" t="s">
        <v>8</v>
      </c>
      <c r="E119" t="s">
        <v>2000</v>
      </c>
    </row>
    <row r="120" spans="1:5">
      <c r="A120">
        <v>118</v>
      </c>
      <c r="B120" t="s">
        <v>1453</v>
      </c>
      <c r="C120">
        <v>5400</v>
      </c>
      <c r="D120" s="13" t="s">
        <v>8</v>
      </c>
      <c r="E120" t="s">
        <v>2000</v>
      </c>
    </row>
    <row r="121" spans="1:5">
      <c r="A121">
        <v>119</v>
      </c>
      <c r="B121" t="s">
        <v>306</v>
      </c>
      <c r="C121">
        <v>5000</v>
      </c>
      <c r="D121" s="13" t="s">
        <v>8</v>
      </c>
      <c r="E121" t="s">
        <v>2000</v>
      </c>
    </row>
    <row r="122" spans="1:5">
      <c r="A122">
        <v>120</v>
      </c>
      <c r="B122" t="s">
        <v>1800</v>
      </c>
      <c r="C122">
        <v>75100</v>
      </c>
      <c r="D122" s="13" t="s">
        <v>8</v>
      </c>
      <c r="E122" t="s">
        <v>2000</v>
      </c>
    </row>
    <row r="123" spans="1:5">
      <c r="A123">
        <v>121</v>
      </c>
      <c r="B123" t="s">
        <v>206</v>
      </c>
      <c r="C123">
        <v>45300</v>
      </c>
      <c r="D123" s="13" t="s">
        <v>8</v>
      </c>
      <c r="E123" t="s">
        <v>2000</v>
      </c>
    </row>
    <row r="124" spans="1:5">
      <c r="A124">
        <v>122</v>
      </c>
      <c r="B124" t="s">
        <v>1719</v>
      </c>
      <c r="C124">
        <v>136800</v>
      </c>
      <c r="D124" s="13" t="s">
        <v>11</v>
      </c>
      <c r="E124" t="s">
        <v>2000</v>
      </c>
    </row>
    <row r="125" spans="1:5">
      <c r="A125">
        <v>123</v>
      </c>
      <c r="B125" t="s">
        <v>465</v>
      </c>
      <c r="C125">
        <v>177700</v>
      </c>
      <c r="D125" s="13" t="s">
        <v>11</v>
      </c>
      <c r="E125" t="s">
        <v>1997</v>
      </c>
    </row>
    <row r="126" spans="1:5">
      <c r="A126">
        <v>124</v>
      </c>
      <c r="B126" t="s">
        <v>1674</v>
      </c>
      <c r="C126">
        <v>2600</v>
      </c>
      <c r="D126" s="13" t="s">
        <v>8</v>
      </c>
      <c r="E126" t="s">
        <v>2022</v>
      </c>
    </row>
    <row r="127" spans="1:5">
      <c r="A127">
        <v>125</v>
      </c>
      <c r="B127" t="s">
        <v>1375</v>
      </c>
      <c r="C127">
        <v>5300</v>
      </c>
      <c r="D127" s="13" t="s">
        <v>8</v>
      </c>
      <c r="E127" t="s">
        <v>2000</v>
      </c>
    </row>
    <row r="128" spans="1:5">
      <c r="A128">
        <v>126</v>
      </c>
      <c r="B128" t="s">
        <v>636</v>
      </c>
      <c r="C128">
        <v>180200</v>
      </c>
      <c r="D128" s="13" t="s">
        <v>11</v>
      </c>
      <c r="E128" t="s">
        <v>2000</v>
      </c>
    </row>
    <row r="129" spans="1:5">
      <c r="A129">
        <v>127</v>
      </c>
      <c r="B129" t="s">
        <v>1078</v>
      </c>
      <c r="C129">
        <v>103200</v>
      </c>
      <c r="D129" s="13" t="s">
        <v>11</v>
      </c>
      <c r="E129" t="s">
        <v>1997</v>
      </c>
    </row>
    <row r="130" spans="1:5">
      <c r="A130">
        <v>128</v>
      </c>
      <c r="B130" t="s">
        <v>25</v>
      </c>
      <c r="C130">
        <v>70600</v>
      </c>
      <c r="D130" s="13" t="s">
        <v>27</v>
      </c>
      <c r="E130" t="s">
        <v>2000</v>
      </c>
    </row>
    <row r="131" spans="1:5">
      <c r="A131">
        <v>129</v>
      </c>
      <c r="B131" t="s">
        <v>1194</v>
      </c>
      <c r="C131">
        <v>148500</v>
      </c>
      <c r="D131" s="13" t="s">
        <v>27</v>
      </c>
      <c r="E131" t="s">
        <v>2003</v>
      </c>
    </row>
    <row r="132" spans="1:5">
      <c r="A132">
        <v>130</v>
      </c>
      <c r="B132" t="s">
        <v>1023</v>
      </c>
      <c r="C132">
        <v>9600</v>
      </c>
      <c r="D132" s="13" t="s">
        <v>8</v>
      </c>
      <c r="E132" t="s">
        <v>2007</v>
      </c>
    </row>
    <row r="133" spans="1:5">
      <c r="A133">
        <v>131</v>
      </c>
      <c r="B133" t="s">
        <v>507</v>
      </c>
      <c r="C133">
        <v>164700</v>
      </c>
      <c r="D133" s="13" t="s">
        <v>8</v>
      </c>
      <c r="E133" t="s">
        <v>2009</v>
      </c>
    </row>
    <row r="134" spans="1:5">
      <c r="A134">
        <v>132</v>
      </c>
      <c r="B134" t="s">
        <v>517</v>
      </c>
      <c r="C134">
        <v>3300</v>
      </c>
      <c r="D134" s="13" t="s">
        <v>8</v>
      </c>
      <c r="E134" t="s">
        <v>2000</v>
      </c>
    </row>
    <row r="135" spans="1:5">
      <c r="A135">
        <v>133</v>
      </c>
      <c r="B135" t="s">
        <v>582</v>
      </c>
      <c r="C135">
        <v>4500</v>
      </c>
      <c r="D135" s="13" t="s">
        <v>8</v>
      </c>
      <c r="E135" t="s">
        <v>2000</v>
      </c>
    </row>
    <row r="136" spans="1:5">
      <c r="A136">
        <v>134</v>
      </c>
      <c r="B136" t="s">
        <v>246</v>
      </c>
      <c r="C136">
        <v>99500</v>
      </c>
      <c r="D136" s="13" t="s">
        <v>11</v>
      </c>
      <c r="E136" t="s">
        <v>2019</v>
      </c>
    </row>
    <row r="137" spans="1:5">
      <c r="A137">
        <v>135</v>
      </c>
      <c r="B137" t="s">
        <v>959</v>
      </c>
      <c r="C137">
        <v>7700</v>
      </c>
      <c r="D137" s="13" t="s">
        <v>11</v>
      </c>
      <c r="E137" t="s">
        <v>2000</v>
      </c>
    </row>
    <row r="138" spans="1:5">
      <c r="A138">
        <v>136</v>
      </c>
      <c r="B138" t="s">
        <v>181</v>
      </c>
      <c r="C138">
        <v>82800</v>
      </c>
      <c r="D138" s="13" t="s">
        <v>27</v>
      </c>
      <c r="E138" t="s">
        <v>2000</v>
      </c>
    </row>
    <row r="139" spans="1:5">
      <c r="A139">
        <v>137</v>
      </c>
      <c r="B139" t="s">
        <v>793</v>
      </c>
      <c r="C139">
        <v>1800</v>
      </c>
      <c r="D139" s="13" t="s">
        <v>8</v>
      </c>
      <c r="E139" t="s">
        <v>2000</v>
      </c>
    </row>
    <row r="140" spans="1:5">
      <c r="A140">
        <v>138</v>
      </c>
      <c r="B140" t="s">
        <v>761</v>
      </c>
      <c r="C140">
        <v>9600</v>
      </c>
      <c r="D140" s="13" t="s">
        <v>11</v>
      </c>
      <c r="E140" t="s">
        <v>2000</v>
      </c>
    </row>
    <row r="141" spans="1:5">
      <c r="A141">
        <v>139</v>
      </c>
      <c r="B141" t="s">
        <v>656</v>
      </c>
      <c r="C141">
        <v>92100</v>
      </c>
      <c r="D141" s="13" t="s">
        <v>11</v>
      </c>
      <c r="E141" t="s">
        <v>2000</v>
      </c>
    </row>
    <row r="142" spans="1:5">
      <c r="A142">
        <v>140</v>
      </c>
      <c r="B142" t="s">
        <v>107</v>
      </c>
      <c r="C142">
        <v>5500</v>
      </c>
      <c r="D142" s="13" t="s">
        <v>8</v>
      </c>
      <c r="E142" t="s">
        <v>2000</v>
      </c>
    </row>
    <row r="143" spans="1:5">
      <c r="A143">
        <v>141</v>
      </c>
      <c r="B143" t="s">
        <v>819</v>
      </c>
      <c r="C143">
        <v>64300</v>
      </c>
      <c r="D143" s="13" t="s">
        <v>8</v>
      </c>
      <c r="E143" t="s">
        <v>2000</v>
      </c>
    </row>
    <row r="144" spans="1:5">
      <c r="A144">
        <v>142</v>
      </c>
      <c r="B144" t="s">
        <v>497</v>
      </c>
      <c r="C144">
        <v>5000</v>
      </c>
      <c r="D144" s="13" t="s">
        <v>8</v>
      </c>
      <c r="E144" t="s">
        <v>2000</v>
      </c>
    </row>
    <row r="145" spans="1:5">
      <c r="A145">
        <v>143</v>
      </c>
      <c r="B145" t="s">
        <v>60</v>
      </c>
      <c r="C145">
        <v>5400</v>
      </c>
      <c r="D145" s="13" t="s">
        <v>8</v>
      </c>
      <c r="E145" t="s">
        <v>2000</v>
      </c>
    </row>
    <row r="146" spans="1:5">
      <c r="A146">
        <v>144</v>
      </c>
      <c r="B146" t="s">
        <v>1061</v>
      </c>
      <c r="C146">
        <v>9000</v>
      </c>
      <c r="D146" s="13" t="s">
        <v>8</v>
      </c>
      <c r="E146" t="s">
        <v>2000</v>
      </c>
    </row>
    <row r="147" spans="1:5">
      <c r="A147">
        <v>145</v>
      </c>
      <c r="B147" t="s">
        <v>495</v>
      </c>
      <c r="C147">
        <v>25000</v>
      </c>
      <c r="D147" s="13" t="s">
        <v>8</v>
      </c>
      <c r="E147" t="s">
        <v>2019</v>
      </c>
    </row>
    <row r="148" spans="1:5">
      <c r="A148">
        <v>146</v>
      </c>
      <c r="B148" t="s">
        <v>688</v>
      </c>
      <c r="C148">
        <v>8800</v>
      </c>
      <c r="D148" s="13" t="s">
        <v>27</v>
      </c>
      <c r="E148" t="s">
        <v>2000</v>
      </c>
    </row>
    <row r="149" spans="1:5">
      <c r="A149">
        <v>147</v>
      </c>
      <c r="B149" t="s">
        <v>1210</v>
      </c>
      <c r="C149">
        <v>8300</v>
      </c>
      <c r="D149" s="13" t="s">
        <v>8</v>
      </c>
      <c r="E149" t="s">
        <v>2000</v>
      </c>
    </row>
    <row r="150" spans="1:5">
      <c r="A150">
        <v>148</v>
      </c>
      <c r="B150" t="s">
        <v>1873</v>
      </c>
      <c r="C150">
        <v>9300</v>
      </c>
      <c r="D150" s="13" t="s">
        <v>8</v>
      </c>
      <c r="E150" t="s">
        <v>2000</v>
      </c>
    </row>
    <row r="151" spans="1:5">
      <c r="A151">
        <v>149</v>
      </c>
      <c r="B151" t="s">
        <v>1317</v>
      </c>
      <c r="C151">
        <v>6200</v>
      </c>
      <c r="D151" s="13" t="s">
        <v>8</v>
      </c>
      <c r="E151" t="s">
        <v>2000</v>
      </c>
    </row>
    <row r="152" spans="1:5">
      <c r="A152">
        <v>150</v>
      </c>
      <c r="B152" t="s">
        <v>204</v>
      </c>
      <c r="C152">
        <v>100</v>
      </c>
      <c r="D152" s="13" t="s">
        <v>11</v>
      </c>
      <c r="E152" t="s">
        <v>2000</v>
      </c>
    </row>
    <row r="153" spans="1:5">
      <c r="A153">
        <v>151</v>
      </c>
      <c r="B153" t="s">
        <v>1301</v>
      </c>
      <c r="C153">
        <v>137200</v>
      </c>
      <c r="D153" s="13" t="s">
        <v>11</v>
      </c>
      <c r="E153" t="s">
        <v>2000</v>
      </c>
    </row>
    <row r="154" spans="1:5">
      <c r="A154">
        <v>152</v>
      </c>
      <c r="B154" t="s">
        <v>159</v>
      </c>
      <c r="C154">
        <v>41500</v>
      </c>
      <c r="D154" s="13" t="s">
        <v>8</v>
      </c>
      <c r="E154" t="s">
        <v>2000</v>
      </c>
    </row>
    <row r="155" spans="1:5">
      <c r="A155">
        <v>153</v>
      </c>
      <c r="B155" t="s">
        <v>1883</v>
      </c>
      <c r="C155">
        <v>189400</v>
      </c>
      <c r="D155" s="13" t="s">
        <v>11</v>
      </c>
      <c r="E155" t="s">
        <v>2000</v>
      </c>
    </row>
    <row r="156" spans="1:5">
      <c r="A156">
        <v>154</v>
      </c>
      <c r="B156" t="s">
        <v>1473</v>
      </c>
      <c r="C156">
        <v>171300</v>
      </c>
      <c r="D156" s="13" t="s">
        <v>11</v>
      </c>
      <c r="E156" t="s">
        <v>2000</v>
      </c>
    </row>
    <row r="157" spans="1:5">
      <c r="A157">
        <v>155</v>
      </c>
      <c r="B157" t="s">
        <v>654</v>
      </c>
      <c r="C157">
        <v>139500</v>
      </c>
      <c r="D157" s="13" t="s">
        <v>11</v>
      </c>
      <c r="E157" t="s">
        <v>2000</v>
      </c>
    </row>
    <row r="158" spans="1:5">
      <c r="A158">
        <v>156</v>
      </c>
      <c r="B158" t="s">
        <v>1134</v>
      </c>
      <c r="C158">
        <v>36400</v>
      </c>
      <c r="D158" s="13" t="s">
        <v>27</v>
      </c>
      <c r="E158" t="s">
        <v>2003</v>
      </c>
    </row>
    <row r="159" spans="1:5">
      <c r="A159">
        <v>157</v>
      </c>
      <c r="B159" t="s">
        <v>390</v>
      </c>
      <c r="C159">
        <v>4200</v>
      </c>
      <c r="D159" s="13" t="s">
        <v>11</v>
      </c>
      <c r="E159" t="s">
        <v>2003</v>
      </c>
    </row>
    <row r="160" spans="1:5">
      <c r="A160">
        <v>158</v>
      </c>
      <c r="B160" t="s">
        <v>262</v>
      </c>
      <c r="C160">
        <v>2100</v>
      </c>
      <c r="D160" s="13" t="s">
        <v>8</v>
      </c>
      <c r="E160" t="s">
        <v>2000</v>
      </c>
    </row>
    <row r="161" spans="1:5">
      <c r="A161">
        <v>159</v>
      </c>
      <c r="B161" t="s">
        <v>320</v>
      </c>
      <c r="C161">
        <v>191200</v>
      </c>
      <c r="D161" s="13" t="s">
        <v>8</v>
      </c>
      <c r="E161" t="s">
        <v>2000</v>
      </c>
    </row>
    <row r="162" spans="1:5">
      <c r="A162">
        <v>160</v>
      </c>
      <c r="B162" t="s">
        <v>479</v>
      </c>
      <c r="C162">
        <v>8000</v>
      </c>
      <c r="D162" s="13" t="s">
        <v>8</v>
      </c>
      <c r="E162" t="s">
        <v>2000</v>
      </c>
    </row>
    <row r="163" spans="1:5">
      <c r="A163">
        <v>161</v>
      </c>
      <c r="B163" t="s">
        <v>222</v>
      </c>
      <c r="C163">
        <v>5500</v>
      </c>
      <c r="D163" s="13" t="s">
        <v>11</v>
      </c>
      <c r="E163" t="s">
        <v>2000</v>
      </c>
    </row>
    <row r="164" spans="1:5">
      <c r="A164">
        <v>162</v>
      </c>
      <c r="B164" t="s">
        <v>906</v>
      </c>
      <c r="C164">
        <v>6100</v>
      </c>
      <c r="D164" s="13" t="s">
        <v>8</v>
      </c>
      <c r="E164" t="s">
        <v>2019</v>
      </c>
    </row>
    <row r="165" spans="1:5">
      <c r="A165">
        <v>163</v>
      </c>
      <c r="B165" t="s">
        <v>234</v>
      </c>
      <c r="C165">
        <v>3500</v>
      </c>
      <c r="D165" s="13" t="s">
        <v>8</v>
      </c>
      <c r="E165" t="s">
        <v>2000</v>
      </c>
    </row>
    <row r="166" spans="1:5">
      <c r="A166">
        <v>164</v>
      </c>
      <c r="B166" t="s">
        <v>1003</v>
      </c>
      <c r="C166">
        <v>150500</v>
      </c>
      <c r="D166" s="13" t="s">
        <v>8</v>
      </c>
      <c r="E166" t="s">
        <v>2000</v>
      </c>
    </row>
    <row r="167" spans="1:5">
      <c r="A167">
        <v>165</v>
      </c>
      <c r="B167" t="s">
        <v>364</v>
      </c>
      <c r="C167">
        <v>90400</v>
      </c>
      <c r="D167" s="13" t="s">
        <v>8</v>
      </c>
      <c r="E167" t="s">
        <v>2000</v>
      </c>
    </row>
    <row r="168" spans="1:5">
      <c r="A168">
        <v>166</v>
      </c>
      <c r="B168" t="s">
        <v>218</v>
      </c>
      <c r="C168">
        <v>9800</v>
      </c>
      <c r="D168" s="13" t="s">
        <v>8</v>
      </c>
      <c r="E168" t="s">
        <v>2000</v>
      </c>
    </row>
    <row r="169" spans="1:5">
      <c r="A169">
        <v>167</v>
      </c>
      <c r="B169" t="s">
        <v>382</v>
      </c>
      <c r="C169">
        <v>2600</v>
      </c>
      <c r="D169" s="13" t="s">
        <v>8</v>
      </c>
      <c r="E169" t="s">
        <v>2003</v>
      </c>
    </row>
    <row r="170" spans="1:5">
      <c r="A170">
        <v>168</v>
      </c>
      <c r="B170" t="s">
        <v>721</v>
      </c>
      <c r="C170">
        <v>128100</v>
      </c>
      <c r="D170" s="13" t="s">
        <v>11</v>
      </c>
      <c r="E170" t="s">
        <v>2007</v>
      </c>
    </row>
    <row r="171" spans="1:5">
      <c r="A171">
        <v>169</v>
      </c>
      <c r="B171" t="s">
        <v>1758</v>
      </c>
      <c r="C171">
        <v>23300</v>
      </c>
      <c r="D171" s="13" t="s">
        <v>8</v>
      </c>
      <c r="E171" t="s">
        <v>2000</v>
      </c>
    </row>
    <row r="172" spans="1:5">
      <c r="A172">
        <v>170</v>
      </c>
      <c r="B172" t="s">
        <v>1703</v>
      </c>
      <c r="C172">
        <v>188100</v>
      </c>
      <c r="D172" s="13" t="s">
        <v>11</v>
      </c>
      <c r="E172" t="s">
        <v>2000</v>
      </c>
    </row>
    <row r="173" spans="1:5">
      <c r="A173">
        <v>171</v>
      </c>
      <c r="B173" t="s">
        <v>147</v>
      </c>
      <c r="C173">
        <v>4900</v>
      </c>
      <c r="D173" s="13" t="s">
        <v>11</v>
      </c>
      <c r="E173" t="s">
        <v>2000</v>
      </c>
    </row>
    <row r="174" spans="1:5">
      <c r="A174">
        <v>172</v>
      </c>
      <c r="B174" t="s">
        <v>1246</v>
      </c>
      <c r="C174">
        <v>800</v>
      </c>
      <c r="D174" s="13" t="s">
        <v>11</v>
      </c>
      <c r="E174" t="s">
        <v>2000</v>
      </c>
    </row>
    <row r="175" spans="1:5">
      <c r="A175">
        <v>173</v>
      </c>
      <c r="B175" t="s">
        <v>1870</v>
      </c>
      <c r="C175">
        <v>96700</v>
      </c>
      <c r="D175" s="13" t="s">
        <v>8</v>
      </c>
      <c r="E175" t="s">
        <v>2000</v>
      </c>
    </row>
    <row r="176" spans="1:5">
      <c r="A176">
        <v>174</v>
      </c>
      <c r="B176" t="s">
        <v>1555</v>
      </c>
      <c r="C176">
        <v>600</v>
      </c>
      <c r="D176" s="13" t="s">
        <v>8</v>
      </c>
      <c r="E176" t="s">
        <v>2000</v>
      </c>
    </row>
    <row r="177" spans="1:5">
      <c r="A177">
        <v>175</v>
      </c>
      <c r="B177" t="s">
        <v>874</v>
      </c>
      <c r="C177">
        <v>181200</v>
      </c>
      <c r="D177" s="13" t="s">
        <v>11</v>
      </c>
      <c r="E177" t="s">
        <v>2000</v>
      </c>
    </row>
    <row r="178" spans="1:5">
      <c r="A178">
        <v>176</v>
      </c>
      <c r="B178" t="s">
        <v>1693</v>
      </c>
      <c r="C178">
        <v>115000</v>
      </c>
      <c r="D178" s="13" t="s">
        <v>11</v>
      </c>
      <c r="E178" t="s">
        <v>2000</v>
      </c>
    </row>
    <row r="179" spans="1:5">
      <c r="A179">
        <v>177</v>
      </c>
      <c r="B179" t="s">
        <v>973</v>
      </c>
      <c r="C179">
        <v>38800</v>
      </c>
      <c r="D179" s="13" t="s">
        <v>8</v>
      </c>
      <c r="E179" t="s">
        <v>2000</v>
      </c>
    </row>
    <row r="180" spans="1:5">
      <c r="A180">
        <v>178</v>
      </c>
      <c r="B180" t="s">
        <v>20</v>
      </c>
      <c r="C180">
        <v>7200</v>
      </c>
      <c r="D180" s="13" t="s">
        <v>11</v>
      </c>
      <c r="E180" t="s">
        <v>2000</v>
      </c>
    </row>
    <row r="181" spans="1:5">
      <c r="A181">
        <v>179</v>
      </c>
      <c r="B181" t="s">
        <v>1047</v>
      </c>
      <c r="C181">
        <v>44500</v>
      </c>
      <c r="D181" s="13" t="s">
        <v>8</v>
      </c>
      <c r="E181" t="s">
        <v>1997</v>
      </c>
    </row>
    <row r="182" spans="1:5">
      <c r="A182">
        <v>180</v>
      </c>
      <c r="B182" t="s">
        <v>1265</v>
      </c>
      <c r="C182">
        <v>56000</v>
      </c>
      <c r="D182" s="13" t="s">
        <v>8</v>
      </c>
      <c r="E182" t="s">
        <v>2003</v>
      </c>
    </row>
    <row r="183" spans="1:5">
      <c r="A183">
        <v>181</v>
      </c>
      <c r="B183" t="s">
        <v>394</v>
      </c>
      <c r="C183">
        <v>8600</v>
      </c>
      <c r="D183" s="13" t="s">
        <v>11</v>
      </c>
      <c r="E183" t="s">
        <v>2000</v>
      </c>
    </row>
    <row r="184" spans="1:5">
      <c r="A184">
        <v>182</v>
      </c>
      <c r="B184" t="s">
        <v>12</v>
      </c>
      <c r="C184">
        <v>27100</v>
      </c>
      <c r="D184" s="13" t="s">
        <v>8</v>
      </c>
      <c r="E184" t="s">
        <v>2007</v>
      </c>
    </row>
    <row r="185" spans="1:5">
      <c r="A185">
        <v>183</v>
      </c>
      <c r="B185" t="s">
        <v>1485</v>
      </c>
      <c r="C185">
        <v>5100</v>
      </c>
      <c r="D185" s="13" t="s">
        <v>11</v>
      </c>
      <c r="E185" t="s">
        <v>1997</v>
      </c>
    </row>
    <row r="186" spans="1:5">
      <c r="A186">
        <v>184</v>
      </c>
      <c r="B186" t="s">
        <v>783</v>
      </c>
      <c r="C186">
        <v>3600</v>
      </c>
      <c r="D186" s="13" t="s">
        <v>8</v>
      </c>
      <c r="E186" t="s">
        <v>2000</v>
      </c>
    </row>
    <row r="187" spans="1:5">
      <c r="A187">
        <v>185</v>
      </c>
      <c r="B187" t="s">
        <v>70</v>
      </c>
      <c r="C187">
        <v>1000</v>
      </c>
      <c r="D187" s="13" t="s">
        <v>11</v>
      </c>
      <c r="E187" t="s">
        <v>2000</v>
      </c>
    </row>
    <row r="188" spans="1:5">
      <c r="A188">
        <v>186</v>
      </c>
      <c r="B188" t="s">
        <v>1299</v>
      </c>
      <c r="C188">
        <v>88800</v>
      </c>
      <c r="D188" s="13" t="s">
        <v>11</v>
      </c>
      <c r="E188" t="s">
        <v>2000</v>
      </c>
    </row>
    <row r="189" spans="1:5">
      <c r="A189">
        <v>187</v>
      </c>
      <c r="B189" t="s">
        <v>527</v>
      </c>
      <c r="C189">
        <v>60200</v>
      </c>
      <c r="D189" s="13" t="s">
        <v>8</v>
      </c>
      <c r="E189" t="s">
        <v>1997</v>
      </c>
    </row>
    <row r="190" spans="1:5">
      <c r="A190">
        <v>188</v>
      </c>
      <c r="B190" t="s">
        <v>1812</v>
      </c>
      <c r="C190">
        <v>8200</v>
      </c>
      <c r="D190" s="13" t="s">
        <v>11</v>
      </c>
      <c r="E190" t="s">
        <v>2022</v>
      </c>
    </row>
    <row r="191" spans="1:5">
      <c r="A191">
        <v>189</v>
      </c>
      <c r="B191" t="s">
        <v>50</v>
      </c>
      <c r="C191">
        <v>191300</v>
      </c>
      <c r="D191" s="13" t="s">
        <v>27</v>
      </c>
      <c r="E191" t="s">
        <v>2000</v>
      </c>
    </row>
    <row r="192" spans="1:5">
      <c r="A192">
        <v>190</v>
      </c>
      <c r="B192" t="s">
        <v>352</v>
      </c>
      <c r="C192">
        <v>3700</v>
      </c>
      <c r="D192" s="13" t="s">
        <v>11</v>
      </c>
      <c r="E192" t="s">
        <v>2000</v>
      </c>
    </row>
    <row r="193" spans="1:5">
      <c r="A193">
        <v>191</v>
      </c>
      <c r="B193" t="s">
        <v>1705</v>
      </c>
      <c r="C193">
        <v>8400</v>
      </c>
      <c r="D193" s="13" t="s">
        <v>11</v>
      </c>
      <c r="E193" t="s">
        <v>2022</v>
      </c>
    </row>
    <row r="194" spans="1:5">
      <c r="A194">
        <v>192</v>
      </c>
      <c r="B194" t="s">
        <v>999</v>
      </c>
      <c r="C194">
        <v>42600</v>
      </c>
      <c r="D194" s="13" t="s">
        <v>11</v>
      </c>
      <c r="E194" t="s">
        <v>2000</v>
      </c>
    </row>
    <row r="195" spans="1:5">
      <c r="A195">
        <v>193</v>
      </c>
      <c r="B195" t="s">
        <v>252</v>
      </c>
      <c r="C195">
        <v>6600</v>
      </c>
      <c r="D195" s="13" t="s">
        <v>11</v>
      </c>
      <c r="E195" t="s">
        <v>2000</v>
      </c>
    </row>
    <row r="196" spans="1:5">
      <c r="A196">
        <v>194</v>
      </c>
      <c r="B196" t="s">
        <v>1545</v>
      </c>
      <c r="C196">
        <v>7100</v>
      </c>
      <c r="D196" s="13" t="s">
        <v>8</v>
      </c>
      <c r="E196" t="s">
        <v>2000</v>
      </c>
    </row>
    <row r="197" spans="1:5">
      <c r="A197">
        <v>195</v>
      </c>
      <c r="B197" t="s">
        <v>1607</v>
      </c>
      <c r="C197">
        <v>15800</v>
      </c>
      <c r="D197" s="13" t="s">
        <v>8</v>
      </c>
      <c r="E197" t="s">
        <v>2000</v>
      </c>
    </row>
    <row r="198" spans="1:5">
      <c r="A198">
        <v>196</v>
      </c>
      <c r="B198" t="s">
        <v>920</v>
      </c>
      <c r="C198">
        <v>8200</v>
      </c>
      <c r="D198" s="13" t="s">
        <v>11</v>
      </c>
      <c r="E198" t="s">
        <v>2007</v>
      </c>
    </row>
    <row r="199" spans="1:5">
      <c r="A199">
        <v>197</v>
      </c>
      <c r="B199" t="s">
        <v>1336</v>
      </c>
      <c r="C199">
        <v>54700</v>
      </c>
      <c r="D199" s="13" t="s">
        <v>8</v>
      </c>
      <c r="E199" t="s">
        <v>2000</v>
      </c>
    </row>
    <row r="200" spans="1:5">
      <c r="A200">
        <v>198</v>
      </c>
      <c r="B200" t="s">
        <v>1295</v>
      </c>
      <c r="C200">
        <v>63200</v>
      </c>
      <c r="D200" s="13" t="s">
        <v>11</v>
      </c>
      <c r="E200" t="s">
        <v>2000</v>
      </c>
    </row>
    <row r="201" spans="1:5">
      <c r="A201">
        <v>199</v>
      </c>
      <c r="B201" t="s">
        <v>805</v>
      </c>
      <c r="C201">
        <v>1800</v>
      </c>
      <c r="D201" s="13" t="s">
        <v>11</v>
      </c>
      <c r="E201" t="s">
        <v>2000</v>
      </c>
    </row>
    <row r="202" spans="1:5">
      <c r="A202">
        <v>200</v>
      </c>
      <c r="B202" t="s">
        <v>111</v>
      </c>
      <c r="C202">
        <v>100</v>
      </c>
      <c r="D202" s="13" t="s">
        <v>11</v>
      </c>
      <c r="E202" t="s">
        <v>1997</v>
      </c>
    </row>
    <row r="203" spans="1:5">
      <c r="A203">
        <v>201</v>
      </c>
      <c r="B203" t="s">
        <v>1281</v>
      </c>
      <c r="C203">
        <v>2100</v>
      </c>
      <c r="D203" s="13" t="s">
        <v>8</v>
      </c>
      <c r="E203" t="s">
        <v>2000</v>
      </c>
    </row>
    <row r="204" spans="1:5">
      <c r="A204">
        <v>202</v>
      </c>
      <c r="B204" t="s">
        <v>1120</v>
      </c>
      <c r="C204">
        <v>8300</v>
      </c>
      <c r="D204" s="13" t="s">
        <v>27</v>
      </c>
      <c r="E204" t="s">
        <v>2000</v>
      </c>
    </row>
    <row r="205" spans="1:5">
      <c r="A205">
        <v>203</v>
      </c>
      <c r="B205" t="s">
        <v>702</v>
      </c>
      <c r="C205">
        <v>143900</v>
      </c>
      <c r="D205" s="13" t="s">
        <v>8</v>
      </c>
      <c r="E205" t="s">
        <v>2003</v>
      </c>
    </row>
    <row r="206" spans="1:5">
      <c r="A206">
        <v>204</v>
      </c>
      <c r="B206" t="s">
        <v>392</v>
      </c>
      <c r="C206">
        <v>75000</v>
      </c>
      <c r="D206" s="13" t="s">
        <v>11</v>
      </c>
      <c r="E206" t="s">
        <v>2000</v>
      </c>
    </row>
    <row r="207" spans="1:5">
      <c r="A207">
        <v>205</v>
      </c>
      <c r="B207" t="s">
        <v>1854</v>
      </c>
      <c r="C207">
        <v>1300</v>
      </c>
      <c r="D207" s="13" t="s">
        <v>8</v>
      </c>
      <c r="E207" t="s">
        <v>2000</v>
      </c>
    </row>
    <row r="208" spans="1:5">
      <c r="A208">
        <v>206</v>
      </c>
      <c r="B208" t="s">
        <v>54</v>
      </c>
      <c r="C208">
        <v>9000</v>
      </c>
      <c r="D208" s="13" t="s">
        <v>27</v>
      </c>
      <c r="E208" t="s">
        <v>2000</v>
      </c>
    </row>
    <row r="209" spans="1:5">
      <c r="A209">
        <v>207</v>
      </c>
      <c r="B209" t="s">
        <v>268</v>
      </c>
      <c r="C209">
        <v>1000</v>
      </c>
      <c r="D209" s="13" t="s">
        <v>8</v>
      </c>
      <c r="E209" t="s">
        <v>2000</v>
      </c>
    </row>
    <row r="210" spans="1:5">
      <c r="A210">
        <v>208</v>
      </c>
      <c r="B210" t="s">
        <v>817</v>
      </c>
      <c r="C210">
        <v>196900</v>
      </c>
      <c r="D210" s="13" t="s">
        <v>8</v>
      </c>
      <c r="E210" t="s">
        <v>2000</v>
      </c>
    </row>
    <row r="211" spans="1:5">
      <c r="A211">
        <v>209</v>
      </c>
      <c r="B211" t="s">
        <v>1840</v>
      </c>
      <c r="C211">
        <v>194500</v>
      </c>
      <c r="D211" s="13" t="s">
        <v>98</v>
      </c>
      <c r="E211" t="s">
        <v>2003</v>
      </c>
    </row>
    <row r="212" spans="1:5">
      <c r="A212">
        <v>210</v>
      </c>
      <c r="B212" t="s">
        <v>1573</v>
      </c>
      <c r="C212">
        <v>9400</v>
      </c>
      <c r="D212" s="13" t="s">
        <v>11</v>
      </c>
      <c r="E212" t="s">
        <v>2007</v>
      </c>
    </row>
    <row r="213" spans="1:5">
      <c r="A213">
        <v>211</v>
      </c>
      <c r="B213" t="s">
        <v>1746</v>
      </c>
      <c r="C213">
        <v>104400</v>
      </c>
      <c r="D213" s="13" t="s">
        <v>11</v>
      </c>
      <c r="E213" t="s">
        <v>2000</v>
      </c>
    </row>
    <row r="214" spans="1:5">
      <c r="A214">
        <v>212</v>
      </c>
      <c r="B214" t="s">
        <v>843</v>
      </c>
      <c r="C214">
        <v>8100</v>
      </c>
      <c r="D214" s="13" t="s">
        <v>8</v>
      </c>
      <c r="E214" t="s">
        <v>2000</v>
      </c>
    </row>
    <row r="215" spans="1:5">
      <c r="A215">
        <v>213</v>
      </c>
      <c r="B215" t="s">
        <v>1196</v>
      </c>
      <c r="C215">
        <v>87900</v>
      </c>
      <c r="D215" s="13" t="s">
        <v>8</v>
      </c>
      <c r="E215" t="s">
        <v>2000</v>
      </c>
    </row>
    <row r="216" spans="1:5">
      <c r="A216">
        <v>214</v>
      </c>
      <c r="B216" t="s">
        <v>1697</v>
      </c>
      <c r="C216">
        <v>1400</v>
      </c>
      <c r="D216" s="13" t="s">
        <v>8</v>
      </c>
      <c r="E216" t="s">
        <v>2000</v>
      </c>
    </row>
    <row r="217" spans="1:5">
      <c r="A217">
        <v>215</v>
      </c>
      <c r="B217" t="s">
        <v>1790</v>
      </c>
      <c r="C217">
        <v>156800</v>
      </c>
      <c r="D217" s="13" t="s">
        <v>11</v>
      </c>
      <c r="E217" t="s">
        <v>2000</v>
      </c>
    </row>
    <row r="218" spans="1:5">
      <c r="A218">
        <v>216</v>
      </c>
      <c r="B218" t="s">
        <v>848</v>
      </c>
      <c r="C218">
        <v>121700</v>
      </c>
      <c r="D218" s="13" t="s">
        <v>8</v>
      </c>
      <c r="E218" t="s">
        <v>2000</v>
      </c>
    </row>
    <row r="219" spans="1:5">
      <c r="A219">
        <v>217</v>
      </c>
      <c r="B219" t="s">
        <v>1176</v>
      </c>
      <c r="C219">
        <v>129400</v>
      </c>
      <c r="D219" s="13" t="s">
        <v>11</v>
      </c>
      <c r="E219" t="s">
        <v>2000</v>
      </c>
    </row>
    <row r="220" spans="1:5">
      <c r="A220">
        <v>218</v>
      </c>
      <c r="B220" t="s">
        <v>1379</v>
      </c>
      <c r="C220">
        <v>5700</v>
      </c>
      <c r="D220" s="13" t="s">
        <v>8</v>
      </c>
      <c r="E220" t="s">
        <v>2009</v>
      </c>
    </row>
    <row r="221" spans="1:5">
      <c r="A221">
        <v>219</v>
      </c>
      <c r="B221" t="s">
        <v>791</v>
      </c>
      <c r="C221">
        <v>41700</v>
      </c>
      <c r="D221" s="13" t="s">
        <v>8</v>
      </c>
      <c r="E221" t="s">
        <v>2000</v>
      </c>
    </row>
    <row r="222" spans="1:5">
      <c r="A222">
        <v>220</v>
      </c>
      <c r="B222" t="s">
        <v>1285</v>
      </c>
      <c r="C222">
        <v>7900</v>
      </c>
      <c r="D222" s="13" t="s">
        <v>11</v>
      </c>
      <c r="E222" t="s">
        <v>2000</v>
      </c>
    </row>
    <row r="223" spans="1:5">
      <c r="A223">
        <v>221</v>
      </c>
      <c r="B223" t="s">
        <v>797</v>
      </c>
      <c r="C223">
        <v>121500</v>
      </c>
      <c r="D223" s="13" t="s">
        <v>11</v>
      </c>
      <c r="E223" t="s">
        <v>2000</v>
      </c>
    </row>
    <row r="224" spans="1:5">
      <c r="A224">
        <v>222</v>
      </c>
      <c r="B224" t="s">
        <v>846</v>
      </c>
      <c r="C224">
        <v>4800</v>
      </c>
      <c r="D224" s="13" t="s">
        <v>8</v>
      </c>
      <c r="E224" t="s">
        <v>2000</v>
      </c>
    </row>
    <row r="225" spans="1:5">
      <c r="A225">
        <v>223</v>
      </c>
      <c r="B225" t="s">
        <v>292</v>
      </c>
      <c r="C225">
        <v>87300</v>
      </c>
      <c r="D225" s="13" t="s">
        <v>11</v>
      </c>
      <c r="E225" t="s">
        <v>2000</v>
      </c>
    </row>
    <row r="226" spans="1:5">
      <c r="A226">
        <v>224</v>
      </c>
      <c r="B226" t="s">
        <v>979</v>
      </c>
      <c r="C226">
        <v>46300</v>
      </c>
      <c r="D226" s="13" t="s">
        <v>8</v>
      </c>
      <c r="E226" t="s">
        <v>2000</v>
      </c>
    </row>
    <row r="227" spans="1:5">
      <c r="A227">
        <v>225</v>
      </c>
      <c r="B227" t="s">
        <v>531</v>
      </c>
      <c r="C227">
        <v>67800</v>
      </c>
      <c r="D227" s="13" t="s">
        <v>8</v>
      </c>
      <c r="E227" t="s">
        <v>2000</v>
      </c>
    </row>
    <row r="228" spans="1:5">
      <c r="A228">
        <v>226</v>
      </c>
      <c r="B228" t="s">
        <v>558</v>
      </c>
      <c r="C228">
        <v>3000</v>
      </c>
      <c r="D228" s="13" t="s">
        <v>8</v>
      </c>
      <c r="E228" t="s">
        <v>2000</v>
      </c>
    </row>
    <row r="229" spans="1:5">
      <c r="A229">
        <v>227</v>
      </c>
      <c r="B229" t="s">
        <v>862</v>
      </c>
      <c r="C229">
        <v>60900</v>
      </c>
      <c r="D229" s="13" t="s">
        <v>8</v>
      </c>
      <c r="E229" t="s">
        <v>2000</v>
      </c>
    </row>
    <row r="230" spans="1:5">
      <c r="A230">
        <v>228</v>
      </c>
      <c r="B230" t="s">
        <v>1359</v>
      </c>
      <c r="C230">
        <v>137900</v>
      </c>
      <c r="D230" s="13" t="s">
        <v>8</v>
      </c>
      <c r="E230" t="s">
        <v>2000</v>
      </c>
    </row>
    <row r="231" spans="1:5">
      <c r="A231">
        <v>229</v>
      </c>
      <c r="B231" t="s">
        <v>757</v>
      </c>
      <c r="C231">
        <v>85600</v>
      </c>
      <c r="D231" s="13" t="s">
        <v>8</v>
      </c>
      <c r="E231" t="s">
        <v>2000</v>
      </c>
    </row>
    <row r="232" spans="1:5">
      <c r="A232">
        <v>230</v>
      </c>
      <c r="B232" t="s">
        <v>1160</v>
      </c>
      <c r="C232">
        <v>2400</v>
      </c>
      <c r="D232" s="13" t="s">
        <v>8</v>
      </c>
      <c r="E232" t="s">
        <v>2000</v>
      </c>
    </row>
    <row r="233" spans="1:5">
      <c r="A233">
        <v>231</v>
      </c>
      <c r="B233" t="s">
        <v>1899</v>
      </c>
      <c r="C233">
        <v>7200</v>
      </c>
      <c r="D233" s="13" t="s">
        <v>27</v>
      </c>
      <c r="E233" t="s">
        <v>2000</v>
      </c>
    </row>
    <row r="234" spans="1:5">
      <c r="A234">
        <v>232</v>
      </c>
      <c r="B234" t="s">
        <v>423</v>
      </c>
      <c r="C234">
        <v>3400</v>
      </c>
      <c r="D234" s="13" t="s">
        <v>8</v>
      </c>
      <c r="E234" t="s">
        <v>2000</v>
      </c>
    </row>
    <row r="235" spans="1:5">
      <c r="A235">
        <v>233</v>
      </c>
      <c r="B235" t="s">
        <v>1410</v>
      </c>
      <c r="C235">
        <v>3800</v>
      </c>
      <c r="D235" s="13" t="s">
        <v>8</v>
      </c>
      <c r="E235" t="s">
        <v>2000</v>
      </c>
    </row>
    <row r="236" spans="1:5">
      <c r="A236">
        <v>234</v>
      </c>
      <c r="B236" t="s">
        <v>1126</v>
      </c>
      <c r="C236">
        <v>7500</v>
      </c>
      <c r="D236" s="13" t="s">
        <v>8</v>
      </c>
      <c r="E236" t="s">
        <v>2022</v>
      </c>
    </row>
    <row r="237" spans="1:5">
      <c r="A237">
        <v>235</v>
      </c>
      <c r="B237" t="s">
        <v>971</v>
      </c>
      <c r="C237">
        <v>8600</v>
      </c>
      <c r="D237" s="13" t="s">
        <v>11</v>
      </c>
      <c r="E237" t="s">
        <v>2000</v>
      </c>
    </row>
    <row r="238" spans="1:5">
      <c r="A238">
        <v>236</v>
      </c>
      <c r="B238" t="s">
        <v>553</v>
      </c>
      <c r="C238">
        <v>39500</v>
      </c>
      <c r="D238" s="13" t="s">
        <v>11</v>
      </c>
      <c r="E238" t="s">
        <v>2003</v>
      </c>
    </row>
    <row r="239" spans="1:5">
      <c r="A239">
        <v>237</v>
      </c>
      <c r="B239" t="s">
        <v>469</v>
      </c>
      <c r="C239">
        <v>9300</v>
      </c>
      <c r="D239" s="13" t="s">
        <v>8</v>
      </c>
      <c r="E239" t="s">
        <v>2000</v>
      </c>
    </row>
    <row r="240" spans="1:5">
      <c r="A240">
        <v>238</v>
      </c>
      <c r="B240" t="s">
        <v>155</v>
      </c>
      <c r="C240">
        <v>2400</v>
      </c>
      <c r="D240" s="13" t="s">
        <v>8</v>
      </c>
      <c r="E240" t="s">
        <v>2007</v>
      </c>
    </row>
    <row r="241" spans="1:5">
      <c r="A241">
        <v>239</v>
      </c>
      <c r="B241" t="s">
        <v>1090</v>
      </c>
      <c r="C241">
        <v>3200</v>
      </c>
      <c r="D241" s="13" t="s">
        <v>11</v>
      </c>
      <c r="E241" t="s">
        <v>2000</v>
      </c>
    </row>
    <row r="242" spans="1:5">
      <c r="A242">
        <v>240</v>
      </c>
      <c r="B242" t="s">
        <v>1363</v>
      </c>
      <c r="C242">
        <v>29400</v>
      </c>
      <c r="D242" s="13" t="s">
        <v>8</v>
      </c>
      <c r="E242" t="s">
        <v>2000</v>
      </c>
    </row>
    <row r="243" spans="1:5">
      <c r="A243">
        <v>241</v>
      </c>
      <c r="B243" t="s">
        <v>606</v>
      </c>
      <c r="C243">
        <v>168500</v>
      </c>
      <c r="D243" s="13" t="s">
        <v>8</v>
      </c>
      <c r="E243" t="s">
        <v>2003</v>
      </c>
    </row>
    <row r="244" spans="1:5">
      <c r="A244">
        <v>242</v>
      </c>
      <c r="B244" t="s">
        <v>745</v>
      </c>
      <c r="C244">
        <v>8400</v>
      </c>
      <c r="D244" s="13" t="s">
        <v>8</v>
      </c>
      <c r="E244" t="s">
        <v>2000</v>
      </c>
    </row>
    <row r="245" spans="1:5">
      <c r="A245">
        <v>243</v>
      </c>
      <c r="B245" t="s">
        <v>564</v>
      </c>
      <c r="C245">
        <v>2300</v>
      </c>
      <c r="D245" s="13" t="s">
        <v>8</v>
      </c>
      <c r="E245" t="s">
        <v>2000</v>
      </c>
    </row>
    <row r="246" spans="1:5">
      <c r="A246">
        <v>244</v>
      </c>
      <c r="B246" t="s">
        <v>737</v>
      </c>
      <c r="C246">
        <v>700</v>
      </c>
      <c r="D246" s="13" t="s">
        <v>8</v>
      </c>
      <c r="E246" t="s">
        <v>2000</v>
      </c>
    </row>
    <row r="247" spans="1:5">
      <c r="A247">
        <v>245</v>
      </c>
      <c r="B247" t="s">
        <v>1519</v>
      </c>
      <c r="C247">
        <v>2900</v>
      </c>
      <c r="D247" s="13" t="s">
        <v>8</v>
      </c>
      <c r="E247" t="s">
        <v>2000</v>
      </c>
    </row>
    <row r="248" spans="1:5">
      <c r="A248">
        <v>246</v>
      </c>
      <c r="B248" t="s">
        <v>1824</v>
      </c>
      <c r="C248">
        <v>4500</v>
      </c>
      <c r="D248" s="13" t="s">
        <v>8</v>
      </c>
      <c r="E248" t="s">
        <v>2000</v>
      </c>
    </row>
    <row r="249" spans="1:5">
      <c r="A249">
        <v>247</v>
      </c>
      <c r="B249" t="s">
        <v>854</v>
      </c>
      <c r="C249">
        <v>19800</v>
      </c>
      <c r="D249" s="13" t="s">
        <v>8</v>
      </c>
      <c r="E249" t="s">
        <v>2000</v>
      </c>
    </row>
    <row r="250" spans="1:5">
      <c r="A250">
        <v>248</v>
      </c>
      <c r="B250" t="s">
        <v>1444</v>
      </c>
      <c r="C250">
        <v>6200</v>
      </c>
      <c r="D250" s="13" t="s">
        <v>8</v>
      </c>
      <c r="E250" t="s">
        <v>2003</v>
      </c>
    </row>
    <row r="251" spans="1:5">
      <c r="A251">
        <v>249</v>
      </c>
      <c r="B251" t="s">
        <v>62</v>
      </c>
      <c r="C251">
        <v>61500</v>
      </c>
      <c r="D251" s="13" t="s">
        <v>8</v>
      </c>
      <c r="E251" t="s">
        <v>2000</v>
      </c>
    </row>
    <row r="252" spans="1:5">
      <c r="A252">
        <v>250</v>
      </c>
      <c r="B252" t="s">
        <v>1440</v>
      </c>
      <c r="C252">
        <v>100</v>
      </c>
      <c r="D252" s="13" t="s">
        <v>11</v>
      </c>
      <c r="E252" t="s">
        <v>2000</v>
      </c>
    </row>
    <row r="253" spans="1:5">
      <c r="A253">
        <v>251</v>
      </c>
      <c r="B253" t="s">
        <v>1601</v>
      </c>
      <c r="C253">
        <v>7100</v>
      </c>
      <c r="D253" s="13" t="s">
        <v>11</v>
      </c>
      <c r="E253" t="s">
        <v>2000</v>
      </c>
    </row>
    <row r="254" spans="1:5">
      <c r="A254">
        <v>252</v>
      </c>
      <c r="B254" t="s">
        <v>1323</v>
      </c>
      <c r="C254">
        <v>1000</v>
      </c>
      <c r="D254" s="13" t="s">
        <v>8</v>
      </c>
      <c r="E254" t="s">
        <v>2000</v>
      </c>
    </row>
    <row r="255" spans="1:5">
      <c r="A255">
        <v>253</v>
      </c>
      <c r="B255" t="s">
        <v>1487</v>
      </c>
      <c r="C255">
        <v>121500</v>
      </c>
      <c r="D255" s="13" t="s">
        <v>11</v>
      </c>
      <c r="E255" t="s">
        <v>1997</v>
      </c>
    </row>
    <row r="256" spans="1:5">
      <c r="A256">
        <v>254</v>
      </c>
      <c r="B256" t="s">
        <v>105</v>
      </c>
      <c r="C256">
        <v>4600</v>
      </c>
      <c r="D256" s="13" t="s">
        <v>8</v>
      </c>
      <c r="E256" t="s">
        <v>2000</v>
      </c>
    </row>
    <row r="257" spans="1:5">
      <c r="A257">
        <v>255</v>
      </c>
      <c r="B257" t="s">
        <v>1495</v>
      </c>
      <c r="C257">
        <v>80500</v>
      </c>
      <c r="D257" s="13" t="s">
        <v>8</v>
      </c>
      <c r="E257" t="s">
        <v>2000</v>
      </c>
    </row>
    <row r="258" spans="1:5">
      <c r="A258">
        <v>256</v>
      </c>
      <c r="B258" t="s">
        <v>1648</v>
      </c>
      <c r="C258">
        <v>4100</v>
      </c>
      <c r="D258" s="13" t="s">
        <v>11</v>
      </c>
      <c r="E258" t="s">
        <v>2009</v>
      </c>
    </row>
    <row r="259" spans="1:5">
      <c r="A259">
        <v>257</v>
      </c>
      <c r="B259" t="s">
        <v>1895</v>
      </c>
      <c r="C259">
        <v>5700</v>
      </c>
      <c r="D259" s="13" t="s">
        <v>8</v>
      </c>
      <c r="E259" t="s">
        <v>2000</v>
      </c>
    </row>
    <row r="260" spans="1:5">
      <c r="A260">
        <v>258</v>
      </c>
      <c r="B260" t="s">
        <v>455</v>
      </c>
      <c r="C260">
        <v>5000</v>
      </c>
      <c r="D260" s="13" t="s">
        <v>8</v>
      </c>
      <c r="E260" t="s">
        <v>2000</v>
      </c>
    </row>
    <row r="261" spans="1:5">
      <c r="A261">
        <v>259</v>
      </c>
      <c r="B261" t="s">
        <v>1846</v>
      </c>
      <c r="C261">
        <v>1800</v>
      </c>
      <c r="D261" s="13" t="s">
        <v>8</v>
      </c>
      <c r="E261" t="s">
        <v>2000</v>
      </c>
    </row>
    <row r="262" spans="1:5">
      <c r="A262">
        <v>260</v>
      </c>
      <c r="B262" t="s">
        <v>28</v>
      </c>
      <c r="C262">
        <v>6300</v>
      </c>
      <c r="D262" s="13" t="s">
        <v>8</v>
      </c>
      <c r="E262" t="s">
        <v>2000</v>
      </c>
    </row>
    <row r="263" spans="1:5">
      <c r="A263">
        <v>261</v>
      </c>
      <c r="B263" t="s">
        <v>1092</v>
      </c>
      <c r="C263">
        <v>84300</v>
      </c>
      <c r="D263" s="13" t="s">
        <v>11</v>
      </c>
      <c r="E263" t="s">
        <v>2000</v>
      </c>
    </row>
    <row r="264" spans="1:5">
      <c r="A264">
        <v>262</v>
      </c>
      <c r="B264" t="s">
        <v>993</v>
      </c>
      <c r="C264">
        <v>1700</v>
      </c>
      <c r="D264" s="13" t="s">
        <v>8</v>
      </c>
      <c r="E264" t="s">
        <v>2000</v>
      </c>
    </row>
    <row r="265" spans="1:5">
      <c r="A265">
        <v>263</v>
      </c>
      <c r="B265" t="s">
        <v>1810</v>
      </c>
      <c r="C265">
        <v>2900</v>
      </c>
      <c r="D265" s="13" t="s">
        <v>8</v>
      </c>
      <c r="E265" t="s">
        <v>2000</v>
      </c>
    </row>
    <row r="266" spans="1:5">
      <c r="A266">
        <v>264</v>
      </c>
      <c r="B266" t="s">
        <v>614</v>
      </c>
      <c r="C266">
        <v>45600</v>
      </c>
      <c r="D266" s="13" t="s">
        <v>8</v>
      </c>
      <c r="E266" t="s">
        <v>2000</v>
      </c>
    </row>
    <row r="267" spans="1:5">
      <c r="A267">
        <v>265</v>
      </c>
      <c r="B267" t="s">
        <v>965</v>
      </c>
      <c r="C267">
        <v>4900</v>
      </c>
      <c r="D267" s="13" t="s">
        <v>8</v>
      </c>
      <c r="E267" t="s">
        <v>2000</v>
      </c>
    </row>
    <row r="268" spans="1:5">
      <c r="A268">
        <v>266</v>
      </c>
      <c r="B268" t="s">
        <v>332</v>
      </c>
      <c r="C268">
        <v>111900</v>
      </c>
      <c r="D268" s="13" t="s">
        <v>11</v>
      </c>
      <c r="E268" t="s">
        <v>2022</v>
      </c>
    </row>
    <row r="269" spans="1:5">
      <c r="A269">
        <v>267</v>
      </c>
      <c r="B269" t="s">
        <v>6</v>
      </c>
      <c r="C269">
        <v>61600</v>
      </c>
      <c r="D269" s="13" t="s">
        <v>8</v>
      </c>
      <c r="E269" t="s">
        <v>2003</v>
      </c>
    </row>
    <row r="270" spans="1:5">
      <c r="A270">
        <v>268</v>
      </c>
      <c r="B270" t="s">
        <v>210</v>
      </c>
      <c r="C270">
        <v>1500</v>
      </c>
      <c r="D270" s="13" t="s">
        <v>8</v>
      </c>
      <c r="E270" t="s">
        <v>2000</v>
      </c>
    </row>
    <row r="271" spans="1:5">
      <c r="A271">
        <v>269</v>
      </c>
      <c r="B271" t="s">
        <v>1138</v>
      </c>
      <c r="C271">
        <v>3500</v>
      </c>
      <c r="D271" s="13" t="s">
        <v>8</v>
      </c>
      <c r="E271" t="s">
        <v>2000</v>
      </c>
    </row>
    <row r="272" spans="1:5">
      <c r="A272">
        <v>270</v>
      </c>
      <c r="B272" t="s">
        <v>1565</v>
      </c>
      <c r="C272">
        <v>173900</v>
      </c>
      <c r="D272" s="13" t="s">
        <v>27</v>
      </c>
      <c r="E272" t="s">
        <v>2000</v>
      </c>
    </row>
    <row r="273" spans="1:5">
      <c r="A273">
        <v>271</v>
      </c>
      <c r="B273" t="s">
        <v>521</v>
      </c>
      <c r="C273">
        <v>153700</v>
      </c>
      <c r="D273" s="13" t="s">
        <v>98</v>
      </c>
      <c r="E273" t="s">
        <v>2000</v>
      </c>
    </row>
    <row r="274" spans="1:5">
      <c r="A274">
        <v>272</v>
      </c>
      <c r="B274" t="s">
        <v>777</v>
      </c>
      <c r="C274">
        <v>51100</v>
      </c>
      <c r="D274" s="13" t="s">
        <v>8</v>
      </c>
      <c r="E274" t="s">
        <v>2000</v>
      </c>
    </row>
    <row r="275" spans="1:5">
      <c r="A275">
        <v>273</v>
      </c>
      <c r="B275" t="s">
        <v>1734</v>
      </c>
      <c r="C275">
        <v>7800</v>
      </c>
      <c r="D275" s="13" t="s">
        <v>8</v>
      </c>
      <c r="E275" t="s">
        <v>1997</v>
      </c>
    </row>
    <row r="276" spans="1:5">
      <c r="A276">
        <v>274</v>
      </c>
      <c r="B276" t="s">
        <v>1192</v>
      </c>
      <c r="C276">
        <v>2400</v>
      </c>
      <c r="D276" s="13" t="s">
        <v>11</v>
      </c>
      <c r="E276" t="s">
        <v>2000</v>
      </c>
    </row>
    <row r="277" spans="1:5">
      <c r="A277">
        <v>275</v>
      </c>
      <c r="B277" t="s">
        <v>1836</v>
      </c>
      <c r="C277">
        <v>3900</v>
      </c>
      <c r="D277" s="13" t="s">
        <v>8</v>
      </c>
      <c r="E277" t="s">
        <v>2000</v>
      </c>
    </row>
    <row r="278" spans="1:5">
      <c r="A278">
        <v>276</v>
      </c>
      <c r="B278" t="s">
        <v>493</v>
      </c>
      <c r="C278">
        <v>5500</v>
      </c>
      <c r="D278" s="13" t="s">
        <v>11</v>
      </c>
      <c r="E278" t="s">
        <v>2000</v>
      </c>
    </row>
    <row r="279" spans="1:5">
      <c r="A279">
        <v>277</v>
      </c>
      <c r="B279" t="s">
        <v>1400</v>
      </c>
      <c r="C279">
        <v>700</v>
      </c>
      <c r="D279" s="13" t="s">
        <v>8</v>
      </c>
      <c r="E279" t="s">
        <v>2000</v>
      </c>
    </row>
    <row r="280" spans="1:5">
      <c r="A280">
        <v>278</v>
      </c>
      <c r="B280" t="s">
        <v>741</v>
      </c>
      <c r="C280">
        <v>2700</v>
      </c>
      <c r="D280" s="13" t="s">
        <v>8</v>
      </c>
      <c r="E280" t="s">
        <v>2000</v>
      </c>
    </row>
    <row r="281" spans="1:5">
      <c r="A281">
        <v>279</v>
      </c>
      <c r="B281" t="s">
        <v>1632</v>
      </c>
      <c r="C281">
        <v>8000</v>
      </c>
      <c r="D281" s="13" t="s">
        <v>8</v>
      </c>
      <c r="E281" t="s">
        <v>2000</v>
      </c>
    </row>
    <row r="282" spans="1:5">
      <c r="A282">
        <v>280</v>
      </c>
      <c r="B282" t="s">
        <v>177</v>
      </c>
      <c r="C282">
        <v>2500</v>
      </c>
      <c r="D282" s="13" t="s">
        <v>8</v>
      </c>
      <c r="E282" t="s">
        <v>2000</v>
      </c>
    </row>
    <row r="283" spans="1:5">
      <c r="A283">
        <v>281</v>
      </c>
      <c r="B283" t="s">
        <v>453</v>
      </c>
      <c r="C283">
        <v>164500</v>
      </c>
      <c r="D283" s="13" t="s">
        <v>11</v>
      </c>
      <c r="E283" t="s">
        <v>2000</v>
      </c>
    </row>
    <row r="284" spans="1:5">
      <c r="A284">
        <v>282</v>
      </c>
      <c r="B284" t="s">
        <v>1505</v>
      </c>
      <c r="C284">
        <v>8400</v>
      </c>
      <c r="D284" s="13" t="s">
        <v>8</v>
      </c>
      <c r="E284" t="s">
        <v>2000</v>
      </c>
    </row>
    <row r="285" spans="1:5">
      <c r="A285">
        <v>283</v>
      </c>
      <c r="B285" t="s">
        <v>1019</v>
      </c>
      <c r="C285">
        <v>8100</v>
      </c>
      <c r="D285" s="13" t="s">
        <v>11</v>
      </c>
      <c r="E285" t="s">
        <v>2007</v>
      </c>
    </row>
    <row r="286" spans="1:5">
      <c r="A286">
        <v>284</v>
      </c>
      <c r="B286" t="s">
        <v>1756</v>
      </c>
      <c r="C286">
        <v>9800</v>
      </c>
      <c r="D286" s="13" t="s">
        <v>11</v>
      </c>
      <c r="E286" t="s">
        <v>2000</v>
      </c>
    </row>
    <row r="287" spans="1:5">
      <c r="A287">
        <v>285</v>
      </c>
      <c r="B287" t="s">
        <v>429</v>
      </c>
      <c r="C287">
        <v>900</v>
      </c>
      <c r="D287" s="13" t="s">
        <v>8</v>
      </c>
      <c r="E287" t="s">
        <v>2000</v>
      </c>
    </row>
    <row r="288" spans="1:5">
      <c r="A288">
        <v>286</v>
      </c>
      <c r="B288" t="s">
        <v>1261</v>
      </c>
      <c r="C288">
        <v>112100</v>
      </c>
      <c r="D288" s="13" t="s">
        <v>27</v>
      </c>
      <c r="E288" t="s">
        <v>2000</v>
      </c>
    </row>
    <row r="289" spans="1:5">
      <c r="A289">
        <v>287</v>
      </c>
      <c r="B289" t="s">
        <v>487</v>
      </c>
      <c r="C289">
        <v>6300</v>
      </c>
      <c r="D289" s="13" t="s">
        <v>8</v>
      </c>
      <c r="E289" t="s">
        <v>2000</v>
      </c>
    </row>
    <row r="290" spans="1:5">
      <c r="A290">
        <v>288</v>
      </c>
      <c r="B290" t="s">
        <v>561</v>
      </c>
      <c r="C290">
        <v>5600</v>
      </c>
      <c r="D290" s="13" t="s">
        <v>11</v>
      </c>
      <c r="E290" t="s">
        <v>2007</v>
      </c>
    </row>
    <row r="291" spans="1:5">
      <c r="A291">
        <v>289</v>
      </c>
      <c r="B291" t="s">
        <v>1616</v>
      </c>
      <c r="C291">
        <v>800</v>
      </c>
      <c r="D291" s="13" t="s">
        <v>8</v>
      </c>
      <c r="E291" t="s">
        <v>1997</v>
      </c>
    </row>
    <row r="292" spans="1:5">
      <c r="A292">
        <v>290</v>
      </c>
      <c r="B292" t="s">
        <v>1928</v>
      </c>
      <c r="C292">
        <v>168600</v>
      </c>
      <c r="D292" s="13" t="s">
        <v>11</v>
      </c>
      <c r="E292" t="s">
        <v>2000</v>
      </c>
    </row>
    <row r="293" spans="1:5">
      <c r="A293">
        <v>291</v>
      </c>
      <c r="B293" t="s">
        <v>123</v>
      </c>
      <c r="C293">
        <v>1800</v>
      </c>
      <c r="D293" s="13" t="s">
        <v>8</v>
      </c>
      <c r="E293" t="s">
        <v>2000</v>
      </c>
    </row>
    <row r="294" spans="1:5">
      <c r="A294">
        <v>292</v>
      </c>
      <c r="B294" t="s">
        <v>765</v>
      </c>
      <c r="C294">
        <v>7300</v>
      </c>
      <c r="D294" s="13" t="s">
        <v>11</v>
      </c>
      <c r="E294" t="s">
        <v>2000</v>
      </c>
    </row>
    <row r="295" spans="1:5">
      <c r="A295">
        <v>293</v>
      </c>
      <c r="B295" t="s">
        <v>1503</v>
      </c>
      <c r="C295">
        <v>6500</v>
      </c>
      <c r="D295" s="13" t="s">
        <v>27</v>
      </c>
      <c r="E295" t="s">
        <v>2022</v>
      </c>
    </row>
    <row r="296" spans="1:5">
      <c r="A296">
        <v>294</v>
      </c>
      <c r="B296" t="s">
        <v>1772</v>
      </c>
      <c r="C296">
        <v>600</v>
      </c>
      <c r="D296" s="13" t="s">
        <v>8</v>
      </c>
      <c r="E296" t="s">
        <v>2000</v>
      </c>
    </row>
    <row r="297" spans="1:5">
      <c r="A297">
        <v>295</v>
      </c>
      <c r="B297" t="s">
        <v>1614</v>
      </c>
      <c r="C297">
        <v>192900</v>
      </c>
      <c r="D297" s="13" t="s">
        <v>11</v>
      </c>
      <c r="E297" t="s">
        <v>2019</v>
      </c>
    </row>
    <row r="298" spans="1:5">
      <c r="A298">
        <v>296</v>
      </c>
      <c r="B298" t="s">
        <v>1628</v>
      </c>
      <c r="C298">
        <v>6100</v>
      </c>
      <c r="D298" s="13" t="s">
        <v>11</v>
      </c>
      <c r="E298" t="s">
        <v>2003</v>
      </c>
    </row>
    <row r="299" spans="1:5">
      <c r="A299">
        <v>297</v>
      </c>
      <c r="B299" t="s">
        <v>202</v>
      </c>
      <c r="C299">
        <v>7200</v>
      </c>
      <c r="D299" s="13" t="s">
        <v>11</v>
      </c>
      <c r="E299" t="s">
        <v>2003</v>
      </c>
    </row>
    <row r="300" spans="1:5">
      <c r="A300">
        <v>298</v>
      </c>
      <c r="B300" t="s">
        <v>290</v>
      </c>
      <c r="C300">
        <v>3500</v>
      </c>
      <c r="D300" s="13" t="s">
        <v>8</v>
      </c>
      <c r="E300" t="s">
        <v>2000</v>
      </c>
    </row>
    <row r="301" spans="1:5">
      <c r="A301">
        <v>299</v>
      </c>
      <c r="B301" t="s">
        <v>1402</v>
      </c>
      <c r="C301">
        <v>3800</v>
      </c>
      <c r="D301" s="13" t="s">
        <v>11</v>
      </c>
      <c r="E301" t="s">
        <v>2000</v>
      </c>
    </row>
    <row r="302" spans="1:5">
      <c r="A302">
        <v>300</v>
      </c>
      <c r="B302" t="s">
        <v>354</v>
      </c>
      <c r="C302">
        <v>100</v>
      </c>
      <c r="D302" s="13" t="s">
        <v>11</v>
      </c>
      <c r="E302" t="s">
        <v>2007</v>
      </c>
    </row>
    <row r="303" spans="1:5">
      <c r="A303">
        <v>301</v>
      </c>
      <c r="B303" t="s">
        <v>1938</v>
      </c>
      <c r="C303">
        <v>900</v>
      </c>
      <c r="D303" s="13" t="s">
        <v>8</v>
      </c>
      <c r="E303" t="s">
        <v>2000</v>
      </c>
    </row>
    <row r="304" spans="1:5">
      <c r="A304">
        <v>302</v>
      </c>
      <c r="B304" t="s">
        <v>489</v>
      </c>
      <c r="C304">
        <v>76100</v>
      </c>
      <c r="D304" s="13" t="s">
        <v>11</v>
      </c>
      <c r="E304" t="s">
        <v>2000</v>
      </c>
    </row>
    <row r="305" spans="1:5">
      <c r="A305">
        <v>303</v>
      </c>
      <c r="B305" t="s">
        <v>638</v>
      </c>
      <c r="C305">
        <v>3400</v>
      </c>
      <c r="D305" s="13" t="s">
        <v>11</v>
      </c>
      <c r="E305" t="s">
        <v>2000</v>
      </c>
    </row>
    <row r="306" spans="1:5">
      <c r="A306">
        <v>304</v>
      </c>
      <c r="B306" t="s">
        <v>1349</v>
      </c>
      <c r="C306">
        <v>2100</v>
      </c>
      <c r="D306" s="13" t="s">
        <v>8</v>
      </c>
      <c r="E306" t="s">
        <v>2000</v>
      </c>
    </row>
    <row r="307" spans="1:5">
      <c r="A307">
        <v>305</v>
      </c>
      <c r="B307" t="s">
        <v>1754</v>
      </c>
      <c r="C307">
        <v>2800</v>
      </c>
      <c r="D307" s="13" t="s">
        <v>8</v>
      </c>
      <c r="E307" t="s">
        <v>2000</v>
      </c>
    </row>
    <row r="308" spans="1:5">
      <c r="A308">
        <v>306</v>
      </c>
      <c r="B308" t="s">
        <v>1515</v>
      </c>
      <c r="C308">
        <v>6500</v>
      </c>
      <c r="D308" s="13" t="s">
        <v>11</v>
      </c>
      <c r="E308" t="s">
        <v>2000</v>
      </c>
    </row>
    <row r="309" spans="1:5">
      <c r="A309">
        <v>307</v>
      </c>
      <c r="B309" t="s">
        <v>1523</v>
      </c>
      <c r="C309">
        <v>32900</v>
      </c>
      <c r="D309" s="13" t="s">
        <v>8</v>
      </c>
      <c r="E309" t="s">
        <v>2007</v>
      </c>
    </row>
    <row r="310" spans="1:5">
      <c r="A310" s="2">
        <v>308</v>
      </c>
      <c r="B310" s="2" t="s">
        <v>405</v>
      </c>
      <c r="C310" s="2">
        <v>118200</v>
      </c>
      <c r="D310" s="13" t="s">
        <v>11</v>
      </c>
      <c r="E310" s="2" t="s">
        <v>2000</v>
      </c>
    </row>
    <row r="311" spans="1:5">
      <c r="A311">
        <v>309</v>
      </c>
      <c r="B311" t="s">
        <v>696</v>
      </c>
      <c r="C311">
        <v>4100</v>
      </c>
      <c r="D311" s="13" t="s">
        <v>27</v>
      </c>
      <c r="E311" t="s">
        <v>2000</v>
      </c>
    </row>
    <row r="312" spans="1:5">
      <c r="A312">
        <v>310</v>
      </c>
      <c r="B312" t="s">
        <v>1804</v>
      </c>
      <c r="C312">
        <v>7800</v>
      </c>
      <c r="D312" s="13" t="s">
        <v>11</v>
      </c>
      <c r="E312" t="s">
        <v>2000</v>
      </c>
    </row>
    <row r="313" spans="1:5">
      <c r="A313">
        <v>311</v>
      </c>
      <c r="B313" t="s">
        <v>511</v>
      </c>
      <c r="C313">
        <v>6300</v>
      </c>
      <c r="D313" s="13" t="s">
        <v>8</v>
      </c>
      <c r="E313" t="s">
        <v>2000</v>
      </c>
    </row>
    <row r="314" spans="1:5">
      <c r="A314">
        <v>312</v>
      </c>
      <c r="B314" t="s">
        <v>1069</v>
      </c>
      <c r="C314">
        <v>59100</v>
      </c>
      <c r="D314" s="13" t="s">
        <v>8</v>
      </c>
      <c r="E314" t="s">
        <v>2000</v>
      </c>
    </row>
    <row r="315" spans="1:5">
      <c r="A315">
        <v>313</v>
      </c>
      <c r="B315" t="s">
        <v>1146</v>
      </c>
      <c r="C315">
        <v>2200</v>
      </c>
      <c r="D315" s="13" t="s">
        <v>8</v>
      </c>
      <c r="E315" t="s">
        <v>2000</v>
      </c>
    </row>
    <row r="316" spans="1:5">
      <c r="A316">
        <v>314</v>
      </c>
      <c r="B316" t="s">
        <v>1535</v>
      </c>
      <c r="C316">
        <v>1400</v>
      </c>
      <c r="D316" s="13" t="s">
        <v>8</v>
      </c>
      <c r="E316" t="s">
        <v>2000</v>
      </c>
    </row>
    <row r="317" spans="1:5">
      <c r="A317">
        <v>315</v>
      </c>
      <c r="B317" t="s">
        <v>1007</v>
      </c>
      <c r="C317">
        <v>9500</v>
      </c>
      <c r="D317" s="13" t="s">
        <v>11</v>
      </c>
      <c r="E317" t="s">
        <v>2000</v>
      </c>
    </row>
    <row r="318" spans="1:5">
      <c r="A318">
        <v>316</v>
      </c>
      <c r="B318" t="s">
        <v>1086</v>
      </c>
      <c r="C318">
        <v>9600</v>
      </c>
      <c r="D318" s="13" t="s">
        <v>11</v>
      </c>
      <c r="E318" t="s">
        <v>2022</v>
      </c>
    </row>
    <row r="319" spans="1:5">
      <c r="A319">
        <v>317</v>
      </c>
      <c r="B319" t="s">
        <v>1701</v>
      </c>
      <c r="C319">
        <v>6600</v>
      </c>
      <c r="D319" s="13" t="s">
        <v>11</v>
      </c>
      <c r="E319" t="s">
        <v>2000</v>
      </c>
    </row>
    <row r="320" spans="1:5">
      <c r="A320">
        <v>318</v>
      </c>
      <c r="B320" t="s">
        <v>1975</v>
      </c>
      <c r="C320">
        <v>5700</v>
      </c>
      <c r="D320" s="13" t="s">
        <v>11</v>
      </c>
      <c r="E320" t="s">
        <v>2000</v>
      </c>
    </row>
    <row r="321" spans="1:5">
      <c r="A321">
        <v>319</v>
      </c>
      <c r="B321" t="s">
        <v>1152</v>
      </c>
      <c r="C321">
        <v>8400</v>
      </c>
      <c r="D321" s="13" t="s">
        <v>27</v>
      </c>
      <c r="E321" t="s">
        <v>2000</v>
      </c>
    </row>
    <row r="322" spans="1:5">
      <c r="A322">
        <v>320</v>
      </c>
      <c r="B322" t="s">
        <v>1547</v>
      </c>
      <c r="C322">
        <v>84400</v>
      </c>
      <c r="D322" s="13" t="s">
        <v>11</v>
      </c>
      <c r="E322" t="s">
        <v>2000</v>
      </c>
    </row>
    <row r="323" spans="1:5">
      <c r="A323">
        <v>321</v>
      </c>
      <c r="B323" t="s">
        <v>1154</v>
      </c>
      <c r="C323">
        <v>170400</v>
      </c>
      <c r="D323" s="13" t="s">
        <v>11</v>
      </c>
      <c r="E323" t="s">
        <v>2000</v>
      </c>
    </row>
    <row r="324" spans="1:5">
      <c r="A324">
        <v>322</v>
      </c>
      <c r="B324" t="s">
        <v>710</v>
      </c>
      <c r="C324">
        <v>117900</v>
      </c>
      <c r="D324" s="13" t="s">
        <v>8</v>
      </c>
      <c r="E324" t="s">
        <v>2000</v>
      </c>
    </row>
    <row r="325" spans="1:5">
      <c r="A325">
        <v>323</v>
      </c>
      <c r="B325" t="s">
        <v>340</v>
      </c>
      <c r="C325">
        <v>8900</v>
      </c>
      <c r="D325" s="13" t="s">
        <v>11</v>
      </c>
      <c r="E325" t="s">
        <v>2009</v>
      </c>
    </row>
    <row r="326" spans="1:5">
      <c r="A326">
        <v>324</v>
      </c>
      <c r="B326" t="s">
        <v>682</v>
      </c>
      <c r="C326">
        <v>7100</v>
      </c>
      <c r="D326" s="13" t="s">
        <v>8</v>
      </c>
      <c r="E326" t="s">
        <v>2000</v>
      </c>
    </row>
    <row r="327" spans="1:5">
      <c r="A327">
        <v>325</v>
      </c>
      <c r="B327" t="s">
        <v>1561</v>
      </c>
      <c r="C327">
        <v>6500</v>
      </c>
      <c r="D327" s="13" t="s">
        <v>11</v>
      </c>
      <c r="E327" t="s">
        <v>2000</v>
      </c>
    </row>
    <row r="328" spans="1:5">
      <c r="A328">
        <v>326</v>
      </c>
      <c r="B328" t="s">
        <v>1355</v>
      </c>
      <c r="C328">
        <v>7200</v>
      </c>
      <c r="D328" s="13" t="s">
        <v>11</v>
      </c>
      <c r="E328" t="s">
        <v>2000</v>
      </c>
    </row>
    <row r="329" spans="1:5">
      <c r="A329">
        <v>327</v>
      </c>
      <c r="B329" t="s">
        <v>1311</v>
      </c>
      <c r="C329">
        <v>2600</v>
      </c>
      <c r="D329" s="13" t="s">
        <v>11</v>
      </c>
      <c r="E329" t="s">
        <v>2000</v>
      </c>
    </row>
    <row r="330" spans="1:5">
      <c r="A330" s="2">
        <v>328</v>
      </c>
      <c r="B330" s="2" t="s">
        <v>1970</v>
      </c>
      <c r="C330" s="2">
        <v>98700</v>
      </c>
      <c r="D330" s="13" t="s">
        <v>8</v>
      </c>
      <c r="E330" s="2" t="s">
        <v>2000</v>
      </c>
    </row>
    <row r="331" spans="1:5">
      <c r="A331">
        <v>329</v>
      </c>
      <c r="B331" t="s">
        <v>1919</v>
      </c>
      <c r="C331">
        <v>93800</v>
      </c>
      <c r="D331" s="13" t="s">
        <v>98</v>
      </c>
      <c r="E331" t="s">
        <v>2000</v>
      </c>
    </row>
    <row r="332" spans="1:5">
      <c r="A332">
        <v>330</v>
      </c>
      <c r="B332" t="s">
        <v>1748</v>
      </c>
      <c r="C332">
        <v>33700</v>
      </c>
      <c r="D332" s="13" t="s">
        <v>8</v>
      </c>
      <c r="E332" t="s">
        <v>2009</v>
      </c>
    </row>
    <row r="333" spans="1:5">
      <c r="A333">
        <v>331</v>
      </c>
      <c r="B333" t="s">
        <v>1501</v>
      </c>
      <c r="C333">
        <v>3300</v>
      </c>
      <c r="D333" s="13" t="s">
        <v>8</v>
      </c>
      <c r="E333" t="s">
        <v>2000</v>
      </c>
    </row>
    <row r="334" spans="1:5">
      <c r="A334">
        <v>332</v>
      </c>
      <c r="B334" t="s">
        <v>1289</v>
      </c>
      <c r="C334">
        <v>20700</v>
      </c>
      <c r="D334" s="13" t="s">
        <v>8</v>
      </c>
      <c r="E334" t="s">
        <v>2000</v>
      </c>
    </row>
    <row r="335" spans="1:5">
      <c r="A335">
        <v>333</v>
      </c>
      <c r="B335" t="s">
        <v>264</v>
      </c>
      <c r="C335">
        <v>9600</v>
      </c>
      <c r="D335" s="13" t="s">
        <v>8</v>
      </c>
      <c r="E335" t="s">
        <v>2000</v>
      </c>
    </row>
    <row r="336" spans="1:5">
      <c r="A336">
        <v>334</v>
      </c>
      <c r="B336" t="s">
        <v>1116</v>
      </c>
      <c r="C336">
        <v>66200</v>
      </c>
      <c r="D336" s="13" t="s">
        <v>8</v>
      </c>
      <c r="E336" t="s">
        <v>2000</v>
      </c>
    </row>
    <row r="337" spans="1:5">
      <c r="A337">
        <v>335</v>
      </c>
      <c r="B337" t="s">
        <v>894</v>
      </c>
      <c r="C337">
        <v>173800</v>
      </c>
      <c r="D337" s="13" t="s">
        <v>8</v>
      </c>
      <c r="E337" t="s">
        <v>2000</v>
      </c>
    </row>
    <row r="338" spans="1:5">
      <c r="A338">
        <v>336</v>
      </c>
      <c r="B338" t="s">
        <v>1252</v>
      </c>
      <c r="C338">
        <v>70700</v>
      </c>
      <c r="D338" s="13" t="s">
        <v>11</v>
      </c>
      <c r="E338" t="s">
        <v>2000</v>
      </c>
    </row>
    <row r="339" spans="1:5">
      <c r="A339">
        <v>337</v>
      </c>
      <c r="B339" t="s">
        <v>700</v>
      </c>
      <c r="C339">
        <v>94500</v>
      </c>
      <c r="D339" s="13" t="s">
        <v>8</v>
      </c>
      <c r="E339" t="s">
        <v>2000</v>
      </c>
    </row>
    <row r="340" spans="1:5">
      <c r="A340">
        <v>338</v>
      </c>
      <c r="B340" t="s">
        <v>604</v>
      </c>
      <c r="C340">
        <v>69800</v>
      </c>
      <c r="D340" s="13" t="s">
        <v>8</v>
      </c>
      <c r="E340" t="s">
        <v>2000</v>
      </c>
    </row>
    <row r="341" spans="1:5">
      <c r="A341">
        <v>339</v>
      </c>
      <c r="B341" t="s">
        <v>985</v>
      </c>
      <c r="C341">
        <v>136300</v>
      </c>
      <c r="D341" s="13" t="s">
        <v>27</v>
      </c>
      <c r="E341" t="s">
        <v>1997</v>
      </c>
    </row>
    <row r="342" spans="1:5">
      <c r="A342">
        <v>340</v>
      </c>
      <c r="B342" t="s">
        <v>238</v>
      </c>
      <c r="C342">
        <v>37100</v>
      </c>
      <c r="D342" s="13" t="s">
        <v>11</v>
      </c>
      <c r="E342" t="s">
        <v>2000</v>
      </c>
    </row>
    <row r="343" spans="1:5">
      <c r="A343">
        <v>341</v>
      </c>
      <c r="B343" t="s">
        <v>642</v>
      </c>
      <c r="C343">
        <v>114300</v>
      </c>
      <c r="D343" s="13" t="s">
        <v>11</v>
      </c>
      <c r="E343" t="s">
        <v>2000</v>
      </c>
    </row>
    <row r="344" spans="1:5">
      <c r="A344">
        <v>342</v>
      </c>
      <c r="B344" t="s">
        <v>586</v>
      </c>
      <c r="C344">
        <v>47900</v>
      </c>
      <c r="D344" s="13" t="s">
        <v>11</v>
      </c>
      <c r="E344" t="s">
        <v>2000</v>
      </c>
    </row>
    <row r="345" spans="1:5">
      <c r="A345">
        <v>343</v>
      </c>
      <c r="B345" t="s">
        <v>1670</v>
      </c>
      <c r="C345">
        <v>9000</v>
      </c>
      <c r="D345" s="13" t="s">
        <v>11</v>
      </c>
      <c r="E345" t="s">
        <v>2000</v>
      </c>
    </row>
    <row r="346" spans="1:5">
      <c r="A346">
        <v>344</v>
      </c>
      <c r="B346" t="s">
        <v>129</v>
      </c>
      <c r="C346">
        <v>197600</v>
      </c>
      <c r="D346" s="13" t="s">
        <v>11</v>
      </c>
      <c r="E346" t="s">
        <v>2000</v>
      </c>
    </row>
    <row r="347" spans="1:5">
      <c r="A347">
        <v>345</v>
      </c>
      <c r="B347" t="s">
        <v>1722</v>
      </c>
      <c r="C347">
        <v>157600</v>
      </c>
      <c r="D347" s="13" t="s">
        <v>11</v>
      </c>
      <c r="E347" t="s">
        <v>2009</v>
      </c>
    </row>
    <row r="348" spans="1:5">
      <c r="A348">
        <v>346</v>
      </c>
      <c r="B348" t="s">
        <v>991</v>
      </c>
      <c r="C348">
        <v>8000</v>
      </c>
      <c r="D348" s="13" t="s">
        <v>11</v>
      </c>
      <c r="E348" t="s">
        <v>2000</v>
      </c>
    </row>
    <row r="349" spans="1:5">
      <c r="A349">
        <v>347</v>
      </c>
      <c r="B349" t="s">
        <v>1341</v>
      </c>
      <c r="C349">
        <v>900</v>
      </c>
      <c r="D349" s="13" t="s">
        <v>8</v>
      </c>
      <c r="E349" t="s">
        <v>2000</v>
      </c>
    </row>
    <row r="350" spans="1:5">
      <c r="A350">
        <v>348</v>
      </c>
      <c r="B350" t="s">
        <v>716</v>
      </c>
      <c r="C350">
        <v>199000</v>
      </c>
      <c r="D350" s="13" t="s">
        <v>11</v>
      </c>
      <c r="E350" t="s">
        <v>2000</v>
      </c>
    </row>
    <row r="351" spans="1:5">
      <c r="A351">
        <v>349</v>
      </c>
      <c r="B351" t="s">
        <v>1234</v>
      </c>
      <c r="C351">
        <v>180800</v>
      </c>
      <c r="D351" s="13" t="s">
        <v>11</v>
      </c>
      <c r="E351" t="s">
        <v>2000</v>
      </c>
    </row>
    <row r="352" spans="1:5">
      <c r="A352">
        <v>350</v>
      </c>
      <c r="B352" t="s">
        <v>1583</v>
      </c>
      <c r="C352">
        <v>100</v>
      </c>
      <c r="D352" s="13" t="s">
        <v>11</v>
      </c>
      <c r="E352" t="s">
        <v>2000</v>
      </c>
    </row>
    <row r="353" spans="1:5">
      <c r="A353">
        <v>351</v>
      </c>
      <c r="B353" t="s">
        <v>1968</v>
      </c>
      <c r="C353">
        <v>74100</v>
      </c>
      <c r="D353" s="13" t="s">
        <v>8</v>
      </c>
      <c r="E353" t="s">
        <v>2000</v>
      </c>
    </row>
    <row r="354" spans="1:5">
      <c r="A354">
        <v>352</v>
      </c>
      <c r="B354" t="s">
        <v>16</v>
      </c>
      <c r="C354">
        <v>2800</v>
      </c>
      <c r="D354" s="13" t="s">
        <v>11</v>
      </c>
      <c r="E354" t="s">
        <v>1997</v>
      </c>
    </row>
    <row r="355" spans="1:5">
      <c r="A355">
        <v>353</v>
      </c>
      <c r="B355" t="s">
        <v>1156</v>
      </c>
      <c r="C355">
        <v>33600</v>
      </c>
      <c r="D355" s="13" t="s">
        <v>8</v>
      </c>
      <c r="E355" t="s">
        <v>2000</v>
      </c>
    </row>
    <row r="356" spans="1:5">
      <c r="A356">
        <v>354</v>
      </c>
      <c r="B356" t="s">
        <v>191</v>
      </c>
      <c r="C356">
        <v>6100</v>
      </c>
      <c r="D356" s="13" t="s">
        <v>8</v>
      </c>
      <c r="E356" t="s">
        <v>2007</v>
      </c>
    </row>
    <row r="357" spans="1:5">
      <c r="A357">
        <v>355</v>
      </c>
      <c r="B357" t="s">
        <v>232</v>
      </c>
      <c r="C357">
        <v>3800</v>
      </c>
      <c r="D357" s="13" t="s">
        <v>98</v>
      </c>
      <c r="E357" t="s">
        <v>2000</v>
      </c>
    </row>
    <row r="358" spans="1:5">
      <c r="A358">
        <v>356</v>
      </c>
      <c r="B358" t="s">
        <v>594</v>
      </c>
      <c r="C358">
        <v>9300</v>
      </c>
      <c r="D358" s="13" t="s">
        <v>11</v>
      </c>
      <c r="E358" t="s">
        <v>2022</v>
      </c>
    </row>
    <row r="359" spans="1:5">
      <c r="A359">
        <v>357</v>
      </c>
      <c r="B359" t="s">
        <v>1328</v>
      </c>
      <c r="C359">
        <v>2300</v>
      </c>
      <c r="D359" s="13" t="s">
        <v>8</v>
      </c>
      <c r="E359" t="s">
        <v>2000</v>
      </c>
    </row>
    <row r="360" spans="1:5">
      <c r="A360">
        <v>358</v>
      </c>
      <c r="B360" t="s">
        <v>441</v>
      </c>
      <c r="C360">
        <v>9700</v>
      </c>
      <c r="D360" s="13" t="s">
        <v>11</v>
      </c>
      <c r="E360" t="s">
        <v>1997</v>
      </c>
    </row>
    <row r="361" spans="1:5">
      <c r="A361">
        <v>359</v>
      </c>
      <c r="B361" t="s">
        <v>1525</v>
      </c>
      <c r="C361">
        <v>4000</v>
      </c>
      <c r="D361" s="13" t="s">
        <v>8</v>
      </c>
      <c r="E361" t="s">
        <v>2000</v>
      </c>
    </row>
    <row r="362" spans="1:5">
      <c r="A362">
        <v>360</v>
      </c>
      <c r="B362" t="s">
        <v>951</v>
      </c>
      <c r="C362">
        <v>59700</v>
      </c>
      <c r="D362" s="13" t="s">
        <v>8</v>
      </c>
      <c r="E362" t="s">
        <v>2009</v>
      </c>
    </row>
    <row r="363" spans="1:5">
      <c r="A363">
        <v>361</v>
      </c>
      <c r="B363" t="s">
        <v>34</v>
      </c>
      <c r="C363">
        <v>5500</v>
      </c>
      <c r="D363" s="13" t="s">
        <v>8</v>
      </c>
      <c r="E363" t="s">
        <v>2000</v>
      </c>
    </row>
    <row r="364" spans="1:5">
      <c r="A364">
        <v>362</v>
      </c>
      <c r="B364" t="s">
        <v>955</v>
      </c>
      <c r="C364">
        <v>3700</v>
      </c>
      <c r="D364" s="13" t="s">
        <v>8</v>
      </c>
      <c r="E364" t="s">
        <v>2000</v>
      </c>
    </row>
    <row r="365" spans="1:5">
      <c r="A365">
        <v>363</v>
      </c>
      <c r="B365" t="s">
        <v>618</v>
      </c>
      <c r="C365">
        <v>5200</v>
      </c>
      <c r="D365" s="13" t="s">
        <v>8</v>
      </c>
      <c r="E365" t="s">
        <v>2000</v>
      </c>
    </row>
    <row r="366" spans="1:5">
      <c r="A366">
        <v>364</v>
      </c>
      <c r="B366" t="s">
        <v>1394</v>
      </c>
      <c r="C366">
        <v>900</v>
      </c>
      <c r="D366" s="13" t="s">
        <v>8</v>
      </c>
      <c r="E366" t="s">
        <v>2000</v>
      </c>
    </row>
    <row r="367" spans="1:5">
      <c r="A367">
        <v>365</v>
      </c>
      <c r="B367" t="s">
        <v>1017</v>
      </c>
      <c r="C367">
        <v>1600</v>
      </c>
      <c r="D367" s="13" t="s">
        <v>8</v>
      </c>
      <c r="E367" t="s">
        <v>2003</v>
      </c>
    </row>
    <row r="368" spans="1:5">
      <c r="A368">
        <v>366</v>
      </c>
      <c r="B368" t="s">
        <v>1907</v>
      </c>
      <c r="C368">
        <v>1800</v>
      </c>
      <c r="D368" s="13" t="s">
        <v>8</v>
      </c>
      <c r="E368" t="s">
        <v>2000</v>
      </c>
    </row>
    <row r="369" spans="1:5">
      <c r="A369">
        <v>367</v>
      </c>
      <c r="B369" t="s">
        <v>185</v>
      </c>
      <c r="C369">
        <v>9900</v>
      </c>
      <c r="D369" s="13" t="s">
        <v>11</v>
      </c>
      <c r="E369" t="s">
        <v>2000</v>
      </c>
    </row>
    <row r="370" spans="1:5">
      <c r="A370">
        <v>368</v>
      </c>
      <c r="B370" t="s">
        <v>1868</v>
      </c>
      <c r="C370">
        <v>5200</v>
      </c>
      <c r="D370" s="13" t="s">
        <v>8</v>
      </c>
      <c r="E370" t="s">
        <v>2009</v>
      </c>
    </row>
    <row r="371" spans="1:5">
      <c r="A371">
        <v>369</v>
      </c>
      <c r="B371" t="s">
        <v>1626</v>
      </c>
      <c r="C371">
        <v>5400</v>
      </c>
      <c r="D371" s="13" t="s">
        <v>8</v>
      </c>
      <c r="E371" t="s">
        <v>2000</v>
      </c>
    </row>
    <row r="372" spans="1:5">
      <c r="A372">
        <v>370</v>
      </c>
      <c r="B372" t="s">
        <v>1603</v>
      </c>
      <c r="C372">
        <v>112300</v>
      </c>
      <c r="D372" s="13" t="s">
        <v>8</v>
      </c>
      <c r="E372" t="s">
        <v>2000</v>
      </c>
    </row>
    <row r="373" spans="1:5">
      <c r="A373">
        <v>371</v>
      </c>
      <c r="B373" t="s">
        <v>1250</v>
      </c>
      <c r="C373">
        <v>189200</v>
      </c>
      <c r="D373" s="13" t="s">
        <v>11</v>
      </c>
      <c r="E373" t="s">
        <v>2000</v>
      </c>
    </row>
    <row r="374" spans="1:5">
      <c r="A374">
        <v>372</v>
      </c>
      <c r="B374" t="s">
        <v>628</v>
      </c>
      <c r="C374">
        <v>900</v>
      </c>
      <c r="D374" s="13" t="s">
        <v>8</v>
      </c>
      <c r="E374" t="s">
        <v>2000</v>
      </c>
    </row>
    <row r="375" spans="1:5">
      <c r="A375">
        <v>373</v>
      </c>
      <c r="B375" t="s">
        <v>214</v>
      </c>
      <c r="C375">
        <v>22500</v>
      </c>
      <c r="D375" s="13" t="s">
        <v>8</v>
      </c>
      <c r="E375" t="s">
        <v>2000</v>
      </c>
    </row>
    <row r="376" spans="1:5">
      <c r="A376">
        <v>374</v>
      </c>
      <c r="B376" t="s">
        <v>1051</v>
      </c>
      <c r="C376">
        <v>167400</v>
      </c>
      <c r="D376" s="13" t="s">
        <v>11</v>
      </c>
      <c r="E376" t="s">
        <v>2000</v>
      </c>
    </row>
    <row r="377" spans="1:5">
      <c r="A377">
        <v>375</v>
      </c>
      <c r="B377" t="s">
        <v>963</v>
      </c>
      <c r="C377">
        <v>2700</v>
      </c>
      <c r="D377" s="13" t="s">
        <v>11</v>
      </c>
      <c r="E377" t="s">
        <v>2000</v>
      </c>
    </row>
    <row r="378" spans="1:5">
      <c r="A378">
        <v>376</v>
      </c>
      <c r="B378" t="s">
        <v>1339</v>
      </c>
      <c r="C378">
        <v>3400</v>
      </c>
      <c r="D378" s="13" t="s">
        <v>8</v>
      </c>
      <c r="E378" t="s">
        <v>2000</v>
      </c>
    </row>
    <row r="379" spans="1:5">
      <c r="A379">
        <v>377</v>
      </c>
      <c r="B379" t="s">
        <v>931</v>
      </c>
      <c r="C379">
        <v>49700</v>
      </c>
      <c r="D379" s="13" t="s">
        <v>11</v>
      </c>
      <c r="E379" t="s">
        <v>2000</v>
      </c>
    </row>
    <row r="380" spans="1:5">
      <c r="A380">
        <v>378</v>
      </c>
      <c r="B380" t="s">
        <v>509</v>
      </c>
      <c r="C380">
        <v>178200</v>
      </c>
      <c r="D380" s="13" t="s">
        <v>11</v>
      </c>
      <c r="E380" t="s">
        <v>2000</v>
      </c>
    </row>
    <row r="381" spans="1:5">
      <c r="A381">
        <v>379</v>
      </c>
      <c r="B381" t="s">
        <v>1416</v>
      </c>
      <c r="C381">
        <v>7200</v>
      </c>
      <c r="D381" s="13" t="s">
        <v>11</v>
      </c>
      <c r="E381" t="s">
        <v>2009</v>
      </c>
    </row>
    <row r="382" spans="1:5">
      <c r="A382">
        <v>380</v>
      </c>
      <c r="B382" t="s">
        <v>398</v>
      </c>
      <c r="C382">
        <v>2500</v>
      </c>
      <c r="D382" s="13" t="s">
        <v>8</v>
      </c>
      <c r="E382" t="s">
        <v>2000</v>
      </c>
    </row>
    <row r="383" spans="1:5">
      <c r="A383">
        <v>381</v>
      </c>
      <c r="B383" t="s">
        <v>1136</v>
      </c>
      <c r="C383">
        <v>5300</v>
      </c>
      <c r="D383" s="13" t="s">
        <v>8</v>
      </c>
      <c r="E383" t="s">
        <v>2000</v>
      </c>
    </row>
    <row r="384" spans="1:5">
      <c r="A384">
        <v>382</v>
      </c>
      <c r="B384" t="s">
        <v>925</v>
      </c>
      <c r="C384">
        <v>9100</v>
      </c>
      <c r="D384" s="13" t="s">
        <v>11</v>
      </c>
      <c r="E384" t="s">
        <v>2000</v>
      </c>
    </row>
    <row r="385" spans="1:5">
      <c r="A385">
        <v>383</v>
      </c>
      <c r="B385" t="s">
        <v>76</v>
      </c>
      <c r="C385">
        <v>6300</v>
      </c>
      <c r="D385" s="13" t="s">
        <v>8</v>
      </c>
      <c r="E385" t="s">
        <v>2000</v>
      </c>
    </row>
    <row r="386" spans="1:5">
      <c r="A386">
        <v>384</v>
      </c>
      <c r="B386" t="s">
        <v>78</v>
      </c>
      <c r="C386">
        <v>114400</v>
      </c>
      <c r="D386" s="13" t="s">
        <v>8</v>
      </c>
      <c r="E386" t="s">
        <v>2000</v>
      </c>
    </row>
    <row r="387" spans="1:5">
      <c r="A387">
        <v>385</v>
      </c>
      <c r="B387" t="s">
        <v>1842</v>
      </c>
      <c r="C387">
        <v>38900</v>
      </c>
      <c r="D387" s="13" t="s">
        <v>8</v>
      </c>
      <c r="E387" t="s">
        <v>2000</v>
      </c>
    </row>
    <row r="388" spans="1:5">
      <c r="A388">
        <v>386</v>
      </c>
      <c r="B388" t="s">
        <v>570</v>
      </c>
      <c r="C388">
        <v>135500</v>
      </c>
      <c r="D388" s="13" t="s">
        <v>11</v>
      </c>
      <c r="E388" t="s">
        <v>2000</v>
      </c>
    </row>
    <row r="389" spans="1:5">
      <c r="A389">
        <v>387</v>
      </c>
      <c r="B389" t="s">
        <v>515</v>
      </c>
      <c r="C389">
        <v>109000</v>
      </c>
      <c r="D389" s="13" t="s">
        <v>11</v>
      </c>
      <c r="E389" t="s">
        <v>2000</v>
      </c>
    </row>
    <row r="390" spans="1:5">
      <c r="A390">
        <v>388</v>
      </c>
      <c r="B390" t="s">
        <v>378</v>
      </c>
      <c r="C390">
        <v>114800</v>
      </c>
      <c r="D390" s="13" t="s">
        <v>27</v>
      </c>
      <c r="E390" t="s">
        <v>2019</v>
      </c>
    </row>
    <row r="391" spans="1:5">
      <c r="A391">
        <v>389</v>
      </c>
      <c r="B391" t="s">
        <v>933</v>
      </c>
      <c r="C391">
        <v>83000</v>
      </c>
      <c r="D391" s="13" t="s">
        <v>8</v>
      </c>
      <c r="E391" t="s">
        <v>2000</v>
      </c>
    </row>
    <row r="392" spans="1:5">
      <c r="A392">
        <v>390</v>
      </c>
      <c r="B392" t="s">
        <v>413</v>
      </c>
      <c r="C392">
        <v>2400</v>
      </c>
      <c r="D392" s="13" t="s">
        <v>8</v>
      </c>
      <c r="E392" t="s">
        <v>2000</v>
      </c>
    </row>
    <row r="393" spans="1:5">
      <c r="A393">
        <v>391</v>
      </c>
      <c r="B393" t="s">
        <v>1148</v>
      </c>
      <c r="C393">
        <v>60400</v>
      </c>
      <c r="D393" s="13" t="s">
        <v>11</v>
      </c>
      <c r="E393" t="s">
        <v>2000</v>
      </c>
    </row>
    <row r="394" spans="1:5">
      <c r="A394">
        <v>392</v>
      </c>
      <c r="B394" t="s">
        <v>729</v>
      </c>
      <c r="C394">
        <v>102900</v>
      </c>
      <c r="D394" s="13" t="s">
        <v>11</v>
      </c>
      <c r="E394" t="s">
        <v>2000</v>
      </c>
    </row>
    <row r="395" spans="1:5">
      <c r="A395">
        <v>393</v>
      </c>
      <c r="B395" t="s">
        <v>1283</v>
      </c>
      <c r="C395">
        <v>62800</v>
      </c>
      <c r="D395" s="13" t="s">
        <v>8</v>
      </c>
      <c r="E395" t="s">
        <v>1997</v>
      </c>
    </row>
    <row r="396" spans="1:5">
      <c r="A396">
        <v>394</v>
      </c>
      <c r="B396" t="s">
        <v>1248</v>
      </c>
      <c r="C396">
        <v>800</v>
      </c>
      <c r="D396" s="13" t="s">
        <v>8</v>
      </c>
      <c r="E396" t="s">
        <v>2000</v>
      </c>
    </row>
    <row r="397" spans="1:5">
      <c r="A397">
        <v>395</v>
      </c>
      <c r="B397" t="s">
        <v>1719</v>
      </c>
      <c r="C397">
        <v>7100</v>
      </c>
      <c r="D397" s="13" t="s">
        <v>8</v>
      </c>
      <c r="E397" t="s">
        <v>2000</v>
      </c>
    </row>
    <row r="398" spans="1:5">
      <c r="A398">
        <v>396</v>
      </c>
      <c r="B398" t="s">
        <v>769</v>
      </c>
      <c r="C398">
        <v>46100</v>
      </c>
      <c r="D398" s="13" t="s">
        <v>8</v>
      </c>
      <c r="E398" t="s">
        <v>2003</v>
      </c>
    </row>
    <row r="399" spans="1:5">
      <c r="A399">
        <v>397</v>
      </c>
      <c r="B399" t="s">
        <v>882</v>
      </c>
      <c r="C399">
        <v>8100</v>
      </c>
      <c r="D399" s="13" t="s">
        <v>8</v>
      </c>
      <c r="E399" t="s">
        <v>2000</v>
      </c>
    </row>
    <row r="400" spans="1:5">
      <c r="A400">
        <v>398</v>
      </c>
      <c r="B400" t="s">
        <v>1232</v>
      </c>
      <c r="C400">
        <v>1700</v>
      </c>
      <c r="D400" s="13" t="s">
        <v>8</v>
      </c>
      <c r="E400" t="s">
        <v>2022</v>
      </c>
    </row>
    <row r="401" spans="1:5">
      <c r="A401">
        <v>399</v>
      </c>
      <c r="B401" t="s">
        <v>9</v>
      </c>
      <c r="C401">
        <v>97300</v>
      </c>
      <c r="D401" s="13" t="s">
        <v>11</v>
      </c>
      <c r="E401" t="s">
        <v>2000</v>
      </c>
    </row>
    <row r="402" spans="1:5">
      <c r="A402">
        <v>400</v>
      </c>
      <c r="B402" t="s">
        <v>119</v>
      </c>
      <c r="C402">
        <v>100</v>
      </c>
      <c r="D402" s="13" t="s">
        <v>11</v>
      </c>
      <c r="E402" t="s">
        <v>2000</v>
      </c>
    </row>
    <row r="403" spans="1:5">
      <c r="A403">
        <v>401</v>
      </c>
      <c r="B403" t="s">
        <v>1650</v>
      </c>
      <c r="C403">
        <v>900</v>
      </c>
      <c r="D403" s="13" t="s">
        <v>8</v>
      </c>
      <c r="E403" t="s">
        <v>2000</v>
      </c>
    </row>
    <row r="404" spans="1:5">
      <c r="A404">
        <v>402</v>
      </c>
      <c r="B404" t="s">
        <v>1513</v>
      </c>
      <c r="C404">
        <v>7300</v>
      </c>
      <c r="D404" s="13" t="s">
        <v>11</v>
      </c>
      <c r="E404" t="s">
        <v>2000</v>
      </c>
    </row>
    <row r="405" spans="1:5">
      <c r="A405">
        <v>403</v>
      </c>
      <c r="B405" t="s">
        <v>977</v>
      </c>
      <c r="C405">
        <v>195800</v>
      </c>
      <c r="D405" s="13" t="s">
        <v>11</v>
      </c>
      <c r="E405" t="s">
        <v>1997</v>
      </c>
    </row>
    <row r="406" spans="1:5">
      <c r="A406">
        <v>404</v>
      </c>
      <c r="B406" t="s">
        <v>74</v>
      </c>
      <c r="C406">
        <v>48900</v>
      </c>
      <c r="D406" s="13" t="s">
        <v>8</v>
      </c>
      <c r="E406" t="s">
        <v>2000</v>
      </c>
    </row>
    <row r="407" spans="1:5">
      <c r="A407">
        <v>405</v>
      </c>
      <c r="B407" t="s">
        <v>967</v>
      </c>
      <c r="C407">
        <v>29600</v>
      </c>
      <c r="D407" s="13" t="s">
        <v>11</v>
      </c>
      <c r="E407" t="s">
        <v>2000</v>
      </c>
    </row>
    <row r="408" spans="1:5">
      <c r="A408">
        <v>406</v>
      </c>
      <c r="B408" t="s">
        <v>1031</v>
      </c>
      <c r="C408">
        <v>39300</v>
      </c>
      <c r="D408" s="13" t="s">
        <v>8</v>
      </c>
      <c r="E408" t="s">
        <v>2000</v>
      </c>
    </row>
    <row r="409" spans="1:5">
      <c r="A409">
        <v>407</v>
      </c>
      <c r="B409" t="s">
        <v>735</v>
      </c>
      <c r="C409">
        <v>3400</v>
      </c>
      <c r="D409" s="13" t="s">
        <v>8</v>
      </c>
      <c r="E409" t="s">
        <v>2007</v>
      </c>
    </row>
    <row r="410" spans="1:5">
      <c r="A410">
        <v>408</v>
      </c>
      <c r="B410" t="s">
        <v>1039</v>
      </c>
      <c r="C410">
        <v>9200</v>
      </c>
      <c r="D410" s="13" t="s">
        <v>8</v>
      </c>
      <c r="E410" t="s">
        <v>1997</v>
      </c>
    </row>
    <row r="411" spans="1:5">
      <c r="A411">
        <v>409</v>
      </c>
      <c r="B411" t="s">
        <v>1686</v>
      </c>
      <c r="C411">
        <v>135600</v>
      </c>
      <c r="D411" s="13" t="s">
        <v>11</v>
      </c>
      <c r="E411" t="s">
        <v>2000</v>
      </c>
    </row>
    <row r="412" spans="1:5">
      <c r="A412">
        <v>410</v>
      </c>
      <c r="B412" t="s">
        <v>1122</v>
      </c>
      <c r="C412">
        <v>153700</v>
      </c>
      <c r="D412" s="13" t="s">
        <v>98</v>
      </c>
      <c r="E412" t="s">
        <v>2000</v>
      </c>
    </row>
    <row r="413" spans="1:5">
      <c r="A413">
        <v>411</v>
      </c>
      <c r="B413" t="s">
        <v>109</v>
      </c>
      <c r="C413">
        <v>7800</v>
      </c>
      <c r="D413" s="13" t="s">
        <v>8</v>
      </c>
      <c r="E413" t="s">
        <v>2000</v>
      </c>
    </row>
    <row r="414" spans="1:5">
      <c r="A414">
        <v>412</v>
      </c>
      <c r="B414" t="s">
        <v>1481</v>
      </c>
      <c r="C414">
        <v>2100</v>
      </c>
      <c r="D414" s="13" t="s">
        <v>8</v>
      </c>
      <c r="E414" t="s">
        <v>2000</v>
      </c>
    </row>
    <row r="415" spans="1:5">
      <c r="A415">
        <v>413</v>
      </c>
      <c r="B415" t="s">
        <v>1517</v>
      </c>
      <c r="C415">
        <v>189500</v>
      </c>
      <c r="D415" s="13" t="s">
        <v>98</v>
      </c>
      <c r="E415" t="s">
        <v>2000</v>
      </c>
    </row>
    <row r="416" spans="1:5">
      <c r="A416">
        <v>414</v>
      </c>
      <c r="B416" t="s">
        <v>400</v>
      </c>
      <c r="C416">
        <v>188200</v>
      </c>
      <c r="D416" s="13" t="s">
        <v>11</v>
      </c>
      <c r="E416" t="s">
        <v>2000</v>
      </c>
    </row>
    <row r="417" spans="1:5">
      <c r="A417">
        <v>415</v>
      </c>
      <c r="B417" t="s">
        <v>48</v>
      </c>
      <c r="C417">
        <v>113500</v>
      </c>
      <c r="D417" s="13" t="s">
        <v>11</v>
      </c>
      <c r="E417" t="s">
        <v>2000</v>
      </c>
    </row>
    <row r="418" spans="1:5">
      <c r="A418">
        <v>416</v>
      </c>
      <c r="B418" t="s">
        <v>1689</v>
      </c>
      <c r="C418">
        <v>134600</v>
      </c>
      <c r="D418" s="13" t="s">
        <v>11</v>
      </c>
      <c r="E418" t="s">
        <v>2000</v>
      </c>
    </row>
    <row r="419" spans="1:5">
      <c r="A419">
        <v>417</v>
      </c>
      <c r="B419" t="s">
        <v>169</v>
      </c>
      <c r="C419">
        <v>1700</v>
      </c>
      <c r="D419" s="13" t="s">
        <v>11</v>
      </c>
      <c r="E419" t="s">
        <v>2000</v>
      </c>
    </row>
    <row r="420" spans="1:5">
      <c r="A420">
        <v>418</v>
      </c>
      <c r="B420" t="s">
        <v>821</v>
      </c>
      <c r="C420">
        <v>163700</v>
      </c>
      <c r="D420" s="13" t="s">
        <v>11</v>
      </c>
      <c r="E420" t="s">
        <v>1997</v>
      </c>
    </row>
    <row r="421" spans="1:5">
      <c r="A421">
        <v>419</v>
      </c>
      <c r="B421" t="s">
        <v>1838</v>
      </c>
      <c r="C421">
        <v>113800</v>
      </c>
      <c r="D421" s="13" t="s">
        <v>8</v>
      </c>
      <c r="E421" t="s">
        <v>2000</v>
      </c>
    </row>
    <row r="422" spans="1:5">
      <c r="A422">
        <v>420</v>
      </c>
      <c r="B422" t="s">
        <v>153</v>
      </c>
      <c r="C422">
        <v>5000</v>
      </c>
      <c r="D422" s="13" t="s">
        <v>8</v>
      </c>
      <c r="E422" t="s">
        <v>2000</v>
      </c>
    </row>
    <row r="423" spans="1:5">
      <c r="A423">
        <v>421</v>
      </c>
      <c r="B423" t="s">
        <v>1742</v>
      </c>
      <c r="C423">
        <v>9400</v>
      </c>
      <c r="D423" s="13" t="s">
        <v>11</v>
      </c>
      <c r="E423" t="s">
        <v>2000</v>
      </c>
    </row>
    <row r="424" spans="1:5">
      <c r="A424">
        <v>422</v>
      </c>
      <c r="B424" t="s">
        <v>198</v>
      </c>
      <c r="C424">
        <v>8700</v>
      </c>
      <c r="D424" s="13" t="s">
        <v>8</v>
      </c>
      <c r="E424" t="s">
        <v>2000</v>
      </c>
    </row>
    <row r="425" spans="1:5">
      <c r="A425">
        <v>423</v>
      </c>
      <c r="B425" t="s">
        <v>886</v>
      </c>
      <c r="C425">
        <v>147800</v>
      </c>
      <c r="D425" s="13" t="s">
        <v>11</v>
      </c>
      <c r="E425" t="s">
        <v>2000</v>
      </c>
    </row>
    <row r="426" spans="1:5">
      <c r="A426">
        <v>424</v>
      </c>
      <c r="B426" t="s">
        <v>1567</v>
      </c>
      <c r="C426">
        <v>5100</v>
      </c>
      <c r="D426" s="13" t="s">
        <v>11</v>
      </c>
      <c r="E426" t="s">
        <v>2000</v>
      </c>
    </row>
    <row r="427" spans="1:5">
      <c r="A427">
        <v>425</v>
      </c>
      <c r="B427" t="s">
        <v>1699</v>
      </c>
      <c r="C427">
        <v>2700</v>
      </c>
      <c r="D427" s="13" t="s">
        <v>8</v>
      </c>
      <c r="E427" t="s">
        <v>2000</v>
      </c>
    </row>
    <row r="428" spans="1:5">
      <c r="A428">
        <v>426</v>
      </c>
      <c r="B428" t="s">
        <v>463</v>
      </c>
      <c r="C428">
        <v>1800</v>
      </c>
      <c r="D428" s="13" t="s">
        <v>8</v>
      </c>
      <c r="E428" t="s">
        <v>2000</v>
      </c>
    </row>
    <row r="429" spans="1:5">
      <c r="A429">
        <v>427</v>
      </c>
      <c r="B429" t="s">
        <v>739</v>
      </c>
      <c r="C429">
        <v>174500</v>
      </c>
      <c r="D429" s="13" t="s">
        <v>8</v>
      </c>
      <c r="E429" t="s">
        <v>2000</v>
      </c>
    </row>
    <row r="430" spans="1:5">
      <c r="A430">
        <v>428</v>
      </c>
      <c r="B430" t="s">
        <v>1100</v>
      </c>
      <c r="C430">
        <v>101400</v>
      </c>
      <c r="D430" s="13" t="s">
        <v>11</v>
      </c>
      <c r="E430" t="s">
        <v>2000</v>
      </c>
    </row>
    <row r="431" spans="1:5">
      <c r="A431">
        <v>429</v>
      </c>
      <c r="B431" t="s">
        <v>1457</v>
      </c>
      <c r="C431">
        <v>191000</v>
      </c>
      <c r="D431" s="13" t="s">
        <v>27</v>
      </c>
      <c r="E431" t="s">
        <v>2000</v>
      </c>
    </row>
    <row r="432" spans="1:5">
      <c r="A432">
        <v>430</v>
      </c>
      <c r="B432" t="s">
        <v>328</v>
      </c>
      <c r="C432">
        <v>8100</v>
      </c>
      <c r="D432" s="13" t="s">
        <v>11</v>
      </c>
      <c r="E432" t="s">
        <v>2000</v>
      </c>
    </row>
    <row r="433" spans="1:5">
      <c r="A433">
        <v>431</v>
      </c>
      <c r="B433" t="s">
        <v>1493</v>
      </c>
      <c r="C433">
        <v>5100</v>
      </c>
      <c r="D433" s="13" t="s">
        <v>8</v>
      </c>
      <c r="E433" t="s">
        <v>2000</v>
      </c>
    </row>
    <row r="434" spans="1:5">
      <c r="A434">
        <v>432</v>
      </c>
      <c r="B434" t="s">
        <v>672</v>
      </c>
      <c r="C434">
        <v>7700</v>
      </c>
      <c r="D434" s="13" t="s">
        <v>11</v>
      </c>
      <c r="E434" t="s">
        <v>2000</v>
      </c>
    </row>
    <row r="435" spans="1:5">
      <c r="A435">
        <v>433</v>
      </c>
      <c r="B435" t="s">
        <v>1369</v>
      </c>
      <c r="C435">
        <v>121400</v>
      </c>
      <c r="D435" s="13" t="s">
        <v>11</v>
      </c>
      <c r="E435" t="s">
        <v>2000</v>
      </c>
    </row>
    <row r="436" spans="1:5">
      <c r="A436">
        <v>434</v>
      </c>
      <c r="B436" t="s">
        <v>519</v>
      </c>
      <c r="C436">
        <v>5400</v>
      </c>
      <c r="D436" s="13" t="s">
        <v>27</v>
      </c>
      <c r="E436" t="s">
        <v>1997</v>
      </c>
    </row>
    <row r="437" spans="1:5">
      <c r="A437">
        <v>435</v>
      </c>
      <c r="B437" t="s">
        <v>1666</v>
      </c>
      <c r="C437">
        <v>152400</v>
      </c>
      <c r="D437" s="13" t="s">
        <v>8</v>
      </c>
      <c r="E437" t="s">
        <v>2022</v>
      </c>
    </row>
    <row r="438" spans="1:5">
      <c r="A438">
        <v>436</v>
      </c>
      <c r="B438" t="s">
        <v>929</v>
      </c>
      <c r="C438">
        <v>1300</v>
      </c>
      <c r="D438" s="13" t="s">
        <v>8</v>
      </c>
      <c r="E438" t="s">
        <v>2000</v>
      </c>
    </row>
    <row r="439" spans="1:5">
      <c r="A439">
        <v>437</v>
      </c>
      <c r="B439" t="s">
        <v>660</v>
      </c>
      <c r="C439">
        <v>8100</v>
      </c>
      <c r="D439" s="13" t="s">
        <v>8</v>
      </c>
      <c r="E439" t="s">
        <v>2000</v>
      </c>
    </row>
    <row r="440" spans="1:5">
      <c r="A440">
        <v>438</v>
      </c>
      <c r="B440" t="s">
        <v>1094</v>
      </c>
      <c r="C440">
        <v>8300</v>
      </c>
      <c r="D440" s="13" t="s">
        <v>8</v>
      </c>
      <c r="E440" t="s">
        <v>2000</v>
      </c>
    </row>
    <row r="441" spans="1:5">
      <c r="A441">
        <v>439</v>
      </c>
      <c r="B441" t="s">
        <v>386</v>
      </c>
      <c r="C441">
        <v>28400</v>
      </c>
      <c r="D441" s="13" t="s">
        <v>8</v>
      </c>
      <c r="E441" t="s">
        <v>2000</v>
      </c>
    </row>
    <row r="442" spans="1:5">
      <c r="A442">
        <v>440</v>
      </c>
      <c r="B442" t="s">
        <v>1150</v>
      </c>
      <c r="C442">
        <v>102500</v>
      </c>
      <c r="D442" s="13" t="s">
        <v>8</v>
      </c>
      <c r="E442" t="s">
        <v>2000</v>
      </c>
    </row>
    <row r="443" spans="1:5">
      <c r="A443">
        <v>441</v>
      </c>
      <c r="B443" t="s">
        <v>1483</v>
      </c>
      <c r="C443">
        <v>7000</v>
      </c>
      <c r="D443" s="13" t="s">
        <v>11</v>
      </c>
      <c r="E443" t="s">
        <v>2000</v>
      </c>
    </row>
    <row r="444" spans="1:5">
      <c r="A444">
        <v>442</v>
      </c>
      <c r="B444" t="s">
        <v>244</v>
      </c>
      <c r="C444">
        <v>5400</v>
      </c>
      <c r="D444" s="13" t="s">
        <v>8</v>
      </c>
      <c r="E444" t="s">
        <v>2022</v>
      </c>
    </row>
    <row r="445" spans="1:5">
      <c r="A445">
        <v>443</v>
      </c>
      <c r="B445" t="s">
        <v>314</v>
      </c>
      <c r="C445">
        <v>9300</v>
      </c>
      <c r="D445" s="13" t="s">
        <v>27</v>
      </c>
      <c r="E445" t="s">
        <v>2000</v>
      </c>
    </row>
    <row r="446" spans="1:5">
      <c r="A446">
        <v>444</v>
      </c>
      <c r="B446" t="s">
        <v>716</v>
      </c>
      <c r="C446">
        <v>6200</v>
      </c>
      <c r="D446" s="13" t="s">
        <v>8</v>
      </c>
      <c r="E446" t="s">
        <v>2000</v>
      </c>
    </row>
    <row r="447" spans="1:5">
      <c r="A447">
        <v>445</v>
      </c>
      <c r="B447" t="s">
        <v>44</v>
      </c>
      <c r="C447">
        <v>2100</v>
      </c>
      <c r="D447" s="13" t="s">
        <v>8</v>
      </c>
      <c r="E447" t="s">
        <v>2000</v>
      </c>
    </row>
    <row r="448" spans="1:5">
      <c r="A448">
        <v>446</v>
      </c>
      <c r="B448" t="s">
        <v>1063</v>
      </c>
      <c r="C448">
        <v>6800</v>
      </c>
      <c r="D448" s="13" t="s">
        <v>11</v>
      </c>
      <c r="E448" t="s">
        <v>2000</v>
      </c>
    </row>
    <row r="449" spans="1:5">
      <c r="A449">
        <v>447</v>
      </c>
      <c r="B449" t="s">
        <v>676</v>
      </c>
      <c r="C449">
        <v>155200</v>
      </c>
      <c r="D449" s="13" t="s">
        <v>27</v>
      </c>
      <c r="E449" t="s">
        <v>2009</v>
      </c>
    </row>
    <row r="450" spans="1:5">
      <c r="A450">
        <v>448</v>
      </c>
      <c r="B450" t="s">
        <v>1377</v>
      </c>
      <c r="C450">
        <v>89900</v>
      </c>
      <c r="D450" s="13" t="s">
        <v>11</v>
      </c>
      <c r="E450" t="s">
        <v>2000</v>
      </c>
    </row>
    <row r="451" spans="1:5">
      <c r="A451">
        <v>449</v>
      </c>
      <c r="B451" t="s">
        <v>384</v>
      </c>
      <c r="C451">
        <v>900</v>
      </c>
      <c r="D451" s="13" t="s">
        <v>8</v>
      </c>
      <c r="E451" t="s">
        <v>2007</v>
      </c>
    </row>
    <row r="452" spans="1:5">
      <c r="A452">
        <v>450</v>
      </c>
      <c r="B452" t="s">
        <v>439</v>
      </c>
      <c r="C452">
        <v>100</v>
      </c>
      <c r="D452" s="13" t="s">
        <v>11</v>
      </c>
      <c r="E452" t="s">
        <v>1997</v>
      </c>
    </row>
    <row r="453" spans="1:5">
      <c r="A453">
        <v>451</v>
      </c>
      <c r="B453" t="s">
        <v>1291</v>
      </c>
      <c r="C453">
        <v>148400</v>
      </c>
      <c r="D453" s="13" t="s">
        <v>8</v>
      </c>
      <c r="E453" t="s">
        <v>2000</v>
      </c>
    </row>
    <row r="454" spans="1:5">
      <c r="A454">
        <v>452</v>
      </c>
      <c r="B454" t="s">
        <v>1198</v>
      </c>
      <c r="C454">
        <v>4800</v>
      </c>
      <c r="D454" s="13" t="s">
        <v>11</v>
      </c>
      <c r="E454" t="s">
        <v>2000</v>
      </c>
    </row>
    <row r="455" spans="1:5">
      <c r="A455">
        <v>453</v>
      </c>
      <c r="B455" t="s">
        <v>1563</v>
      </c>
      <c r="C455">
        <v>182400</v>
      </c>
      <c r="D455" s="13" t="s">
        <v>11</v>
      </c>
      <c r="E455" t="s">
        <v>2000</v>
      </c>
    </row>
    <row r="456" spans="1:5">
      <c r="A456">
        <v>454</v>
      </c>
      <c r="B456" t="s">
        <v>1944</v>
      </c>
      <c r="C456">
        <v>4000</v>
      </c>
      <c r="D456" s="13" t="s">
        <v>11</v>
      </c>
      <c r="E456" t="s">
        <v>2000</v>
      </c>
    </row>
    <row r="457" spans="1:5">
      <c r="A457">
        <v>455</v>
      </c>
      <c r="B457" t="s">
        <v>1806</v>
      </c>
      <c r="C457">
        <v>116500</v>
      </c>
      <c r="D457" s="13" t="s">
        <v>8</v>
      </c>
      <c r="E457" t="s">
        <v>2000</v>
      </c>
    </row>
    <row r="458" spans="1:5">
      <c r="A458">
        <v>456</v>
      </c>
      <c r="B458" t="s">
        <v>1926</v>
      </c>
      <c r="C458">
        <v>146400</v>
      </c>
      <c r="D458" s="13" t="s">
        <v>8</v>
      </c>
      <c r="E458" t="s">
        <v>2000</v>
      </c>
    </row>
    <row r="459" spans="1:5">
      <c r="A459">
        <v>457</v>
      </c>
      <c r="B459" t="s">
        <v>1589</v>
      </c>
      <c r="C459">
        <v>5000</v>
      </c>
      <c r="D459" s="13" t="s">
        <v>11</v>
      </c>
      <c r="E459" t="s">
        <v>2000</v>
      </c>
    </row>
    <row r="460" spans="1:5">
      <c r="A460">
        <v>458</v>
      </c>
      <c r="B460" t="s">
        <v>1936</v>
      </c>
      <c r="C460">
        <v>33800</v>
      </c>
      <c r="D460" s="13" t="s">
        <v>8</v>
      </c>
      <c r="E460" t="s">
        <v>2000</v>
      </c>
    </row>
    <row r="461" spans="1:5">
      <c r="A461">
        <v>459</v>
      </c>
      <c r="B461" t="s">
        <v>947</v>
      </c>
      <c r="C461">
        <v>6300</v>
      </c>
      <c r="D461" s="13" t="s">
        <v>11</v>
      </c>
      <c r="E461" t="s">
        <v>2000</v>
      </c>
    </row>
    <row r="462" spans="1:5">
      <c r="A462">
        <v>460</v>
      </c>
      <c r="B462" t="s">
        <v>1422</v>
      </c>
      <c r="C462">
        <v>2400</v>
      </c>
      <c r="D462" s="13" t="s">
        <v>8</v>
      </c>
      <c r="E462" t="s">
        <v>2000</v>
      </c>
    </row>
    <row r="463" spans="1:5">
      <c r="A463">
        <v>461</v>
      </c>
      <c r="B463" t="s">
        <v>1732</v>
      </c>
      <c r="C463">
        <v>98800</v>
      </c>
      <c r="D463" s="13" t="s">
        <v>8</v>
      </c>
      <c r="E463" t="s">
        <v>2000</v>
      </c>
    </row>
    <row r="464" spans="1:5">
      <c r="A464">
        <v>462</v>
      </c>
      <c r="B464" t="s">
        <v>1832</v>
      </c>
      <c r="C464">
        <v>188800</v>
      </c>
      <c r="D464" s="13" t="s">
        <v>11</v>
      </c>
      <c r="E464" t="s">
        <v>2000</v>
      </c>
    </row>
    <row r="465" spans="1:5">
      <c r="A465">
        <v>463</v>
      </c>
      <c r="B465" t="s">
        <v>1118</v>
      </c>
      <c r="C465">
        <v>134300</v>
      </c>
      <c r="D465" s="13" t="s">
        <v>8</v>
      </c>
      <c r="E465" t="s">
        <v>2000</v>
      </c>
    </row>
    <row r="466" spans="1:5">
      <c r="A466">
        <v>464</v>
      </c>
      <c r="B466" t="s">
        <v>598</v>
      </c>
      <c r="C466">
        <v>71200</v>
      </c>
      <c r="D466" s="13" t="s">
        <v>8</v>
      </c>
      <c r="E466" t="s">
        <v>2000</v>
      </c>
    </row>
    <row r="467" spans="1:5">
      <c r="A467">
        <v>465</v>
      </c>
      <c r="B467" t="s">
        <v>608</v>
      </c>
      <c r="C467">
        <v>4700</v>
      </c>
      <c r="D467" s="13" t="s">
        <v>8</v>
      </c>
      <c r="E467" t="s">
        <v>2000</v>
      </c>
    </row>
    <row r="468" spans="1:5">
      <c r="A468">
        <v>466</v>
      </c>
      <c r="B468" t="s">
        <v>1259</v>
      </c>
      <c r="C468">
        <v>1200</v>
      </c>
      <c r="D468" s="13" t="s">
        <v>8</v>
      </c>
      <c r="E468" t="s">
        <v>2000</v>
      </c>
    </row>
    <row r="469" spans="1:5">
      <c r="A469">
        <v>467</v>
      </c>
      <c r="B469" t="s">
        <v>1587</v>
      </c>
      <c r="C469">
        <v>1400</v>
      </c>
      <c r="D469" s="13" t="s">
        <v>8</v>
      </c>
      <c r="E469" t="s">
        <v>1997</v>
      </c>
    </row>
    <row r="470" spans="1:5">
      <c r="A470">
        <v>468</v>
      </c>
      <c r="B470" t="s">
        <v>801</v>
      </c>
      <c r="C470">
        <v>4000</v>
      </c>
      <c r="D470" s="13" t="s">
        <v>11</v>
      </c>
      <c r="E470" t="s">
        <v>2000</v>
      </c>
    </row>
    <row r="471" spans="1:5">
      <c r="A471">
        <v>469</v>
      </c>
      <c r="B471" t="s">
        <v>1267</v>
      </c>
      <c r="C471">
        <v>5600</v>
      </c>
      <c r="D471" s="13" t="s">
        <v>8</v>
      </c>
      <c r="E471" t="s">
        <v>2000</v>
      </c>
    </row>
    <row r="472" spans="1:5">
      <c r="A472">
        <v>470</v>
      </c>
      <c r="B472" t="s">
        <v>634</v>
      </c>
      <c r="C472">
        <v>3600</v>
      </c>
      <c r="D472" s="13" t="s">
        <v>8</v>
      </c>
      <c r="E472" t="s">
        <v>2000</v>
      </c>
    </row>
    <row r="473" spans="1:5">
      <c r="A473">
        <v>471</v>
      </c>
      <c r="B473" t="s">
        <v>1336</v>
      </c>
      <c r="C473">
        <v>3100</v>
      </c>
      <c r="D473" s="13" t="s">
        <v>8</v>
      </c>
      <c r="E473" t="s">
        <v>2009</v>
      </c>
    </row>
    <row r="474" spans="1:5">
      <c r="A474">
        <v>472</v>
      </c>
      <c r="B474" t="s">
        <v>1770</v>
      </c>
      <c r="C474">
        <v>153800</v>
      </c>
      <c r="D474" s="13" t="s">
        <v>11</v>
      </c>
      <c r="E474" t="s">
        <v>2000</v>
      </c>
    </row>
    <row r="475" spans="1:5">
      <c r="A475">
        <v>473</v>
      </c>
      <c r="B475" t="s">
        <v>1428</v>
      </c>
      <c r="C475">
        <v>5000</v>
      </c>
      <c r="D475" s="13" t="s">
        <v>8</v>
      </c>
      <c r="E475" t="s">
        <v>2000</v>
      </c>
    </row>
    <row r="476" spans="1:5">
      <c r="A476">
        <v>474</v>
      </c>
      <c r="B476" t="s">
        <v>1559</v>
      </c>
      <c r="C476">
        <v>4000</v>
      </c>
      <c r="D476" s="13" t="s">
        <v>8</v>
      </c>
      <c r="E476" t="s">
        <v>2000</v>
      </c>
    </row>
    <row r="477" spans="1:5">
      <c r="A477">
        <v>475</v>
      </c>
      <c r="B477" t="s">
        <v>1244</v>
      </c>
      <c r="C477">
        <v>7400</v>
      </c>
      <c r="D477" s="13" t="s">
        <v>8</v>
      </c>
      <c r="E477" t="s">
        <v>2000</v>
      </c>
    </row>
    <row r="478" spans="1:5">
      <c r="A478">
        <v>476</v>
      </c>
      <c r="B478" t="s">
        <v>1224</v>
      </c>
      <c r="C478">
        <v>191500</v>
      </c>
      <c r="D478" s="13" t="s">
        <v>11</v>
      </c>
      <c r="E478" t="s">
        <v>2000</v>
      </c>
    </row>
    <row r="479" spans="1:5">
      <c r="A479">
        <v>477</v>
      </c>
      <c r="B479" t="s">
        <v>763</v>
      </c>
      <c r="C479">
        <v>8500</v>
      </c>
      <c r="D479" s="13" t="s">
        <v>11</v>
      </c>
      <c r="E479" t="s">
        <v>2000</v>
      </c>
    </row>
    <row r="480" spans="1:5">
      <c r="A480">
        <v>478</v>
      </c>
      <c r="B480" t="s">
        <v>1033</v>
      </c>
      <c r="C480">
        <v>68800</v>
      </c>
      <c r="D480" s="13" t="s">
        <v>8</v>
      </c>
      <c r="E480" t="s">
        <v>2000</v>
      </c>
    </row>
    <row r="481" spans="1:5">
      <c r="A481">
        <v>479</v>
      </c>
      <c r="B481" t="s">
        <v>1001</v>
      </c>
      <c r="C481">
        <v>2400</v>
      </c>
      <c r="D481" s="13" t="s">
        <v>8</v>
      </c>
      <c r="E481" t="s">
        <v>2009</v>
      </c>
    </row>
    <row r="482" spans="1:5">
      <c r="A482">
        <v>480</v>
      </c>
      <c r="B482" t="s">
        <v>1461</v>
      </c>
      <c r="C482">
        <v>8600</v>
      </c>
      <c r="D482" s="13" t="s">
        <v>8</v>
      </c>
      <c r="E482" t="s">
        <v>2000</v>
      </c>
    </row>
    <row r="483" spans="1:5">
      <c r="A483">
        <v>481</v>
      </c>
      <c r="B483" t="s">
        <v>1110</v>
      </c>
      <c r="C483">
        <v>196600</v>
      </c>
      <c r="D483" s="13" t="s">
        <v>11</v>
      </c>
      <c r="E483" t="s">
        <v>2000</v>
      </c>
    </row>
    <row r="484" spans="1:5">
      <c r="A484">
        <v>482</v>
      </c>
      <c r="B484" t="s">
        <v>1065</v>
      </c>
      <c r="C484">
        <v>4200</v>
      </c>
      <c r="D484" s="13" t="s">
        <v>11</v>
      </c>
      <c r="E484" t="s">
        <v>2000</v>
      </c>
    </row>
    <row r="485" spans="1:5">
      <c r="A485">
        <v>483</v>
      </c>
      <c r="B485" t="s">
        <v>1420</v>
      </c>
      <c r="C485">
        <v>91400</v>
      </c>
      <c r="D485" s="13" t="s">
        <v>11</v>
      </c>
      <c r="E485" t="s">
        <v>2000</v>
      </c>
    </row>
    <row r="486" spans="1:5">
      <c r="A486">
        <v>484</v>
      </c>
      <c r="B486" t="s">
        <v>945</v>
      </c>
      <c r="C486">
        <v>29600</v>
      </c>
      <c r="D486" s="13" t="s">
        <v>8</v>
      </c>
      <c r="E486" t="s">
        <v>2009</v>
      </c>
    </row>
    <row r="487" spans="1:5">
      <c r="A487">
        <v>485</v>
      </c>
      <c r="B487" t="s">
        <v>1426</v>
      </c>
      <c r="C487">
        <v>90600</v>
      </c>
      <c r="D487" s="13" t="s">
        <v>11</v>
      </c>
      <c r="E487" t="s">
        <v>2009</v>
      </c>
    </row>
    <row r="488" spans="1:5">
      <c r="A488">
        <v>486</v>
      </c>
      <c r="B488" t="s">
        <v>409</v>
      </c>
      <c r="C488">
        <v>5200</v>
      </c>
      <c r="D488" s="13" t="s">
        <v>11</v>
      </c>
      <c r="E488" t="s">
        <v>2009</v>
      </c>
    </row>
    <row r="489" spans="1:5">
      <c r="A489">
        <v>487</v>
      </c>
      <c r="B489" t="s">
        <v>1656</v>
      </c>
      <c r="C489">
        <v>110300</v>
      </c>
      <c r="D489" s="13" t="s">
        <v>8</v>
      </c>
      <c r="E489" t="s">
        <v>2000</v>
      </c>
    </row>
    <row r="490" spans="1:5">
      <c r="A490">
        <v>488</v>
      </c>
      <c r="B490" t="s">
        <v>366</v>
      </c>
      <c r="C490">
        <v>5300</v>
      </c>
      <c r="D490" s="13" t="s">
        <v>8</v>
      </c>
      <c r="E490" t="s">
        <v>2000</v>
      </c>
    </row>
    <row r="491" spans="1:5">
      <c r="A491">
        <v>489</v>
      </c>
      <c r="B491" t="s">
        <v>310</v>
      </c>
      <c r="C491">
        <v>9200</v>
      </c>
      <c r="D491" s="13" t="s">
        <v>8</v>
      </c>
      <c r="E491" t="s">
        <v>2022</v>
      </c>
    </row>
    <row r="492" spans="1:5">
      <c r="A492">
        <v>490</v>
      </c>
      <c r="B492" t="s">
        <v>1966</v>
      </c>
      <c r="C492">
        <v>2400</v>
      </c>
      <c r="D492" s="13" t="s">
        <v>8</v>
      </c>
      <c r="E492" t="s">
        <v>2000</v>
      </c>
    </row>
    <row r="493" spans="1:5">
      <c r="A493">
        <v>491</v>
      </c>
      <c r="B493" t="s">
        <v>719</v>
      </c>
      <c r="C493">
        <v>56800</v>
      </c>
      <c r="D493" s="13" t="s">
        <v>8</v>
      </c>
      <c r="E493" t="s">
        <v>2000</v>
      </c>
    </row>
    <row r="494" spans="1:5">
      <c r="A494">
        <v>492</v>
      </c>
      <c r="B494" t="s">
        <v>555</v>
      </c>
      <c r="C494">
        <v>191000</v>
      </c>
      <c r="D494" s="13" t="s">
        <v>27</v>
      </c>
      <c r="E494" t="s">
        <v>2000</v>
      </c>
    </row>
    <row r="495" spans="1:5">
      <c r="A495">
        <v>493</v>
      </c>
      <c r="B495" t="s">
        <v>14</v>
      </c>
      <c r="C495">
        <v>900</v>
      </c>
      <c r="D495" s="13" t="s">
        <v>8</v>
      </c>
      <c r="E495" t="s">
        <v>2000</v>
      </c>
    </row>
    <row r="496" spans="1:5">
      <c r="A496">
        <v>494</v>
      </c>
      <c r="B496" t="s">
        <v>775</v>
      </c>
      <c r="C496">
        <v>2500</v>
      </c>
      <c r="D496" s="13" t="s">
        <v>8</v>
      </c>
      <c r="E496" t="s">
        <v>2000</v>
      </c>
    </row>
    <row r="497" spans="1:5">
      <c r="A497">
        <v>495</v>
      </c>
      <c r="B497" t="s">
        <v>121</v>
      </c>
      <c r="C497">
        <v>3200</v>
      </c>
      <c r="D497" s="13" t="s">
        <v>8</v>
      </c>
      <c r="E497" t="s">
        <v>2007</v>
      </c>
    </row>
    <row r="498" spans="1:5">
      <c r="A498">
        <v>496</v>
      </c>
      <c r="B498" t="s">
        <v>1182</v>
      </c>
      <c r="C498">
        <v>183800</v>
      </c>
      <c r="D498" s="13" t="s">
        <v>11</v>
      </c>
      <c r="E498" t="s">
        <v>2000</v>
      </c>
    </row>
    <row r="499" spans="1:5">
      <c r="A499">
        <v>497</v>
      </c>
      <c r="B499" t="s">
        <v>1021</v>
      </c>
      <c r="C499">
        <v>9800</v>
      </c>
      <c r="D499" s="13" t="s">
        <v>11</v>
      </c>
      <c r="E499" t="s">
        <v>2000</v>
      </c>
    </row>
    <row r="500" spans="1:5">
      <c r="A500">
        <v>498</v>
      </c>
      <c r="B500" t="s">
        <v>1612</v>
      </c>
      <c r="C500">
        <v>193400</v>
      </c>
      <c r="D500" s="13" t="s">
        <v>11</v>
      </c>
      <c r="E500" t="s">
        <v>2007</v>
      </c>
    </row>
    <row r="501" spans="1:5">
      <c r="A501">
        <v>499</v>
      </c>
      <c r="B501" t="s">
        <v>807</v>
      </c>
      <c r="C501">
        <v>163800</v>
      </c>
      <c r="D501" s="13" t="s">
        <v>11</v>
      </c>
      <c r="E501" t="s">
        <v>2000</v>
      </c>
    </row>
    <row r="502" spans="1:5">
      <c r="A502">
        <v>500</v>
      </c>
      <c r="B502" t="s">
        <v>1778</v>
      </c>
      <c r="C502">
        <v>100</v>
      </c>
      <c r="D502" s="13" t="s">
        <v>11</v>
      </c>
      <c r="E502" t="s">
        <v>2000</v>
      </c>
    </row>
    <row r="503" spans="1:5">
      <c r="A503">
        <v>501</v>
      </c>
      <c r="B503" t="s">
        <v>1106</v>
      </c>
      <c r="C503">
        <v>153600</v>
      </c>
      <c r="D503" s="13" t="s">
        <v>11</v>
      </c>
      <c r="E503" t="s">
        <v>2000</v>
      </c>
    </row>
    <row r="504" spans="1:5">
      <c r="A504">
        <v>502</v>
      </c>
      <c r="B504" t="s">
        <v>843</v>
      </c>
      <c r="C504">
        <v>1300</v>
      </c>
      <c r="D504" s="13" t="s">
        <v>8</v>
      </c>
      <c r="E504" t="s">
        <v>2003</v>
      </c>
    </row>
    <row r="505" spans="1:5">
      <c r="A505">
        <v>503</v>
      </c>
      <c r="B505" t="s">
        <v>346</v>
      </c>
      <c r="C505">
        <v>25500</v>
      </c>
      <c r="D505" s="13" t="s">
        <v>8</v>
      </c>
      <c r="E505" t="s">
        <v>2000</v>
      </c>
    </row>
    <row r="506" spans="1:5">
      <c r="A506">
        <v>504</v>
      </c>
      <c r="B506" t="s">
        <v>1638</v>
      </c>
      <c r="C506">
        <v>7500</v>
      </c>
      <c r="D506" s="13" t="s">
        <v>11</v>
      </c>
      <c r="E506" t="s">
        <v>2022</v>
      </c>
    </row>
    <row r="507" spans="1:5">
      <c r="A507">
        <v>505</v>
      </c>
      <c r="B507" t="s">
        <v>836</v>
      </c>
      <c r="C507">
        <v>89900</v>
      </c>
      <c r="D507" s="13" t="s">
        <v>11</v>
      </c>
      <c r="E507" t="s">
        <v>2000</v>
      </c>
    </row>
    <row r="508" spans="1:5">
      <c r="A508">
        <v>506</v>
      </c>
      <c r="B508" t="s">
        <v>1459</v>
      </c>
      <c r="C508">
        <v>18000</v>
      </c>
      <c r="D508" s="13" t="s">
        <v>8</v>
      </c>
      <c r="E508" t="s">
        <v>2000</v>
      </c>
    </row>
    <row r="509" spans="1:5">
      <c r="A509">
        <v>507</v>
      </c>
      <c r="B509" t="s">
        <v>1766</v>
      </c>
      <c r="C509">
        <v>2100</v>
      </c>
      <c r="D509" s="13" t="s">
        <v>11</v>
      </c>
      <c r="E509" t="s">
        <v>2000</v>
      </c>
    </row>
    <row r="510" spans="1:5">
      <c r="A510">
        <v>508</v>
      </c>
      <c r="B510" t="s">
        <v>1446</v>
      </c>
      <c r="C510">
        <v>172700</v>
      </c>
      <c r="D510" s="13" t="s">
        <v>8</v>
      </c>
      <c r="E510" t="s">
        <v>2000</v>
      </c>
    </row>
    <row r="511" spans="1:5">
      <c r="A511">
        <v>509</v>
      </c>
      <c r="B511" t="s">
        <v>1870</v>
      </c>
      <c r="C511">
        <v>168500</v>
      </c>
      <c r="D511" s="13" t="s">
        <v>11</v>
      </c>
      <c r="E511" t="s">
        <v>2000</v>
      </c>
    </row>
    <row r="512" spans="1:5">
      <c r="A512">
        <v>510</v>
      </c>
      <c r="B512" t="s">
        <v>139</v>
      </c>
      <c r="C512">
        <v>7800</v>
      </c>
      <c r="D512" s="13" t="s">
        <v>8</v>
      </c>
      <c r="E512" t="s">
        <v>2003</v>
      </c>
    </row>
    <row r="513" spans="1:5">
      <c r="A513">
        <v>511</v>
      </c>
      <c r="B513" t="s">
        <v>1640</v>
      </c>
      <c r="C513">
        <v>147800</v>
      </c>
      <c r="D513" s="13" t="s">
        <v>11</v>
      </c>
      <c r="E513" t="s">
        <v>2000</v>
      </c>
    </row>
    <row r="514" spans="1:5">
      <c r="A514">
        <v>512</v>
      </c>
      <c r="B514" t="s">
        <v>1917</v>
      </c>
      <c r="C514">
        <v>9100</v>
      </c>
      <c r="D514" s="13" t="s">
        <v>8</v>
      </c>
      <c r="E514" t="s">
        <v>2000</v>
      </c>
    </row>
    <row r="515" spans="1:5">
      <c r="A515">
        <v>513</v>
      </c>
      <c r="B515" t="s">
        <v>692</v>
      </c>
      <c r="C515">
        <v>8300</v>
      </c>
      <c r="D515" s="13" t="s">
        <v>27</v>
      </c>
      <c r="E515" t="s">
        <v>2000</v>
      </c>
    </row>
    <row r="516" spans="1:5">
      <c r="A516">
        <v>514</v>
      </c>
      <c r="B516" t="s">
        <v>1531</v>
      </c>
      <c r="C516">
        <v>138700</v>
      </c>
      <c r="D516" s="13" t="s">
        <v>27</v>
      </c>
      <c r="E516" t="s">
        <v>2019</v>
      </c>
    </row>
    <row r="517" spans="1:5">
      <c r="A517">
        <v>515</v>
      </c>
      <c r="B517" t="s">
        <v>372</v>
      </c>
      <c r="C517">
        <v>8600</v>
      </c>
      <c r="D517" s="13" t="s">
        <v>11</v>
      </c>
      <c r="E517" t="s">
        <v>1997</v>
      </c>
    </row>
    <row r="518" spans="1:5">
      <c r="A518">
        <v>516</v>
      </c>
      <c r="B518" t="s">
        <v>1184</v>
      </c>
      <c r="C518">
        <v>125400</v>
      </c>
      <c r="D518" s="13" t="s">
        <v>11</v>
      </c>
      <c r="E518" t="s">
        <v>2000</v>
      </c>
    </row>
    <row r="519" spans="1:5">
      <c r="A519">
        <v>517</v>
      </c>
      <c r="B519" t="s">
        <v>1387</v>
      </c>
      <c r="C519">
        <v>5900</v>
      </c>
      <c r="D519" s="13" t="s">
        <v>8</v>
      </c>
      <c r="E519" t="s">
        <v>2000</v>
      </c>
    </row>
    <row r="520" spans="1:5">
      <c r="A520">
        <v>518</v>
      </c>
      <c r="B520" t="s">
        <v>1385</v>
      </c>
      <c r="C520">
        <v>8800</v>
      </c>
      <c r="D520" s="13" t="s">
        <v>11</v>
      </c>
      <c r="E520" t="s">
        <v>2000</v>
      </c>
    </row>
    <row r="521" spans="1:5">
      <c r="A521">
        <v>519</v>
      </c>
      <c r="B521" t="s">
        <v>1053</v>
      </c>
      <c r="C521">
        <v>177700</v>
      </c>
      <c r="D521" s="13" t="s">
        <v>8</v>
      </c>
      <c r="E521" t="s">
        <v>2000</v>
      </c>
    </row>
    <row r="522" spans="1:5">
      <c r="A522">
        <v>520</v>
      </c>
      <c r="B522" t="s">
        <v>539</v>
      </c>
      <c r="C522">
        <v>800</v>
      </c>
      <c r="D522" s="13" t="s">
        <v>8</v>
      </c>
      <c r="E522" t="s">
        <v>2000</v>
      </c>
    </row>
    <row r="523" spans="1:5">
      <c r="A523">
        <v>521</v>
      </c>
      <c r="B523" t="s">
        <v>1925</v>
      </c>
      <c r="C523">
        <v>7600</v>
      </c>
      <c r="D523" s="13" t="s">
        <v>8</v>
      </c>
      <c r="E523" t="s">
        <v>2000</v>
      </c>
    </row>
    <row r="524" spans="1:5">
      <c r="A524">
        <v>522</v>
      </c>
      <c r="B524" t="s">
        <v>326</v>
      </c>
      <c r="C524">
        <v>50500</v>
      </c>
      <c r="D524" s="13" t="s">
        <v>11</v>
      </c>
      <c r="E524" t="s">
        <v>2000</v>
      </c>
    </row>
    <row r="525" spans="1:5">
      <c r="A525">
        <v>523</v>
      </c>
      <c r="B525" t="s">
        <v>1776</v>
      </c>
      <c r="C525">
        <v>900</v>
      </c>
      <c r="D525" s="13" t="s">
        <v>8</v>
      </c>
      <c r="E525" t="s">
        <v>2000</v>
      </c>
    </row>
    <row r="526" spans="1:5">
      <c r="A526">
        <v>524</v>
      </c>
      <c r="B526" t="s">
        <v>858</v>
      </c>
      <c r="C526">
        <v>96700</v>
      </c>
      <c r="D526" s="13" t="s">
        <v>11</v>
      </c>
      <c r="E526" t="s">
        <v>2000</v>
      </c>
    </row>
    <row r="527" spans="1:5">
      <c r="A527">
        <v>525</v>
      </c>
      <c r="B527" t="s">
        <v>630</v>
      </c>
      <c r="C527">
        <v>2100</v>
      </c>
      <c r="D527" s="13" t="s">
        <v>11</v>
      </c>
      <c r="E527" t="s">
        <v>2000</v>
      </c>
    </row>
    <row r="528" spans="1:5">
      <c r="A528">
        <v>526</v>
      </c>
      <c r="B528" t="s">
        <v>1654</v>
      </c>
      <c r="C528">
        <v>8300</v>
      </c>
      <c r="D528" s="13" t="s">
        <v>8</v>
      </c>
      <c r="E528" t="s">
        <v>2000</v>
      </c>
    </row>
    <row r="529" spans="1:5">
      <c r="A529">
        <v>527</v>
      </c>
      <c r="B529" t="s">
        <v>1497</v>
      </c>
      <c r="C529">
        <v>189200</v>
      </c>
      <c r="D529" s="13" t="s">
        <v>11</v>
      </c>
      <c r="E529" t="s">
        <v>1997</v>
      </c>
    </row>
    <row r="530" spans="1:5">
      <c r="A530">
        <v>528</v>
      </c>
      <c r="B530" t="s">
        <v>58</v>
      </c>
      <c r="C530">
        <v>9000</v>
      </c>
      <c r="D530" s="13" t="s">
        <v>11</v>
      </c>
      <c r="E530" t="s">
        <v>2009</v>
      </c>
    </row>
    <row r="531" spans="1:5">
      <c r="A531">
        <v>529</v>
      </c>
      <c r="B531" t="s">
        <v>549</v>
      </c>
      <c r="C531">
        <v>5100</v>
      </c>
      <c r="D531" s="13" t="s">
        <v>11</v>
      </c>
      <c r="E531" t="s">
        <v>2000</v>
      </c>
    </row>
    <row r="532" spans="1:5">
      <c r="A532">
        <v>530</v>
      </c>
      <c r="B532" t="s">
        <v>1204</v>
      </c>
      <c r="C532">
        <v>105000</v>
      </c>
      <c r="D532" s="13" t="s">
        <v>11</v>
      </c>
      <c r="E532" t="s">
        <v>2000</v>
      </c>
    </row>
    <row r="533" spans="1:5">
      <c r="A533">
        <v>531</v>
      </c>
      <c r="B533" t="s">
        <v>135</v>
      </c>
      <c r="C533">
        <v>186700</v>
      </c>
      <c r="D533" s="13" t="s">
        <v>98</v>
      </c>
      <c r="E533" t="s">
        <v>2019</v>
      </c>
    </row>
    <row r="534" spans="1:5">
      <c r="A534">
        <v>532</v>
      </c>
      <c r="B534" t="s">
        <v>368</v>
      </c>
      <c r="C534">
        <v>1600</v>
      </c>
      <c r="D534" s="13" t="s">
        <v>8</v>
      </c>
      <c r="E534" t="s">
        <v>1997</v>
      </c>
    </row>
    <row r="535" spans="1:5">
      <c r="A535">
        <v>533</v>
      </c>
      <c r="B535" t="s">
        <v>771</v>
      </c>
      <c r="C535">
        <v>115600</v>
      </c>
      <c r="D535" s="13" t="s">
        <v>8</v>
      </c>
      <c r="E535" t="s">
        <v>2009</v>
      </c>
    </row>
    <row r="536" spans="1:5">
      <c r="A536">
        <v>534</v>
      </c>
      <c r="B536" t="s">
        <v>312</v>
      </c>
      <c r="C536">
        <v>89100</v>
      </c>
      <c r="D536" s="13" t="s">
        <v>11</v>
      </c>
      <c r="E536" t="s">
        <v>2000</v>
      </c>
    </row>
    <row r="537" spans="1:5">
      <c r="A537">
        <v>535</v>
      </c>
      <c r="B537" t="s">
        <v>578</v>
      </c>
      <c r="C537">
        <v>2600</v>
      </c>
      <c r="D537" s="13" t="s">
        <v>8</v>
      </c>
      <c r="E537" t="s">
        <v>2022</v>
      </c>
    </row>
    <row r="538" spans="1:5">
      <c r="A538">
        <v>536</v>
      </c>
      <c r="B538" t="s">
        <v>1585</v>
      </c>
      <c r="C538">
        <v>9800</v>
      </c>
      <c r="D538" s="13" t="s">
        <v>8</v>
      </c>
      <c r="E538" t="s">
        <v>2022</v>
      </c>
    </row>
    <row r="539" spans="1:5">
      <c r="A539">
        <v>537</v>
      </c>
      <c r="B539" t="s">
        <v>1220</v>
      </c>
      <c r="C539">
        <v>84400</v>
      </c>
      <c r="D539" s="13" t="s">
        <v>8</v>
      </c>
      <c r="E539" t="s">
        <v>2007</v>
      </c>
    </row>
    <row r="540" spans="1:5">
      <c r="A540">
        <v>538</v>
      </c>
      <c r="B540" t="s">
        <v>1973</v>
      </c>
      <c r="C540">
        <v>151300</v>
      </c>
      <c r="D540" s="13" t="s">
        <v>11</v>
      </c>
      <c r="E540" t="s">
        <v>2000</v>
      </c>
    </row>
    <row r="541" spans="1:5">
      <c r="A541">
        <v>539</v>
      </c>
      <c r="B541" t="s">
        <v>1740</v>
      </c>
      <c r="C541">
        <v>9800</v>
      </c>
      <c r="D541" s="13" t="s">
        <v>11</v>
      </c>
      <c r="E541" t="s">
        <v>2000</v>
      </c>
    </row>
    <row r="542" spans="1:5">
      <c r="A542">
        <v>540</v>
      </c>
      <c r="B542" t="s">
        <v>216</v>
      </c>
      <c r="C542">
        <v>5300</v>
      </c>
      <c r="D542" s="13" t="s">
        <v>8</v>
      </c>
      <c r="E542" t="s">
        <v>2000</v>
      </c>
    </row>
    <row r="543" spans="1:5">
      <c r="A543">
        <v>541</v>
      </c>
      <c r="B543" t="s">
        <v>767</v>
      </c>
      <c r="C543">
        <v>178000</v>
      </c>
      <c r="D543" s="13" t="s">
        <v>11</v>
      </c>
      <c r="E543" t="s">
        <v>2022</v>
      </c>
    </row>
    <row r="544" spans="1:5">
      <c r="A544">
        <v>542</v>
      </c>
      <c r="B544" t="s">
        <v>694</v>
      </c>
      <c r="C544">
        <v>77000</v>
      </c>
      <c r="D544" s="13" t="s">
        <v>11</v>
      </c>
      <c r="E544" t="s">
        <v>2009</v>
      </c>
    </row>
    <row r="545" spans="1:5">
      <c r="A545">
        <v>543</v>
      </c>
      <c r="B545" t="s">
        <v>850</v>
      </c>
      <c r="C545">
        <v>84900</v>
      </c>
      <c r="D545" s="13" t="s">
        <v>11</v>
      </c>
      <c r="E545" t="s">
        <v>2000</v>
      </c>
    </row>
    <row r="546" spans="1:5">
      <c r="A546">
        <v>544</v>
      </c>
      <c r="B546" t="s">
        <v>1717</v>
      </c>
      <c r="C546">
        <v>2800</v>
      </c>
      <c r="D546" s="13" t="s">
        <v>8</v>
      </c>
      <c r="E546" t="s">
        <v>2000</v>
      </c>
    </row>
    <row r="547" spans="1:5">
      <c r="A547">
        <v>545</v>
      </c>
      <c r="B547" t="s">
        <v>437</v>
      </c>
      <c r="C547">
        <v>184800</v>
      </c>
      <c r="D547" s="13" t="s">
        <v>11</v>
      </c>
      <c r="E547" t="s">
        <v>2000</v>
      </c>
    </row>
    <row r="548" spans="1:5">
      <c r="A548">
        <v>546</v>
      </c>
      <c r="B548" t="s">
        <v>125</v>
      </c>
      <c r="C548">
        <v>4200</v>
      </c>
      <c r="D548" s="13" t="s">
        <v>8</v>
      </c>
      <c r="E548" t="s">
        <v>2000</v>
      </c>
    </row>
    <row r="549" spans="1:5">
      <c r="A549">
        <v>547</v>
      </c>
      <c r="B549" t="s">
        <v>666</v>
      </c>
      <c r="C549">
        <v>1300</v>
      </c>
      <c r="D549" s="13" t="s">
        <v>8</v>
      </c>
      <c r="E549" t="s">
        <v>2000</v>
      </c>
    </row>
    <row r="550" spans="1:5">
      <c r="A550">
        <v>548</v>
      </c>
      <c r="B550" t="s">
        <v>1964</v>
      </c>
      <c r="C550">
        <v>66100</v>
      </c>
      <c r="D550" s="13" t="s">
        <v>8</v>
      </c>
      <c r="E550" t="s">
        <v>2000</v>
      </c>
    </row>
    <row r="551" spans="1:5">
      <c r="A551">
        <v>549</v>
      </c>
      <c r="B551" t="s">
        <v>830</v>
      </c>
      <c r="C551">
        <v>29500</v>
      </c>
      <c r="D551" s="13" t="s">
        <v>8</v>
      </c>
      <c r="E551" t="s">
        <v>2000</v>
      </c>
    </row>
    <row r="552" spans="1:5">
      <c r="A552">
        <v>550</v>
      </c>
      <c r="B552" t="s">
        <v>1200</v>
      </c>
      <c r="C552">
        <v>100</v>
      </c>
      <c r="D552" s="13" t="s">
        <v>27</v>
      </c>
      <c r="E552" t="s">
        <v>2019</v>
      </c>
    </row>
    <row r="553" spans="1:5">
      <c r="A553">
        <v>551</v>
      </c>
      <c r="B553" t="s">
        <v>1084</v>
      </c>
      <c r="C553">
        <v>180100</v>
      </c>
      <c r="D553" s="13" t="s">
        <v>11</v>
      </c>
      <c r="E553" t="s">
        <v>2003</v>
      </c>
    </row>
    <row r="554" spans="1:5">
      <c r="A554">
        <v>552</v>
      </c>
      <c r="B554" t="s">
        <v>1128</v>
      </c>
      <c r="C554">
        <v>9000</v>
      </c>
      <c r="D554" s="13" t="s">
        <v>11</v>
      </c>
      <c r="E554" t="s">
        <v>2000</v>
      </c>
    </row>
    <row r="555" spans="1:5">
      <c r="A555">
        <v>553</v>
      </c>
      <c r="B555" t="s">
        <v>449</v>
      </c>
      <c r="C555">
        <v>170600</v>
      </c>
      <c r="D555" s="13" t="s">
        <v>11</v>
      </c>
      <c r="E555" t="s">
        <v>2000</v>
      </c>
    </row>
    <row r="556" spans="1:5">
      <c r="A556">
        <v>554</v>
      </c>
      <c r="B556" t="s">
        <v>1436</v>
      </c>
      <c r="C556">
        <v>9500</v>
      </c>
      <c r="D556" s="13" t="s">
        <v>8</v>
      </c>
      <c r="E556" t="s">
        <v>1997</v>
      </c>
    </row>
    <row r="557" spans="1:5">
      <c r="A557">
        <v>555</v>
      </c>
      <c r="B557" t="s">
        <v>36</v>
      </c>
      <c r="C557">
        <v>6300</v>
      </c>
      <c r="D557" s="13" t="s">
        <v>8</v>
      </c>
      <c r="E557" t="s">
        <v>2007</v>
      </c>
    </row>
    <row r="558" spans="1:5">
      <c r="A558">
        <v>556</v>
      </c>
      <c r="B558" t="s">
        <v>1607</v>
      </c>
      <c r="C558">
        <v>5200</v>
      </c>
      <c r="D558" s="13" t="s">
        <v>8</v>
      </c>
      <c r="E558" t="s">
        <v>2000</v>
      </c>
    </row>
    <row r="559" spans="1:5">
      <c r="A559">
        <v>557</v>
      </c>
      <c r="B559" t="s">
        <v>941</v>
      </c>
      <c r="C559">
        <v>6000</v>
      </c>
      <c r="D559" s="13" t="s">
        <v>8</v>
      </c>
      <c r="E559" t="s">
        <v>2000</v>
      </c>
    </row>
    <row r="560" spans="1:5">
      <c r="A560">
        <v>558</v>
      </c>
      <c r="B560" t="s">
        <v>751</v>
      </c>
      <c r="C560">
        <v>5800</v>
      </c>
      <c r="D560" s="13" t="s">
        <v>8</v>
      </c>
      <c r="E560" t="s">
        <v>2000</v>
      </c>
    </row>
    <row r="561" spans="1:5">
      <c r="A561">
        <v>559</v>
      </c>
      <c r="B561" t="s">
        <v>200</v>
      </c>
      <c r="C561">
        <v>105300</v>
      </c>
      <c r="D561" s="13" t="s">
        <v>8</v>
      </c>
      <c r="E561" t="s">
        <v>2000</v>
      </c>
    </row>
    <row r="562" spans="1:5">
      <c r="A562">
        <v>560</v>
      </c>
      <c r="B562" t="s">
        <v>809</v>
      </c>
      <c r="C562">
        <v>20000</v>
      </c>
      <c r="D562" s="13" t="s">
        <v>8</v>
      </c>
      <c r="E562" t="s">
        <v>2000</v>
      </c>
    </row>
    <row r="563" spans="1:5">
      <c r="A563">
        <v>561</v>
      </c>
      <c r="B563" t="s">
        <v>525</v>
      </c>
      <c r="C563">
        <v>3000</v>
      </c>
      <c r="D563" s="13" t="s">
        <v>8</v>
      </c>
      <c r="E563" t="s">
        <v>2019</v>
      </c>
    </row>
    <row r="564" spans="1:5">
      <c r="A564">
        <v>562</v>
      </c>
      <c r="B564" t="s">
        <v>149</v>
      </c>
      <c r="C564">
        <v>9900</v>
      </c>
      <c r="D564" s="13" t="s">
        <v>11</v>
      </c>
      <c r="E564" t="s">
        <v>2019</v>
      </c>
    </row>
    <row r="565" spans="1:5">
      <c r="A565">
        <v>563</v>
      </c>
      <c r="B565" t="s">
        <v>908</v>
      </c>
      <c r="C565">
        <v>3700</v>
      </c>
      <c r="D565" s="13" t="s">
        <v>8</v>
      </c>
      <c r="E565" t="s">
        <v>2003</v>
      </c>
    </row>
    <row r="566" spans="1:5">
      <c r="A566">
        <v>564</v>
      </c>
      <c r="B566" t="s">
        <v>731</v>
      </c>
      <c r="C566">
        <v>168700</v>
      </c>
      <c r="D566" s="13" t="s">
        <v>11</v>
      </c>
      <c r="E566" t="s">
        <v>2000</v>
      </c>
    </row>
    <row r="567" spans="1:5">
      <c r="A567">
        <v>565</v>
      </c>
      <c r="B567" t="s">
        <v>900</v>
      </c>
      <c r="C567">
        <v>94900</v>
      </c>
      <c r="D567" s="13" t="s">
        <v>8</v>
      </c>
      <c r="E567" t="s">
        <v>2000</v>
      </c>
    </row>
    <row r="568" spans="1:5">
      <c r="A568">
        <v>566</v>
      </c>
      <c r="B568" t="s">
        <v>1858</v>
      </c>
      <c r="C568">
        <v>9300</v>
      </c>
      <c r="D568" s="13" t="s">
        <v>11</v>
      </c>
      <c r="E568" t="s">
        <v>2000</v>
      </c>
    </row>
    <row r="569" spans="1:5">
      <c r="A569">
        <v>567</v>
      </c>
      <c r="B569" t="s">
        <v>838</v>
      </c>
      <c r="C569">
        <v>6800</v>
      </c>
      <c r="D569" s="13" t="s">
        <v>8</v>
      </c>
      <c r="E569" t="s">
        <v>2000</v>
      </c>
    </row>
    <row r="570" spans="1:5">
      <c r="A570">
        <v>568</v>
      </c>
      <c r="B570" t="s">
        <v>668</v>
      </c>
      <c r="C570">
        <v>72400</v>
      </c>
      <c r="D570" s="13" t="s">
        <v>8</v>
      </c>
      <c r="E570" t="s">
        <v>2000</v>
      </c>
    </row>
    <row r="571" spans="1:5">
      <c r="A571">
        <v>569</v>
      </c>
      <c r="B571" t="s">
        <v>499</v>
      </c>
      <c r="C571">
        <v>20100</v>
      </c>
      <c r="D571" s="13" t="s">
        <v>8</v>
      </c>
      <c r="E571" t="s">
        <v>2022</v>
      </c>
    </row>
    <row r="572" spans="1:5">
      <c r="A572">
        <v>570</v>
      </c>
      <c r="B572" t="s">
        <v>1082</v>
      </c>
      <c r="C572">
        <v>31200</v>
      </c>
      <c r="D572" s="13" t="s">
        <v>8</v>
      </c>
      <c r="E572" t="s">
        <v>2000</v>
      </c>
    </row>
    <row r="573" spans="1:5">
      <c r="A573">
        <v>571</v>
      </c>
      <c r="B573" t="s">
        <v>1921</v>
      </c>
      <c r="C573">
        <v>3500</v>
      </c>
      <c r="D573" s="13" t="s">
        <v>11</v>
      </c>
      <c r="E573" t="s">
        <v>2022</v>
      </c>
    </row>
    <row r="574" spans="1:5">
      <c r="A574">
        <v>572</v>
      </c>
      <c r="B574" t="s">
        <v>322</v>
      </c>
      <c r="C574">
        <v>9000</v>
      </c>
      <c r="D574" s="13" t="s">
        <v>27</v>
      </c>
      <c r="E574" t="s">
        <v>2000</v>
      </c>
    </row>
    <row r="575" spans="1:5">
      <c r="A575">
        <v>573</v>
      </c>
      <c r="B575" t="s">
        <v>1786</v>
      </c>
      <c r="C575">
        <v>6700</v>
      </c>
      <c r="D575" s="13" t="s">
        <v>8</v>
      </c>
      <c r="E575" t="s">
        <v>2000</v>
      </c>
    </row>
    <row r="576" spans="1:5">
      <c r="A576">
        <v>574</v>
      </c>
      <c r="B576" t="s">
        <v>1305</v>
      </c>
      <c r="C576">
        <v>2700</v>
      </c>
      <c r="D576" s="13" t="s">
        <v>8</v>
      </c>
      <c r="E576" t="s">
        <v>2000</v>
      </c>
    </row>
    <row r="577" spans="1:5">
      <c r="A577">
        <v>575</v>
      </c>
      <c r="B577" t="s">
        <v>547</v>
      </c>
      <c r="C577">
        <v>83300</v>
      </c>
      <c r="D577" s="13" t="s">
        <v>11</v>
      </c>
      <c r="E577" t="s">
        <v>2000</v>
      </c>
    </row>
    <row r="578" spans="1:5">
      <c r="A578">
        <v>576</v>
      </c>
      <c r="B578" t="s">
        <v>1186</v>
      </c>
      <c r="C578">
        <v>9700</v>
      </c>
      <c r="D578" s="13" t="s">
        <v>11</v>
      </c>
      <c r="E578" t="s">
        <v>2000</v>
      </c>
    </row>
    <row r="579" spans="1:5">
      <c r="A579">
        <v>577</v>
      </c>
      <c r="B579" t="s">
        <v>1676</v>
      </c>
      <c r="C579">
        <v>8200</v>
      </c>
      <c r="D579" s="13" t="s">
        <v>27</v>
      </c>
      <c r="E579" t="s">
        <v>2000</v>
      </c>
    </row>
    <row r="580" spans="1:5">
      <c r="A580">
        <v>578</v>
      </c>
      <c r="B580" t="s">
        <v>1080</v>
      </c>
      <c r="C580">
        <v>96500</v>
      </c>
      <c r="D580" s="13" t="s">
        <v>11</v>
      </c>
      <c r="E580" t="s">
        <v>2000</v>
      </c>
    </row>
    <row r="581" spans="1:5">
      <c r="A581">
        <v>579</v>
      </c>
      <c r="B581" t="s">
        <v>535</v>
      </c>
      <c r="C581">
        <v>6200</v>
      </c>
      <c r="D581" s="13" t="s">
        <v>8</v>
      </c>
      <c r="E581" t="s">
        <v>2000</v>
      </c>
    </row>
    <row r="582" spans="1:5">
      <c r="A582">
        <v>580</v>
      </c>
      <c r="B582" t="s">
        <v>1323</v>
      </c>
      <c r="C582">
        <v>43800</v>
      </c>
      <c r="D582" s="13" t="s">
        <v>8</v>
      </c>
      <c r="E582" t="s">
        <v>2000</v>
      </c>
    </row>
    <row r="583" spans="1:5">
      <c r="A583">
        <v>581</v>
      </c>
      <c r="B583" t="s">
        <v>1533</v>
      </c>
      <c r="C583">
        <v>6000</v>
      </c>
      <c r="D583" s="13" t="s">
        <v>11</v>
      </c>
      <c r="E583" t="s">
        <v>2000</v>
      </c>
    </row>
    <row r="584" spans="1:5">
      <c r="A584">
        <v>582</v>
      </c>
      <c r="B584" t="s">
        <v>1361</v>
      </c>
      <c r="C584">
        <v>8700</v>
      </c>
      <c r="D584" s="13" t="s">
        <v>11</v>
      </c>
      <c r="E584" t="s">
        <v>2000</v>
      </c>
    </row>
    <row r="585" spans="1:5">
      <c r="A585">
        <v>583</v>
      </c>
      <c r="B585" t="s">
        <v>1371</v>
      </c>
      <c r="C585">
        <v>18900</v>
      </c>
      <c r="D585" s="13" t="s">
        <v>8</v>
      </c>
      <c r="E585" t="s">
        <v>2000</v>
      </c>
    </row>
    <row r="586" spans="1:5">
      <c r="A586">
        <v>584</v>
      </c>
      <c r="B586" t="s">
        <v>1256</v>
      </c>
      <c r="C586">
        <v>86400</v>
      </c>
      <c r="D586" s="13" t="s">
        <v>8</v>
      </c>
      <c r="E586" t="s">
        <v>2000</v>
      </c>
    </row>
    <row r="587" spans="1:5">
      <c r="A587">
        <v>585</v>
      </c>
      <c r="B587" t="s">
        <v>1381</v>
      </c>
      <c r="C587">
        <v>8900</v>
      </c>
      <c r="D587" s="13" t="s">
        <v>8</v>
      </c>
      <c r="E587" t="s">
        <v>2000</v>
      </c>
    </row>
    <row r="588" spans="1:5">
      <c r="A588">
        <v>586</v>
      </c>
      <c r="B588" t="s">
        <v>1507</v>
      </c>
      <c r="C588">
        <v>700</v>
      </c>
      <c r="D588" s="13" t="s">
        <v>8</v>
      </c>
      <c r="E588" t="s">
        <v>2000</v>
      </c>
    </row>
    <row r="589" spans="1:5">
      <c r="A589">
        <v>587</v>
      </c>
      <c r="B589" t="s">
        <v>1915</v>
      </c>
      <c r="C589">
        <v>9400</v>
      </c>
      <c r="D589" s="13" t="s">
        <v>11</v>
      </c>
      <c r="E589" t="s">
        <v>1997</v>
      </c>
    </row>
    <row r="590" spans="1:5">
      <c r="A590">
        <v>588</v>
      </c>
      <c r="B590" t="s">
        <v>1860</v>
      </c>
      <c r="C590">
        <v>157600</v>
      </c>
      <c r="D590" s="13" t="s">
        <v>11</v>
      </c>
      <c r="E590" t="s">
        <v>2009</v>
      </c>
    </row>
    <row r="591" spans="1:5">
      <c r="A591">
        <v>589</v>
      </c>
      <c r="B591" t="s">
        <v>56</v>
      </c>
      <c r="C591">
        <v>7900</v>
      </c>
      <c r="D591" s="13" t="s">
        <v>11</v>
      </c>
      <c r="E591" t="s">
        <v>2000</v>
      </c>
    </row>
    <row r="592" spans="1:5">
      <c r="A592">
        <v>590</v>
      </c>
      <c r="B592" t="s">
        <v>370</v>
      </c>
      <c r="C592">
        <v>7100</v>
      </c>
      <c r="D592" s="13" t="s">
        <v>11</v>
      </c>
      <c r="E592" t="s">
        <v>2003</v>
      </c>
    </row>
    <row r="593" spans="1:5">
      <c r="A593">
        <v>591</v>
      </c>
      <c r="B593" t="s">
        <v>832</v>
      </c>
      <c r="C593">
        <v>600</v>
      </c>
      <c r="D593" s="13" t="s">
        <v>8</v>
      </c>
      <c r="E593" t="s">
        <v>2000</v>
      </c>
    </row>
    <row r="594" spans="1:5">
      <c r="A594">
        <v>592</v>
      </c>
      <c r="B594" t="s">
        <v>193</v>
      </c>
      <c r="C594">
        <v>156800</v>
      </c>
      <c r="D594" s="13" t="s">
        <v>11</v>
      </c>
      <c r="E594" t="s">
        <v>2000</v>
      </c>
    </row>
    <row r="595" spans="1:5">
      <c r="A595">
        <v>593</v>
      </c>
      <c r="B595" t="s">
        <v>646</v>
      </c>
      <c r="C595">
        <v>121600</v>
      </c>
      <c r="D595" s="13" t="s">
        <v>8</v>
      </c>
      <c r="E595" t="s">
        <v>2000</v>
      </c>
    </row>
    <row r="596" spans="1:5">
      <c r="A596">
        <v>594</v>
      </c>
      <c r="B596" t="s">
        <v>1104</v>
      </c>
      <c r="C596">
        <v>157300</v>
      </c>
      <c r="D596" s="13" t="s">
        <v>11</v>
      </c>
      <c r="E596" t="s">
        <v>2000</v>
      </c>
    </row>
    <row r="597" spans="1:5">
      <c r="A597">
        <v>595</v>
      </c>
      <c r="B597" t="s">
        <v>690</v>
      </c>
      <c r="C597">
        <v>70300</v>
      </c>
      <c r="D597" s="13" t="s">
        <v>8</v>
      </c>
      <c r="E597" t="s">
        <v>2000</v>
      </c>
    </row>
    <row r="598" spans="1:5">
      <c r="A598">
        <v>596</v>
      </c>
      <c r="B598" t="s">
        <v>113</v>
      </c>
      <c r="C598">
        <v>7900</v>
      </c>
      <c r="D598" s="13" t="s">
        <v>11</v>
      </c>
      <c r="E598" t="s">
        <v>2000</v>
      </c>
    </row>
    <row r="599" spans="1:5">
      <c r="A599">
        <v>597</v>
      </c>
      <c r="B599" t="s">
        <v>1752</v>
      </c>
      <c r="C599">
        <v>73800</v>
      </c>
      <c r="D599" s="13" t="s">
        <v>8</v>
      </c>
      <c r="E599" t="s">
        <v>2000</v>
      </c>
    </row>
    <row r="600" spans="1:5">
      <c r="A600">
        <v>598</v>
      </c>
      <c r="B600" t="s">
        <v>1076</v>
      </c>
      <c r="C600">
        <v>108500</v>
      </c>
      <c r="D600" s="13" t="s">
        <v>8</v>
      </c>
      <c r="E600" t="s">
        <v>2022</v>
      </c>
    </row>
    <row r="601" spans="1:5">
      <c r="A601">
        <v>599</v>
      </c>
      <c r="B601" t="s">
        <v>1646</v>
      </c>
      <c r="C601">
        <v>140300</v>
      </c>
      <c r="D601" s="13" t="s">
        <v>11</v>
      </c>
      <c r="E601" t="s">
        <v>2007</v>
      </c>
    </row>
    <row r="602" spans="1:5">
      <c r="A602">
        <v>600</v>
      </c>
      <c r="B602" t="s">
        <v>208</v>
      </c>
      <c r="C602">
        <v>100</v>
      </c>
      <c r="D602" s="13" t="s">
        <v>11</v>
      </c>
      <c r="E602" t="s">
        <v>2009</v>
      </c>
    </row>
    <row r="603" spans="1:5">
      <c r="A603">
        <v>601</v>
      </c>
      <c r="B603" t="s">
        <v>1844</v>
      </c>
      <c r="C603">
        <v>6300</v>
      </c>
      <c r="D603" s="13" t="s">
        <v>8</v>
      </c>
      <c r="E603" t="s">
        <v>2000</v>
      </c>
    </row>
    <row r="604" spans="1:5">
      <c r="A604">
        <v>602</v>
      </c>
      <c r="B604" t="s">
        <v>195</v>
      </c>
      <c r="C604">
        <v>71100</v>
      </c>
      <c r="D604" s="13" t="s">
        <v>8</v>
      </c>
      <c r="E604" t="s">
        <v>2000</v>
      </c>
    </row>
    <row r="605" spans="1:5">
      <c r="A605">
        <v>603</v>
      </c>
      <c r="B605" t="s">
        <v>298</v>
      </c>
      <c r="C605">
        <v>5300</v>
      </c>
      <c r="D605" s="13" t="s">
        <v>8</v>
      </c>
      <c r="E605" t="s">
        <v>2000</v>
      </c>
    </row>
    <row r="606" spans="1:5">
      <c r="A606">
        <v>604</v>
      </c>
      <c r="B606" t="s">
        <v>334</v>
      </c>
      <c r="C606">
        <v>88700</v>
      </c>
      <c r="D606" s="13" t="s">
        <v>8</v>
      </c>
      <c r="E606" t="s">
        <v>2000</v>
      </c>
    </row>
    <row r="607" spans="1:5">
      <c r="A607">
        <v>605</v>
      </c>
      <c r="B607" t="s">
        <v>1277</v>
      </c>
      <c r="C607">
        <v>3300</v>
      </c>
      <c r="D607" s="13" t="s">
        <v>8</v>
      </c>
      <c r="E607" t="s">
        <v>2000</v>
      </c>
    </row>
    <row r="608" spans="1:5">
      <c r="A608">
        <v>606</v>
      </c>
      <c r="B608" t="s">
        <v>1782</v>
      </c>
      <c r="C608">
        <v>3400</v>
      </c>
      <c r="D608" s="13" t="s">
        <v>8</v>
      </c>
      <c r="E608" t="s">
        <v>2009</v>
      </c>
    </row>
    <row r="609" spans="1:5">
      <c r="A609">
        <v>607</v>
      </c>
      <c r="B609" t="s">
        <v>616</v>
      </c>
      <c r="C609">
        <v>137600</v>
      </c>
      <c r="D609" s="13" t="s">
        <v>8</v>
      </c>
      <c r="E609" t="s">
        <v>2000</v>
      </c>
    </row>
    <row r="610" spans="1:5">
      <c r="A610" s="2">
        <v>608</v>
      </c>
      <c r="B610" s="2" t="s">
        <v>840</v>
      </c>
      <c r="C610" s="2">
        <v>3900</v>
      </c>
      <c r="D610" s="13" t="s">
        <v>8</v>
      </c>
      <c r="E610" s="2" t="s">
        <v>2000</v>
      </c>
    </row>
    <row r="611" spans="1:5">
      <c r="A611">
        <v>609</v>
      </c>
      <c r="B611" t="s">
        <v>1499</v>
      </c>
      <c r="C611">
        <v>10000</v>
      </c>
      <c r="D611" s="13" t="s">
        <v>8</v>
      </c>
      <c r="E611" t="s">
        <v>2000</v>
      </c>
    </row>
    <row r="612" spans="1:5">
      <c r="A612">
        <v>610</v>
      </c>
      <c r="B612" t="s">
        <v>803</v>
      </c>
      <c r="C612">
        <v>42800</v>
      </c>
      <c r="D612" s="13" t="s">
        <v>8</v>
      </c>
      <c r="E612" t="s">
        <v>2000</v>
      </c>
    </row>
    <row r="613" spans="1:5">
      <c r="A613">
        <v>611</v>
      </c>
      <c r="B613" t="s">
        <v>173</v>
      </c>
      <c r="C613">
        <v>8200</v>
      </c>
      <c r="D613" s="13" t="s">
        <v>27</v>
      </c>
      <c r="E613" t="s">
        <v>2000</v>
      </c>
    </row>
    <row r="614" spans="1:5">
      <c r="A614">
        <v>612</v>
      </c>
      <c r="B614" t="s">
        <v>1828</v>
      </c>
      <c r="C614">
        <v>6200</v>
      </c>
      <c r="D614" s="13" t="s">
        <v>8</v>
      </c>
      <c r="E614" t="s">
        <v>2000</v>
      </c>
    </row>
    <row r="615" spans="1:5">
      <c r="A615">
        <v>613</v>
      </c>
      <c r="B615" t="s">
        <v>1557</v>
      </c>
      <c r="C615">
        <v>1100</v>
      </c>
      <c r="D615" s="13" t="s">
        <v>8</v>
      </c>
      <c r="E615" t="s">
        <v>1997</v>
      </c>
    </row>
    <row r="616" spans="1:5">
      <c r="A616">
        <v>614</v>
      </c>
      <c r="B616" t="s">
        <v>99</v>
      </c>
      <c r="C616">
        <v>26500</v>
      </c>
      <c r="D616" s="13" t="s">
        <v>8</v>
      </c>
      <c r="E616" t="s">
        <v>2000</v>
      </c>
    </row>
    <row r="617" spans="1:5">
      <c r="A617">
        <v>615</v>
      </c>
      <c r="B617" t="s">
        <v>1343</v>
      </c>
      <c r="C617">
        <v>8500</v>
      </c>
      <c r="D617" s="13" t="s">
        <v>8</v>
      </c>
      <c r="E617" t="s">
        <v>2022</v>
      </c>
    </row>
    <row r="618" spans="1:5">
      <c r="A618">
        <v>616</v>
      </c>
      <c r="B618" t="s">
        <v>230</v>
      </c>
      <c r="C618">
        <v>6400</v>
      </c>
      <c r="D618" s="13" t="s">
        <v>8</v>
      </c>
      <c r="E618" t="s">
        <v>2009</v>
      </c>
    </row>
    <row r="619" spans="1:5">
      <c r="A619">
        <v>617</v>
      </c>
      <c r="B619" t="s">
        <v>923</v>
      </c>
      <c r="C619">
        <v>1400</v>
      </c>
      <c r="D619" s="13" t="s">
        <v>8</v>
      </c>
      <c r="E619" t="s">
        <v>2000</v>
      </c>
    </row>
    <row r="620" spans="1:5">
      <c r="A620">
        <v>618</v>
      </c>
      <c r="B620" t="s">
        <v>1140</v>
      </c>
      <c r="C620">
        <v>198600</v>
      </c>
      <c r="D620" s="13" t="s">
        <v>11</v>
      </c>
      <c r="E620" t="s">
        <v>2000</v>
      </c>
    </row>
    <row r="621" spans="1:5">
      <c r="A621">
        <v>619</v>
      </c>
      <c r="B621" t="s">
        <v>276</v>
      </c>
      <c r="C621">
        <v>195900</v>
      </c>
      <c r="D621" s="13" t="s">
        <v>11</v>
      </c>
      <c r="E621" t="s">
        <v>2000</v>
      </c>
    </row>
    <row r="622" spans="1:5">
      <c r="A622">
        <v>620</v>
      </c>
      <c r="B622" t="s">
        <v>1709</v>
      </c>
      <c r="C622">
        <v>4300</v>
      </c>
      <c r="D622" s="13" t="s">
        <v>8</v>
      </c>
      <c r="E622" t="s">
        <v>2003</v>
      </c>
    </row>
    <row r="623" spans="1:5">
      <c r="A623">
        <v>621</v>
      </c>
      <c r="B623" t="s">
        <v>433</v>
      </c>
      <c r="C623">
        <v>25600</v>
      </c>
      <c r="D623" s="13" t="s">
        <v>8</v>
      </c>
      <c r="E623" t="s">
        <v>2000</v>
      </c>
    </row>
    <row r="624" spans="1:5">
      <c r="A624">
        <v>622</v>
      </c>
      <c r="B624" t="s">
        <v>1652</v>
      </c>
      <c r="C624">
        <v>189000</v>
      </c>
      <c r="D624" s="13" t="s">
        <v>11</v>
      </c>
      <c r="E624" t="s">
        <v>2000</v>
      </c>
    </row>
    <row r="625" spans="1:5">
      <c r="A625">
        <v>623</v>
      </c>
      <c r="B625" t="s">
        <v>1620</v>
      </c>
      <c r="C625">
        <v>94300</v>
      </c>
      <c r="D625" s="13" t="s">
        <v>8</v>
      </c>
      <c r="E625" t="s">
        <v>2009</v>
      </c>
    </row>
    <row r="626" spans="1:5">
      <c r="A626">
        <v>624</v>
      </c>
      <c r="B626" t="s">
        <v>1877</v>
      </c>
      <c r="C626">
        <v>5100</v>
      </c>
      <c r="D626" s="13" t="s">
        <v>8</v>
      </c>
      <c r="E626" t="s">
        <v>2000</v>
      </c>
    </row>
    <row r="627" spans="1:5">
      <c r="A627">
        <v>625</v>
      </c>
      <c r="B627" t="s">
        <v>1067</v>
      </c>
      <c r="C627">
        <v>7500</v>
      </c>
      <c r="D627" s="13" t="s">
        <v>11</v>
      </c>
      <c r="E627" t="s">
        <v>2000</v>
      </c>
    </row>
    <row r="628" spans="1:5">
      <c r="A628">
        <v>626</v>
      </c>
      <c r="B628" t="s">
        <v>1762</v>
      </c>
      <c r="C628">
        <v>6400</v>
      </c>
      <c r="D628" s="13" t="s">
        <v>8</v>
      </c>
      <c r="E628" t="s">
        <v>2000</v>
      </c>
    </row>
    <row r="629" spans="1:5">
      <c r="A629">
        <v>627</v>
      </c>
      <c r="B629" t="s">
        <v>1059</v>
      </c>
      <c r="C629">
        <v>1600</v>
      </c>
      <c r="D629" s="13" t="s">
        <v>8</v>
      </c>
      <c r="E629" t="s">
        <v>2009</v>
      </c>
    </row>
    <row r="630" spans="1:5">
      <c r="A630">
        <v>628</v>
      </c>
      <c r="B630" t="s">
        <v>457</v>
      </c>
      <c r="C630">
        <v>1900</v>
      </c>
      <c r="D630" s="13" t="s">
        <v>8</v>
      </c>
      <c r="E630" t="s">
        <v>2000</v>
      </c>
    </row>
    <row r="631" spans="1:5">
      <c r="A631">
        <v>629</v>
      </c>
      <c r="B631" t="s">
        <v>824</v>
      </c>
      <c r="C631">
        <v>85900</v>
      </c>
      <c r="D631" s="13" t="s">
        <v>11</v>
      </c>
      <c r="E631" t="s">
        <v>2000</v>
      </c>
    </row>
    <row r="632" spans="1:5">
      <c r="A632">
        <v>630</v>
      </c>
      <c r="B632" t="s">
        <v>1313</v>
      </c>
      <c r="C632">
        <v>9500</v>
      </c>
      <c r="D632" s="13" t="s">
        <v>27</v>
      </c>
      <c r="E632" t="s">
        <v>2000</v>
      </c>
    </row>
    <row r="633" spans="1:5">
      <c r="A633">
        <v>631</v>
      </c>
      <c r="B633" t="s">
        <v>266</v>
      </c>
      <c r="C633">
        <v>59200</v>
      </c>
      <c r="D633" s="13" t="s">
        <v>8</v>
      </c>
      <c r="E633" t="s">
        <v>2000</v>
      </c>
    </row>
    <row r="634" spans="1:5">
      <c r="A634">
        <v>632</v>
      </c>
      <c r="B634" t="s">
        <v>1303</v>
      </c>
      <c r="C634">
        <v>72100</v>
      </c>
      <c r="D634" s="13" t="s">
        <v>98</v>
      </c>
      <c r="E634" t="s">
        <v>2000</v>
      </c>
    </row>
    <row r="635" spans="1:5">
      <c r="A635">
        <v>633</v>
      </c>
      <c r="B635" t="s">
        <v>1979</v>
      </c>
      <c r="C635">
        <v>6700</v>
      </c>
      <c r="D635" s="13" t="s">
        <v>11</v>
      </c>
      <c r="E635" t="s">
        <v>2000</v>
      </c>
    </row>
    <row r="636" spans="1:5">
      <c r="A636">
        <v>634</v>
      </c>
      <c r="B636" t="s">
        <v>1724</v>
      </c>
      <c r="C636">
        <v>118200</v>
      </c>
      <c r="D636" s="13" t="s">
        <v>27</v>
      </c>
      <c r="E636" t="s">
        <v>2000</v>
      </c>
    </row>
    <row r="637" spans="1:5">
      <c r="A637">
        <v>635</v>
      </c>
      <c r="B637" t="s">
        <v>1037</v>
      </c>
      <c r="C637">
        <v>139000</v>
      </c>
      <c r="D637" s="13" t="s">
        <v>8</v>
      </c>
      <c r="E637" t="s">
        <v>2000</v>
      </c>
    </row>
    <row r="638" spans="1:5">
      <c r="A638">
        <v>636</v>
      </c>
      <c r="B638" t="s">
        <v>939</v>
      </c>
      <c r="C638">
        <v>197700</v>
      </c>
      <c r="D638" s="13" t="s">
        <v>11</v>
      </c>
      <c r="E638" t="s">
        <v>2007</v>
      </c>
    </row>
    <row r="639" spans="1:5">
      <c r="A639">
        <v>637</v>
      </c>
      <c r="B639" t="s">
        <v>1913</v>
      </c>
      <c r="C639">
        <v>8500</v>
      </c>
      <c r="D639" s="13" t="s">
        <v>11</v>
      </c>
      <c r="E639" t="s">
        <v>2000</v>
      </c>
    </row>
    <row r="640" spans="1:5">
      <c r="A640">
        <v>638</v>
      </c>
      <c r="B640" t="s">
        <v>1852</v>
      </c>
      <c r="C640">
        <v>81600</v>
      </c>
      <c r="D640" s="13" t="s">
        <v>11</v>
      </c>
      <c r="E640" t="s">
        <v>2000</v>
      </c>
    </row>
    <row r="641" spans="1:5">
      <c r="A641">
        <v>639</v>
      </c>
      <c r="B641" t="s">
        <v>96</v>
      </c>
      <c r="C641">
        <v>8600</v>
      </c>
      <c r="D641" s="13" t="s">
        <v>98</v>
      </c>
      <c r="E641" t="s">
        <v>2000</v>
      </c>
    </row>
    <row r="642" spans="1:5">
      <c r="A642">
        <v>640</v>
      </c>
      <c r="B642" t="s">
        <v>1430</v>
      </c>
      <c r="C642">
        <v>119800</v>
      </c>
      <c r="D642" s="13" t="s">
        <v>11</v>
      </c>
      <c r="E642" t="s">
        <v>2000</v>
      </c>
    </row>
    <row r="643" spans="1:5">
      <c r="A643">
        <v>641</v>
      </c>
      <c r="B643" t="s">
        <v>811</v>
      </c>
      <c r="C643">
        <v>9400</v>
      </c>
      <c r="D643" s="13" t="s">
        <v>8</v>
      </c>
      <c r="E643" t="s">
        <v>2019</v>
      </c>
    </row>
    <row r="644" spans="1:5">
      <c r="A644">
        <v>642</v>
      </c>
      <c r="B644" t="s">
        <v>1398</v>
      </c>
      <c r="C644">
        <v>9200</v>
      </c>
      <c r="D644" s="13" t="s">
        <v>8</v>
      </c>
      <c r="E644" t="s">
        <v>1997</v>
      </c>
    </row>
    <row r="645" spans="1:5">
      <c r="A645">
        <v>643</v>
      </c>
      <c r="B645" t="s">
        <v>680</v>
      </c>
      <c r="C645">
        <v>14900</v>
      </c>
      <c r="D645" s="13" t="s">
        <v>8</v>
      </c>
      <c r="E645" t="s">
        <v>2000</v>
      </c>
    </row>
    <row r="646" spans="1:5">
      <c r="A646">
        <v>644</v>
      </c>
      <c r="B646" t="s">
        <v>1345</v>
      </c>
      <c r="C646">
        <v>169400</v>
      </c>
      <c r="D646" s="13" t="s">
        <v>11</v>
      </c>
      <c r="E646" t="s">
        <v>1997</v>
      </c>
    </row>
    <row r="647" spans="1:5">
      <c r="A647">
        <v>645</v>
      </c>
      <c r="B647" t="s">
        <v>491</v>
      </c>
      <c r="C647">
        <v>192100</v>
      </c>
      <c r="D647" s="13" t="s">
        <v>11</v>
      </c>
      <c r="E647" t="s">
        <v>2000</v>
      </c>
    </row>
    <row r="648" spans="1:5">
      <c r="A648" s="2">
        <v>646</v>
      </c>
      <c r="B648" s="2" t="s">
        <v>1450</v>
      </c>
      <c r="C648" s="2">
        <v>98700</v>
      </c>
      <c r="D648" s="13" t="s">
        <v>11</v>
      </c>
      <c r="E648" s="2" t="s">
        <v>2000</v>
      </c>
    </row>
    <row r="649" spans="1:5">
      <c r="A649">
        <v>647</v>
      </c>
      <c r="B649" t="s">
        <v>898</v>
      </c>
      <c r="C649">
        <v>4500</v>
      </c>
      <c r="D649" s="13" t="s">
        <v>11</v>
      </c>
      <c r="E649" t="s">
        <v>2000</v>
      </c>
    </row>
    <row r="650" spans="1:5">
      <c r="A650">
        <v>648</v>
      </c>
      <c r="B650" t="s">
        <v>1792</v>
      </c>
      <c r="C650">
        <v>98600</v>
      </c>
      <c r="D650" s="13" t="s">
        <v>27</v>
      </c>
      <c r="E650" t="s">
        <v>2000</v>
      </c>
    </row>
    <row r="651" spans="1:5">
      <c r="A651">
        <v>649</v>
      </c>
      <c r="B651" t="s">
        <v>1960</v>
      </c>
      <c r="C651">
        <v>121700</v>
      </c>
      <c r="D651" s="13" t="s">
        <v>11</v>
      </c>
      <c r="E651" t="s">
        <v>2019</v>
      </c>
    </row>
    <row r="652" spans="1:5">
      <c r="A652">
        <v>650</v>
      </c>
      <c r="B652" t="s">
        <v>1932</v>
      </c>
      <c r="C652">
        <v>100</v>
      </c>
      <c r="D652" s="13" t="s">
        <v>11</v>
      </c>
      <c r="E652" t="s">
        <v>2000</v>
      </c>
    </row>
    <row r="653" spans="1:5">
      <c r="A653">
        <v>651</v>
      </c>
      <c r="B653" t="s">
        <v>1826</v>
      </c>
      <c r="C653">
        <v>196700</v>
      </c>
      <c r="D653" s="13" t="s">
        <v>11</v>
      </c>
      <c r="E653" t="s">
        <v>2022</v>
      </c>
    </row>
    <row r="654" spans="1:5">
      <c r="A654">
        <v>652</v>
      </c>
      <c r="B654" t="s">
        <v>302</v>
      </c>
      <c r="C654">
        <v>10000</v>
      </c>
      <c r="D654" s="13" t="s">
        <v>8</v>
      </c>
      <c r="E654" t="s">
        <v>2000</v>
      </c>
    </row>
    <row r="655" spans="1:5">
      <c r="A655">
        <v>653</v>
      </c>
      <c r="B655" t="s">
        <v>1911</v>
      </c>
      <c r="C655">
        <v>600</v>
      </c>
      <c r="D655" s="13" t="s">
        <v>8</v>
      </c>
      <c r="E655" t="s">
        <v>2000</v>
      </c>
    </row>
    <row r="656" spans="1:5">
      <c r="A656">
        <v>654</v>
      </c>
      <c r="B656" t="s">
        <v>1448</v>
      </c>
      <c r="C656">
        <v>35000</v>
      </c>
      <c r="D656" s="13" t="s">
        <v>8</v>
      </c>
      <c r="E656" t="s">
        <v>2000</v>
      </c>
    </row>
    <row r="657" spans="1:5">
      <c r="A657">
        <v>655</v>
      </c>
      <c r="B657" t="s">
        <v>602</v>
      </c>
      <c r="C657">
        <v>6900</v>
      </c>
      <c r="D657" s="13" t="s">
        <v>8</v>
      </c>
      <c r="E657" t="s">
        <v>2000</v>
      </c>
    </row>
    <row r="658" spans="1:5">
      <c r="A658">
        <v>656</v>
      </c>
      <c r="B658" t="s">
        <v>753</v>
      </c>
      <c r="C658">
        <v>118400</v>
      </c>
      <c r="D658" s="13" t="s">
        <v>11</v>
      </c>
      <c r="E658" t="s">
        <v>2003</v>
      </c>
    </row>
    <row r="659" spans="1:5">
      <c r="A659">
        <v>657</v>
      </c>
      <c r="B659" t="s">
        <v>1521</v>
      </c>
      <c r="C659">
        <v>10000</v>
      </c>
      <c r="D659" s="13" t="s">
        <v>11</v>
      </c>
      <c r="E659" t="s">
        <v>2000</v>
      </c>
    </row>
    <row r="660" spans="1:5">
      <c r="A660">
        <v>658</v>
      </c>
      <c r="B660" t="s">
        <v>789</v>
      </c>
      <c r="C660">
        <v>52600</v>
      </c>
      <c r="D660" s="13" t="s">
        <v>27</v>
      </c>
      <c r="E660" t="s">
        <v>2000</v>
      </c>
    </row>
    <row r="661" spans="1:5">
      <c r="A661">
        <v>659</v>
      </c>
      <c r="B661" t="s">
        <v>68</v>
      </c>
      <c r="C661">
        <v>120700</v>
      </c>
      <c r="D661" s="13" t="s">
        <v>11</v>
      </c>
      <c r="E661" t="s">
        <v>2009</v>
      </c>
    </row>
    <row r="662" spans="1:5">
      <c r="A662">
        <v>660</v>
      </c>
      <c r="B662" t="s">
        <v>834</v>
      </c>
      <c r="C662">
        <v>9100</v>
      </c>
      <c r="D662" s="13" t="s">
        <v>11</v>
      </c>
      <c r="E662" t="s">
        <v>2000</v>
      </c>
    </row>
    <row r="663" spans="1:5">
      <c r="A663">
        <v>661</v>
      </c>
      <c r="B663" t="s">
        <v>1610</v>
      </c>
      <c r="C663">
        <v>106800</v>
      </c>
      <c r="D663" s="13" t="s">
        <v>11</v>
      </c>
      <c r="E663" t="s">
        <v>2007</v>
      </c>
    </row>
    <row r="664" spans="1:5">
      <c r="A664">
        <v>662</v>
      </c>
      <c r="B664" t="s">
        <v>1226</v>
      </c>
      <c r="C664">
        <v>9100</v>
      </c>
      <c r="D664" s="13" t="s">
        <v>11</v>
      </c>
      <c r="E664" t="s">
        <v>2000</v>
      </c>
    </row>
    <row r="665" spans="1:5">
      <c r="A665">
        <v>663</v>
      </c>
      <c r="B665" t="s">
        <v>483</v>
      </c>
      <c r="C665">
        <v>10000</v>
      </c>
      <c r="D665" s="13" t="s">
        <v>11</v>
      </c>
      <c r="E665" t="s">
        <v>2000</v>
      </c>
    </row>
    <row r="666" spans="1:5">
      <c r="A666" s="2">
        <v>664</v>
      </c>
      <c r="B666" s="2" t="s">
        <v>1970</v>
      </c>
      <c r="C666" s="2">
        <v>79400</v>
      </c>
      <c r="D666" s="13" t="s">
        <v>11</v>
      </c>
      <c r="E666" s="2" t="s">
        <v>2000</v>
      </c>
    </row>
    <row r="667" spans="1:5">
      <c r="A667">
        <v>665</v>
      </c>
      <c r="B667" t="s">
        <v>1309</v>
      </c>
      <c r="C667">
        <v>5100</v>
      </c>
      <c r="D667" s="13" t="s">
        <v>8</v>
      </c>
      <c r="E667" t="s">
        <v>2000</v>
      </c>
    </row>
    <row r="668" spans="1:5">
      <c r="A668">
        <v>666</v>
      </c>
      <c r="B668" t="s">
        <v>1962</v>
      </c>
      <c r="C668">
        <v>3100</v>
      </c>
      <c r="D668" s="13" t="s">
        <v>27</v>
      </c>
      <c r="E668" t="s">
        <v>2000</v>
      </c>
    </row>
    <row r="669" spans="1:5">
      <c r="A669">
        <v>667</v>
      </c>
      <c r="B669" t="s">
        <v>989</v>
      </c>
      <c r="C669">
        <v>6900</v>
      </c>
      <c r="D669" s="13" t="s">
        <v>8</v>
      </c>
      <c r="E669" t="s">
        <v>2000</v>
      </c>
    </row>
    <row r="670" spans="1:5">
      <c r="A670">
        <v>668</v>
      </c>
      <c r="B670" t="s">
        <v>189</v>
      </c>
      <c r="C670">
        <v>27500</v>
      </c>
      <c r="D670" s="13" t="s">
        <v>11</v>
      </c>
      <c r="E670" t="s">
        <v>2000</v>
      </c>
    </row>
    <row r="671" spans="1:5">
      <c r="A671">
        <v>669</v>
      </c>
      <c r="B671" t="s">
        <v>1315</v>
      </c>
      <c r="C671">
        <v>48800</v>
      </c>
      <c r="D671" s="13" t="s">
        <v>8</v>
      </c>
      <c r="E671" t="s">
        <v>2022</v>
      </c>
    </row>
    <row r="672" spans="1:5">
      <c r="A672">
        <v>670</v>
      </c>
      <c r="B672" t="s">
        <v>1450</v>
      </c>
      <c r="C672">
        <v>16200</v>
      </c>
      <c r="D672" s="13" t="s">
        <v>8</v>
      </c>
      <c r="E672" t="s">
        <v>2000</v>
      </c>
    </row>
    <row r="673" spans="1:5">
      <c r="A673">
        <v>671</v>
      </c>
      <c r="B673" t="s">
        <v>1455</v>
      </c>
      <c r="C673">
        <v>97600</v>
      </c>
      <c r="D673" s="13" t="s">
        <v>8</v>
      </c>
      <c r="E673" t="s">
        <v>2000</v>
      </c>
    </row>
    <row r="674" spans="1:5">
      <c r="A674">
        <v>672</v>
      </c>
      <c r="B674" t="s">
        <v>912</v>
      </c>
      <c r="C674">
        <v>197900</v>
      </c>
      <c r="D674" s="13" t="s">
        <v>11</v>
      </c>
      <c r="E674" t="s">
        <v>2003</v>
      </c>
    </row>
    <row r="675" spans="1:5">
      <c r="A675">
        <v>673</v>
      </c>
      <c r="B675" t="s">
        <v>1768</v>
      </c>
      <c r="C675">
        <v>5600</v>
      </c>
      <c r="D675" s="13" t="s">
        <v>11</v>
      </c>
      <c r="E675" t="s">
        <v>2022</v>
      </c>
    </row>
    <row r="676" spans="1:5">
      <c r="A676">
        <v>674</v>
      </c>
      <c r="B676" t="s">
        <v>1529</v>
      </c>
      <c r="C676">
        <v>170700</v>
      </c>
      <c r="D676" s="13" t="s">
        <v>27</v>
      </c>
      <c r="E676" t="s">
        <v>2000</v>
      </c>
    </row>
    <row r="677" spans="1:5">
      <c r="A677">
        <v>675</v>
      </c>
      <c r="B677" t="s">
        <v>588</v>
      </c>
      <c r="C677">
        <v>9700</v>
      </c>
      <c r="D677" s="13" t="s">
        <v>8</v>
      </c>
      <c r="E677" t="s">
        <v>2000</v>
      </c>
    </row>
    <row r="678" spans="1:5">
      <c r="A678">
        <v>676</v>
      </c>
      <c r="B678" t="s">
        <v>1750</v>
      </c>
      <c r="C678">
        <v>62300</v>
      </c>
      <c r="D678" s="13" t="s">
        <v>8</v>
      </c>
      <c r="E678" t="s">
        <v>2000</v>
      </c>
    </row>
    <row r="679" spans="1:5">
      <c r="A679">
        <v>677</v>
      </c>
      <c r="B679" t="s">
        <v>1228</v>
      </c>
      <c r="C679">
        <v>5300</v>
      </c>
      <c r="D679" s="13" t="s">
        <v>11</v>
      </c>
      <c r="E679" t="s">
        <v>2000</v>
      </c>
    </row>
    <row r="680" spans="1:5">
      <c r="A680">
        <v>678</v>
      </c>
      <c r="B680" t="s">
        <v>1477</v>
      </c>
      <c r="C680">
        <v>99500</v>
      </c>
      <c r="D680" s="13" t="s">
        <v>27</v>
      </c>
      <c r="E680" t="s">
        <v>2000</v>
      </c>
    </row>
    <row r="681" spans="1:5">
      <c r="A681" s="2">
        <v>679</v>
      </c>
      <c r="B681" s="2" t="s">
        <v>405</v>
      </c>
      <c r="C681" s="2">
        <v>1400</v>
      </c>
      <c r="D681" s="13" t="s">
        <v>8</v>
      </c>
      <c r="E681" s="2" t="s">
        <v>2000</v>
      </c>
    </row>
    <row r="682" spans="1:5">
      <c r="A682">
        <v>680</v>
      </c>
      <c r="B682" t="s">
        <v>1238</v>
      </c>
      <c r="C682">
        <v>145600</v>
      </c>
      <c r="D682" s="13" t="s">
        <v>11</v>
      </c>
      <c r="E682" t="s">
        <v>2000</v>
      </c>
    </row>
    <row r="683" spans="1:5">
      <c r="A683">
        <v>681</v>
      </c>
      <c r="B683" t="s">
        <v>910</v>
      </c>
      <c r="C683">
        <v>184100</v>
      </c>
      <c r="D683" s="13" t="s">
        <v>11</v>
      </c>
      <c r="E683" t="s">
        <v>2000</v>
      </c>
    </row>
    <row r="684" spans="1:5">
      <c r="A684">
        <v>682</v>
      </c>
      <c r="B684" t="s">
        <v>1240</v>
      </c>
      <c r="C684">
        <v>5400</v>
      </c>
      <c r="D684" s="13" t="s">
        <v>8</v>
      </c>
      <c r="E684" t="s">
        <v>2000</v>
      </c>
    </row>
    <row r="685" spans="1:5">
      <c r="A685">
        <v>683</v>
      </c>
      <c r="B685" t="s">
        <v>870</v>
      </c>
      <c r="C685">
        <v>2300</v>
      </c>
      <c r="D685" s="13" t="s">
        <v>8</v>
      </c>
      <c r="E685" t="s">
        <v>2000</v>
      </c>
    </row>
    <row r="686" spans="1:5">
      <c r="A686">
        <v>684</v>
      </c>
      <c r="B686" t="s">
        <v>590</v>
      </c>
      <c r="C686">
        <v>1400</v>
      </c>
      <c r="D686" s="13" t="s">
        <v>8</v>
      </c>
      <c r="E686" t="s">
        <v>1997</v>
      </c>
    </row>
    <row r="687" spans="1:5">
      <c r="A687">
        <v>685</v>
      </c>
      <c r="B687" t="s">
        <v>975</v>
      </c>
      <c r="C687">
        <v>140000</v>
      </c>
      <c r="D687" s="13" t="s">
        <v>11</v>
      </c>
      <c r="E687" t="s">
        <v>1997</v>
      </c>
    </row>
    <row r="688" spans="1:5">
      <c r="A688">
        <v>686</v>
      </c>
      <c r="B688" t="s">
        <v>878</v>
      </c>
      <c r="C688">
        <v>7500</v>
      </c>
      <c r="D688" s="13" t="s">
        <v>8</v>
      </c>
      <c r="E688" t="s">
        <v>2000</v>
      </c>
    </row>
    <row r="689" spans="1:5">
      <c r="A689">
        <v>687</v>
      </c>
      <c r="B689" t="s">
        <v>1057</v>
      </c>
      <c r="C689">
        <v>1500</v>
      </c>
      <c r="D689" s="13" t="s">
        <v>8</v>
      </c>
      <c r="E689" t="s">
        <v>2000</v>
      </c>
    </row>
    <row r="690" spans="1:5">
      <c r="A690">
        <v>688</v>
      </c>
      <c r="B690" t="s">
        <v>157</v>
      </c>
      <c r="C690">
        <v>2900</v>
      </c>
      <c r="D690" s="13" t="s">
        <v>8</v>
      </c>
      <c r="E690" t="s">
        <v>2000</v>
      </c>
    </row>
    <row r="691" spans="1:5">
      <c r="A691">
        <v>689</v>
      </c>
      <c r="B691" t="s">
        <v>1242</v>
      </c>
      <c r="C691">
        <v>7300</v>
      </c>
      <c r="D691" s="13" t="s">
        <v>8</v>
      </c>
      <c r="E691" t="s">
        <v>2000</v>
      </c>
    </row>
    <row r="692" spans="1:5">
      <c r="A692">
        <v>690</v>
      </c>
      <c r="B692" t="s">
        <v>1820</v>
      </c>
      <c r="C692">
        <v>3600</v>
      </c>
      <c r="D692" s="13" t="s">
        <v>8</v>
      </c>
      <c r="E692" t="s">
        <v>2000</v>
      </c>
    </row>
    <row r="693" spans="1:5">
      <c r="A693">
        <v>691</v>
      </c>
      <c r="B693" t="s">
        <v>1406</v>
      </c>
      <c r="C693">
        <v>5000</v>
      </c>
      <c r="D693" s="13" t="s">
        <v>8</v>
      </c>
      <c r="E693" t="s">
        <v>2000</v>
      </c>
    </row>
    <row r="694" spans="1:5">
      <c r="A694">
        <v>692</v>
      </c>
      <c r="B694" t="s">
        <v>1230</v>
      </c>
      <c r="C694">
        <v>6000</v>
      </c>
      <c r="D694" s="13" t="s">
        <v>11</v>
      </c>
      <c r="E694" t="s">
        <v>2009</v>
      </c>
    </row>
    <row r="695" spans="1:5">
      <c r="A695">
        <v>693</v>
      </c>
      <c r="B695" t="s">
        <v>163</v>
      </c>
      <c r="C695">
        <v>180400</v>
      </c>
      <c r="D695" s="13" t="s">
        <v>11</v>
      </c>
      <c r="E695" t="s">
        <v>2000</v>
      </c>
    </row>
    <row r="696" spans="1:5">
      <c r="A696">
        <v>694</v>
      </c>
      <c r="B696" t="s">
        <v>1180</v>
      </c>
      <c r="C696">
        <v>9100</v>
      </c>
      <c r="D696" s="13" t="s">
        <v>11</v>
      </c>
      <c r="E696" t="s">
        <v>2000</v>
      </c>
    </row>
    <row r="697" spans="1:5">
      <c r="A697">
        <v>695</v>
      </c>
      <c r="B697" t="s">
        <v>260</v>
      </c>
      <c r="C697">
        <v>9200</v>
      </c>
      <c r="D697" s="13" t="s">
        <v>8</v>
      </c>
      <c r="E697" t="s">
        <v>2022</v>
      </c>
    </row>
    <row r="698" spans="1:5">
      <c r="A698">
        <v>696</v>
      </c>
      <c r="B698" t="s">
        <v>1009</v>
      </c>
      <c r="C698">
        <v>164100</v>
      </c>
      <c r="D698" s="13" t="s">
        <v>11</v>
      </c>
      <c r="E698" t="s">
        <v>2000</v>
      </c>
    </row>
    <row r="699" spans="1:5">
      <c r="A699">
        <v>697</v>
      </c>
      <c r="B699" t="s">
        <v>533</v>
      </c>
      <c r="C699">
        <v>128900</v>
      </c>
      <c r="D699" s="13" t="s">
        <v>8</v>
      </c>
      <c r="E699" t="s">
        <v>2000</v>
      </c>
    </row>
    <row r="700" spans="1:5">
      <c r="A700">
        <v>698</v>
      </c>
      <c r="B700" t="s">
        <v>1728</v>
      </c>
      <c r="C700">
        <v>42100</v>
      </c>
      <c r="D700" s="13" t="s">
        <v>8</v>
      </c>
      <c r="E700" t="s">
        <v>1997</v>
      </c>
    </row>
    <row r="701" spans="1:5">
      <c r="A701">
        <v>699</v>
      </c>
      <c r="B701" t="s">
        <v>920</v>
      </c>
      <c r="C701">
        <v>7400</v>
      </c>
      <c r="D701" s="13" t="s">
        <v>11</v>
      </c>
      <c r="E701" t="s">
        <v>2000</v>
      </c>
    </row>
    <row r="702" spans="1:5">
      <c r="A702">
        <v>700</v>
      </c>
      <c r="B702" t="s">
        <v>336</v>
      </c>
      <c r="C702">
        <v>100</v>
      </c>
      <c r="D702" s="13" t="s">
        <v>11</v>
      </c>
      <c r="E702" t="s">
        <v>2000</v>
      </c>
    </row>
    <row r="703" spans="1:5">
      <c r="A703">
        <v>701</v>
      </c>
      <c r="B703" t="s">
        <v>1108</v>
      </c>
      <c r="C703">
        <v>52000</v>
      </c>
      <c r="D703" s="13" t="s">
        <v>8</v>
      </c>
      <c r="E703" t="s">
        <v>2000</v>
      </c>
    </row>
    <row r="704" spans="1:5">
      <c r="A704">
        <v>702</v>
      </c>
      <c r="B704" t="s">
        <v>1599</v>
      </c>
      <c r="C704">
        <v>8700</v>
      </c>
      <c r="D704" s="13" t="s">
        <v>11</v>
      </c>
      <c r="E704" t="s">
        <v>2000</v>
      </c>
    </row>
    <row r="705" spans="1:5">
      <c r="A705">
        <v>703</v>
      </c>
      <c r="B705" t="s">
        <v>1321</v>
      </c>
      <c r="C705">
        <v>63400</v>
      </c>
      <c r="D705" s="13" t="s">
        <v>8</v>
      </c>
      <c r="E705" t="s">
        <v>2000</v>
      </c>
    </row>
    <row r="706" spans="1:5">
      <c r="A706">
        <v>704</v>
      </c>
      <c r="B706" t="s">
        <v>708</v>
      </c>
      <c r="C706">
        <v>8700</v>
      </c>
      <c r="D706" s="13" t="s">
        <v>8</v>
      </c>
      <c r="E706" t="s">
        <v>2000</v>
      </c>
    </row>
    <row r="707" spans="1:5">
      <c r="A707">
        <v>705</v>
      </c>
      <c r="B707" t="s">
        <v>523</v>
      </c>
      <c r="C707">
        <v>169700</v>
      </c>
      <c r="D707" s="13" t="s">
        <v>11</v>
      </c>
      <c r="E707" t="s">
        <v>2009</v>
      </c>
    </row>
    <row r="708" spans="1:5">
      <c r="A708">
        <v>706</v>
      </c>
      <c r="B708" t="s">
        <v>1188</v>
      </c>
      <c r="C708">
        <v>108400</v>
      </c>
      <c r="D708" s="13" t="s">
        <v>8</v>
      </c>
      <c r="E708" t="s">
        <v>2003</v>
      </c>
    </row>
    <row r="709" spans="1:5">
      <c r="A709">
        <v>707</v>
      </c>
      <c r="B709" t="s">
        <v>1174</v>
      </c>
      <c r="C709">
        <v>7300</v>
      </c>
      <c r="D709" s="13" t="s">
        <v>8</v>
      </c>
      <c r="E709" t="s">
        <v>2000</v>
      </c>
    </row>
    <row r="710" spans="1:5">
      <c r="A710">
        <v>708</v>
      </c>
      <c r="B710" t="s">
        <v>1271</v>
      </c>
      <c r="C710">
        <v>1700</v>
      </c>
      <c r="D710" s="13" t="s">
        <v>8</v>
      </c>
      <c r="E710" t="s">
        <v>2019</v>
      </c>
    </row>
    <row r="711" spans="1:5">
      <c r="A711">
        <v>709</v>
      </c>
      <c r="B711" t="s">
        <v>1591</v>
      </c>
      <c r="C711">
        <v>9800</v>
      </c>
      <c r="D711" s="13" t="s">
        <v>8</v>
      </c>
      <c r="E711" t="s">
        <v>2022</v>
      </c>
    </row>
    <row r="712" spans="1:5">
      <c r="A712">
        <v>710</v>
      </c>
      <c r="B712" t="s">
        <v>815</v>
      </c>
      <c r="C712">
        <v>4300</v>
      </c>
      <c r="D712" s="13" t="s">
        <v>8</v>
      </c>
      <c r="E712" t="s">
        <v>2000</v>
      </c>
    </row>
    <row r="713" spans="1:5">
      <c r="A713">
        <v>711</v>
      </c>
      <c r="B713" t="s">
        <v>38</v>
      </c>
      <c r="C713">
        <v>6200</v>
      </c>
      <c r="D713" s="13" t="s">
        <v>11</v>
      </c>
      <c r="E713" t="s">
        <v>2022</v>
      </c>
    </row>
    <row r="714" spans="1:5">
      <c r="A714">
        <v>712</v>
      </c>
      <c r="B714" t="s">
        <v>580</v>
      </c>
      <c r="C714">
        <v>800</v>
      </c>
      <c r="D714" s="13" t="s">
        <v>8</v>
      </c>
      <c r="E714" t="s">
        <v>2000</v>
      </c>
    </row>
    <row r="715" spans="1:5">
      <c r="A715">
        <v>713</v>
      </c>
      <c r="B715" t="s">
        <v>1102</v>
      </c>
      <c r="C715">
        <v>6900</v>
      </c>
      <c r="D715" s="13" t="s">
        <v>8</v>
      </c>
      <c r="E715" t="s">
        <v>2000</v>
      </c>
    </row>
    <row r="716" spans="1:5">
      <c r="A716">
        <v>714</v>
      </c>
      <c r="B716" t="s">
        <v>481</v>
      </c>
      <c r="C716">
        <v>38500</v>
      </c>
      <c r="D716" s="13" t="s">
        <v>8</v>
      </c>
      <c r="E716" t="s">
        <v>2000</v>
      </c>
    </row>
    <row r="717" spans="1:5">
      <c r="A717">
        <v>715</v>
      </c>
      <c r="B717" t="s">
        <v>501</v>
      </c>
      <c r="C717">
        <v>118000</v>
      </c>
      <c r="D717" s="13" t="s">
        <v>11</v>
      </c>
      <c r="E717" t="s">
        <v>2000</v>
      </c>
    </row>
    <row r="718" spans="1:5">
      <c r="A718">
        <v>716</v>
      </c>
      <c r="B718" t="s">
        <v>1711</v>
      </c>
      <c r="C718">
        <v>2000</v>
      </c>
      <c r="D718" s="13" t="s">
        <v>8</v>
      </c>
      <c r="E718" t="s">
        <v>2000</v>
      </c>
    </row>
    <row r="719" spans="1:5">
      <c r="A719">
        <v>717</v>
      </c>
      <c r="B719" t="s">
        <v>94</v>
      </c>
      <c r="C719">
        <v>5600</v>
      </c>
      <c r="D719" s="13" t="s">
        <v>8</v>
      </c>
      <c r="E719" t="s">
        <v>2000</v>
      </c>
    </row>
    <row r="720" spans="1:5">
      <c r="A720">
        <v>718</v>
      </c>
      <c r="B720" t="s">
        <v>1418</v>
      </c>
      <c r="C720">
        <v>8300</v>
      </c>
      <c r="D720" s="13" t="s">
        <v>8</v>
      </c>
      <c r="E720" t="s">
        <v>2000</v>
      </c>
    </row>
    <row r="721" spans="1:5">
      <c r="A721">
        <v>719</v>
      </c>
      <c r="B721" t="s">
        <v>1287</v>
      </c>
      <c r="C721">
        <v>6900</v>
      </c>
      <c r="D721" s="13" t="s">
        <v>8</v>
      </c>
      <c r="E721" t="s">
        <v>2000</v>
      </c>
    </row>
    <row r="722" spans="1:5">
      <c r="A722">
        <v>720</v>
      </c>
      <c r="B722" t="s">
        <v>1784</v>
      </c>
      <c r="C722">
        <v>8700</v>
      </c>
      <c r="D722" s="13" t="s">
        <v>27</v>
      </c>
      <c r="E722" t="s">
        <v>2007</v>
      </c>
    </row>
    <row r="723" spans="1:5">
      <c r="A723">
        <v>721</v>
      </c>
      <c r="B723" t="s">
        <v>447</v>
      </c>
      <c r="C723">
        <v>123600</v>
      </c>
      <c r="D723" s="13" t="s">
        <v>27</v>
      </c>
      <c r="E723" t="s">
        <v>2000</v>
      </c>
    </row>
    <row r="724" spans="1:5">
      <c r="A724">
        <v>722</v>
      </c>
      <c r="B724" t="s">
        <v>1744</v>
      </c>
      <c r="C724">
        <v>48500</v>
      </c>
      <c r="D724" s="13" t="s">
        <v>8</v>
      </c>
      <c r="E724" t="s">
        <v>2000</v>
      </c>
    </row>
    <row r="725" spans="1:5">
      <c r="A725">
        <v>723</v>
      </c>
      <c r="B725" t="s">
        <v>115</v>
      </c>
      <c r="C725">
        <v>4900</v>
      </c>
      <c r="D725" s="13" t="s">
        <v>8</v>
      </c>
      <c r="E725" t="s">
        <v>2003</v>
      </c>
    </row>
    <row r="726" spans="1:5">
      <c r="A726">
        <v>724</v>
      </c>
      <c r="B726" t="s">
        <v>1112</v>
      </c>
      <c r="C726">
        <v>8400</v>
      </c>
      <c r="D726" s="13" t="s">
        <v>8</v>
      </c>
      <c r="E726" t="s">
        <v>2009</v>
      </c>
    </row>
    <row r="727" spans="1:5">
      <c r="A727">
        <v>725</v>
      </c>
      <c r="B727" t="s">
        <v>431</v>
      </c>
      <c r="C727">
        <v>193200</v>
      </c>
      <c r="D727" s="13" t="s">
        <v>11</v>
      </c>
      <c r="E727" t="s">
        <v>2000</v>
      </c>
    </row>
    <row r="728" spans="1:5">
      <c r="A728">
        <v>726</v>
      </c>
      <c r="B728" t="s">
        <v>868</v>
      </c>
      <c r="C728">
        <v>54300</v>
      </c>
      <c r="D728" s="13" t="s">
        <v>27</v>
      </c>
      <c r="E728" t="s">
        <v>2000</v>
      </c>
    </row>
    <row r="729" spans="1:5">
      <c r="A729">
        <v>727</v>
      </c>
      <c r="B729" t="s">
        <v>1383</v>
      </c>
      <c r="C729">
        <v>8900</v>
      </c>
      <c r="D729" s="13" t="s">
        <v>8</v>
      </c>
      <c r="E729" t="s">
        <v>2000</v>
      </c>
    </row>
    <row r="730" spans="1:5">
      <c r="A730">
        <v>728</v>
      </c>
      <c r="B730" t="s">
        <v>1684</v>
      </c>
      <c r="C730">
        <v>4200</v>
      </c>
      <c r="D730" s="13" t="s">
        <v>11</v>
      </c>
      <c r="E730" t="s">
        <v>2000</v>
      </c>
    </row>
    <row r="731" spans="1:5">
      <c r="A731">
        <v>729</v>
      </c>
      <c r="B731" t="s">
        <v>1172</v>
      </c>
      <c r="C731">
        <v>5600</v>
      </c>
      <c r="D731" s="13" t="s">
        <v>8</v>
      </c>
      <c r="E731" t="s">
        <v>2000</v>
      </c>
    </row>
    <row r="732" spans="1:5">
      <c r="A732">
        <v>730</v>
      </c>
      <c r="B732" t="s">
        <v>270</v>
      </c>
      <c r="C732">
        <v>28800</v>
      </c>
      <c r="D732" s="13" t="s">
        <v>8</v>
      </c>
      <c r="E732" t="s">
        <v>1997</v>
      </c>
    </row>
    <row r="733" spans="1:5">
      <c r="A733">
        <v>731</v>
      </c>
      <c r="B733" t="s">
        <v>380</v>
      </c>
      <c r="C733">
        <v>8000</v>
      </c>
      <c r="D733" s="13" t="s">
        <v>27</v>
      </c>
      <c r="E733" t="s">
        <v>2000</v>
      </c>
    </row>
    <row r="734" spans="1:5">
      <c r="A734">
        <v>732</v>
      </c>
      <c r="B734" t="s">
        <v>592</v>
      </c>
      <c r="C734">
        <v>117000</v>
      </c>
      <c r="D734" s="13" t="s">
        <v>11</v>
      </c>
      <c r="E734" t="s">
        <v>2000</v>
      </c>
    </row>
    <row r="735" spans="1:5">
      <c r="A735">
        <v>733</v>
      </c>
      <c r="B735" t="s">
        <v>1049</v>
      </c>
      <c r="C735">
        <v>15800</v>
      </c>
      <c r="D735" s="13" t="s">
        <v>8</v>
      </c>
      <c r="E735" t="s">
        <v>2000</v>
      </c>
    </row>
    <row r="736" spans="1:5">
      <c r="A736">
        <v>734</v>
      </c>
      <c r="B736" t="s">
        <v>1691</v>
      </c>
      <c r="C736">
        <v>4200</v>
      </c>
      <c r="D736" s="13" t="s">
        <v>8</v>
      </c>
      <c r="E736" t="s">
        <v>2000</v>
      </c>
    </row>
    <row r="737" spans="1:5">
      <c r="A737">
        <v>735</v>
      </c>
      <c r="B737" t="s">
        <v>248</v>
      </c>
      <c r="C737">
        <v>37100</v>
      </c>
      <c r="D737" s="13" t="s">
        <v>8</v>
      </c>
      <c r="E737" t="s">
        <v>2000</v>
      </c>
    </row>
    <row r="738" spans="1:5">
      <c r="A738">
        <v>736</v>
      </c>
      <c r="B738" t="s">
        <v>1593</v>
      </c>
      <c r="C738">
        <v>7700</v>
      </c>
      <c r="D738" s="13" t="s">
        <v>27</v>
      </c>
      <c r="E738" t="s">
        <v>2000</v>
      </c>
    </row>
    <row r="739" spans="1:5">
      <c r="A739">
        <v>737</v>
      </c>
      <c r="B739" t="s">
        <v>572</v>
      </c>
      <c r="C739">
        <v>3700</v>
      </c>
      <c r="D739" s="13" t="s">
        <v>8</v>
      </c>
      <c r="E739" t="s">
        <v>2000</v>
      </c>
    </row>
    <row r="740" spans="1:5">
      <c r="A740">
        <v>738</v>
      </c>
      <c r="B740" t="s">
        <v>555</v>
      </c>
      <c r="C740">
        <v>74700</v>
      </c>
      <c r="D740" s="13" t="s">
        <v>11</v>
      </c>
      <c r="E740" t="s">
        <v>2000</v>
      </c>
    </row>
    <row r="741" spans="1:5">
      <c r="A741">
        <v>739</v>
      </c>
      <c r="B741" t="s">
        <v>1130</v>
      </c>
      <c r="C741">
        <v>10000</v>
      </c>
      <c r="D741" s="13" t="s">
        <v>11</v>
      </c>
      <c r="E741" t="s">
        <v>2000</v>
      </c>
    </row>
    <row r="742" spans="1:5">
      <c r="A742">
        <v>740</v>
      </c>
      <c r="B742" t="s">
        <v>1236</v>
      </c>
      <c r="C742">
        <v>5300</v>
      </c>
      <c r="D742" s="13" t="s">
        <v>11</v>
      </c>
      <c r="E742" t="s">
        <v>2000</v>
      </c>
    </row>
    <row r="743" spans="1:5">
      <c r="A743">
        <v>741</v>
      </c>
      <c r="B743" t="s">
        <v>561</v>
      </c>
      <c r="C743">
        <v>1200</v>
      </c>
      <c r="D743" s="13" t="s">
        <v>8</v>
      </c>
      <c r="E743" t="s">
        <v>2000</v>
      </c>
    </row>
    <row r="744" spans="1:5">
      <c r="A744">
        <v>742</v>
      </c>
      <c r="B744" t="s">
        <v>1866</v>
      </c>
      <c r="C744">
        <v>1200</v>
      </c>
      <c r="D744" s="13" t="s">
        <v>8</v>
      </c>
      <c r="E744" t="s">
        <v>2000</v>
      </c>
    </row>
    <row r="745" spans="1:5">
      <c r="A745">
        <v>743</v>
      </c>
      <c r="B745" t="s">
        <v>316</v>
      </c>
      <c r="C745">
        <v>3900</v>
      </c>
      <c r="D745" s="13" t="s">
        <v>11</v>
      </c>
      <c r="E745" t="s">
        <v>2000</v>
      </c>
    </row>
    <row r="746" spans="1:5">
      <c r="A746">
        <v>744</v>
      </c>
      <c r="B746" t="s">
        <v>503</v>
      </c>
      <c r="C746">
        <v>2000</v>
      </c>
      <c r="D746" s="13" t="s">
        <v>8</v>
      </c>
      <c r="E746" t="s">
        <v>2000</v>
      </c>
    </row>
    <row r="747" spans="1:5">
      <c r="A747">
        <v>745</v>
      </c>
      <c r="B747" t="s">
        <v>747</v>
      </c>
      <c r="C747">
        <v>6900</v>
      </c>
      <c r="D747" s="13" t="s">
        <v>11</v>
      </c>
      <c r="E747" t="s">
        <v>2000</v>
      </c>
    </row>
    <row r="748" spans="1:5">
      <c r="A748">
        <v>746</v>
      </c>
      <c r="B748" t="s">
        <v>461</v>
      </c>
      <c r="C748">
        <v>55800</v>
      </c>
      <c r="D748" s="13" t="s">
        <v>8</v>
      </c>
      <c r="E748" t="s">
        <v>2000</v>
      </c>
    </row>
    <row r="749" spans="1:5">
      <c r="A749">
        <v>747</v>
      </c>
      <c r="B749" t="s">
        <v>632</v>
      </c>
      <c r="C749">
        <v>4900</v>
      </c>
      <c r="D749" s="13" t="s">
        <v>8</v>
      </c>
      <c r="E749" t="s">
        <v>2000</v>
      </c>
    </row>
    <row r="750" spans="1:5">
      <c r="A750">
        <v>748</v>
      </c>
      <c r="B750" t="s">
        <v>1074</v>
      </c>
      <c r="C750">
        <v>194900</v>
      </c>
      <c r="D750" s="13" t="s">
        <v>27</v>
      </c>
      <c r="E750" t="s">
        <v>2000</v>
      </c>
    </row>
    <row r="751" spans="1:5">
      <c r="A751">
        <v>749</v>
      </c>
      <c r="B751" t="s">
        <v>813</v>
      </c>
      <c r="C751">
        <v>8600</v>
      </c>
      <c r="D751" s="13" t="s">
        <v>8</v>
      </c>
      <c r="E751" t="s">
        <v>2022</v>
      </c>
    </row>
    <row r="752" spans="1:5">
      <c r="A752">
        <v>750</v>
      </c>
      <c r="B752" t="s">
        <v>1396</v>
      </c>
      <c r="C752">
        <v>100</v>
      </c>
      <c r="D752" s="13" t="s">
        <v>11</v>
      </c>
      <c r="E752" t="s">
        <v>2009</v>
      </c>
    </row>
    <row r="753" spans="1:5">
      <c r="A753">
        <v>751</v>
      </c>
      <c r="B753" t="s">
        <v>949</v>
      </c>
      <c r="C753">
        <v>3600</v>
      </c>
      <c r="D753" s="13" t="s">
        <v>8</v>
      </c>
      <c r="E753" t="s">
        <v>2000</v>
      </c>
    </row>
    <row r="754" spans="1:5">
      <c r="A754">
        <v>752</v>
      </c>
      <c r="B754" t="s">
        <v>1013</v>
      </c>
      <c r="C754">
        <v>5800</v>
      </c>
      <c r="D754" s="13" t="s">
        <v>27</v>
      </c>
      <c r="E754" t="s">
        <v>2000</v>
      </c>
    </row>
    <row r="755" spans="1:5">
      <c r="A755">
        <v>753</v>
      </c>
      <c r="B755" t="s">
        <v>640</v>
      </c>
      <c r="C755">
        <v>4700</v>
      </c>
      <c r="D755" s="13" t="s">
        <v>8</v>
      </c>
      <c r="E755" t="s">
        <v>2000</v>
      </c>
    </row>
    <row r="756" spans="1:5">
      <c r="A756">
        <v>754</v>
      </c>
      <c r="B756" t="s">
        <v>1332</v>
      </c>
      <c r="C756">
        <v>70400</v>
      </c>
      <c r="D756" s="13" t="s">
        <v>8</v>
      </c>
      <c r="E756" t="s">
        <v>2000</v>
      </c>
    </row>
    <row r="757" spans="1:5">
      <c r="A757">
        <v>755</v>
      </c>
      <c r="B757" t="s">
        <v>294</v>
      </c>
      <c r="C757">
        <v>4500</v>
      </c>
      <c r="D757" s="13" t="s">
        <v>8</v>
      </c>
      <c r="E757" t="s">
        <v>2007</v>
      </c>
    </row>
    <row r="758" spans="1:5">
      <c r="A758">
        <v>756</v>
      </c>
      <c r="B758" t="s">
        <v>1579</v>
      </c>
      <c r="C758">
        <v>1300</v>
      </c>
      <c r="D758" s="13" t="s">
        <v>8</v>
      </c>
      <c r="E758" t="s">
        <v>2000</v>
      </c>
    </row>
    <row r="759" spans="1:5">
      <c r="A759">
        <v>757</v>
      </c>
      <c r="B759" t="s">
        <v>254</v>
      </c>
      <c r="C759">
        <v>1400</v>
      </c>
      <c r="D759" s="13" t="s">
        <v>8</v>
      </c>
      <c r="E759" t="s">
        <v>2000</v>
      </c>
    </row>
    <row r="760" spans="1:5">
      <c r="A760">
        <v>758</v>
      </c>
      <c r="B760" t="s">
        <v>997</v>
      </c>
      <c r="C760">
        <v>29600</v>
      </c>
      <c r="D760" s="13" t="s">
        <v>8</v>
      </c>
      <c r="E760" t="s">
        <v>1997</v>
      </c>
    </row>
    <row r="761" spans="1:5">
      <c r="A761">
        <v>759</v>
      </c>
      <c r="B761" t="s">
        <v>1463</v>
      </c>
      <c r="C761">
        <v>167500</v>
      </c>
      <c r="D761" s="13" t="s">
        <v>11</v>
      </c>
      <c r="E761" t="s">
        <v>2000</v>
      </c>
    </row>
    <row r="762" spans="1:5">
      <c r="A762">
        <v>760</v>
      </c>
      <c r="B762" t="s">
        <v>1636</v>
      </c>
      <c r="C762">
        <v>48300</v>
      </c>
      <c r="D762" s="13" t="s">
        <v>11</v>
      </c>
      <c r="E762" t="s">
        <v>2022</v>
      </c>
    </row>
    <row r="763" spans="1:5">
      <c r="A763">
        <v>761</v>
      </c>
      <c r="B763" t="s">
        <v>1166</v>
      </c>
      <c r="C763">
        <v>2200</v>
      </c>
      <c r="D763" s="13" t="s">
        <v>8</v>
      </c>
      <c r="E763" t="s">
        <v>2000</v>
      </c>
    </row>
    <row r="764" spans="1:5">
      <c r="A764">
        <v>762</v>
      </c>
      <c r="B764" t="s">
        <v>405</v>
      </c>
      <c r="C764">
        <v>3500</v>
      </c>
      <c r="D764" s="13" t="s">
        <v>8</v>
      </c>
      <c r="E764" t="s">
        <v>2003</v>
      </c>
    </row>
    <row r="765" spans="1:5">
      <c r="A765">
        <v>763</v>
      </c>
      <c r="B765" t="s">
        <v>1509</v>
      </c>
      <c r="C765">
        <v>5600</v>
      </c>
      <c r="D765" s="13" t="s">
        <v>8</v>
      </c>
      <c r="E765" t="s">
        <v>2000</v>
      </c>
    </row>
    <row r="766" spans="1:5">
      <c r="A766">
        <v>764</v>
      </c>
      <c r="B766" t="s">
        <v>1581</v>
      </c>
      <c r="C766">
        <v>1100</v>
      </c>
      <c r="D766" s="13" t="s">
        <v>8</v>
      </c>
      <c r="E766" t="s">
        <v>2000</v>
      </c>
    </row>
    <row r="767" spans="1:5">
      <c r="A767">
        <v>765</v>
      </c>
      <c r="B767" t="s">
        <v>1098</v>
      </c>
      <c r="C767">
        <v>3900</v>
      </c>
      <c r="D767" s="13" t="s">
        <v>8</v>
      </c>
      <c r="E767" t="s">
        <v>2000</v>
      </c>
    </row>
    <row r="768" spans="1:5">
      <c r="A768">
        <v>766</v>
      </c>
      <c r="B768" t="s">
        <v>1170</v>
      </c>
      <c r="C768">
        <v>43800</v>
      </c>
      <c r="D768" s="13" t="s">
        <v>11</v>
      </c>
      <c r="E768" t="s">
        <v>2003</v>
      </c>
    </row>
    <row r="769" spans="1:5">
      <c r="A769">
        <v>767</v>
      </c>
      <c r="B769" t="s">
        <v>644</v>
      </c>
      <c r="C769">
        <v>97200</v>
      </c>
      <c r="D769" s="13" t="s">
        <v>11</v>
      </c>
      <c r="E769" t="s">
        <v>2000</v>
      </c>
    </row>
    <row r="770" spans="1:5">
      <c r="A770">
        <v>768</v>
      </c>
      <c r="B770" t="s">
        <v>1392</v>
      </c>
      <c r="C770">
        <v>4800</v>
      </c>
      <c r="D770" s="13" t="s">
        <v>8</v>
      </c>
      <c r="E770" t="s">
        <v>2000</v>
      </c>
    </row>
    <row r="771" spans="1:5">
      <c r="A771">
        <v>769</v>
      </c>
      <c r="B771" t="s">
        <v>864</v>
      </c>
      <c r="C771">
        <v>125600</v>
      </c>
      <c r="D771" s="13" t="s">
        <v>11</v>
      </c>
      <c r="E771" t="s">
        <v>2000</v>
      </c>
    </row>
    <row r="772" spans="1:5">
      <c r="A772">
        <v>770</v>
      </c>
      <c r="B772" t="s">
        <v>1096</v>
      </c>
      <c r="C772">
        <v>4300</v>
      </c>
      <c r="D772" s="13" t="s">
        <v>8</v>
      </c>
      <c r="E772" t="s">
        <v>2022</v>
      </c>
    </row>
    <row r="773" spans="1:5">
      <c r="A773">
        <v>771</v>
      </c>
      <c r="B773" t="s">
        <v>1618</v>
      </c>
      <c r="C773">
        <v>5600</v>
      </c>
      <c r="D773" s="13" t="s">
        <v>27</v>
      </c>
      <c r="E773" t="s">
        <v>2000</v>
      </c>
    </row>
    <row r="774" spans="1:5">
      <c r="A774">
        <v>772</v>
      </c>
      <c r="B774" t="s">
        <v>866</v>
      </c>
      <c r="C774">
        <v>149600</v>
      </c>
      <c r="D774" s="13" t="s">
        <v>8</v>
      </c>
      <c r="E774" t="s">
        <v>2000</v>
      </c>
    </row>
    <row r="775" spans="1:5">
      <c r="A775">
        <v>773</v>
      </c>
      <c r="B775" t="s">
        <v>1132</v>
      </c>
      <c r="C775">
        <v>53100</v>
      </c>
      <c r="D775" s="13" t="s">
        <v>8</v>
      </c>
      <c r="E775" t="s">
        <v>2000</v>
      </c>
    </row>
    <row r="776" spans="1:5">
      <c r="A776">
        <v>774</v>
      </c>
      <c r="B776" t="s">
        <v>610</v>
      </c>
      <c r="C776">
        <v>5000</v>
      </c>
      <c r="D776" s="13" t="s">
        <v>8</v>
      </c>
      <c r="E776" t="s">
        <v>2022</v>
      </c>
    </row>
    <row r="777" spans="1:5">
      <c r="A777">
        <v>775</v>
      </c>
      <c r="B777" t="s">
        <v>1222</v>
      </c>
      <c r="C777">
        <v>9400</v>
      </c>
      <c r="D777" s="13" t="s">
        <v>11</v>
      </c>
      <c r="E777" t="s">
        <v>2000</v>
      </c>
    </row>
    <row r="778" spans="1:5">
      <c r="A778">
        <v>776</v>
      </c>
      <c r="B778" t="s">
        <v>1730</v>
      </c>
      <c r="C778">
        <v>110800</v>
      </c>
      <c r="D778" s="13" t="s">
        <v>11</v>
      </c>
      <c r="E778" t="s">
        <v>2000</v>
      </c>
    </row>
    <row r="779" spans="1:5">
      <c r="A779">
        <v>777</v>
      </c>
      <c r="B779" t="s">
        <v>712</v>
      </c>
      <c r="C779">
        <v>93800</v>
      </c>
      <c r="D779" s="13" t="s">
        <v>11</v>
      </c>
      <c r="E779" t="s">
        <v>2000</v>
      </c>
    </row>
    <row r="780" spans="1:5">
      <c r="A780">
        <v>778</v>
      </c>
      <c r="B780" t="s">
        <v>1212</v>
      </c>
      <c r="C780">
        <v>1300</v>
      </c>
      <c r="D780" s="13" t="s">
        <v>8</v>
      </c>
      <c r="E780" t="s">
        <v>2019</v>
      </c>
    </row>
    <row r="781" spans="1:5">
      <c r="A781">
        <v>779</v>
      </c>
      <c r="B781" t="s">
        <v>1856</v>
      </c>
      <c r="C781">
        <v>108700</v>
      </c>
      <c r="D781" s="13" t="s">
        <v>11</v>
      </c>
      <c r="E781" t="s">
        <v>2000</v>
      </c>
    </row>
    <row r="782" spans="1:5">
      <c r="A782">
        <v>780</v>
      </c>
      <c r="B782" t="s">
        <v>187</v>
      </c>
      <c r="C782">
        <v>5100</v>
      </c>
      <c r="D782" s="13" t="s">
        <v>8</v>
      </c>
      <c r="E782" t="s">
        <v>2000</v>
      </c>
    </row>
    <row r="783" spans="1:5">
      <c r="A783">
        <v>781</v>
      </c>
      <c r="B783" t="s">
        <v>1736</v>
      </c>
      <c r="C783">
        <v>8700</v>
      </c>
      <c r="D783" s="13" t="s">
        <v>27</v>
      </c>
      <c r="E783" t="s">
        <v>2019</v>
      </c>
    </row>
    <row r="784" spans="1:5">
      <c r="A784">
        <v>782</v>
      </c>
      <c r="B784" t="s">
        <v>1891</v>
      </c>
      <c r="C784">
        <v>5100</v>
      </c>
      <c r="D784" s="13" t="s">
        <v>8</v>
      </c>
      <c r="E784" t="s">
        <v>2000</v>
      </c>
    </row>
    <row r="785" spans="1:5">
      <c r="A785">
        <v>783</v>
      </c>
      <c r="B785" t="s">
        <v>1802</v>
      </c>
      <c r="C785">
        <v>7400</v>
      </c>
      <c r="D785" s="13" t="s">
        <v>8</v>
      </c>
      <c r="E785" t="s">
        <v>2000</v>
      </c>
    </row>
    <row r="786" spans="1:5">
      <c r="A786">
        <v>784</v>
      </c>
      <c r="B786" t="s">
        <v>242</v>
      </c>
      <c r="C786">
        <v>88900</v>
      </c>
      <c r="D786" s="13" t="s">
        <v>8</v>
      </c>
      <c r="E786" t="s">
        <v>2000</v>
      </c>
    </row>
    <row r="787" spans="1:5">
      <c r="A787">
        <v>785</v>
      </c>
      <c r="B787" t="s">
        <v>1351</v>
      </c>
      <c r="C787">
        <v>6700</v>
      </c>
      <c r="D787" s="13" t="s">
        <v>8</v>
      </c>
      <c r="E787" t="s">
        <v>2003</v>
      </c>
    </row>
    <row r="788" spans="1:5">
      <c r="A788">
        <v>786</v>
      </c>
      <c r="B788" t="s">
        <v>1624</v>
      </c>
      <c r="C788">
        <v>1500</v>
      </c>
      <c r="D788" s="13" t="s">
        <v>8</v>
      </c>
      <c r="E788" t="s">
        <v>2022</v>
      </c>
    </row>
    <row r="789" spans="1:5">
      <c r="A789">
        <v>787</v>
      </c>
      <c r="B789" t="s">
        <v>1788</v>
      </c>
      <c r="C789">
        <v>61200</v>
      </c>
      <c r="D789" s="13" t="s">
        <v>11</v>
      </c>
      <c r="E789" t="s">
        <v>1997</v>
      </c>
    </row>
    <row r="790" spans="1:5">
      <c r="A790">
        <v>788</v>
      </c>
      <c r="B790" t="s">
        <v>902</v>
      </c>
      <c r="C790">
        <v>3600</v>
      </c>
      <c r="D790" s="13" t="s">
        <v>98</v>
      </c>
      <c r="E790" t="s">
        <v>2000</v>
      </c>
    </row>
    <row r="791" spans="1:5">
      <c r="A791">
        <v>789</v>
      </c>
      <c r="B791" t="s">
        <v>914</v>
      </c>
      <c r="C791">
        <v>9000</v>
      </c>
      <c r="D791" s="13" t="s">
        <v>11</v>
      </c>
      <c r="E791" t="s">
        <v>2000</v>
      </c>
    </row>
    <row r="792" spans="1:5">
      <c r="A792">
        <v>790</v>
      </c>
      <c r="B792" t="s">
        <v>1885</v>
      </c>
      <c r="C792">
        <v>185900</v>
      </c>
      <c r="D792" s="13" t="s">
        <v>27</v>
      </c>
      <c r="E792" t="s">
        <v>2000</v>
      </c>
    </row>
    <row r="793" spans="1:5">
      <c r="A793">
        <v>791</v>
      </c>
      <c r="B793" t="s">
        <v>1672</v>
      </c>
      <c r="C793">
        <v>2100</v>
      </c>
      <c r="D793" s="13" t="s">
        <v>11</v>
      </c>
      <c r="E793" t="s">
        <v>2000</v>
      </c>
    </row>
    <row r="794" spans="1:5">
      <c r="A794">
        <v>792</v>
      </c>
      <c r="B794" t="s">
        <v>892</v>
      </c>
      <c r="C794">
        <v>2000</v>
      </c>
      <c r="D794" s="13" t="s">
        <v>11</v>
      </c>
      <c r="E794" t="s">
        <v>2000</v>
      </c>
    </row>
    <row r="795" spans="1:5">
      <c r="A795">
        <v>793</v>
      </c>
      <c r="B795" t="s">
        <v>1467</v>
      </c>
      <c r="C795">
        <v>1100</v>
      </c>
      <c r="D795" s="13" t="s">
        <v>8</v>
      </c>
      <c r="E795" t="s">
        <v>2019</v>
      </c>
    </row>
    <row r="796" spans="1:5">
      <c r="A796">
        <v>794</v>
      </c>
      <c r="B796" t="s">
        <v>1862</v>
      </c>
      <c r="C796">
        <v>6600</v>
      </c>
      <c r="D796" s="13" t="s">
        <v>8</v>
      </c>
      <c r="E796" t="s">
        <v>2000</v>
      </c>
    </row>
    <row r="797" spans="1:5">
      <c r="A797">
        <v>795</v>
      </c>
      <c r="B797" t="s">
        <v>1794</v>
      </c>
      <c r="C797">
        <v>7100</v>
      </c>
      <c r="D797" s="13" t="s">
        <v>11</v>
      </c>
      <c r="E797" t="s">
        <v>2000</v>
      </c>
    </row>
    <row r="798" spans="1:5">
      <c r="A798">
        <v>796</v>
      </c>
      <c r="B798" t="s">
        <v>541</v>
      </c>
      <c r="C798">
        <v>7800</v>
      </c>
      <c r="D798" s="13" t="s">
        <v>11</v>
      </c>
      <c r="E798" t="s">
        <v>2000</v>
      </c>
    </row>
    <row r="799" spans="1:5">
      <c r="A799">
        <v>797</v>
      </c>
      <c r="B799" t="s">
        <v>779</v>
      </c>
      <c r="C799">
        <v>7600</v>
      </c>
      <c r="D799" s="13" t="s">
        <v>8</v>
      </c>
      <c r="E799" t="s">
        <v>2000</v>
      </c>
    </row>
    <row r="800" spans="1:5">
      <c r="A800">
        <v>798</v>
      </c>
      <c r="B800" t="s">
        <v>1605</v>
      </c>
      <c r="C800">
        <v>3400</v>
      </c>
      <c r="D800" s="13" t="s">
        <v>8</v>
      </c>
      <c r="E800" t="s">
        <v>2000</v>
      </c>
    </row>
    <row r="801" spans="1:5">
      <c r="A801">
        <v>799</v>
      </c>
      <c r="B801" t="s">
        <v>1412</v>
      </c>
      <c r="C801">
        <v>84500</v>
      </c>
      <c r="D801" s="13" t="s">
        <v>11</v>
      </c>
      <c r="E801" t="s">
        <v>2009</v>
      </c>
    </row>
    <row r="802" spans="1:5">
      <c r="A802">
        <v>800</v>
      </c>
      <c r="B802" t="s">
        <v>1818</v>
      </c>
      <c r="C802">
        <v>100</v>
      </c>
      <c r="D802" s="13" t="s">
        <v>11</v>
      </c>
      <c r="E802" t="s">
        <v>2019</v>
      </c>
    </row>
    <row r="803" spans="1:5">
      <c r="A803">
        <v>801</v>
      </c>
      <c r="B803" t="s">
        <v>1269</v>
      </c>
      <c r="C803">
        <v>2300</v>
      </c>
      <c r="D803" s="13" t="s">
        <v>8</v>
      </c>
      <c r="E803" t="s">
        <v>2000</v>
      </c>
    </row>
    <row r="804" spans="1:5">
      <c r="A804">
        <v>802</v>
      </c>
      <c r="B804" t="s">
        <v>1465</v>
      </c>
      <c r="C804">
        <v>6200</v>
      </c>
      <c r="D804" s="13" t="s">
        <v>8</v>
      </c>
      <c r="E804" t="s">
        <v>2000</v>
      </c>
    </row>
    <row r="805" spans="1:5">
      <c r="A805">
        <v>803</v>
      </c>
      <c r="B805" t="s">
        <v>1326</v>
      </c>
      <c r="C805">
        <v>6100</v>
      </c>
      <c r="D805" s="13" t="s">
        <v>8</v>
      </c>
      <c r="E805" t="s">
        <v>2000</v>
      </c>
    </row>
    <row r="806" spans="1:5">
      <c r="A806">
        <v>804</v>
      </c>
      <c r="B806" t="s">
        <v>471</v>
      </c>
      <c r="C806">
        <v>2600</v>
      </c>
      <c r="D806" s="13" t="s">
        <v>8</v>
      </c>
      <c r="E806" t="s">
        <v>2000</v>
      </c>
    </row>
    <row r="807" spans="1:5">
      <c r="A807">
        <v>805</v>
      </c>
      <c r="B807" t="s">
        <v>1642</v>
      </c>
      <c r="C807">
        <v>9700</v>
      </c>
      <c r="D807" s="13" t="s">
        <v>11</v>
      </c>
      <c r="E807" t="s">
        <v>2003</v>
      </c>
    </row>
    <row r="808" spans="1:5">
      <c r="A808">
        <v>806</v>
      </c>
      <c r="B808" t="s">
        <v>670</v>
      </c>
      <c r="C808">
        <v>700</v>
      </c>
      <c r="D808" s="13" t="s">
        <v>8</v>
      </c>
      <c r="E808" t="s">
        <v>2000</v>
      </c>
    </row>
    <row r="809" spans="1:5">
      <c r="A809">
        <v>807</v>
      </c>
      <c r="B809" t="s">
        <v>1816</v>
      </c>
      <c r="C809">
        <v>700</v>
      </c>
      <c r="D809" s="13" t="s">
        <v>8</v>
      </c>
      <c r="E809" t="s">
        <v>2000</v>
      </c>
    </row>
    <row r="810" spans="1:5">
      <c r="A810">
        <v>808</v>
      </c>
      <c r="B810" t="s">
        <v>684</v>
      </c>
      <c r="C810">
        <v>5200</v>
      </c>
      <c r="D810" s="13" t="s">
        <v>11</v>
      </c>
      <c r="E810" t="s">
        <v>2000</v>
      </c>
    </row>
    <row r="811" spans="1:5">
      <c r="A811">
        <v>809</v>
      </c>
      <c r="B811" t="s">
        <v>1891</v>
      </c>
      <c r="C811">
        <v>140800</v>
      </c>
      <c r="D811" s="13" t="s">
        <v>11</v>
      </c>
      <c r="E811" t="s">
        <v>2019</v>
      </c>
    </row>
    <row r="812" spans="1:5">
      <c r="A812">
        <v>810</v>
      </c>
      <c r="B812" t="s">
        <v>90</v>
      </c>
      <c r="C812">
        <v>6400</v>
      </c>
      <c r="D812" s="13" t="s">
        <v>8</v>
      </c>
      <c r="E812" t="s">
        <v>2000</v>
      </c>
    </row>
    <row r="813" spans="1:5">
      <c r="A813">
        <v>811</v>
      </c>
      <c r="B813" t="s">
        <v>1293</v>
      </c>
      <c r="C813">
        <v>92500</v>
      </c>
      <c r="D813" s="13" t="s">
        <v>11</v>
      </c>
      <c r="E813" t="s">
        <v>2000</v>
      </c>
    </row>
    <row r="814" spans="1:5">
      <c r="A814">
        <v>812</v>
      </c>
      <c r="B814" t="s">
        <v>943</v>
      </c>
      <c r="C814">
        <v>59700</v>
      </c>
      <c r="D814" s="13" t="s">
        <v>8</v>
      </c>
      <c r="E814" t="s">
        <v>1997</v>
      </c>
    </row>
    <row r="815" spans="1:5">
      <c r="A815">
        <v>813</v>
      </c>
      <c r="B815" t="s">
        <v>228</v>
      </c>
      <c r="C815">
        <v>3200</v>
      </c>
      <c r="D815" s="13" t="s">
        <v>8</v>
      </c>
      <c r="E815" t="s">
        <v>2000</v>
      </c>
    </row>
    <row r="816" spans="1:5">
      <c r="A816">
        <v>814</v>
      </c>
      <c r="B816" t="s">
        <v>1808</v>
      </c>
      <c r="C816">
        <v>3200</v>
      </c>
      <c r="D816" s="13" t="s">
        <v>11</v>
      </c>
      <c r="E816" t="s">
        <v>2007</v>
      </c>
    </row>
    <row r="817" spans="1:5">
      <c r="A817">
        <v>815</v>
      </c>
      <c r="B817" t="s">
        <v>1848</v>
      </c>
      <c r="C817">
        <v>9000</v>
      </c>
      <c r="D817" s="13" t="s">
        <v>8</v>
      </c>
      <c r="E817" t="s">
        <v>1997</v>
      </c>
    </row>
    <row r="818" spans="1:5">
      <c r="A818">
        <v>816</v>
      </c>
      <c r="B818" t="s">
        <v>872</v>
      </c>
      <c r="C818">
        <v>2300</v>
      </c>
      <c r="D818" s="13" t="s">
        <v>8</v>
      </c>
      <c r="E818" t="s">
        <v>2000</v>
      </c>
    </row>
    <row r="819" spans="1:5">
      <c r="A819">
        <v>817</v>
      </c>
      <c r="B819" t="s">
        <v>32</v>
      </c>
      <c r="C819">
        <v>51300</v>
      </c>
      <c r="D819" s="13" t="s">
        <v>8</v>
      </c>
      <c r="E819" t="s">
        <v>2022</v>
      </c>
    </row>
    <row r="820" spans="1:5">
      <c r="A820">
        <v>818</v>
      </c>
      <c r="B820" t="s">
        <v>1069</v>
      </c>
      <c r="C820">
        <v>700</v>
      </c>
      <c r="D820" s="13" t="s">
        <v>8</v>
      </c>
      <c r="E820" t="s">
        <v>2000</v>
      </c>
    </row>
    <row r="821" spans="1:5">
      <c r="A821">
        <v>819</v>
      </c>
      <c r="B821" t="s">
        <v>226</v>
      </c>
      <c r="C821">
        <v>8900</v>
      </c>
      <c r="D821" s="13" t="s">
        <v>11</v>
      </c>
      <c r="E821" t="s">
        <v>2000</v>
      </c>
    </row>
    <row r="822" spans="1:5">
      <c r="A822">
        <v>820</v>
      </c>
      <c r="B822" t="s">
        <v>1780</v>
      </c>
      <c r="C822">
        <v>1500</v>
      </c>
      <c r="D822" s="13" t="s">
        <v>8</v>
      </c>
      <c r="E822" t="s">
        <v>2009</v>
      </c>
    </row>
    <row r="823" spans="1:5">
      <c r="A823">
        <v>821</v>
      </c>
      <c r="B823" t="s">
        <v>30</v>
      </c>
      <c r="C823">
        <v>4900</v>
      </c>
      <c r="D823" s="13" t="s">
        <v>8</v>
      </c>
      <c r="E823" t="s">
        <v>2000</v>
      </c>
    </row>
    <row r="824" spans="1:5">
      <c r="A824">
        <v>822</v>
      </c>
      <c r="B824" t="s">
        <v>1682</v>
      </c>
      <c r="C824">
        <v>54000</v>
      </c>
      <c r="D824" s="13" t="s">
        <v>8</v>
      </c>
      <c r="E824" t="s">
        <v>2000</v>
      </c>
    </row>
    <row r="825" spans="1:5">
      <c r="A825">
        <v>823</v>
      </c>
      <c r="B825" t="s">
        <v>459</v>
      </c>
      <c r="C825">
        <v>4100</v>
      </c>
      <c r="D825" s="13" t="s">
        <v>8</v>
      </c>
      <c r="E825" t="s">
        <v>2000</v>
      </c>
    </row>
    <row r="826" spans="1:5">
      <c r="A826">
        <v>824</v>
      </c>
      <c r="B826" t="s">
        <v>42</v>
      </c>
      <c r="C826">
        <v>85000</v>
      </c>
      <c r="D826" s="13" t="s">
        <v>8</v>
      </c>
      <c r="E826" t="s">
        <v>2000</v>
      </c>
    </row>
    <row r="827" spans="1:5">
      <c r="A827">
        <v>825</v>
      </c>
      <c r="B827" t="s">
        <v>1658</v>
      </c>
      <c r="C827">
        <v>3600</v>
      </c>
      <c r="D827" s="13" t="s">
        <v>8</v>
      </c>
      <c r="E827" t="s">
        <v>2009</v>
      </c>
    </row>
    <row r="828" spans="1:5">
      <c r="A828">
        <v>826</v>
      </c>
      <c r="B828" t="s">
        <v>1144</v>
      </c>
      <c r="C828">
        <v>2800</v>
      </c>
      <c r="D828" s="13" t="s">
        <v>8</v>
      </c>
      <c r="E828" t="s">
        <v>2000</v>
      </c>
    </row>
    <row r="829" spans="1:5">
      <c r="A829">
        <v>827</v>
      </c>
      <c r="B829" t="s">
        <v>1162</v>
      </c>
      <c r="C829">
        <v>2300</v>
      </c>
      <c r="D829" s="13" t="s">
        <v>8</v>
      </c>
      <c r="E829" t="s">
        <v>2003</v>
      </c>
    </row>
    <row r="830" spans="1:5">
      <c r="A830">
        <v>828</v>
      </c>
      <c r="B830" t="s">
        <v>1218</v>
      </c>
      <c r="C830">
        <v>7100</v>
      </c>
      <c r="D830" s="13" t="s">
        <v>11</v>
      </c>
      <c r="E830" t="s">
        <v>2000</v>
      </c>
    </row>
    <row r="831" spans="1:5">
      <c r="A831">
        <v>829</v>
      </c>
      <c r="B831" t="s">
        <v>82</v>
      </c>
      <c r="C831">
        <v>9600</v>
      </c>
      <c r="D831" s="13" t="s">
        <v>11</v>
      </c>
      <c r="E831" t="s">
        <v>2000</v>
      </c>
    </row>
    <row r="832" spans="1:5">
      <c r="A832">
        <v>830</v>
      </c>
      <c r="B832" t="s">
        <v>856</v>
      </c>
      <c r="C832">
        <v>121600</v>
      </c>
      <c r="D832" s="13" t="s">
        <v>11</v>
      </c>
      <c r="E832" t="s">
        <v>2000</v>
      </c>
    </row>
    <row r="833" spans="1:5">
      <c r="A833">
        <v>831</v>
      </c>
      <c r="B833" t="s">
        <v>1834</v>
      </c>
      <c r="C833">
        <v>97100</v>
      </c>
      <c r="D833" s="13" t="s">
        <v>8</v>
      </c>
      <c r="E833" t="s">
        <v>2000</v>
      </c>
    </row>
    <row r="834" spans="1:5">
      <c r="A834">
        <v>832</v>
      </c>
      <c r="B834" t="s">
        <v>165</v>
      </c>
      <c r="C834">
        <v>43200</v>
      </c>
      <c r="D834" s="13" t="s">
        <v>8</v>
      </c>
      <c r="E834" t="s">
        <v>2007</v>
      </c>
    </row>
    <row r="835" spans="1:5">
      <c r="A835">
        <v>833</v>
      </c>
      <c r="B835" t="s">
        <v>981</v>
      </c>
      <c r="C835">
        <v>6800</v>
      </c>
      <c r="D835" s="13" t="s">
        <v>8</v>
      </c>
      <c r="E835" t="s">
        <v>2007</v>
      </c>
    </row>
    <row r="836" spans="1:5">
      <c r="A836">
        <v>834</v>
      </c>
      <c r="B836" t="s">
        <v>551</v>
      </c>
      <c r="C836">
        <v>7300</v>
      </c>
      <c r="D836" s="13" t="s">
        <v>8</v>
      </c>
      <c r="E836" t="s">
        <v>2000</v>
      </c>
    </row>
    <row r="837" spans="1:5">
      <c r="A837">
        <v>835</v>
      </c>
      <c r="B837" t="s">
        <v>755</v>
      </c>
      <c r="C837">
        <v>86200</v>
      </c>
      <c r="D837" s="13" t="s">
        <v>11</v>
      </c>
      <c r="E837" t="s">
        <v>2000</v>
      </c>
    </row>
    <row r="838" spans="1:5">
      <c r="A838">
        <v>836</v>
      </c>
      <c r="B838" t="s">
        <v>1035</v>
      </c>
      <c r="C838">
        <v>8100</v>
      </c>
      <c r="D838" s="13" t="s">
        <v>11</v>
      </c>
      <c r="E838" t="s">
        <v>2000</v>
      </c>
    </row>
    <row r="839" spans="1:5">
      <c r="A839">
        <v>837</v>
      </c>
      <c r="B839" t="s">
        <v>356</v>
      </c>
      <c r="C839">
        <v>17700</v>
      </c>
      <c r="D839" s="13" t="s">
        <v>8</v>
      </c>
      <c r="E839" t="s">
        <v>2000</v>
      </c>
    </row>
    <row r="840" spans="1:5">
      <c r="A840">
        <v>838</v>
      </c>
      <c r="B840" t="s">
        <v>896</v>
      </c>
      <c r="C840">
        <v>6400</v>
      </c>
      <c r="D840" s="13" t="s">
        <v>8</v>
      </c>
      <c r="E840" t="s">
        <v>2000</v>
      </c>
    </row>
    <row r="841" spans="1:5">
      <c r="A841">
        <v>839</v>
      </c>
      <c r="B841" t="s">
        <v>1357</v>
      </c>
      <c r="C841">
        <v>7700</v>
      </c>
      <c r="D841" s="13" t="s">
        <v>8</v>
      </c>
      <c r="E841" t="s">
        <v>2000</v>
      </c>
    </row>
    <row r="842" spans="1:5">
      <c r="A842">
        <v>840</v>
      </c>
      <c r="B842" t="s">
        <v>787</v>
      </c>
      <c r="C842">
        <v>116300</v>
      </c>
      <c r="D842" s="13" t="s">
        <v>8</v>
      </c>
      <c r="E842" t="s">
        <v>2000</v>
      </c>
    </row>
    <row r="843" spans="1:5">
      <c r="A843">
        <v>841</v>
      </c>
      <c r="B843" t="s">
        <v>566</v>
      </c>
      <c r="C843">
        <v>9100</v>
      </c>
      <c r="D843" s="13" t="s">
        <v>8</v>
      </c>
      <c r="E843" t="s">
        <v>2000</v>
      </c>
    </row>
    <row r="844" spans="1:5">
      <c r="A844">
        <v>842</v>
      </c>
      <c r="B844" t="s">
        <v>957</v>
      </c>
      <c r="C844">
        <v>1500</v>
      </c>
      <c r="D844" s="13" t="s">
        <v>8</v>
      </c>
      <c r="E844" t="s">
        <v>2022</v>
      </c>
    </row>
    <row r="845" spans="1:5">
      <c r="A845">
        <v>843</v>
      </c>
      <c r="B845" t="s">
        <v>1367</v>
      </c>
      <c r="C845">
        <v>8800</v>
      </c>
      <c r="D845" s="13" t="s">
        <v>11</v>
      </c>
      <c r="E845" t="s">
        <v>2000</v>
      </c>
    </row>
    <row r="846" spans="1:5">
      <c r="A846">
        <v>844</v>
      </c>
      <c r="B846" t="s">
        <v>1475</v>
      </c>
      <c r="C846">
        <v>8800</v>
      </c>
      <c r="D846" s="13" t="s">
        <v>27</v>
      </c>
      <c r="E846" t="s">
        <v>2000</v>
      </c>
    </row>
    <row r="847" spans="1:5">
      <c r="A847">
        <v>845</v>
      </c>
      <c r="B847" t="s">
        <v>1897</v>
      </c>
      <c r="C847">
        <v>69900</v>
      </c>
      <c r="D847" s="13" t="s">
        <v>8</v>
      </c>
      <c r="E847" t="s">
        <v>2009</v>
      </c>
    </row>
    <row r="848" spans="1:5">
      <c r="A848">
        <v>846</v>
      </c>
      <c r="B848" t="s">
        <v>362</v>
      </c>
      <c r="C848">
        <v>1000</v>
      </c>
      <c r="D848" s="13" t="s">
        <v>8</v>
      </c>
      <c r="E848" t="s">
        <v>2000</v>
      </c>
    </row>
    <row r="849" spans="1:5">
      <c r="A849">
        <v>847</v>
      </c>
      <c r="B849" t="s">
        <v>1142</v>
      </c>
      <c r="C849">
        <v>4700</v>
      </c>
      <c r="D849" s="13" t="s">
        <v>8</v>
      </c>
      <c r="E849" t="s">
        <v>2000</v>
      </c>
    </row>
    <row r="850" spans="1:5">
      <c r="A850">
        <v>848</v>
      </c>
      <c r="B850" t="s">
        <v>338</v>
      </c>
      <c r="C850">
        <v>3200</v>
      </c>
      <c r="D850" s="13" t="s">
        <v>8</v>
      </c>
      <c r="E850" t="s">
        <v>2000</v>
      </c>
    </row>
    <row r="851" spans="1:5">
      <c r="A851">
        <v>849</v>
      </c>
      <c r="B851" t="s">
        <v>888</v>
      </c>
      <c r="C851">
        <v>6700</v>
      </c>
      <c r="D851" s="13" t="s">
        <v>8</v>
      </c>
      <c r="E851" t="s">
        <v>2000</v>
      </c>
    </row>
    <row r="852" spans="1:5">
      <c r="A852">
        <v>850</v>
      </c>
      <c r="B852" t="s">
        <v>773</v>
      </c>
      <c r="C852">
        <v>100</v>
      </c>
      <c r="D852" s="13" t="s">
        <v>11</v>
      </c>
      <c r="E852" t="s">
        <v>2000</v>
      </c>
    </row>
    <row r="853" spans="1:5">
      <c r="A853">
        <v>851</v>
      </c>
      <c r="B853" t="s">
        <v>183</v>
      </c>
      <c r="C853">
        <v>6000</v>
      </c>
      <c r="D853" s="13" t="s">
        <v>8</v>
      </c>
      <c r="E853" t="s">
        <v>2000</v>
      </c>
    </row>
    <row r="854" spans="1:5">
      <c r="A854">
        <v>852</v>
      </c>
      <c r="B854" t="s">
        <v>171</v>
      </c>
      <c r="C854">
        <v>4900</v>
      </c>
      <c r="D854" s="13" t="s">
        <v>11</v>
      </c>
      <c r="E854" t="s">
        <v>2000</v>
      </c>
    </row>
    <row r="855" spans="1:5">
      <c r="A855">
        <v>853</v>
      </c>
      <c r="B855" t="s">
        <v>344</v>
      </c>
      <c r="C855">
        <v>17100</v>
      </c>
      <c r="D855" s="13" t="s">
        <v>8</v>
      </c>
      <c r="E855" t="s">
        <v>1997</v>
      </c>
    </row>
    <row r="856" spans="1:5">
      <c r="A856">
        <v>854</v>
      </c>
      <c r="B856" t="s">
        <v>258</v>
      </c>
      <c r="C856">
        <v>171000</v>
      </c>
      <c r="D856" s="13" t="s">
        <v>8</v>
      </c>
      <c r="E856" t="s">
        <v>1997</v>
      </c>
    </row>
    <row r="857" spans="1:5">
      <c r="A857">
        <v>855</v>
      </c>
      <c r="B857" t="s">
        <v>1206</v>
      </c>
      <c r="C857">
        <v>23400</v>
      </c>
      <c r="D857" s="13" t="s">
        <v>8</v>
      </c>
      <c r="E857" t="s">
        <v>2003</v>
      </c>
    </row>
    <row r="858" spans="1:5">
      <c r="A858" s="2">
        <v>856</v>
      </c>
      <c r="B858" s="2" t="s">
        <v>1891</v>
      </c>
      <c r="C858" s="2">
        <v>2400</v>
      </c>
      <c r="D858" s="13" t="s">
        <v>8</v>
      </c>
      <c r="E858" s="2" t="s">
        <v>2000</v>
      </c>
    </row>
    <row r="859" spans="1:5">
      <c r="A859">
        <v>857</v>
      </c>
      <c r="B859" t="s">
        <v>1158</v>
      </c>
      <c r="C859">
        <v>5300</v>
      </c>
      <c r="D859" s="13" t="s">
        <v>8</v>
      </c>
      <c r="E859" t="s">
        <v>2019</v>
      </c>
    </row>
    <row r="860" spans="1:5">
      <c r="A860">
        <v>858</v>
      </c>
      <c r="B860" t="s">
        <v>66</v>
      </c>
      <c r="C860">
        <v>4000</v>
      </c>
      <c r="D860" s="13" t="s">
        <v>11</v>
      </c>
      <c r="E860" t="s">
        <v>2000</v>
      </c>
    </row>
    <row r="861" spans="1:5">
      <c r="A861">
        <v>859</v>
      </c>
      <c r="B861" t="s">
        <v>1072</v>
      </c>
      <c r="C861">
        <v>7300</v>
      </c>
      <c r="D861" s="13" t="s">
        <v>11</v>
      </c>
      <c r="E861" t="s">
        <v>2000</v>
      </c>
    </row>
    <row r="862" spans="1:5">
      <c r="A862">
        <v>860</v>
      </c>
      <c r="B862" t="s">
        <v>969</v>
      </c>
      <c r="C862">
        <v>2000</v>
      </c>
      <c r="D862" s="13" t="s">
        <v>8</v>
      </c>
      <c r="E862" t="s">
        <v>2000</v>
      </c>
    </row>
    <row r="863" spans="1:5">
      <c r="A863">
        <v>861</v>
      </c>
      <c r="B863" t="s">
        <v>1977</v>
      </c>
      <c r="C863">
        <v>8800</v>
      </c>
      <c r="D863" s="13" t="s">
        <v>8</v>
      </c>
      <c r="E863" t="s">
        <v>2000</v>
      </c>
    </row>
    <row r="864" spans="1:5">
      <c r="A864">
        <v>862</v>
      </c>
      <c r="B864" t="s">
        <v>983</v>
      </c>
      <c r="C864">
        <v>3500</v>
      </c>
      <c r="D864" s="13" t="s">
        <v>8</v>
      </c>
      <c r="E864" t="s">
        <v>2000</v>
      </c>
    </row>
    <row r="865" spans="1:5">
      <c r="A865">
        <v>863</v>
      </c>
      <c r="B865" t="s">
        <v>419</v>
      </c>
      <c r="C865">
        <v>1400</v>
      </c>
      <c r="D865" s="13" t="s">
        <v>8</v>
      </c>
      <c r="E865" t="s">
        <v>2000</v>
      </c>
    </row>
    <row r="866" spans="1:5">
      <c r="A866">
        <v>864</v>
      </c>
      <c r="B866" t="s">
        <v>1680</v>
      </c>
      <c r="C866">
        <v>4200</v>
      </c>
      <c r="D866" s="13" t="s">
        <v>8</v>
      </c>
      <c r="E866" t="s">
        <v>2000</v>
      </c>
    </row>
    <row r="867" spans="1:5">
      <c r="A867">
        <v>865</v>
      </c>
      <c r="B867" t="s">
        <v>467</v>
      </c>
      <c r="C867">
        <v>81000</v>
      </c>
      <c r="D867" s="13" t="s">
        <v>8</v>
      </c>
      <c r="E867" t="s">
        <v>2000</v>
      </c>
    </row>
    <row r="868" spans="1:5">
      <c r="A868">
        <v>866</v>
      </c>
      <c r="B868" t="s">
        <v>826</v>
      </c>
      <c r="C868">
        <v>182800</v>
      </c>
      <c r="D868" s="13" t="s">
        <v>27</v>
      </c>
      <c r="E868" t="s">
        <v>2000</v>
      </c>
    </row>
    <row r="869" spans="1:5">
      <c r="A869">
        <v>867</v>
      </c>
      <c r="B869" t="s">
        <v>904</v>
      </c>
      <c r="C869">
        <v>4800</v>
      </c>
      <c r="D869" s="13" t="s">
        <v>8</v>
      </c>
      <c r="E869" t="s">
        <v>2000</v>
      </c>
    </row>
    <row r="870" spans="1:5">
      <c r="A870">
        <v>868</v>
      </c>
      <c r="B870" t="s">
        <v>1942</v>
      </c>
      <c r="C870">
        <v>7000</v>
      </c>
      <c r="D870" s="13" t="s">
        <v>8</v>
      </c>
      <c r="E870" t="s">
        <v>2000</v>
      </c>
    </row>
    <row r="871" spans="1:5">
      <c r="A871">
        <v>869</v>
      </c>
      <c r="B871" t="s">
        <v>220</v>
      </c>
      <c r="C871">
        <v>161900</v>
      </c>
      <c r="D871" s="13" t="s">
        <v>11</v>
      </c>
      <c r="E871" t="s">
        <v>2000</v>
      </c>
    </row>
    <row r="872" spans="1:5">
      <c r="A872">
        <v>870</v>
      </c>
      <c r="B872" t="s">
        <v>662</v>
      </c>
      <c r="C872">
        <v>7700</v>
      </c>
      <c r="D872" s="13" t="s">
        <v>11</v>
      </c>
      <c r="E872" t="s">
        <v>2000</v>
      </c>
    </row>
    <row r="873" spans="1:5">
      <c r="A873">
        <v>871</v>
      </c>
      <c r="B873" t="s">
        <v>1549</v>
      </c>
      <c r="C873">
        <v>71500</v>
      </c>
      <c r="D873" s="13" t="s">
        <v>8</v>
      </c>
      <c r="E873" t="s">
        <v>2000</v>
      </c>
    </row>
    <row r="874" spans="1:5">
      <c r="A874">
        <v>872</v>
      </c>
      <c r="B874" t="s">
        <v>403</v>
      </c>
      <c r="C874">
        <v>4700</v>
      </c>
      <c r="D874" s="13" t="s">
        <v>8</v>
      </c>
      <c r="E874" t="s">
        <v>2003</v>
      </c>
    </row>
    <row r="875" spans="1:5">
      <c r="A875">
        <v>873</v>
      </c>
      <c r="B875" t="s">
        <v>1798</v>
      </c>
      <c r="C875">
        <v>42100</v>
      </c>
      <c r="D875" s="13" t="s">
        <v>8</v>
      </c>
      <c r="E875" t="s">
        <v>2000</v>
      </c>
    </row>
    <row r="876" spans="1:5">
      <c r="A876">
        <v>874</v>
      </c>
      <c r="B876" t="s">
        <v>300</v>
      </c>
      <c r="C876">
        <v>40200</v>
      </c>
      <c r="D876" s="13" t="s">
        <v>8</v>
      </c>
      <c r="E876" t="s">
        <v>2000</v>
      </c>
    </row>
    <row r="877" spans="1:5">
      <c r="A877">
        <v>875</v>
      </c>
      <c r="B877" t="s">
        <v>1216</v>
      </c>
      <c r="C877">
        <v>7900</v>
      </c>
      <c r="D877" s="13" t="s">
        <v>11</v>
      </c>
      <c r="E877" t="s">
        <v>2000</v>
      </c>
    </row>
    <row r="878" spans="1:5">
      <c r="A878">
        <v>876</v>
      </c>
      <c r="B878" t="s">
        <v>445</v>
      </c>
      <c r="C878">
        <v>8300</v>
      </c>
      <c r="D878" s="13" t="s">
        <v>11</v>
      </c>
      <c r="E878" t="s">
        <v>1997</v>
      </c>
    </row>
    <row r="879" spans="1:5">
      <c r="A879">
        <v>877</v>
      </c>
      <c r="B879" t="s">
        <v>477</v>
      </c>
      <c r="C879">
        <v>163600</v>
      </c>
      <c r="D879" s="13" t="s">
        <v>11</v>
      </c>
      <c r="E879" t="s">
        <v>2000</v>
      </c>
    </row>
    <row r="880" spans="1:5">
      <c r="A880">
        <v>878</v>
      </c>
      <c r="B880" t="s">
        <v>1027</v>
      </c>
      <c r="C880">
        <v>2700</v>
      </c>
      <c r="D880" s="13" t="s">
        <v>11</v>
      </c>
      <c r="E880" t="s">
        <v>2022</v>
      </c>
    </row>
    <row r="881" spans="1:5">
      <c r="A881">
        <v>879</v>
      </c>
      <c r="B881" t="s">
        <v>1273</v>
      </c>
      <c r="C881">
        <v>1000</v>
      </c>
      <c r="D881" s="13" t="s">
        <v>8</v>
      </c>
      <c r="E881" t="s">
        <v>2000</v>
      </c>
    </row>
    <row r="882" spans="1:5">
      <c r="A882">
        <v>880</v>
      </c>
      <c r="B882" t="s">
        <v>374</v>
      </c>
      <c r="C882">
        <v>84500</v>
      </c>
      <c r="D882" s="13" t="s">
        <v>8</v>
      </c>
      <c r="E882" t="s">
        <v>2000</v>
      </c>
    </row>
    <row r="883" spans="1:5">
      <c r="A883">
        <v>881</v>
      </c>
      <c r="B883" t="s">
        <v>286</v>
      </c>
      <c r="C883">
        <v>81300</v>
      </c>
      <c r="D883" s="13" t="s">
        <v>11</v>
      </c>
      <c r="E883" t="s">
        <v>2000</v>
      </c>
    </row>
    <row r="884" spans="1:5">
      <c r="A884">
        <v>882</v>
      </c>
      <c r="B884" t="s">
        <v>1887</v>
      </c>
      <c r="C884">
        <v>800</v>
      </c>
      <c r="D884" s="13" t="s">
        <v>8</v>
      </c>
      <c r="E884" t="s">
        <v>2000</v>
      </c>
    </row>
    <row r="885" spans="1:5">
      <c r="A885">
        <v>883</v>
      </c>
      <c r="B885" t="s">
        <v>1597</v>
      </c>
      <c r="C885">
        <v>3400</v>
      </c>
      <c r="D885" s="13" t="s">
        <v>8</v>
      </c>
      <c r="E885" t="s">
        <v>2000</v>
      </c>
    </row>
    <row r="886" spans="1:5">
      <c r="A886">
        <v>884</v>
      </c>
      <c r="B886" t="s">
        <v>1695</v>
      </c>
      <c r="C886">
        <v>170800</v>
      </c>
      <c r="D886" s="13" t="s">
        <v>11</v>
      </c>
      <c r="E886" t="s">
        <v>2000</v>
      </c>
    </row>
    <row r="887" spans="1:5">
      <c r="A887">
        <v>885</v>
      </c>
      <c r="B887" t="s">
        <v>1029</v>
      </c>
      <c r="C887">
        <v>1800</v>
      </c>
      <c r="D887" s="13" t="s">
        <v>8</v>
      </c>
      <c r="E887" t="s">
        <v>2000</v>
      </c>
    </row>
    <row r="888" spans="1:5">
      <c r="A888">
        <v>886</v>
      </c>
      <c r="B888" t="s">
        <v>1539</v>
      </c>
      <c r="C888">
        <v>150600</v>
      </c>
      <c r="D888" s="13" t="s">
        <v>11</v>
      </c>
      <c r="E888" t="s">
        <v>2000</v>
      </c>
    </row>
    <row r="889" spans="1:5">
      <c r="A889">
        <v>887</v>
      </c>
      <c r="B889" t="s">
        <v>360</v>
      </c>
      <c r="C889">
        <v>7800</v>
      </c>
      <c r="D889" s="13" t="s">
        <v>11</v>
      </c>
      <c r="E889" t="s">
        <v>2000</v>
      </c>
    </row>
    <row r="890" spans="1:5">
      <c r="A890">
        <v>888</v>
      </c>
      <c r="B890" t="s">
        <v>1297</v>
      </c>
      <c r="C890">
        <v>5800</v>
      </c>
      <c r="D890" s="13" t="s">
        <v>8</v>
      </c>
      <c r="E890" t="s">
        <v>2000</v>
      </c>
    </row>
    <row r="891" spans="1:5">
      <c r="A891">
        <v>889</v>
      </c>
      <c r="B891" t="s">
        <v>1551</v>
      </c>
      <c r="C891">
        <v>5600</v>
      </c>
      <c r="D891" s="13" t="s">
        <v>8</v>
      </c>
      <c r="E891" t="s">
        <v>2000</v>
      </c>
    </row>
    <row r="892" spans="1:5">
      <c r="A892">
        <v>890</v>
      </c>
      <c r="B892" t="s">
        <v>296</v>
      </c>
      <c r="C892">
        <v>134400</v>
      </c>
      <c r="D892" s="13" t="s">
        <v>8</v>
      </c>
      <c r="E892" t="s">
        <v>2000</v>
      </c>
    </row>
    <row r="893" spans="1:5">
      <c r="A893">
        <v>891</v>
      </c>
      <c r="B893" t="s">
        <v>1909</v>
      </c>
      <c r="C893">
        <v>3000</v>
      </c>
      <c r="D893" s="13" t="s">
        <v>8</v>
      </c>
      <c r="E893" t="s">
        <v>1997</v>
      </c>
    </row>
    <row r="894" spans="1:5">
      <c r="A894">
        <v>892</v>
      </c>
      <c r="B894" t="s">
        <v>40</v>
      </c>
      <c r="C894">
        <v>6000</v>
      </c>
      <c r="D894" s="13" t="s">
        <v>8</v>
      </c>
      <c r="E894" t="s">
        <v>2000</v>
      </c>
    </row>
    <row r="895" spans="1:5">
      <c r="A895">
        <v>893</v>
      </c>
      <c r="B895" t="s">
        <v>350</v>
      </c>
      <c r="C895">
        <v>8400</v>
      </c>
      <c r="D895" s="13" t="s">
        <v>8</v>
      </c>
      <c r="E895" t="s">
        <v>2022</v>
      </c>
    </row>
    <row r="896" spans="1:5">
      <c r="A896">
        <v>894</v>
      </c>
      <c r="B896" t="s">
        <v>101</v>
      </c>
      <c r="C896">
        <v>1700</v>
      </c>
      <c r="D896" s="13" t="s">
        <v>8</v>
      </c>
      <c r="E896" t="s">
        <v>2009</v>
      </c>
    </row>
    <row r="897" spans="1:5">
      <c r="A897">
        <v>895</v>
      </c>
      <c r="B897" t="s">
        <v>18</v>
      </c>
      <c r="C897">
        <v>159800</v>
      </c>
      <c r="D897" s="13" t="s">
        <v>11</v>
      </c>
      <c r="E897" t="s">
        <v>2000</v>
      </c>
    </row>
    <row r="898" spans="1:5">
      <c r="A898">
        <v>896</v>
      </c>
      <c r="B898" t="s">
        <v>1958</v>
      </c>
      <c r="C898">
        <v>19800</v>
      </c>
      <c r="D898" s="13" t="s">
        <v>8</v>
      </c>
      <c r="E898" t="s">
        <v>2003</v>
      </c>
    </row>
    <row r="899" spans="1:5">
      <c r="A899">
        <v>897</v>
      </c>
      <c r="B899" t="s">
        <v>133</v>
      </c>
      <c r="C899">
        <v>8800</v>
      </c>
      <c r="D899" s="13" t="s">
        <v>11</v>
      </c>
      <c r="E899" t="s">
        <v>2000</v>
      </c>
    </row>
    <row r="900" spans="1:5">
      <c r="A900">
        <v>898</v>
      </c>
      <c r="B900" t="s">
        <v>417</v>
      </c>
      <c r="C900">
        <v>179100</v>
      </c>
      <c r="D900" s="13" t="s">
        <v>11</v>
      </c>
      <c r="E900" t="s">
        <v>2000</v>
      </c>
    </row>
    <row r="901" spans="1:5">
      <c r="A901">
        <v>899</v>
      </c>
      <c r="B901" t="s">
        <v>141</v>
      </c>
      <c r="C901">
        <v>3100</v>
      </c>
      <c r="D901" s="13" t="s">
        <v>8</v>
      </c>
      <c r="E901" t="s">
        <v>2019</v>
      </c>
    </row>
    <row r="902" spans="1:5">
      <c r="A902">
        <v>900</v>
      </c>
      <c r="B902" t="s">
        <v>1373</v>
      </c>
      <c r="C902">
        <v>100</v>
      </c>
      <c r="D902" s="13" t="s">
        <v>11</v>
      </c>
      <c r="E902" t="s">
        <v>2000</v>
      </c>
    </row>
    <row r="903" spans="1:5">
      <c r="A903">
        <v>901</v>
      </c>
      <c r="B903" t="s">
        <v>759</v>
      </c>
      <c r="C903">
        <v>5600</v>
      </c>
      <c r="D903" s="13" t="s">
        <v>8</v>
      </c>
      <c r="E903" t="s">
        <v>2000</v>
      </c>
    </row>
    <row r="904" spans="1:5">
      <c r="A904">
        <v>902</v>
      </c>
      <c r="B904" t="s">
        <v>1830</v>
      </c>
      <c r="C904">
        <v>1400</v>
      </c>
      <c r="D904" s="13" t="s">
        <v>8</v>
      </c>
      <c r="E904" t="s">
        <v>2000</v>
      </c>
    </row>
    <row r="905" spans="1:5">
      <c r="A905">
        <v>903</v>
      </c>
      <c r="B905" t="s">
        <v>1307</v>
      </c>
      <c r="C905">
        <v>41000</v>
      </c>
      <c r="D905" s="13" t="s">
        <v>98</v>
      </c>
      <c r="E905" t="s">
        <v>2000</v>
      </c>
    </row>
    <row r="906" spans="1:5">
      <c r="A906">
        <v>904</v>
      </c>
      <c r="B906" t="s">
        <v>1469</v>
      </c>
      <c r="C906">
        <v>6500</v>
      </c>
      <c r="D906" s="13" t="s">
        <v>11</v>
      </c>
      <c r="E906" t="s">
        <v>2000</v>
      </c>
    </row>
    <row r="907" spans="1:5">
      <c r="A907">
        <v>905</v>
      </c>
      <c r="B907" t="s">
        <v>706</v>
      </c>
      <c r="C907">
        <v>7900</v>
      </c>
      <c r="D907" s="13" t="s">
        <v>8</v>
      </c>
      <c r="E907" t="s">
        <v>2000</v>
      </c>
    </row>
    <row r="908" spans="1:5">
      <c r="A908">
        <v>906</v>
      </c>
      <c r="B908" t="s">
        <v>704</v>
      </c>
      <c r="C908">
        <v>5500</v>
      </c>
      <c r="D908" s="13" t="s">
        <v>8</v>
      </c>
      <c r="E908" t="s">
        <v>2000</v>
      </c>
    </row>
    <row r="909" spans="1:5">
      <c r="A909">
        <v>907</v>
      </c>
      <c r="B909" t="s">
        <v>1875</v>
      </c>
      <c r="C909">
        <v>9100</v>
      </c>
      <c r="D909" s="13" t="s">
        <v>11</v>
      </c>
      <c r="E909" t="s">
        <v>2000</v>
      </c>
    </row>
    <row r="910" spans="1:5">
      <c r="A910">
        <v>908</v>
      </c>
      <c r="B910" t="s">
        <v>224</v>
      </c>
      <c r="C910">
        <v>38200</v>
      </c>
      <c r="D910" s="13" t="s">
        <v>8</v>
      </c>
      <c r="E910" t="s">
        <v>2000</v>
      </c>
    </row>
    <row r="911" spans="1:5">
      <c r="A911">
        <v>909</v>
      </c>
      <c r="B911" t="s">
        <v>584</v>
      </c>
      <c r="C911">
        <v>1800</v>
      </c>
      <c r="D911" s="13" t="s">
        <v>8</v>
      </c>
      <c r="E911" t="s">
        <v>1997</v>
      </c>
    </row>
    <row r="912" spans="1:5">
      <c r="A912">
        <v>910</v>
      </c>
      <c r="B912" t="s">
        <v>927</v>
      </c>
      <c r="C912">
        <v>154500</v>
      </c>
      <c r="D912" s="13" t="s">
        <v>27</v>
      </c>
      <c r="E912" t="s">
        <v>2000</v>
      </c>
    </row>
    <row r="913" spans="1:5">
      <c r="A913">
        <v>911</v>
      </c>
      <c r="B913" t="s">
        <v>272</v>
      </c>
      <c r="C913">
        <v>5800</v>
      </c>
      <c r="D913" s="13" t="s">
        <v>8</v>
      </c>
      <c r="E913" t="s">
        <v>2000</v>
      </c>
    </row>
    <row r="914" spans="1:5">
      <c r="A914">
        <v>912</v>
      </c>
      <c r="B914" t="s">
        <v>1537</v>
      </c>
      <c r="C914">
        <v>1800</v>
      </c>
      <c r="D914" s="13" t="s">
        <v>8</v>
      </c>
      <c r="E914" t="s">
        <v>2000</v>
      </c>
    </row>
    <row r="915" spans="1:5">
      <c r="A915">
        <v>913</v>
      </c>
      <c r="B915" t="s">
        <v>1438</v>
      </c>
      <c r="C915">
        <v>70200</v>
      </c>
      <c r="D915" s="13" t="s">
        <v>11</v>
      </c>
      <c r="E915" t="s">
        <v>2003</v>
      </c>
    </row>
    <row r="916" spans="1:5">
      <c r="A916">
        <v>914</v>
      </c>
      <c r="B916" t="s">
        <v>1390</v>
      </c>
      <c r="C916">
        <v>6400</v>
      </c>
      <c r="D916" s="13" t="s">
        <v>11</v>
      </c>
      <c r="E916" t="s">
        <v>2009</v>
      </c>
    </row>
    <row r="917" spans="1:5">
      <c r="A917">
        <v>915</v>
      </c>
      <c r="B917" t="s">
        <v>1432</v>
      </c>
      <c r="C917">
        <v>125900</v>
      </c>
      <c r="D917" s="13" t="s">
        <v>8</v>
      </c>
      <c r="E917" t="s">
        <v>2009</v>
      </c>
    </row>
    <row r="918" spans="1:5">
      <c r="A918">
        <v>916</v>
      </c>
      <c r="B918" t="s">
        <v>324</v>
      </c>
      <c r="C918">
        <v>3700</v>
      </c>
      <c r="D918" s="13" t="s">
        <v>11</v>
      </c>
      <c r="E918" t="s">
        <v>2000</v>
      </c>
    </row>
    <row r="919" spans="1:5">
      <c r="A919">
        <v>917</v>
      </c>
      <c r="B919" t="s">
        <v>358</v>
      </c>
      <c r="C919">
        <v>3600</v>
      </c>
      <c r="D919" s="13" t="s">
        <v>98</v>
      </c>
      <c r="E919" t="s">
        <v>2009</v>
      </c>
    </row>
    <row r="920" spans="1:5">
      <c r="A920">
        <v>918</v>
      </c>
      <c r="B920" t="s">
        <v>880</v>
      </c>
      <c r="C920">
        <v>3800</v>
      </c>
      <c r="D920" s="13" t="s">
        <v>8</v>
      </c>
      <c r="E920" t="s">
        <v>2019</v>
      </c>
    </row>
    <row r="921" spans="1:5">
      <c r="A921">
        <v>919</v>
      </c>
      <c r="B921" t="s">
        <v>529</v>
      </c>
      <c r="C921">
        <v>35600</v>
      </c>
      <c r="D921" s="13" t="s">
        <v>11</v>
      </c>
      <c r="E921" t="s">
        <v>2003</v>
      </c>
    </row>
    <row r="922" spans="1:5">
      <c r="A922">
        <v>920</v>
      </c>
      <c r="B922" t="s">
        <v>624</v>
      </c>
      <c r="C922">
        <v>5300</v>
      </c>
      <c r="D922" s="13" t="s">
        <v>8</v>
      </c>
      <c r="E922" t="s">
        <v>2000</v>
      </c>
    </row>
    <row r="923" spans="1:5">
      <c r="A923">
        <v>921</v>
      </c>
      <c r="B923" t="s">
        <v>1678</v>
      </c>
      <c r="C923">
        <v>160400</v>
      </c>
      <c r="D923" s="13" t="s">
        <v>11</v>
      </c>
      <c r="E923" t="s">
        <v>2000</v>
      </c>
    </row>
    <row r="924" spans="1:5">
      <c r="A924">
        <v>922</v>
      </c>
      <c r="B924" t="s">
        <v>1662</v>
      </c>
      <c r="C924">
        <v>51400</v>
      </c>
      <c r="D924" s="13" t="s">
        <v>8</v>
      </c>
      <c r="E924" t="s">
        <v>2000</v>
      </c>
    </row>
    <row r="925" spans="1:5">
      <c r="A925">
        <v>923</v>
      </c>
      <c r="B925" t="s">
        <v>1934</v>
      </c>
      <c r="C925">
        <v>1700</v>
      </c>
      <c r="D925" s="13" t="s">
        <v>8</v>
      </c>
      <c r="E925" t="s">
        <v>2000</v>
      </c>
    </row>
    <row r="926" spans="1:5">
      <c r="A926">
        <v>924</v>
      </c>
      <c r="B926" t="s">
        <v>240</v>
      </c>
      <c r="C926">
        <v>39400</v>
      </c>
      <c r="D926" s="13" t="s">
        <v>8</v>
      </c>
      <c r="E926" t="s">
        <v>2022</v>
      </c>
    </row>
    <row r="927" spans="1:5">
      <c r="A927">
        <v>925</v>
      </c>
      <c r="B927" t="s">
        <v>1930</v>
      </c>
      <c r="C927">
        <v>3000</v>
      </c>
      <c r="D927" s="13" t="s">
        <v>8</v>
      </c>
      <c r="E927" t="s">
        <v>2000</v>
      </c>
    </row>
    <row r="928" spans="1:5">
      <c r="A928">
        <v>926</v>
      </c>
      <c r="B928" t="s">
        <v>212</v>
      </c>
      <c r="C928">
        <v>8700</v>
      </c>
      <c r="D928" s="13" t="s">
        <v>11</v>
      </c>
      <c r="E928" t="s">
        <v>2000</v>
      </c>
    </row>
    <row r="929" spans="1:5">
      <c r="A929">
        <v>927</v>
      </c>
      <c r="B929" t="s">
        <v>415</v>
      </c>
      <c r="C929">
        <v>7200</v>
      </c>
      <c r="D929" s="13" t="s">
        <v>11</v>
      </c>
      <c r="E929" t="s">
        <v>2000</v>
      </c>
    </row>
    <row r="930" spans="1:5">
      <c r="A930">
        <v>928</v>
      </c>
      <c r="B930" t="s">
        <v>427</v>
      </c>
      <c r="C930">
        <v>167400</v>
      </c>
      <c r="D930" s="13" t="s">
        <v>8</v>
      </c>
      <c r="E930" t="s">
        <v>2022</v>
      </c>
    </row>
    <row r="931" spans="1:5">
      <c r="A931">
        <v>929</v>
      </c>
      <c r="B931" t="s">
        <v>1774</v>
      </c>
      <c r="C931">
        <v>5500</v>
      </c>
      <c r="D931" s="13" t="s">
        <v>8</v>
      </c>
      <c r="E931" t="s">
        <v>2009</v>
      </c>
    </row>
    <row r="932" spans="1:5">
      <c r="A932">
        <v>930</v>
      </c>
      <c r="B932" t="s">
        <v>650</v>
      </c>
      <c r="C932">
        <v>3500</v>
      </c>
      <c r="D932" s="13" t="s">
        <v>8</v>
      </c>
      <c r="E932" t="s">
        <v>2000</v>
      </c>
    </row>
    <row r="933" spans="1:5">
      <c r="A933">
        <v>931</v>
      </c>
      <c r="B933" t="s">
        <v>1015</v>
      </c>
      <c r="C933">
        <v>7900</v>
      </c>
      <c r="D933" s="13" t="s">
        <v>11</v>
      </c>
      <c r="E933" t="s">
        <v>2000</v>
      </c>
    </row>
    <row r="934" spans="1:5">
      <c r="A934">
        <v>932</v>
      </c>
      <c r="B934" t="s">
        <v>1178</v>
      </c>
      <c r="C934">
        <v>2300</v>
      </c>
      <c r="D934" s="13" t="s">
        <v>8</v>
      </c>
      <c r="E934" t="s">
        <v>2000</v>
      </c>
    </row>
    <row r="935" spans="1:5">
      <c r="A935">
        <v>933</v>
      </c>
      <c r="B935" t="s">
        <v>475</v>
      </c>
      <c r="C935">
        <v>73000</v>
      </c>
      <c r="D935" s="13" t="s">
        <v>8</v>
      </c>
      <c r="E935" t="s">
        <v>2000</v>
      </c>
    </row>
    <row r="936" spans="1:5">
      <c r="A936">
        <v>934</v>
      </c>
      <c r="B936" t="s">
        <v>411</v>
      </c>
      <c r="C936">
        <v>6200</v>
      </c>
      <c r="D936" s="13" t="s">
        <v>8</v>
      </c>
      <c r="E936" t="s">
        <v>2000</v>
      </c>
    </row>
    <row r="937" spans="1:5">
      <c r="A937">
        <v>935</v>
      </c>
      <c r="B937" t="s">
        <v>1424</v>
      </c>
      <c r="C937">
        <v>6100</v>
      </c>
      <c r="D937" s="13" t="s">
        <v>8</v>
      </c>
      <c r="E937" t="s">
        <v>2000</v>
      </c>
    </row>
    <row r="938" spans="1:5">
      <c r="A938" s="2">
        <v>936</v>
      </c>
      <c r="B938" s="2" t="s">
        <v>195</v>
      </c>
      <c r="C938" s="2">
        <v>103200</v>
      </c>
      <c r="D938" s="13" t="s">
        <v>11</v>
      </c>
      <c r="E938" s="2" t="s">
        <v>2000</v>
      </c>
    </row>
    <row r="939" spans="1:5">
      <c r="A939">
        <v>937</v>
      </c>
      <c r="B939" t="s">
        <v>1713</v>
      </c>
      <c r="C939">
        <v>171000</v>
      </c>
      <c r="D939" s="13" t="s">
        <v>27</v>
      </c>
      <c r="E939" t="s">
        <v>2000</v>
      </c>
    </row>
    <row r="940" spans="1:5">
      <c r="A940" s="2">
        <v>938</v>
      </c>
      <c r="B940" s="2" t="s">
        <v>22</v>
      </c>
      <c r="C940" s="2">
        <v>9200</v>
      </c>
      <c r="D940" s="13" t="s">
        <v>8</v>
      </c>
      <c r="E940" s="2" t="s">
        <v>2000</v>
      </c>
    </row>
    <row r="941" spans="1:5">
      <c r="A941">
        <v>939</v>
      </c>
      <c r="B941" t="s">
        <v>1901</v>
      </c>
      <c r="C941">
        <v>7800</v>
      </c>
      <c r="D941" s="13" t="s">
        <v>11</v>
      </c>
      <c r="E941" t="s">
        <v>2000</v>
      </c>
    </row>
    <row r="942" spans="1:5">
      <c r="A942">
        <v>940</v>
      </c>
      <c r="B942" t="s">
        <v>1889</v>
      </c>
      <c r="C942">
        <v>9900</v>
      </c>
      <c r="D942" s="13" t="s">
        <v>98</v>
      </c>
      <c r="E942" t="s">
        <v>1997</v>
      </c>
    </row>
    <row r="943" spans="1:5">
      <c r="A943">
        <v>941</v>
      </c>
      <c r="B943" t="s">
        <v>1025</v>
      </c>
      <c r="C943">
        <v>43000</v>
      </c>
      <c r="D943" s="13" t="s">
        <v>11</v>
      </c>
      <c r="E943" t="s">
        <v>2000</v>
      </c>
    </row>
    <row r="944" spans="1:5">
      <c r="A944" s="2">
        <v>942</v>
      </c>
      <c r="B944" s="2" t="s">
        <v>22</v>
      </c>
      <c r="C944" s="2">
        <v>9600</v>
      </c>
      <c r="D944" s="13" t="s">
        <v>11</v>
      </c>
      <c r="E944" s="2" t="s">
        <v>2003</v>
      </c>
    </row>
    <row r="945" spans="1:5">
      <c r="A945">
        <v>943</v>
      </c>
      <c r="B945" t="s">
        <v>1353</v>
      </c>
      <c r="C945">
        <v>7500</v>
      </c>
      <c r="D945" s="13" t="s">
        <v>8</v>
      </c>
      <c r="E945" t="s">
        <v>2000</v>
      </c>
    </row>
    <row r="946" spans="1:5">
      <c r="A946">
        <v>944</v>
      </c>
      <c r="B946" t="s">
        <v>1822</v>
      </c>
      <c r="C946">
        <v>10000</v>
      </c>
      <c r="D946" s="13" t="s">
        <v>11</v>
      </c>
      <c r="E946" t="s">
        <v>2003</v>
      </c>
    </row>
    <row r="947" spans="1:5">
      <c r="A947">
        <v>945</v>
      </c>
      <c r="B947" t="s">
        <v>1541</v>
      </c>
      <c r="C947">
        <v>172000</v>
      </c>
      <c r="D947" s="13" t="s">
        <v>11</v>
      </c>
      <c r="E947" t="s">
        <v>2000</v>
      </c>
    </row>
    <row r="948" spans="1:5">
      <c r="A948">
        <v>946</v>
      </c>
      <c r="B948" t="s">
        <v>652</v>
      </c>
      <c r="C948">
        <v>153700</v>
      </c>
      <c r="D948" s="13" t="s">
        <v>11</v>
      </c>
      <c r="E948" t="s">
        <v>2000</v>
      </c>
    </row>
    <row r="949" spans="1:5">
      <c r="A949">
        <v>947</v>
      </c>
      <c r="B949" t="s">
        <v>1644</v>
      </c>
      <c r="C949">
        <v>3600</v>
      </c>
      <c r="D949" s="13" t="s">
        <v>11</v>
      </c>
      <c r="E949" t="s">
        <v>2000</v>
      </c>
    </row>
    <row r="950" spans="1:5">
      <c r="A950">
        <v>948</v>
      </c>
      <c r="B950" t="s">
        <v>1630</v>
      </c>
      <c r="C950">
        <v>9400</v>
      </c>
      <c r="D950" s="13" t="s">
        <v>27</v>
      </c>
      <c r="E950" t="s">
        <v>2000</v>
      </c>
    </row>
    <row r="951" spans="1:5">
      <c r="A951">
        <v>949</v>
      </c>
      <c r="B951" t="s">
        <v>1948</v>
      </c>
      <c r="C951">
        <v>5900</v>
      </c>
      <c r="D951" s="13" t="s">
        <v>8</v>
      </c>
      <c r="E951" t="s">
        <v>2000</v>
      </c>
    </row>
    <row r="952" spans="1:5">
      <c r="A952">
        <v>950</v>
      </c>
      <c r="B952" t="s">
        <v>1905</v>
      </c>
      <c r="C952">
        <v>100</v>
      </c>
      <c r="D952" s="13" t="s">
        <v>11</v>
      </c>
      <c r="E952" t="s">
        <v>2000</v>
      </c>
    </row>
    <row r="953" spans="1:5">
      <c r="A953">
        <v>951</v>
      </c>
      <c r="B953" t="s">
        <v>1347</v>
      </c>
      <c r="C953">
        <v>14500</v>
      </c>
      <c r="D953" s="13" t="s">
        <v>8</v>
      </c>
      <c r="E953" t="s">
        <v>2000</v>
      </c>
    </row>
    <row r="954" spans="1:5">
      <c r="A954">
        <v>952</v>
      </c>
      <c r="B954" t="s">
        <v>388</v>
      </c>
      <c r="C954">
        <v>145500</v>
      </c>
      <c r="D954" s="13" t="s">
        <v>27</v>
      </c>
      <c r="E954" t="s">
        <v>2000</v>
      </c>
    </row>
    <row r="955" spans="1:5">
      <c r="A955">
        <v>953</v>
      </c>
      <c r="B955" t="s">
        <v>161</v>
      </c>
      <c r="C955">
        <v>3300</v>
      </c>
      <c r="D955" s="13" t="s">
        <v>11</v>
      </c>
      <c r="E955" t="s">
        <v>2000</v>
      </c>
    </row>
    <row r="956" spans="1:5">
      <c r="A956">
        <v>954</v>
      </c>
      <c r="B956" t="s">
        <v>714</v>
      </c>
      <c r="C956">
        <v>42600</v>
      </c>
      <c r="D956" s="13" t="s">
        <v>8</v>
      </c>
      <c r="E956" t="s">
        <v>2003</v>
      </c>
    </row>
    <row r="957" spans="1:5">
      <c r="A957">
        <v>955</v>
      </c>
      <c r="B957" t="s">
        <v>1214</v>
      </c>
      <c r="C957">
        <v>700</v>
      </c>
      <c r="D957" s="13" t="s">
        <v>8</v>
      </c>
      <c r="E957" t="s">
        <v>2000</v>
      </c>
    </row>
    <row r="958" spans="1:5">
      <c r="A958">
        <v>956</v>
      </c>
      <c r="B958" t="s">
        <v>1940</v>
      </c>
      <c r="C958">
        <v>187600</v>
      </c>
      <c r="D958" s="13" t="s">
        <v>11</v>
      </c>
      <c r="E958" t="s">
        <v>2000</v>
      </c>
    </row>
    <row r="959" spans="1:5">
      <c r="A959">
        <v>957</v>
      </c>
      <c r="B959" t="s">
        <v>1434</v>
      </c>
      <c r="C959">
        <v>9800</v>
      </c>
      <c r="D959" s="13" t="s">
        <v>8</v>
      </c>
      <c r="E959" t="s">
        <v>2000</v>
      </c>
    </row>
    <row r="960" spans="1:5">
      <c r="A960">
        <v>958</v>
      </c>
      <c r="B960" t="s">
        <v>626</v>
      </c>
      <c r="C960">
        <v>1100</v>
      </c>
      <c r="D960" s="13" t="s">
        <v>8</v>
      </c>
      <c r="E960" t="s">
        <v>2000</v>
      </c>
    </row>
    <row r="961" spans="1:5">
      <c r="A961">
        <v>959</v>
      </c>
      <c r="B961" t="s">
        <v>145</v>
      </c>
      <c r="C961">
        <v>145000</v>
      </c>
      <c r="D961" s="13" t="s">
        <v>11</v>
      </c>
      <c r="E961" t="s">
        <v>2000</v>
      </c>
    </row>
    <row r="962" spans="1:5">
      <c r="A962">
        <v>960</v>
      </c>
      <c r="B962" t="s">
        <v>1442</v>
      </c>
      <c r="C962">
        <v>5500</v>
      </c>
      <c r="D962" s="13" t="s">
        <v>11</v>
      </c>
      <c r="E962" t="s">
        <v>2000</v>
      </c>
    </row>
    <row r="963" spans="1:5">
      <c r="A963">
        <v>961</v>
      </c>
      <c r="B963" t="s">
        <v>1088</v>
      </c>
      <c r="C963">
        <v>5700</v>
      </c>
      <c r="D963" s="13" t="s">
        <v>8</v>
      </c>
      <c r="E963" t="s">
        <v>2000</v>
      </c>
    </row>
    <row r="964" spans="1:5">
      <c r="A964">
        <v>962</v>
      </c>
      <c r="B964" t="s">
        <v>686</v>
      </c>
      <c r="C964">
        <v>3600</v>
      </c>
      <c r="D964" s="13" t="s">
        <v>8</v>
      </c>
      <c r="E964" t="s">
        <v>2000</v>
      </c>
    </row>
    <row r="965" spans="1:5">
      <c r="A965">
        <v>963</v>
      </c>
      <c r="B965" t="s">
        <v>1479</v>
      </c>
      <c r="C965">
        <v>5900</v>
      </c>
      <c r="D965" s="13" t="s">
        <v>11</v>
      </c>
      <c r="E965" t="s">
        <v>2022</v>
      </c>
    </row>
    <row r="966" spans="1:5">
      <c r="A966">
        <v>964</v>
      </c>
      <c r="B966" t="s">
        <v>1319</v>
      </c>
      <c r="C966">
        <v>3700</v>
      </c>
      <c r="D966" s="13" t="s">
        <v>8</v>
      </c>
      <c r="E966" t="s">
        <v>2000</v>
      </c>
    </row>
    <row r="967" spans="1:5">
      <c r="A967">
        <v>965</v>
      </c>
      <c r="B967" t="s">
        <v>1254</v>
      </c>
      <c r="C967">
        <v>2200</v>
      </c>
      <c r="D967" s="13" t="s">
        <v>8</v>
      </c>
      <c r="E967" t="s">
        <v>2009</v>
      </c>
    </row>
    <row r="968" spans="1:5">
      <c r="A968">
        <v>966</v>
      </c>
      <c r="B968" t="s">
        <v>400</v>
      </c>
      <c r="C968">
        <v>1700</v>
      </c>
      <c r="D968" s="13" t="s">
        <v>8</v>
      </c>
      <c r="E968" t="s">
        <v>2000</v>
      </c>
    </row>
    <row r="969" spans="1:5">
      <c r="A969">
        <v>967</v>
      </c>
      <c r="B969" t="s">
        <v>785</v>
      </c>
      <c r="C969">
        <v>88400</v>
      </c>
      <c r="D969" s="13" t="s">
        <v>8</v>
      </c>
      <c r="E969" t="s">
        <v>2000</v>
      </c>
    </row>
    <row r="970" spans="1:5">
      <c r="A970">
        <v>968</v>
      </c>
      <c r="B970" t="s">
        <v>612</v>
      </c>
      <c r="C970">
        <v>2400</v>
      </c>
      <c r="D970" s="13" t="s">
        <v>8</v>
      </c>
      <c r="E970" t="s">
        <v>2000</v>
      </c>
    </row>
    <row r="971" spans="1:5">
      <c r="A971">
        <v>969</v>
      </c>
      <c r="B971" t="s">
        <v>1011</v>
      </c>
      <c r="C971">
        <v>7900</v>
      </c>
      <c r="D971" s="13" t="s">
        <v>8</v>
      </c>
      <c r="E971" t="s">
        <v>2000</v>
      </c>
    </row>
    <row r="972" spans="1:5">
      <c r="A972">
        <v>970</v>
      </c>
      <c r="B972" t="s">
        <v>596</v>
      </c>
      <c r="C972">
        <v>94900</v>
      </c>
      <c r="D972" s="13" t="s">
        <v>11</v>
      </c>
      <c r="E972" t="s">
        <v>2000</v>
      </c>
    </row>
    <row r="973" spans="1:5">
      <c r="A973">
        <v>971</v>
      </c>
      <c r="B973" t="s">
        <v>576</v>
      </c>
      <c r="C973">
        <v>5100</v>
      </c>
      <c r="D973" s="13" t="s">
        <v>11</v>
      </c>
      <c r="E973" t="s">
        <v>2000</v>
      </c>
    </row>
    <row r="974" spans="1:5">
      <c r="A974">
        <v>972</v>
      </c>
      <c r="B974" t="s">
        <v>1577</v>
      </c>
      <c r="C974">
        <v>42700</v>
      </c>
      <c r="D974" s="13" t="s">
        <v>8</v>
      </c>
      <c r="E974" t="s">
        <v>2000</v>
      </c>
    </row>
    <row r="975" spans="1:5">
      <c r="A975">
        <v>973</v>
      </c>
      <c r="B975" t="s">
        <v>733</v>
      </c>
      <c r="C975">
        <v>121100</v>
      </c>
      <c r="D975" s="13" t="s">
        <v>11</v>
      </c>
      <c r="E975" t="s">
        <v>2000</v>
      </c>
    </row>
    <row r="976" spans="1:5">
      <c r="A976">
        <v>974</v>
      </c>
      <c r="B976" t="s">
        <v>1738</v>
      </c>
      <c r="C976">
        <v>800</v>
      </c>
      <c r="D976" s="13" t="s">
        <v>8</v>
      </c>
      <c r="E976" t="s">
        <v>2000</v>
      </c>
    </row>
    <row r="977" spans="1:5">
      <c r="A977">
        <v>975</v>
      </c>
      <c r="B977" t="s">
        <v>64</v>
      </c>
      <c r="C977">
        <v>5400</v>
      </c>
      <c r="D977" s="13" t="s">
        <v>8</v>
      </c>
      <c r="E977" t="s">
        <v>2000</v>
      </c>
    </row>
    <row r="978" spans="1:5">
      <c r="A978">
        <v>976</v>
      </c>
      <c r="B978" t="s">
        <v>795</v>
      </c>
      <c r="C978">
        <v>4000</v>
      </c>
      <c r="D978" s="13" t="s">
        <v>8</v>
      </c>
      <c r="E978" t="s">
        <v>2000</v>
      </c>
    </row>
    <row r="979" spans="1:5">
      <c r="A979" s="2">
        <v>977</v>
      </c>
      <c r="B979" s="2" t="s">
        <v>840</v>
      </c>
      <c r="C979" s="2">
        <v>7000</v>
      </c>
      <c r="D979" s="13" t="s">
        <v>11</v>
      </c>
      <c r="E979" s="2" t="s">
        <v>2000</v>
      </c>
    </row>
    <row r="980" spans="1:5">
      <c r="A980">
        <v>978</v>
      </c>
      <c r="B980" t="s">
        <v>72</v>
      </c>
      <c r="C980">
        <v>1000</v>
      </c>
      <c r="D980" s="13" t="s">
        <v>8</v>
      </c>
      <c r="E980" t="s">
        <v>2000</v>
      </c>
    </row>
    <row r="981" spans="1:5">
      <c r="A981">
        <v>979</v>
      </c>
      <c r="B981" t="s">
        <v>1903</v>
      </c>
      <c r="C981">
        <v>60200</v>
      </c>
      <c r="D981" s="13" t="s">
        <v>8</v>
      </c>
      <c r="E981" t="s">
        <v>2009</v>
      </c>
    </row>
    <row r="982" spans="1:5">
      <c r="A982">
        <v>980</v>
      </c>
      <c r="B982" t="s">
        <v>799</v>
      </c>
      <c r="C982">
        <v>195200</v>
      </c>
      <c r="D982" s="13" t="s">
        <v>11</v>
      </c>
      <c r="E982" t="s">
        <v>2000</v>
      </c>
    </row>
    <row r="983" spans="1:5">
      <c r="A983">
        <v>981</v>
      </c>
      <c r="B983" t="s">
        <v>443</v>
      </c>
      <c r="C983">
        <v>6700</v>
      </c>
      <c r="D983" s="13" t="s">
        <v>8</v>
      </c>
      <c r="E983" t="s">
        <v>2000</v>
      </c>
    </row>
    <row r="984" spans="1:5">
      <c r="A984">
        <v>982</v>
      </c>
      <c r="B984" t="s">
        <v>543</v>
      </c>
      <c r="C984">
        <v>7200</v>
      </c>
      <c r="D984" s="13" t="s">
        <v>11</v>
      </c>
      <c r="E984" t="s">
        <v>2000</v>
      </c>
    </row>
    <row r="985" spans="1:5">
      <c r="A985">
        <v>983</v>
      </c>
      <c r="B985" t="s">
        <v>117</v>
      </c>
      <c r="C985">
        <v>129100</v>
      </c>
      <c r="D985" s="13" t="s">
        <v>8</v>
      </c>
      <c r="E985" t="s">
        <v>2000</v>
      </c>
    </row>
    <row r="986" spans="1:5">
      <c r="A986">
        <v>984</v>
      </c>
      <c r="B986" t="s">
        <v>987</v>
      </c>
      <c r="C986">
        <v>6500</v>
      </c>
      <c r="D986" s="13" t="s">
        <v>8</v>
      </c>
      <c r="E986" t="s">
        <v>2000</v>
      </c>
    </row>
    <row r="987" spans="1:5">
      <c r="A987">
        <v>985</v>
      </c>
      <c r="B987" t="s">
        <v>995</v>
      </c>
      <c r="C987">
        <v>170600</v>
      </c>
      <c r="D987" s="13" t="s">
        <v>11</v>
      </c>
      <c r="E987" t="s">
        <v>2000</v>
      </c>
    </row>
    <row r="988" spans="1:5">
      <c r="A988">
        <v>986</v>
      </c>
      <c r="B988" t="s">
        <v>282</v>
      </c>
      <c r="C988">
        <v>7800</v>
      </c>
      <c r="D988" s="13" t="s">
        <v>11</v>
      </c>
      <c r="E988" t="s">
        <v>2000</v>
      </c>
    </row>
    <row r="989" spans="1:5">
      <c r="A989">
        <v>987</v>
      </c>
      <c r="B989" t="s">
        <v>1923</v>
      </c>
      <c r="C989">
        <v>6200</v>
      </c>
      <c r="D989" s="13" t="s">
        <v>8</v>
      </c>
      <c r="E989" t="s">
        <v>2000</v>
      </c>
    </row>
    <row r="990" spans="1:5">
      <c r="A990">
        <v>988</v>
      </c>
      <c r="B990" t="s">
        <v>574</v>
      </c>
      <c r="C990">
        <v>9400</v>
      </c>
      <c r="D990" s="13" t="s">
        <v>11</v>
      </c>
      <c r="E990" t="s">
        <v>2000</v>
      </c>
    </row>
    <row r="991" spans="1:5">
      <c r="A991">
        <v>989</v>
      </c>
      <c r="B991" t="s">
        <v>723</v>
      </c>
      <c r="C991">
        <v>2400</v>
      </c>
      <c r="D991" s="13" t="s">
        <v>8</v>
      </c>
      <c r="E991" t="s">
        <v>2000</v>
      </c>
    </row>
    <row r="992" spans="1:5">
      <c r="A992">
        <v>990</v>
      </c>
      <c r="B992" t="s">
        <v>1279</v>
      </c>
      <c r="C992">
        <v>7800</v>
      </c>
      <c r="D992" s="13" t="s">
        <v>11</v>
      </c>
      <c r="E992" t="s">
        <v>2000</v>
      </c>
    </row>
    <row r="993" spans="1:5">
      <c r="A993">
        <v>991</v>
      </c>
      <c r="B993" t="s">
        <v>1387</v>
      </c>
      <c r="C993">
        <v>9800</v>
      </c>
      <c r="D993" s="13" t="s">
        <v>8</v>
      </c>
      <c r="E993" t="s">
        <v>2000</v>
      </c>
    </row>
    <row r="994" spans="1:5">
      <c r="A994">
        <v>992</v>
      </c>
      <c r="B994" t="s">
        <v>1202</v>
      </c>
      <c r="C994">
        <v>3100</v>
      </c>
      <c r="D994" s="13" t="s">
        <v>8</v>
      </c>
      <c r="E994" t="s">
        <v>2000</v>
      </c>
    </row>
    <row r="995" spans="1:5">
      <c r="A995">
        <v>993</v>
      </c>
      <c r="B995" t="s">
        <v>473</v>
      </c>
      <c r="C995">
        <v>9800</v>
      </c>
      <c r="D995" s="13" t="s">
        <v>27</v>
      </c>
      <c r="E995" t="s">
        <v>2022</v>
      </c>
    </row>
    <row r="996" spans="1:5">
      <c r="A996">
        <v>994</v>
      </c>
      <c r="B996" t="s">
        <v>961</v>
      </c>
      <c r="C996">
        <v>141100</v>
      </c>
      <c r="D996" s="13" t="s">
        <v>11</v>
      </c>
      <c r="E996" t="s">
        <v>2000</v>
      </c>
    </row>
    <row r="997" spans="1:5">
      <c r="A997">
        <v>995</v>
      </c>
      <c r="B997" t="s">
        <v>1045</v>
      </c>
      <c r="C997">
        <v>97300</v>
      </c>
      <c r="D997" s="13" t="s">
        <v>8</v>
      </c>
      <c r="E997" t="s">
        <v>2000</v>
      </c>
    </row>
    <row r="998" spans="1:5">
      <c r="A998">
        <v>996</v>
      </c>
      <c r="B998" t="s">
        <v>236</v>
      </c>
      <c r="C998">
        <v>6600</v>
      </c>
      <c r="D998" s="13" t="s">
        <v>11</v>
      </c>
      <c r="E998" t="s">
        <v>2000</v>
      </c>
    </row>
    <row r="999" spans="1:5">
      <c r="A999">
        <v>997</v>
      </c>
      <c r="B999" t="s">
        <v>88</v>
      </c>
      <c r="C999">
        <v>7600</v>
      </c>
      <c r="D999" s="13" t="s">
        <v>27</v>
      </c>
      <c r="E999" t="s">
        <v>2022</v>
      </c>
    </row>
    <row r="1000" spans="1:5">
      <c r="A1000">
        <v>998</v>
      </c>
      <c r="B1000" t="s">
        <v>1726</v>
      </c>
      <c r="C1000">
        <v>66600</v>
      </c>
      <c r="D1000" s="13" t="s">
        <v>11</v>
      </c>
      <c r="E1000" t="s">
        <v>2000</v>
      </c>
    </row>
    <row r="1001" spans="1:5">
      <c r="A1001">
        <v>999</v>
      </c>
      <c r="B1001" t="s">
        <v>725</v>
      </c>
      <c r="C1001">
        <v>111100</v>
      </c>
      <c r="D1001" s="13" t="s">
        <v>27</v>
      </c>
      <c r="E1001" t="s">
        <v>2000</v>
      </c>
    </row>
  </sheetData>
  <autoFilter ref="A1:M1001" xr:uid="{22233C94-6AF0-4658-B80D-A0027B14F121}"/>
  <conditionalFormatting sqref="D1:D1048576">
    <cfRule type="containsText" dxfId="3" priority="1" operator="containsText" text="cancelled">
      <formula>NOT(ISERROR(SEARCH("cancelled",D1)))</formula>
    </cfRule>
    <cfRule type="containsText" dxfId="2" priority="2" operator="containsText" text="live">
      <formula>NOT(ISERROR(SEARCH("live",D1)))</formula>
    </cfRule>
    <cfRule type="containsText" dxfId="1" priority="3" operator="containsText" text="failed">
      <formula>NOT(ISERROR(SEARCH("failed",D1)))</formula>
    </cfRule>
    <cfRule type="containsText" dxfId="0" priority="4" operator="containsText" text="successful">
      <formula>NOT(ISERROR(SEARCH("successful",D1)))</formula>
    </cfRule>
  </conditionalFormatting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315D6-2F30-46D0-B83F-B223A70C5D0B}">
  <dimension ref="A1:G52"/>
  <sheetViews>
    <sheetView workbookViewId="0">
      <selection activeCell="F1" sqref="F1"/>
    </sheetView>
  </sheetViews>
  <sheetFormatPr defaultRowHeight="15.75"/>
  <cols>
    <col min="3" max="3" width="32.125" customWidth="1"/>
    <col min="6" max="6" width="34.125" customWidth="1"/>
  </cols>
  <sheetData>
    <row r="1" spans="1:7">
      <c r="B1" s="24" t="s">
        <v>2107</v>
      </c>
      <c r="C1" s="24" t="s">
        <v>2108</v>
      </c>
      <c r="D1" s="23" t="s">
        <v>1988</v>
      </c>
      <c r="E1" s="23" t="s">
        <v>2107</v>
      </c>
      <c r="F1" s="23" t="s">
        <v>2109</v>
      </c>
      <c r="G1" s="23"/>
    </row>
    <row r="2" spans="1:7">
      <c r="B2" s="23" t="s">
        <v>2110</v>
      </c>
      <c r="D2" s="23" t="s">
        <v>2003</v>
      </c>
      <c r="E2" t="s">
        <v>11</v>
      </c>
    </row>
    <row r="3" spans="1:7">
      <c r="A3" t="s">
        <v>2122</v>
      </c>
      <c r="B3" s="23"/>
      <c r="C3">
        <v>803.6</v>
      </c>
      <c r="D3" s="23"/>
      <c r="G3">
        <v>803.6</v>
      </c>
    </row>
    <row r="4" spans="1:7">
      <c r="A4" t="s">
        <v>2123</v>
      </c>
      <c r="B4" s="23"/>
      <c r="C4">
        <v>248</v>
      </c>
      <c r="D4" s="23"/>
      <c r="G4">
        <v>248</v>
      </c>
    </row>
    <row r="5" spans="1:7">
      <c r="A5" t="s">
        <v>2124</v>
      </c>
      <c r="B5" s="23"/>
      <c r="C5">
        <v>1379080.7</v>
      </c>
      <c r="D5" s="23"/>
      <c r="G5">
        <v>1576092.3</v>
      </c>
    </row>
    <row r="6" spans="1:7">
      <c r="A6" t="s">
        <v>2125</v>
      </c>
      <c r="B6" s="23"/>
      <c r="C6">
        <v>1255.4250999999999</v>
      </c>
      <c r="D6" s="23"/>
      <c r="G6">
        <v>1255.4250999999999</v>
      </c>
    </row>
    <row r="7" spans="1:7">
      <c r="A7" t="s">
        <v>2126</v>
      </c>
      <c r="B7" s="23"/>
      <c r="C7">
        <v>4498</v>
      </c>
      <c r="D7" s="23"/>
      <c r="G7">
        <v>30</v>
      </c>
    </row>
    <row r="8" spans="1:7">
      <c r="A8" t="s">
        <v>2127</v>
      </c>
      <c r="B8" s="23"/>
      <c r="C8">
        <v>71</v>
      </c>
      <c r="D8" s="23"/>
      <c r="G8">
        <v>4428</v>
      </c>
    </row>
    <row r="9" spans="1:7">
      <c r="B9" t="s">
        <v>8</v>
      </c>
      <c r="C9">
        <v>1</v>
      </c>
      <c r="D9" t="s">
        <v>1997</v>
      </c>
      <c r="E9" t="s">
        <v>11</v>
      </c>
      <c r="F9">
        <v>2</v>
      </c>
    </row>
    <row r="10" spans="1:7">
      <c r="A10" t="s">
        <v>2128</v>
      </c>
      <c r="C10">
        <v>1106.32</v>
      </c>
      <c r="G10">
        <v>707</v>
      </c>
    </row>
    <row r="11" spans="1:7">
      <c r="A11" t="s">
        <v>2112</v>
      </c>
      <c r="C11">
        <v>445.5</v>
      </c>
      <c r="G11">
        <v>232.5</v>
      </c>
    </row>
    <row r="12" spans="1:7">
      <c r="A12" t="s">
        <v>2124</v>
      </c>
      <c r="C12">
        <v>1388721.94</v>
      </c>
      <c r="G12">
        <v>551355.69400000002</v>
      </c>
    </row>
    <row r="13" spans="1:7">
      <c r="A13" t="s">
        <v>2125</v>
      </c>
      <c r="C13">
        <v>1151.34626</v>
      </c>
      <c r="G13">
        <v>764.06</v>
      </c>
    </row>
    <row r="14" spans="1:7">
      <c r="A14" t="s">
        <v>2126</v>
      </c>
      <c r="C14">
        <v>3537</v>
      </c>
      <c r="G14">
        <v>6080</v>
      </c>
    </row>
    <row r="15" spans="1:7">
      <c r="A15" t="s">
        <v>2127</v>
      </c>
      <c r="C15">
        <v>26</v>
      </c>
      <c r="G15">
        <v>1</v>
      </c>
    </row>
    <row r="17" spans="1:7">
      <c r="B17" t="s">
        <v>8</v>
      </c>
      <c r="D17" t="s">
        <v>2134</v>
      </c>
    </row>
    <row r="18" spans="1:7">
      <c r="A18" t="s">
        <v>2128</v>
      </c>
      <c r="C18">
        <v>368.08300000000003</v>
      </c>
      <c r="G18">
        <v>931.7</v>
      </c>
    </row>
    <row r="19" spans="1:7">
      <c r="A19" t="s">
        <v>2123</v>
      </c>
      <c r="C19">
        <v>187.5</v>
      </c>
      <c r="G19">
        <v>771</v>
      </c>
    </row>
    <row r="20" spans="1:7">
      <c r="A20" t="s">
        <v>2124</v>
      </c>
      <c r="C20">
        <v>172052.05600000001</v>
      </c>
      <c r="G20">
        <v>689336</v>
      </c>
    </row>
    <row r="21" spans="1:7">
      <c r="A21" t="s">
        <v>2125</v>
      </c>
      <c r="C21">
        <v>414.79</v>
      </c>
      <c r="G21">
        <v>830.26300000000003</v>
      </c>
    </row>
    <row r="22" spans="1:7">
      <c r="A22" t="s">
        <v>2126</v>
      </c>
      <c r="C22">
        <v>1606</v>
      </c>
      <c r="G22">
        <v>2108</v>
      </c>
    </row>
    <row r="23" spans="1:7">
      <c r="A23" t="s">
        <v>2127</v>
      </c>
      <c r="C23">
        <v>123</v>
      </c>
      <c r="G23">
        <v>1</v>
      </c>
    </row>
    <row r="25" spans="1:7">
      <c r="B25" t="s">
        <v>8</v>
      </c>
      <c r="D25" t="s">
        <v>2007</v>
      </c>
      <c r="E25" t="s">
        <v>11</v>
      </c>
    </row>
    <row r="26" spans="1:7">
      <c r="A26" t="s">
        <v>2128</v>
      </c>
      <c r="C26">
        <v>465.75</v>
      </c>
      <c r="G26">
        <v>465.75</v>
      </c>
    </row>
    <row r="27" spans="1:7">
      <c r="A27" t="s">
        <v>2123</v>
      </c>
      <c r="C27">
        <v>118.5</v>
      </c>
      <c r="G27">
        <v>118.5</v>
      </c>
    </row>
    <row r="28" spans="1:7">
      <c r="A28" t="s">
        <v>2124</v>
      </c>
      <c r="C28">
        <v>507247</v>
      </c>
      <c r="G28">
        <v>507247</v>
      </c>
    </row>
    <row r="29" spans="1:7">
      <c r="A29" t="s">
        <v>2125</v>
      </c>
      <c r="C29">
        <v>712.27</v>
      </c>
      <c r="G29">
        <v>712.21</v>
      </c>
    </row>
    <row r="30" spans="1:7">
      <c r="A30" t="s">
        <v>2126</v>
      </c>
      <c r="C30">
        <v>3318</v>
      </c>
      <c r="G30">
        <v>2604</v>
      </c>
    </row>
    <row r="31" spans="1:7">
      <c r="A31" t="s">
        <v>2127</v>
      </c>
      <c r="C31">
        <v>80</v>
      </c>
      <c r="G31">
        <v>1</v>
      </c>
    </row>
    <row r="32" spans="1:7">
      <c r="D32" t="s">
        <v>2140</v>
      </c>
      <c r="E32" t="s">
        <v>11</v>
      </c>
    </row>
    <row r="33" spans="1:7">
      <c r="A33" t="s">
        <v>2128</v>
      </c>
      <c r="B33" t="s">
        <v>8</v>
      </c>
      <c r="C33">
        <v>487.41</v>
      </c>
      <c r="G33">
        <v>487.41</v>
      </c>
    </row>
    <row r="34" spans="1:7">
      <c r="A34" t="s">
        <v>2123</v>
      </c>
      <c r="C34">
        <v>80</v>
      </c>
      <c r="G34">
        <v>80</v>
      </c>
    </row>
    <row r="35" spans="1:7">
      <c r="A35" t="s">
        <v>2124</v>
      </c>
      <c r="C35">
        <v>395073</v>
      </c>
      <c r="G35">
        <v>395073</v>
      </c>
    </row>
    <row r="36" spans="1:7">
      <c r="A36" t="s">
        <v>2125</v>
      </c>
      <c r="C36">
        <v>628.54999999999995</v>
      </c>
      <c r="G36">
        <v>628.54999999999995</v>
      </c>
    </row>
    <row r="37" spans="1:7">
      <c r="A37" t="s">
        <v>2126</v>
      </c>
      <c r="C37">
        <v>4065</v>
      </c>
      <c r="G37">
        <v>2025</v>
      </c>
    </row>
    <row r="38" spans="1:7">
      <c r="A38" t="s">
        <v>2127</v>
      </c>
      <c r="C38">
        <v>56</v>
      </c>
      <c r="G38">
        <v>1</v>
      </c>
    </row>
    <row r="39" spans="1:7">
      <c r="B39" t="s">
        <v>8</v>
      </c>
      <c r="D39" t="s">
        <v>2022</v>
      </c>
      <c r="E39" t="s">
        <v>11</v>
      </c>
    </row>
    <row r="40" spans="1:7">
      <c r="A40" t="s">
        <v>2128</v>
      </c>
      <c r="C40">
        <v>806.22</v>
      </c>
      <c r="G40">
        <v>806.22</v>
      </c>
    </row>
    <row r="41" spans="1:7">
      <c r="A41" t="s">
        <v>2123</v>
      </c>
      <c r="C41">
        <v>97</v>
      </c>
      <c r="G41">
        <v>97</v>
      </c>
    </row>
    <row r="42" spans="1:7">
      <c r="A42" t="s">
        <v>2124</v>
      </c>
      <c r="C42">
        <v>1685015</v>
      </c>
      <c r="G42">
        <v>1685015.6</v>
      </c>
    </row>
    <row r="43" spans="1:7">
      <c r="A43" t="s">
        <v>2125</v>
      </c>
      <c r="C43">
        <v>1298.0815</v>
      </c>
      <c r="G43">
        <v>1335.7148999999999</v>
      </c>
    </row>
    <row r="44" spans="1:7">
      <c r="A44" t="s">
        <v>2126</v>
      </c>
      <c r="C44">
        <v>3777</v>
      </c>
      <c r="G44">
        <v>3868</v>
      </c>
    </row>
    <row r="45" spans="1:7">
      <c r="A45" t="s">
        <v>2127</v>
      </c>
      <c r="C45">
        <v>78</v>
      </c>
      <c r="G45">
        <v>1</v>
      </c>
    </row>
    <row r="46" spans="1:7">
      <c r="B46" t="s">
        <v>8</v>
      </c>
      <c r="D46" t="s">
        <v>2000</v>
      </c>
      <c r="E46" t="s">
        <v>11</v>
      </c>
    </row>
    <row r="47" spans="1:7">
      <c r="A47" t="s">
        <v>2128</v>
      </c>
      <c r="C47">
        <v>696.66</v>
      </c>
      <c r="G47">
        <v>696.66</v>
      </c>
    </row>
    <row r="48" spans="1:7">
      <c r="A48" t="s">
        <v>2123</v>
      </c>
      <c r="C48">
        <v>248.5</v>
      </c>
      <c r="G48">
        <v>248.5</v>
      </c>
    </row>
    <row r="49" spans="1:7">
      <c r="A49" t="s">
        <v>2124</v>
      </c>
      <c r="C49">
        <v>941207</v>
      </c>
      <c r="G49">
        <v>941207</v>
      </c>
    </row>
    <row r="50" spans="1:7">
      <c r="A50" t="s">
        <v>2125</v>
      </c>
      <c r="C50">
        <v>970.16</v>
      </c>
      <c r="G50">
        <v>970.6</v>
      </c>
    </row>
    <row r="51" spans="1:7">
      <c r="A51" t="s">
        <v>2126</v>
      </c>
      <c r="C51">
        <v>7295</v>
      </c>
      <c r="G51">
        <v>5681</v>
      </c>
    </row>
    <row r="52" spans="1:7">
      <c r="A52" t="s">
        <v>2127</v>
      </c>
      <c r="C52">
        <v>16</v>
      </c>
      <c r="G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Sheet2</vt:lpstr>
      <vt:lpstr>Sheet3</vt:lpstr>
      <vt:lpstr>Sheet1</vt:lpstr>
      <vt:lpstr>OUTCOME_PER_CATEGORY</vt:lpstr>
      <vt:lpstr>PIVOTCHART</vt:lpstr>
      <vt:lpstr>BONUS</vt:lpstr>
      <vt:lpstr>PIVOTCATEGORY AND YEARS</vt:lpstr>
      <vt:lpstr>SUCCESSFUL1000-4999</vt:lpstr>
      <vt:lpstr>Sheet8</vt:lpstr>
      <vt:lpstr>au STATS QUESTION_BONUS</vt:lpstr>
      <vt:lpstr>CA stats bonus question</vt:lpstr>
      <vt:lpstr>ch stats question</vt:lpstr>
      <vt:lpstr>DKstats question</vt:lpstr>
      <vt:lpstr>GBstats question</vt:lpstr>
      <vt:lpstr>ITstats question</vt:lpstr>
      <vt:lpstr>US stats question</vt:lpstr>
      <vt:lpstr>Crowdfunding</vt:lpstr>
      <vt:lpstr>Sheet17</vt:lpstr>
      <vt:lpstr>cumulative stats answer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gayathri vijayakumar</cp:lastModifiedBy>
  <dcterms:created xsi:type="dcterms:W3CDTF">2021-09-29T18:52:00Z</dcterms:created>
  <dcterms:modified xsi:type="dcterms:W3CDTF">2023-10-04T12:05:16Z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1033-12.2.0.13215</vt:lpwstr>
  </property>
  <property fmtid="{D5CDD505-2E9C-101B-9397-08002B2CF9AE}" pid="3" name="ICV">
    <vt:lpwstr>3755CDD4B921447092C5E38E00C25B27_12</vt:lpwstr>
  </property>
</Properties>
</file>