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5120" activeTab="7"/>
  </bookViews>
  <sheets>
    <sheet name="Misses" sheetId="1" r:id="rId1"/>
    <sheet name="Energy" sheetId="2" r:id="rId2"/>
    <sheet name="Performance" sheetId="3" r:id="rId3"/>
    <sheet name="Interference" sheetId="4" r:id="rId4"/>
    <sheet name="Energy II" sheetId="5" r:id="rId5"/>
    <sheet name="Misses II" sheetId="6" r:id="rId6"/>
    <sheet name="Sheet1" sheetId="7" r:id="rId7"/>
    <sheet name="Sheet2" sheetId="8" r:id="rId8"/>
  </sheets>
  <calcPr calcId="144525"/>
</workbook>
</file>

<file path=xl/sharedStrings.xml><?xml version="1.0" encoding="utf-8"?>
<sst xmlns="http://schemas.openxmlformats.org/spreadsheetml/2006/main" count="29">
  <si>
    <t>Total L1 Misses</t>
  </si>
  <si>
    <t>Total Misses 32kB</t>
  </si>
  <si>
    <t>Total Misses 64kB</t>
  </si>
  <si>
    <t>Private RO 8kB</t>
  </si>
  <si>
    <t>Private RO 16kB</t>
  </si>
  <si>
    <t>Shared RO 16kB</t>
  </si>
  <si>
    <t>Shared RO 32kB</t>
  </si>
  <si>
    <t>Ratio</t>
  </si>
  <si>
    <t>adi</t>
  </si>
  <si>
    <t>deriche</t>
  </si>
  <si>
    <t>jacobi</t>
  </si>
  <si>
    <t>mat_multiply</t>
  </si>
  <si>
    <t>max33</t>
  </si>
  <si>
    <t>median33</t>
  </si>
  <si>
    <t>rotate</t>
  </si>
  <si>
    <t>wodcam</t>
  </si>
  <si>
    <t>MESI 32kB</t>
  </si>
  <si>
    <t>MESI 64kB</t>
  </si>
  <si>
    <t>mat_mult</t>
  </si>
  <si>
    <t>Average</t>
  </si>
  <si>
    <t>Avg RO Reuse Distance - Private RO Cache</t>
  </si>
  <si>
    <t>Avg RO Reuse Distance - Shared RO Cache</t>
  </si>
  <si>
    <t>RO</t>
  </si>
  <si>
    <t>RW</t>
  </si>
  <si>
    <t>Total</t>
  </si>
  <si>
    <t>L1D Misses</t>
  </si>
  <si>
    <t>ROCache misses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</si>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</sst>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5">
    <numFmt numFmtId="176" formatCode="0.0%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Liberation Sans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>
      <alignment vertical="center"/>
    </xf>
    <xf numFmtId="9" fontId="0" fillId="0" borderId="0" xfId="48">
      <alignment vertical="center"/>
    </xf>
    <xf numFmtId="0" fontId="0" fillId="0" borderId="0" xfId="0" applyFont="1" applyFill="1" applyBorder="1" applyAlignment="1"/>
    <xf numFmtId="0" fontId="0" fillId="0" borderId="0" xfId="0" applyFont="1" applyFill="1" applyAlignment="1"/>
    <xf numFmtId="9" fontId="0" fillId="0" borderId="0" xfId="48" applyNumberFormat="1">
      <alignment vertical="center"/>
    </xf>
    <xf numFmtId="9" fontId="1" fillId="0" borderId="0" xfId="0" applyNumberFormat="1">
      <alignment vertical="center"/>
    </xf>
    <xf numFmtId="176" fontId="0" fillId="0" borderId="0" xfId="48" applyNumberFormat="1">
      <alignment vertical="center"/>
    </xf>
    <xf numFmtId="9" fontId="0" fillId="0" borderId="0" xfId="0" applyNumberFormat="1">
      <alignment vertical="center"/>
    </xf>
    <xf numFmtId="9" fontId="0" fillId="0" borderId="0" xfId="48" applyFont="1" applyFill="1" applyAlignment="1"/>
    <xf numFmtId="9" fontId="0" fillId="0" borderId="0" xfId="48" applyFont="1" applyFill="1" applyBorder="1" applyAlignment="1"/>
    <xf numFmtId="9" fontId="0" fillId="0" borderId="0" xfId="48" applyFont="1" applyAlignment="1"/>
    <xf numFmtId="11" fontId="0" fillId="0" borderId="0" xfId="0" applyNumberFormat="1" applyFont="1" applyFill="1" applyBorder="1" applyAlignment="1"/>
    <xf numFmtId="4" fontId="2" fillId="0" borderId="0" xfId="0" applyNumberFormat="1" applyFont="1">
      <alignment vertical="center"/>
    </xf>
    <xf numFmtId="0" fontId="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4868509777478"/>
          <c:y val="0.233691756272401"/>
          <c:w val="0.911490222521915"/>
          <c:h val="0.504430107526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Misses!$B$18</c:f>
              <c:strCache>
                <c:ptCount val="1"/>
                <c:pt idx="0">
                  <c:v>MESI 32kB</c:v>
                </c:pt>
              </c:strCache>
            </c:strRef>
          </c:tx>
          <c:spPr>
            <a:solidFill>
              <a:schemeClr val="tx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Misses!$B$19:$B$27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c:formatCode="0%">
                  <c:v>1</c:v>
                </c:pt>
              </c:numCache>
            </c:numRef>
          </c:val>
        </c:ser>
        <c:ser>
          <c:idx val="1"/>
          <c:order val="1"/>
          <c:tx>
            <c:strRef>
              <c:f>Misses!$C$18</c:f>
              <c:strCache>
                <c:ptCount val="1"/>
                <c:pt idx="0">
                  <c:v>MESI 64kB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Misses!$C$19:$C$27</c:f>
              <c:numCache>
                <c:formatCode>0%</c:formatCode>
                <c:ptCount val="9"/>
                <c:pt idx="0">
                  <c:v>0.65</c:v>
                </c:pt>
                <c:pt idx="1">
                  <c:v>0.64</c:v>
                </c:pt>
                <c:pt idx="2">
                  <c:v>0.74</c:v>
                </c:pt>
                <c:pt idx="3">
                  <c:v>0.65</c:v>
                </c:pt>
                <c:pt idx="4">
                  <c:v>0.78</c:v>
                </c:pt>
                <c:pt idx="5">
                  <c:v>0.65</c:v>
                </c:pt>
                <c:pt idx="6">
                  <c:v>0.65</c:v>
                </c:pt>
                <c:pt idx="7">
                  <c:v>0.69</c:v>
                </c:pt>
                <c:pt idx="8">
                  <c:v>0.68125</c:v>
                </c:pt>
              </c:numCache>
            </c:numRef>
          </c:val>
        </c:ser>
        <c:ser>
          <c:idx val="2"/>
          <c:order val="2"/>
          <c:tx>
            <c:strRef>
              <c:f>Misses!$D$18</c:f>
              <c:strCache>
                <c:ptCount val="1"/>
                <c:pt idx="0">
                  <c:v>Private RO 8kB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Misses!$D$19:$D$27</c:f>
              <c:numCache>
                <c:formatCode>0%</c:formatCode>
                <c:ptCount val="9"/>
                <c:pt idx="0">
                  <c:v>1.21160061344888</c:v>
                </c:pt>
                <c:pt idx="1">
                  <c:v>0.996536608863199</c:v>
                </c:pt>
                <c:pt idx="2">
                  <c:v>1</c:v>
                </c:pt>
                <c:pt idx="3">
                  <c:v>0.924719414471229</c:v>
                </c:pt>
                <c:pt idx="4">
                  <c:v>1.00100761639451</c:v>
                </c:pt>
                <c:pt idx="5">
                  <c:v>1.00298551581437</c:v>
                </c:pt>
                <c:pt idx="6">
                  <c:v>1.0971724483945</c:v>
                </c:pt>
                <c:pt idx="7">
                  <c:v>1.00581790812688</c:v>
                </c:pt>
                <c:pt idx="8">
                  <c:v>1.02998001568919</c:v>
                </c:pt>
              </c:numCache>
            </c:numRef>
          </c:val>
        </c:ser>
        <c:ser>
          <c:idx val="3"/>
          <c:order val="3"/>
          <c:tx>
            <c:strRef>
              <c:f>Misses!$E$18</c:f>
              <c:strCache>
                <c:ptCount val="1"/>
                <c:pt idx="0">
                  <c:v>Private RO 16kB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Misses!$E$19:$E$27</c:f>
              <c:numCache>
                <c:formatCode>0%</c:formatCode>
                <c:ptCount val="9"/>
                <c:pt idx="0">
                  <c:v>1.21006790194289</c:v>
                </c:pt>
                <c:pt idx="1">
                  <c:v>1.0884344894027</c:v>
                </c:pt>
                <c:pt idx="2">
                  <c:v>0.996637891867333</c:v>
                </c:pt>
                <c:pt idx="3">
                  <c:v>0.946482819709387</c:v>
                </c:pt>
                <c:pt idx="4">
                  <c:v>1.52431615446167</c:v>
                </c:pt>
                <c:pt idx="5">
                  <c:v>1.32113508720071</c:v>
                </c:pt>
                <c:pt idx="6">
                  <c:v>0.979680332568807</c:v>
                </c:pt>
                <c:pt idx="7">
                  <c:v>1.00274161974561</c:v>
                </c:pt>
                <c:pt idx="8">
                  <c:v>1.13368703711239</c:v>
                </c:pt>
              </c:numCache>
            </c:numRef>
          </c:val>
        </c:ser>
        <c:ser>
          <c:idx val="4"/>
          <c:order val="4"/>
          <c:tx>
            <c:strRef>
              <c:f>Misses!$F$18</c:f>
              <c:strCache>
                <c:ptCount val="1"/>
                <c:pt idx="0">
                  <c:v>Shared RO 16kB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Misses!$F$19:$F$27</c:f>
              <c:numCache>
                <c:formatCode>0%</c:formatCode>
                <c:ptCount val="9"/>
                <c:pt idx="0">
                  <c:v>0.747169396618017</c:v>
                </c:pt>
                <c:pt idx="1">
                  <c:v>1.02688931195713</c:v>
                </c:pt>
                <c:pt idx="2">
                  <c:v>1.03407542026352</c:v>
                </c:pt>
                <c:pt idx="3">
                  <c:v>0.666321260846833</c:v>
                </c:pt>
                <c:pt idx="4">
                  <c:v>1.31</c:v>
                </c:pt>
                <c:pt idx="5">
                  <c:v>1.52</c:v>
                </c:pt>
                <c:pt idx="6">
                  <c:v>1.25</c:v>
                </c:pt>
                <c:pt idx="7">
                  <c:v>0.457412341567302</c:v>
                </c:pt>
                <c:pt idx="8">
                  <c:v>1.0014834664066</c:v>
                </c:pt>
              </c:numCache>
            </c:numRef>
          </c:val>
        </c:ser>
        <c:ser>
          <c:idx val="5"/>
          <c:order val="5"/>
          <c:tx>
            <c:strRef>
              <c:f>Misses!$G$18</c:f>
              <c:strCache>
                <c:ptCount val="1"/>
                <c:pt idx="0">
                  <c:v>Shared RO 32kB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Misses!$G$19:$G$27</c:f>
              <c:numCache>
                <c:formatCode>0%</c:formatCode>
                <c:ptCount val="9"/>
                <c:pt idx="0">
                  <c:v>0.493966416952172</c:v>
                </c:pt>
                <c:pt idx="1">
                  <c:v>0.610953757225434</c:v>
                </c:pt>
                <c:pt idx="2">
                  <c:v>0.609961381190368</c:v>
                </c:pt>
                <c:pt idx="3">
                  <c:v>0.55588821682606</c:v>
                </c:pt>
                <c:pt idx="4">
                  <c:v>0.509646445188632</c:v>
                </c:pt>
                <c:pt idx="5">
                  <c:v>0.511646467632279</c:v>
                </c:pt>
                <c:pt idx="6">
                  <c:v>0.69183629587156</c:v>
                </c:pt>
                <c:pt idx="7">
                  <c:v>0.0846904311400871</c:v>
                </c:pt>
                <c:pt idx="8">
                  <c:v>0.508573676503324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99196432"/>
        <c:axId val="885857667"/>
      </c:barChart>
      <c:catAx>
        <c:axId val="1991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57667"/>
        <c:crosses val="autoZero"/>
        <c:auto val="1"/>
        <c:lblAlgn val="ctr"/>
        <c:lblOffset val="100"/>
        <c:tickMarkSkip val="1"/>
        <c:noMultiLvlLbl val="0"/>
      </c:catAx>
      <c:valAx>
        <c:axId val="88585766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4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Normalized at L1-level </a:t>
                </a:r>
                <a:endParaRPr lang="x-none" altLang="fr-FR" sz="14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sz="1400"/>
            </a:pPr>
          </a:p>
        </c:txPr>
      </c:legendEntry>
      <c:layout>
        <c:manualLayout>
          <c:xMode val="edge"/>
          <c:yMode val="edge"/>
          <c:x val="0.0518543492919757"/>
          <c:y val="0.054910394265233"/>
          <c:w val="0.404787592717465"/>
          <c:h val="0.1316129032258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4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76108448872"/>
          <c:y val="0.250806216022731"/>
          <c:w val="0.803809273610929"/>
          <c:h val="0.47182897862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Energy!$B$17</c:f>
              <c:strCache>
                <c:ptCount val="1"/>
                <c:pt idx="0">
                  <c:v>MESI 32kB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Energy!$B$18:$B$26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Energy!$C$17</c:f>
              <c:strCache>
                <c:ptCount val="1"/>
                <c:pt idx="0">
                  <c:v>MESI 64kB</c:v>
                </c:pt>
              </c:strCache>
            </c:strRef>
          </c:tx>
          <c:spPr>
            <a:solidFill>
              <a:schemeClr val="tx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Energy!$C$18:$C$26</c:f>
              <c:numCache>
                <c:formatCode>0%</c:formatCode>
                <c:ptCount val="9"/>
                <c:pt idx="0">
                  <c:v>1.37128452029819</c:v>
                </c:pt>
                <c:pt idx="1">
                  <c:v>1.04855927552141</c:v>
                </c:pt>
                <c:pt idx="2">
                  <c:v>1.04528620689655</c:v>
                </c:pt>
                <c:pt idx="3">
                  <c:v>0.974213024149946</c:v>
                </c:pt>
                <c:pt idx="4">
                  <c:v>0.901867295573906</c:v>
                </c:pt>
                <c:pt idx="5">
                  <c:v>1.14405977701907</c:v>
                </c:pt>
                <c:pt idx="6">
                  <c:v>1.17184110150251</c:v>
                </c:pt>
                <c:pt idx="7">
                  <c:v>1.05035313179885</c:v>
                </c:pt>
                <c:pt idx="8">
                  <c:v>1.08843304159505</c:v>
                </c:pt>
              </c:numCache>
            </c:numRef>
          </c:val>
        </c:ser>
        <c:ser>
          <c:idx val="2"/>
          <c:order val="2"/>
          <c:tx>
            <c:strRef>
              <c:f>Energy!$D$17</c:f>
              <c:strCache>
                <c:ptCount val="1"/>
                <c:pt idx="0">
                  <c:v>Private RO 8kB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Energy!$D$18:$D$26</c:f>
              <c:numCache>
                <c:formatCode>0%</c:formatCode>
                <c:ptCount val="9"/>
                <c:pt idx="0">
                  <c:v>0.976118059001623</c:v>
                </c:pt>
                <c:pt idx="1">
                  <c:v>0.91075054884742</c:v>
                </c:pt>
                <c:pt idx="2">
                  <c:v>0.965758620689655</c:v>
                </c:pt>
                <c:pt idx="3">
                  <c:v>0.884413672954463</c:v>
                </c:pt>
                <c:pt idx="4">
                  <c:v>0.777577457492528</c:v>
                </c:pt>
                <c:pt idx="5">
                  <c:v>0.918892366999619</c:v>
                </c:pt>
                <c:pt idx="6">
                  <c:v>0.965199644806813</c:v>
                </c:pt>
                <c:pt idx="7">
                  <c:v>0.935681665240201</c:v>
                </c:pt>
                <c:pt idx="8">
                  <c:v>0.91679900450404</c:v>
                </c:pt>
              </c:numCache>
            </c:numRef>
          </c:val>
        </c:ser>
        <c:ser>
          <c:idx val="3"/>
          <c:order val="3"/>
          <c:tx>
            <c:strRef>
              <c:f>Energy!$E$17</c:f>
              <c:strCache>
                <c:ptCount val="1"/>
                <c:pt idx="0">
                  <c:v>Private RO 16kB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Energy!$E$18:$E$26</c:f>
              <c:numCache>
                <c:formatCode>0%</c:formatCode>
                <c:ptCount val="9"/>
                <c:pt idx="0">
                  <c:v>0.996080311790846</c:v>
                </c:pt>
                <c:pt idx="1">
                  <c:v>0.940686745334797</c:v>
                </c:pt>
                <c:pt idx="2">
                  <c:v>0.981303448275862</c:v>
                </c:pt>
                <c:pt idx="3">
                  <c:v>0.911555328607473</c:v>
                </c:pt>
                <c:pt idx="4">
                  <c:v>0.891581663082486</c:v>
                </c:pt>
                <c:pt idx="5">
                  <c:v>0.949519248728082</c:v>
                </c:pt>
                <c:pt idx="6">
                  <c:v>0.971492467280855</c:v>
                </c:pt>
                <c:pt idx="7">
                  <c:v>0.950937220287602</c:v>
                </c:pt>
                <c:pt idx="8">
                  <c:v>0.9491445541735</c:v>
                </c:pt>
              </c:numCache>
            </c:numRef>
          </c:val>
        </c:ser>
        <c:ser>
          <c:idx val="4"/>
          <c:order val="4"/>
          <c:tx>
            <c:strRef>
              <c:f>Energy!$F$17</c:f>
              <c:strCache>
                <c:ptCount val="1"/>
                <c:pt idx="0">
                  <c:v>Shared RO 16kB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Energy!$F$18:$F$26</c:f>
              <c:numCache>
                <c:formatCode>0%</c:formatCode>
                <c:ptCount val="9"/>
                <c:pt idx="0">
                  <c:v>0.650436852875089</c:v>
                </c:pt>
                <c:pt idx="1">
                  <c:v>0.760325192096597</c:v>
                </c:pt>
                <c:pt idx="2">
                  <c:v>0.866472413793103</c:v>
                </c:pt>
                <c:pt idx="3">
                  <c:v>0.681620209059233</c:v>
                </c:pt>
                <c:pt idx="4">
                  <c:v>0.898861355263292</c:v>
                </c:pt>
                <c:pt idx="5">
                  <c:v>0.806669754631324</c:v>
                </c:pt>
                <c:pt idx="6">
                  <c:v>0.912007699215951</c:v>
                </c:pt>
                <c:pt idx="7">
                  <c:v>0.774557523569342</c:v>
                </c:pt>
                <c:pt idx="8">
                  <c:v>0.793868875062992</c:v>
                </c:pt>
              </c:numCache>
            </c:numRef>
          </c:val>
        </c:ser>
        <c:ser>
          <c:idx val="5"/>
          <c:order val="5"/>
          <c:tx>
            <c:strRef>
              <c:f>Energy!$G$17</c:f>
              <c:strCache>
                <c:ptCount val="1"/>
                <c:pt idx="0">
                  <c:v>Shared RO 32kB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Energy!$G$18:$G$26</c:f>
              <c:numCache>
                <c:formatCode>0%</c:formatCode>
                <c:ptCount val="9"/>
                <c:pt idx="0">
                  <c:v>0.651900463337255</c:v>
                </c:pt>
                <c:pt idx="1">
                  <c:v>0.833908479692645</c:v>
                </c:pt>
                <c:pt idx="2">
                  <c:v>0.885437931034483</c:v>
                </c:pt>
                <c:pt idx="3">
                  <c:v>0.681620209059233</c:v>
                </c:pt>
                <c:pt idx="4">
                  <c:v>0.979588915509902</c:v>
                </c:pt>
                <c:pt idx="5">
                  <c:v>0.947647792727843</c:v>
                </c:pt>
                <c:pt idx="6">
                  <c:v>0.902604413678974</c:v>
                </c:pt>
                <c:pt idx="7">
                  <c:v>0.77499199655035</c:v>
                </c:pt>
                <c:pt idx="8">
                  <c:v>0.832212525198836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61946380"/>
        <c:axId val="668069432"/>
      </c:barChart>
      <c:catAx>
        <c:axId val="619463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069432"/>
        <c:crosses val="autoZero"/>
        <c:auto val="1"/>
        <c:lblAlgn val="ctr"/>
        <c:lblOffset val="100"/>
        <c:tickMarkSkip val="1"/>
        <c:noMultiLvlLbl val="0"/>
      </c:catAx>
      <c:valAx>
        <c:axId val="6680694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4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Relative Energy </a:t>
                </a:r>
                <a:endParaRPr lang="x-none" altLang="fr-FR" sz="14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defTabSz="914400">
                  <a:defRPr sz="14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Consumption</a:t>
                </a:r>
                <a:endParaRPr lang="x-none" altLang="fr-FR" sz="14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0789036544850498"/>
              <c:y val="0.252672279512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46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4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3333333333"/>
          <c:y val="0.212962962962963"/>
          <c:w val="0.796694444444445"/>
          <c:h val="0.47342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Interference!$E$5</c:f>
              <c:strCache>
                <c:ptCount val="1"/>
                <c:pt idx="0">
                  <c:v>Avg RO Reuse Distance - Private RO Cache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Interference!$A$6:$A$13</c:f>
              <c:strCache>
                <c:ptCount val="8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</c:strCache>
            </c:strRef>
          </c:cat>
          <c:val>
            <c:numRef>
              <c:f>Interference!$E$6:$E$13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Interference!$F$5</c:f>
              <c:strCache>
                <c:ptCount val="1"/>
                <c:pt idx="0">
                  <c:v>Avg RO Reuse Distance - Shared RO Cache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Interference!$A$6:$A$13</c:f>
              <c:strCache>
                <c:ptCount val="8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</c:strCache>
            </c:strRef>
          </c:cat>
          <c:val>
            <c:numRef>
              <c:f>Interference!$F$6:$F$13</c:f>
              <c:numCache>
                <c:formatCode>General</c:formatCode>
                <c:ptCount val="8"/>
                <c:pt idx="0">
                  <c:v>0.817251249422217</c:v>
                </c:pt>
                <c:pt idx="1">
                  <c:v>0.792431198184875</c:v>
                </c:pt>
                <c:pt idx="2">
                  <c:v>0.850662584884439</c:v>
                </c:pt>
                <c:pt idx="3">
                  <c:v>0.698663586461374</c:v>
                </c:pt>
                <c:pt idx="4">
                  <c:v>1.17986863739775</c:v>
                </c:pt>
                <c:pt idx="5">
                  <c:v>1.43325049267986</c:v>
                </c:pt>
                <c:pt idx="6">
                  <c:v>1.28393163497272</c:v>
                </c:pt>
                <c:pt idx="7">
                  <c:v>0.312726688335905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200127815"/>
        <c:axId val="363199016"/>
      </c:barChart>
      <c:catAx>
        <c:axId val="200127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199016"/>
        <c:crosses val="autoZero"/>
        <c:auto val="1"/>
        <c:lblAlgn val="ctr"/>
        <c:lblOffset val="100"/>
        <c:tickMarkSkip val="1"/>
        <c:noMultiLvlLbl val="0"/>
      </c:catAx>
      <c:valAx>
        <c:axId val="3631990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Normalized Average 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Reuse Distance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0833333333333336"/>
              <c:y val="0.168959973753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12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215277777777778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2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36650082919"/>
          <c:y val="0.139460154241645"/>
          <c:w val="0.810053897180763"/>
          <c:h val="0.520008568980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Energy!$B$17</c:f>
              <c:strCache>
                <c:ptCount val="1"/>
                <c:pt idx="0">
                  <c:v>MESI 32kB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Energy!$B$18:$B$26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Energy!$C$17</c:f>
              <c:strCache>
                <c:ptCount val="1"/>
                <c:pt idx="0">
                  <c:v>MESI 64kB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'Energy II'!$C$18:$C$26</c:f>
              <c:numCache>
                <c:formatCode>0%</c:formatCode>
                <c:ptCount val="9"/>
                <c:pt idx="0">
                  <c:v>1.37128452029819</c:v>
                </c:pt>
                <c:pt idx="1">
                  <c:v>1.15</c:v>
                </c:pt>
                <c:pt idx="2">
                  <c:v>1.09</c:v>
                </c:pt>
                <c:pt idx="3">
                  <c:v>0.974213024149946</c:v>
                </c:pt>
                <c:pt idx="4">
                  <c:v>0.901867295573906</c:v>
                </c:pt>
                <c:pt idx="5">
                  <c:v>1.14405977701907</c:v>
                </c:pt>
                <c:pt idx="6">
                  <c:v>1.17184110150251</c:v>
                </c:pt>
                <c:pt idx="7">
                  <c:v>1.24</c:v>
                </c:pt>
                <c:pt idx="8">
                  <c:v>1.13040821481795</c:v>
                </c:pt>
              </c:numCache>
            </c:numRef>
          </c:val>
        </c:ser>
        <c:ser>
          <c:idx val="2"/>
          <c:order val="2"/>
          <c:tx>
            <c:strRef>
              <c:f>'Energy II'!$D$17</c:f>
              <c:strCache>
                <c:ptCount val="1"/>
                <c:pt idx="0">
                  <c:v>Private RO 16kB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'Energy II'!$D$18:$D$26</c:f>
              <c:numCache>
                <c:formatCode>0.0%</c:formatCode>
                <c:ptCount val="9"/>
                <c:pt idx="0" c:formatCode="0.0%">
                  <c:v>0.996080311790846</c:v>
                </c:pt>
                <c:pt idx="1" c:formatCode="0.0%">
                  <c:v>0.940686745334797</c:v>
                </c:pt>
                <c:pt idx="2" c:formatCode="0.0%">
                  <c:v>0.981303448275862</c:v>
                </c:pt>
                <c:pt idx="3" c:formatCode="0.0%">
                  <c:v>0.911555328607473</c:v>
                </c:pt>
                <c:pt idx="4" c:formatCode="0.0%">
                  <c:v>0.891581663082486</c:v>
                </c:pt>
                <c:pt idx="5" c:formatCode="0.0%">
                  <c:v>0.949519248728082</c:v>
                </c:pt>
                <c:pt idx="6" c:formatCode="0.0%">
                  <c:v>0.971492467280855</c:v>
                </c:pt>
                <c:pt idx="7" c:formatCode="0.0%">
                  <c:v>0.950937220287602</c:v>
                </c:pt>
                <c:pt idx="8" c:formatCode="0.0%">
                  <c:v>0.9491445541735</c:v>
                </c:pt>
              </c:numCache>
            </c:numRef>
          </c:val>
        </c:ser>
        <c:ser>
          <c:idx val="3"/>
          <c:order val="3"/>
          <c:tx>
            <c:strRef>
              <c:f>'Energy II'!$E$17</c:f>
              <c:strCache>
                <c:ptCount val="1"/>
                <c:pt idx="0">
                  <c:v>Shared RO 32kB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Energy!$A$18:$A$26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'Energy II'!$E$18:$E$26</c:f>
              <c:numCache>
                <c:formatCode>0.0%</c:formatCode>
                <c:ptCount val="9"/>
                <c:pt idx="0" c:formatCode="0.0%">
                  <c:v>0.651900463337255</c:v>
                </c:pt>
                <c:pt idx="1" c:formatCode="0.0%">
                  <c:v>0.833908479692645</c:v>
                </c:pt>
                <c:pt idx="2" c:formatCode="0.0%">
                  <c:v>0.885437931034483</c:v>
                </c:pt>
                <c:pt idx="3" c:formatCode="0.0%">
                  <c:v>0.681620209059233</c:v>
                </c:pt>
                <c:pt idx="4" c:formatCode="0.0%">
                  <c:v>0.979588915509902</c:v>
                </c:pt>
                <c:pt idx="5" c:formatCode="0.0%">
                  <c:v>0.947647792727843</c:v>
                </c:pt>
                <c:pt idx="6" c:formatCode="0.0%">
                  <c:v>0.902604413678974</c:v>
                </c:pt>
                <c:pt idx="7" c:formatCode="0.0%">
                  <c:v>0.77499199655035</c:v>
                </c:pt>
                <c:pt idx="8" c:formatCode="0.0%">
                  <c:v>0.832212525198836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61946380"/>
        <c:axId val="668069432"/>
      </c:barChart>
      <c:catAx>
        <c:axId val="619463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069432"/>
        <c:crosses val="autoZero"/>
        <c:auto val="1"/>
        <c:lblAlgn val="ctr"/>
        <c:lblOffset val="100"/>
        <c:tickMarkSkip val="1"/>
        <c:noMultiLvlLbl val="0"/>
      </c:catAx>
      <c:valAx>
        <c:axId val="668069432"/>
        <c:scaling>
          <c:orientation val="minMax"/>
          <c:max val="1.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4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Relative Energy </a:t>
                </a:r>
                <a:endParaRPr lang="x-none" altLang="fr-FR" sz="14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defTabSz="914400">
                  <a:defRPr sz="14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Consumption</a:t>
                </a:r>
                <a:endParaRPr lang="x-none" altLang="fr-FR" sz="14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0633563908034578"/>
              <c:y val="0.136991045579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46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300476782752902"/>
          <c:y val="0.006426735218509"/>
          <c:w val="0.52653399668325"/>
          <c:h val="0.1371036846615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4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4868509777478"/>
          <c:y val="0.233691756272401"/>
          <c:w val="0.911490222521915"/>
          <c:h val="0.504430107526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Misses!$B$18</c:f>
              <c:strCache>
                <c:ptCount val="1"/>
                <c:pt idx="0">
                  <c:v>MESI 32kB</c:v>
                </c:pt>
              </c:strCache>
            </c:strRef>
          </c:tx>
          <c:spPr>
            <a:solidFill>
              <a:schemeClr val="tx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Misses!$B$19:$B$27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c:formatCode="0%">
                  <c:v>1</c:v>
                </c:pt>
              </c:numCache>
            </c:numRef>
          </c:val>
        </c:ser>
        <c:ser>
          <c:idx val="1"/>
          <c:order val="1"/>
          <c:tx>
            <c:strRef>
              <c:f>Misses!$C$18</c:f>
              <c:strCache>
                <c:ptCount val="1"/>
                <c:pt idx="0">
                  <c:v>MESI 64kB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Misses!$C$19:$C$27</c:f>
              <c:numCache>
                <c:formatCode>0%</c:formatCode>
                <c:ptCount val="9"/>
                <c:pt idx="0">
                  <c:v>0.65</c:v>
                </c:pt>
                <c:pt idx="1">
                  <c:v>0.64</c:v>
                </c:pt>
                <c:pt idx="2">
                  <c:v>0.74</c:v>
                </c:pt>
                <c:pt idx="3">
                  <c:v>0.65</c:v>
                </c:pt>
                <c:pt idx="4">
                  <c:v>0.78</c:v>
                </c:pt>
                <c:pt idx="5">
                  <c:v>0.65</c:v>
                </c:pt>
                <c:pt idx="6">
                  <c:v>0.65</c:v>
                </c:pt>
                <c:pt idx="7">
                  <c:v>0.69</c:v>
                </c:pt>
                <c:pt idx="8">
                  <c:v>0.68125</c:v>
                </c:pt>
              </c:numCache>
            </c:numRef>
          </c:val>
        </c:ser>
        <c:ser>
          <c:idx val="3"/>
          <c:order val="2"/>
          <c:tx>
            <c:strRef>
              <c:f>Misses!$E$18</c:f>
              <c:strCache>
                <c:ptCount val="1"/>
                <c:pt idx="0">
                  <c:v>Private RO 16kB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Misses!$E$19:$E$27</c:f>
              <c:numCache>
                <c:formatCode>0%</c:formatCode>
                <c:ptCount val="9"/>
                <c:pt idx="0">
                  <c:v>1.21006790194289</c:v>
                </c:pt>
                <c:pt idx="1">
                  <c:v>1.0884344894027</c:v>
                </c:pt>
                <c:pt idx="2">
                  <c:v>0.996637891867333</c:v>
                </c:pt>
                <c:pt idx="3">
                  <c:v>0.946482819709387</c:v>
                </c:pt>
                <c:pt idx="4">
                  <c:v>1.52431615446167</c:v>
                </c:pt>
                <c:pt idx="5">
                  <c:v>1.32113508720071</c:v>
                </c:pt>
                <c:pt idx="6">
                  <c:v>0.979680332568807</c:v>
                </c:pt>
                <c:pt idx="7">
                  <c:v>1.00274161974561</c:v>
                </c:pt>
                <c:pt idx="8">
                  <c:v>1.13368703711239</c:v>
                </c:pt>
              </c:numCache>
            </c:numRef>
          </c:val>
        </c:ser>
        <c:ser>
          <c:idx val="5"/>
          <c:order val="3"/>
          <c:tx>
            <c:strRef>
              <c:f>Misses!$G$18</c:f>
              <c:strCache>
                <c:ptCount val="1"/>
                <c:pt idx="0">
                  <c:v>Shared RO 32kB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4C4C4C"/>
              </a:solidFill>
            </a:ln>
            <a:effectLst/>
          </c:spPr>
          <c:invertIfNegative val="0"/>
          <c:cat>
            <c:strRef>
              <c:f>Misses!$A$19:$A$27</c:f>
              <c:strCache>
                <c:ptCount val="9"/>
                <c:pt idx="0">
                  <c:v>adi</c:v>
                </c:pt>
                <c:pt idx="1">
                  <c:v>deriche</c:v>
                </c:pt>
                <c:pt idx="2">
                  <c:v>jacobi</c:v>
                </c:pt>
                <c:pt idx="3">
                  <c:v>mat_mult</c:v>
                </c:pt>
                <c:pt idx="4">
                  <c:v>max33</c:v>
                </c:pt>
                <c:pt idx="5">
                  <c:v>median33</c:v>
                </c:pt>
                <c:pt idx="6">
                  <c:v>rotate</c:v>
                </c:pt>
                <c:pt idx="7">
                  <c:v>wodcam</c:v>
                </c:pt>
                <c:pt idx="8">
                  <c:v>Average</c:v>
                </c:pt>
              </c:strCache>
            </c:strRef>
          </c:cat>
          <c:val>
            <c:numRef>
              <c:f>Misses!$G$19:$G$27</c:f>
              <c:numCache>
                <c:formatCode>0%</c:formatCode>
                <c:ptCount val="9"/>
                <c:pt idx="0">
                  <c:v>0.493966416952172</c:v>
                </c:pt>
                <c:pt idx="1">
                  <c:v>0.610953757225434</c:v>
                </c:pt>
                <c:pt idx="2">
                  <c:v>0.609961381190368</c:v>
                </c:pt>
                <c:pt idx="3">
                  <c:v>0.55588821682606</c:v>
                </c:pt>
                <c:pt idx="4">
                  <c:v>0.509646445188632</c:v>
                </c:pt>
                <c:pt idx="5">
                  <c:v>0.511646467632279</c:v>
                </c:pt>
                <c:pt idx="6">
                  <c:v>0.69183629587156</c:v>
                </c:pt>
                <c:pt idx="7">
                  <c:v>0.0846904311400871</c:v>
                </c:pt>
                <c:pt idx="8">
                  <c:v>0.508573676503324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99196432"/>
        <c:axId val="885857667"/>
      </c:barChart>
      <c:catAx>
        <c:axId val="1991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57667"/>
        <c:crosses val="autoZero"/>
        <c:auto val="1"/>
        <c:lblAlgn val="ctr"/>
        <c:lblOffset val="100"/>
        <c:tickMarkSkip val="1"/>
        <c:noMultiLvlLbl val="0"/>
      </c:catAx>
      <c:valAx>
        <c:axId val="88585766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4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4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Normalized misses at L1-level </a:t>
                </a:r>
                <a:endParaRPr lang="x-none" altLang="fr-FR" sz="14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4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4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sz="14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sz="14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0518543492919757"/>
          <c:y val="0.054910394265233"/>
          <c:w val="0.404787592717465"/>
          <c:h val="0.1316129032258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4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16028238985"/>
          <c:y val="0.167944641855246"/>
          <c:w val="0.885422931102105"/>
          <c:h val="0.5841032354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L1D Misses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multiLvlStrRef>
              <c:f>Sheet1!$D$10:$E$61</c:f>
              <c:multiLvlStrCache>
                <c:ptCount val="52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0,242434373</c:v>
                  </c:pt>
                  <c:pt idx="50">
                    <c:v> </c:v>
                  </c:pt>
                  <c:pt idx="51">
                    <c:v> </c:v>
                  </c:pt>
                </c:lvl>
                <c:lvl>
                  <c:pt idx="0">
                    <c:v>adi</c:v>
                  </c:pt>
                  <c:pt idx="4">
                    <c:v> </c:v>
                  </c:pt>
                  <c:pt idx="6">
                    <c:v>deriche</c:v>
                  </c:pt>
                  <c:pt idx="12">
                    <c:v>jacobi</c:v>
                  </c:pt>
                  <c:pt idx="18">
                    <c:v>mat_mult</c:v>
                  </c:pt>
                  <c:pt idx="24">
                    <c:v>max33</c:v>
                  </c:pt>
                  <c:pt idx="30">
                    <c:v>median33</c:v>
                  </c:pt>
                  <c:pt idx="36">
                    <c:v>rotate</c:v>
                  </c:pt>
                  <c:pt idx="42">
                    <c:v>wodcam</c:v>
                  </c:pt>
                  <c:pt idx="47">
                    <c:v>Average</c:v>
                  </c:pt>
                </c:lvl>
              </c:multiLvlStrCache>
            </c:multiLvlStrRef>
          </c:cat>
          <c:val>
            <c:numRef>
              <c:f>Sheet1!$F$10:$F$61</c:f>
              <c:numCache>
                <c:formatCode>0%</c:formatCode>
                <c:ptCount val="52"/>
                <c:pt idx="0">
                  <c:v>1</c:v>
                </c:pt>
                <c:pt idx="1">
                  <c:v>0.65</c:v>
                </c:pt>
                <c:pt idx="2" c:formatCode="General">
                  <c:v>0.78654413626288</c:v>
                </c:pt>
                <c:pt idx="3" c:formatCode="General">
                  <c:v>0.267397264337279</c:v>
                </c:pt>
                <c:pt idx="6">
                  <c:v>1</c:v>
                </c:pt>
                <c:pt idx="7">
                  <c:v>0.64</c:v>
                </c:pt>
                <c:pt idx="8" c:formatCode="General">
                  <c:v>0.696598073217726</c:v>
                </c:pt>
                <c:pt idx="9" c:formatCode="General">
                  <c:v>0.24746661409608</c:v>
                </c:pt>
                <c:pt idx="12">
                  <c:v>1</c:v>
                </c:pt>
                <c:pt idx="13">
                  <c:v>0.74</c:v>
                </c:pt>
                <c:pt idx="14" c:formatCode="General">
                  <c:v>0.58578063504508</c:v>
                </c:pt>
                <c:pt idx="15" c:formatCode="General">
                  <c:v>0.3435678044674</c:v>
                </c:pt>
                <c:pt idx="18">
                  <c:v>1</c:v>
                </c:pt>
                <c:pt idx="19">
                  <c:v>0.65</c:v>
                </c:pt>
                <c:pt idx="20" c:formatCode="General">
                  <c:v>0.615213832811102</c:v>
                </c:pt>
                <c:pt idx="21" c:formatCode="General">
                  <c:v>0.192130254094151</c:v>
                </c:pt>
                <c:pt idx="24">
                  <c:v>1</c:v>
                </c:pt>
                <c:pt idx="25">
                  <c:v>0.78</c:v>
                </c:pt>
                <c:pt idx="26" c:formatCode="General">
                  <c:v>1.1889666004801</c:v>
                </c:pt>
                <c:pt idx="27" c:formatCode="General">
                  <c:v>0.324424272739396</c:v>
                </c:pt>
                <c:pt idx="30">
                  <c:v>1</c:v>
                </c:pt>
                <c:pt idx="31">
                  <c:v>0.61</c:v>
                </c:pt>
                <c:pt idx="32" c:formatCode="General">
                  <c:v>0.858737806680461</c:v>
                </c:pt>
                <c:pt idx="33" c:formatCode="General">
                  <c:v>0.391208995941753</c:v>
                </c:pt>
                <c:pt idx="36">
                  <c:v>1</c:v>
                </c:pt>
                <c:pt idx="37">
                  <c:v>0.65</c:v>
                </c:pt>
                <c:pt idx="38" c:formatCode="General">
                  <c:v>0.636792216169725</c:v>
                </c:pt>
                <c:pt idx="39" c:formatCode="General">
                  <c:v>0.400590365160607</c:v>
                </c:pt>
                <c:pt idx="42">
                  <c:v>1</c:v>
                </c:pt>
                <c:pt idx="43">
                  <c:v>0.69</c:v>
                </c:pt>
                <c:pt idx="44" c:formatCode="General">
                  <c:v>0.691891717624473</c:v>
                </c:pt>
                <c:pt idx="45" c:formatCode="General">
                  <c:v>0.269015906587712</c:v>
                </c:pt>
                <c:pt idx="47">
                  <c:v>1</c:v>
                </c:pt>
                <c:pt idx="48">
                  <c:v>0.67625</c:v>
                </c:pt>
                <c:pt idx="49" c:formatCode="0.0%">
                  <c:v>0.757565627286443</c:v>
                </c:pt>
                <c:pt idx="50">
                  <c:v>0.304475184678047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ROCache misses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multiLvlStrRef>
              <c:f>Sheet1!$D$10:$E$61</c:f>
              <c:multiLvlStrCache>
                <c:ptCount val="52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0,242434373</c:v>
                  </c:pt>
                  <c:pt idx="50">
                    <c:v> </c:v>
                  </c:pt>
                  <c:pt idx="51">
                    <c:v> </c:v>
                  </c:pt>
                </c:lvl>
                <c:lvl>
                  <c:pt idx="0">
                    <c:v>adi</c:v>
                  </c:pt>
                  <c:pt idx="4">
                    <c:v> </c:v>
                  </c:pt>
                  <c:pt idx="6">
                    <c:v>deriche</c:v>
                  </c:pt>
                  <c:pt idx="12">
                    <c:v>jacobi</c:v>
                  </c:pt>
                  <c:pt idx="18">
                    <c:v>mat_mult</c:v>
                  </c:pt>
                  <c:pt idx="24">
                    <c:v>max33</c:v>
                  </c:pt>
                  <c:pt idx="30">
                    <c:v>median33</c:v>
                  </c:pt>
                  <c:pt idx="36">
                    <c:v>rotate</c:v>
                  </c:pt>
                  <c:pt idx="42">
                    <c:v>wodcam</c:v>
                  </c:pt>
                  <c:pt idx="47">
                    <c:v>Average</c:v>
                  </c:pt>
                </c:lvl>
              </c:multiLvlStrCache>
            </c:multiLvlStrRef>
          </c:cat>
          <c:val>
            <c:numRef>
              <c:f>Sheet1!$G$10:$G$61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0.423523765680012</c:v>
                </c:pt>
                <c:pt idx="3">
                  <c:v>0.326569152614893</c:v>
                </c:pt>
                <c:pt idx="6">
                  <c:v>0</c:v>
                </c:pt>
                <c:pt idx="7">
                  <c:v>0</c:v>
                </c:pt>
                <c:pt idx="8">
                  <c:v>0.391836416184971</c:v>
                </c:pt>
                <c:pt idx="9">
                  <c:v>0.363487143129354</c:v>
                </c:pt>
                <c:pt idx="12">
                  <c:v>0</c:v>
                </c:pt>
                <c:pt idx="13">
                  <c:v>0</c:v>
                </c:pt>
                <c:pt idx="14">
                  <c:v>0.205814817718542</c:v>
                </c:pt>
                <c:pt idx="15">
                  <c:v>0.366393576722968</c:v>
                </c:pt>
                <c:pt idx="18">
                  <c:v>0</c:v>
                </c:pt>
                <c:pt idx="19">
                  <c:v>0</c:v>
                </c:pt>
                <c:pt idx="20">
                  <c:v>0.331268986898285</c:v>
                </c:pt>
                <c:pt idx="21">
                  <c:v>0.463757962731909</c:v>
                </c:pt>
                <c:pt idx="24">
                  <c:v>0</c:v>
                </c:pt>
                <c:pt idx="25">
                  <c:v>0</c:v>
                </c:pt>
                <c:pt idx="26">
                  <c:v>0.335349553981566</c:v>
                </c:pt>
                <c:pt idx="27">
                  <c:v>0.285222172449236</c:v>
                </c:pt>
                <c:pt idx="30">
                  <c:v>0</c:v>
                </c:pt>
                <c:pt idx="31">
                  <c:v>0</c:v>
                </c:pt>
                <c:pt idx="32">
                  <c:v>0.462397280520248</c:v>
                </c:pt>
                <c:pt idx="33">
                  <c:v>0.220437471690526</c:v>
                </c:pt>
                <c:pt idx="36">
                  <c:v>0</c:v>
                </c:pt>
                <c:pt idx="37">
                  <c:v>0</c:v>
                </c:pt>
                <c:pt idx="38">
                  <c:v>0.342888116399083</c:v>
                </c:pt>
                <c:pt idx="39">
                  <c:v>0.391245930710953</c:v>
                </c:pt>
                <c:pt idx="42">
                  <c:v>0</c:v>
                </c:pt>
                <c:pt idx="43">
                  <c:v>0</c:v>
                </c:pt>
                <c:pt idx="44">
                  <c:v>0.31084990212114</c:v>
                </c:pt>
                <c:pt idx="45">
                  <c:v>0.115674524552374</c:v>
                </c:pt>
                <c:pt idx="49" c:formatCode="0%">
                  <c:v>0.340057867689119</c:v>
                </c:pt>
                <c:pt idx="50">
                  <c:v>0.225924119956337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5458096"/>
        <c:axId val="146025617"/>
      </c:barChart>
      <c:catAx>
        <c:axId val="285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025617"/>
        <c:crosses val="autoZero"/>
        <c:auto val="1"/>
        <c:lblAlgn val="ctr"/>
        <c:lblOffset val="100"/>
        <c:tickMarkSkip val="1"/>
        <c:noMultiLvlLbl val="0"/>
      </c:catAx>
      <c:valAx>
        <c:axId val="1460256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Normalized Misses 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at L1-level 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615885947046843"/>
          <c:y val="0.00619067271976888"/>
          <c:w val="0.162321792260692"/>
          <c:h val="0.1269087907552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200" kern="1200">
          <a:solidFill>
            <a:schemeClr val="bg2">
              <a:lumMod val="10000"/>
            </a:schemeClr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16028238985"/>
          <c:y val="0.167944641855246"/>
          <c:w val="0.885422931102105"/>
          <c:h val="0.5841032354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L1D Misses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multiLvlStrRef>
              <c:f>Sheet1!$D$10:$E$61</c:f>
              <c:multiLvlStrCache>
                <c:ptCount val="52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0,242434373</c:v>
                  </c:pt>
                  <c:pt idx="50">
                    <c:v> </c:v>
                  </c:pt>
                  <c:pt idx="51">
                    <c:v> </c:v>
                  </c:pt>
                </c:lvl>
                <c:lvl>
                  <c:pt idx="0">
                    <c:v>adi</c:v>
                  </c:pt>
                  <c:pt idx="4">
                    <c:v> </c:v>
                  </c:pt>
                  <c:pt idx="6">
                    <c:v>deriche</c:v>
                  </c:pt>
                  <c:pt idx="12">
                    <c:v>jacobi</c:v>
                  </c:pt>
                  <c:pt idx="18">
                    <c:v>mat_mult</c:v>
                  </c:pt>
                  <c:pt idx="24">
                    <c:v>max33</c:v>
                  </c:pt>
                  <c:pt idx="30">
                    <c:v>median33</c:v>
                  </c:pt>
                  <c:pt idx="36">
                    <c:v>rotate</c:v>
                  </c:pt>
                  <c:pt idx="42">
                    <c:v>wodcam</c:v>
                  </c:pt>
                  <c:pt idx="47">
                    <c:v>Average</c:v>
                  </c:pt>
                </c:lvl>
              </c:multiLvlStrCache>
            </c:multiLvlStrRef>
          </c:cat>
          <c:val>
            <c:numRef>
              <c:f>Sheet1!$F$10:$F$61</c:f>
              <c:numCache>
                <c:formatCode>0%</c:formatCode>
                <c:ptCount val="52"/>
                <c:pt idx="0">
                  <c:v>1</c:v>
                </c:pt>
                <c:pt idx="1">
                  <c:v>0.65</c:v>
                </c:pt>
                <c:pt idx="2" c:formatCode="General">
                  <c:v>0.78654413626288</c:v>
                </c:pt>
                <c:pt idx="3" c:formatCode="General">
                  <c:v>0.267397264337279</c:v>
                </c:pt>
                <c:pt idx="6">
                  <c:v>1</c:v>
                </c:pt>
                <c:pt idx="7">
                  <c:v>0.64</c:v>
                </c:pt>
                <c:pt idx="8" c:formatCode="General">
                  <c:v>0.696598073217726</c:v>
                </c:pt>
                <c:pt idx="9" c:formatCode="General">
                  <c:v>0.24746661409608</c:v>
                </c:pt>
                <c:pt idx="12">
                  <c:v>1</c:v>
                </c:pt>
                <c:pt idx="13">
                  <c:v>0.74</c:v>
                </c:pt>
                <c:pt idx="14" c:formatCode="General">
                  <c:v>0.58578063504508</c:v>
                </c:pt>
                <c:pt idx="15" c:formatCode="General">
                  <c:v>0.3435678044674</c:v>
                </c:pt>
                <c:pt idx="18">
                  <c:v>1</c:v>
                </c:pt>
                <c:pt idx="19">
                  <c:v>0.65</c:v>
                </c:pt>
                <c:pt idx="20" c:formatCode="General">
                  <c:v>0.615213832811102</c:v>
                </c:pt>
                <c:pt idx="21" c:formatCode="General">
                  <c:v>0.192130254094151</c:v>
                </c:pt>
                <c:pt idx="24">
                  <c:v>1</c:v>
                </c:pt>
                <c:pt idx="25">
                  <c:v>0.78</c:v>
                </c:pt>
                <c:pt idx="26" c:formatCode="General">
                  <c:v>1.1889666004801</c:v>
                </c:pt>
                <c:pt idx="27" c:formatCode="General">
                  <c:v>0.324424272739396</c:v>
                </c:pt>
                <c:pt idx="30">
                  <c:v>1</c:v>
                </c:pt>
                <c:pt idx="31">
                  <c:v>0.61</c:v>
                </c:pt>
                <c:pt idx="32" c:formatCode="General">
                  <c:v>0.858737806680461</c:v>
                </c:pt>
                <c:pt idx="33" c:formatCode="General">
                  <c:v>0.391208995941753</c:v>
                </c:pt>
                <c:pt idx="36">
                  <c:v>1</c:v>
                </c:pt>
                <c:pt idx="37">
                  <c:v>0.65</c:v>
                </c:pt>
                <c:pt idx="38" c:formatCode="General">
                  <c:v>0.636792216169725</c:v>
                </c:pt>
                <c:pt idx="39" c:formatCode="General">
                  <c:v>0.400590365160607</c:v>
                </c:pt>
                <c:pt idx="42">
                  <c:v>1</c:v>
                </c:pt>
                <c:pt idx="43">
                  <c:v>0.69</c:v>
                </c:pt>
                <c:pt idx="44" c:formatCode="General">
                  <c:v>0.691891717624473</c:v>
                </c:pt>
                <c:pt idx="45" c:formatCode="General">
                  <c:v>0.269015906587712</c:v>
                </c:pt>
                <c:pt idx="47">
                  <c:v>1</c:v>
                </c:pt>
                <c:pt idx="48">
                  <c:v>0.67625</c:v>
                </c:pt>
                <c:pt idx="49" c:formatCode="0.0%">
                  <c:v>0.757565627286443</c:v>
                </c:pt>
                <c:pt idx="50">
                  <c:v>0.304475184678047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ROCache misses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multiLvlStrRef>
              <c:f>Sheet1!$D$10:$E$61</c:f>
              <c:multiLvlStrCache>
                <c:ptCount val="52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0,242434373</c:v>
                  </c:pt>
                  <c:pt idx="50">
                    <c:v> </c:v>
                  </c:pt>
                  <c:pt idx="51">
                    <c:v> </c:v>
                  </c:pt>
                </c:lvl>
                <c:lvl>
                  <c:pt idx="0">
                    <c:v>adi</c:v>
                  </c:pt>
                  <c:pt idx="4">
                    <c:v> </c:v>
                  </c:pt>
                  <c:pt idx="6">
                    <c:v>deriche</c:v>
                  </c:pt>
                  <c:pt idx="12">
                    <c:v>jacobi</c:v>
                  </c:pt>
                  <c:pt idx="18">
                    <c:v>mat_mult</c:v>
                  </c:pt>
                  <c:pt idx="24">
                    <c:v>max33</c:v>
                  </c:pt>
                  <c:pt idx="30">
                    <c:v>median33</c:v>
                  </c:pt>
                  <c:pt idx="36">
                    <c:v>rotate</c:v>
                  </c:pt>
                  <c:pt idx="42">
                    <c:v>wodcam</c:v>
                  </c:pt>
                  <c:pt idx="47">
                    <c:v>Average</c:v>
                  </c:pt>
                </c:lvl>
              </c:multiLvlStrCache>
            </c:multiLvlStrRef>
          </c:cat>
          <c:val>
            <c:numRef>
              <c:f>Sheet1!$G$10:$G$61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0.423523765680012</c:v>
                </c:pt>
                <c:pt idx="3">
                  <c:v>0.326569152614893</c:v>
                </c:pt>
                <c:pt idx="6">
                  <c:v>0</c:v>
                </c:pt>
                <c:pt idx="7">
                  <c:v>0</c:v>
                </c:pt>
                <c:pt idx="8">
                  <c:v>0.391836416184971</c:v>
                </c:pt>
                <c:pt idx="9">
                  <c:v>0.363487143129354</c:v>
                </c:pt>
                <c:pt idx="12">
                  <c:v>0</c:v>
                </c:pt>
                <c:pt idx="13">
                  <c:v>0</c:v>
                </c:pt>
                <c:pt idx="14">
                  <c:v>0.205814817718542</c:v>
                </c:pt>
                <c:pt idx="15">
                  <c:v>0.366393576722968</c:v>
                </c:pt>
                <c:pt idx="18">
                  <c:v>0</c:v>
                </c:pt>
                <c:pt idx="19">
                  <c:v>0</c:v>
                </c:pt>
                <c:pt idx="20">
                  <c:v>0.331268986898285</c:v>
                </c:pt>
                <c:pt idx="21">
                  <c:v>0.463757962731909</c:v>
                </c:pt>
                <c:pt idx="24">
                  <c:v>0</c:v>
                </c:pt>
                <c:pt idx="25">
                  <c:v>0</c:v>
                </c:pt>
                <c:pt idx="26">
                  <c:v>0.335349553981566</c:v>
                </c:pt>
                <c:pt idx="27">
                  <c:v>0.285222172449236</c:v>
                </c:pt>
                <c:pt idx="30">
                  <c:v>0</c:v>
                </c:pt>
                <c:pt idx="31">
                  <c:v>0</c:v>
                </c:pt>
                <c:pt idx="32">
                  <c:v>0.462397280520248</c:v>
                </c:pt>
                <c:pt idx="33">
                  <c:v>0.220437471690526</c:v>
                </c:pt>
                <c:pt idx="36">
                  <c:v>0</c:v>
                </c:pt>
                <c:pt idx="37">
                  <c:v>0</c:v>
                </c:pt>
                <c:pt idx="38">
                  <c:v>0.342888116399083</c:v>
                </c:pt>
                <c:pt idx="39">
                  <c:v>0.391245930710953</c:v>
                </c:pt>
                <c:pt idx="42">
                  <c:v>0</c:v>
                </c:pt>
                <c:pt idx="43">
                  <c:v>0</c:v>
                </c:pt>
                <c:pt idx="44">
                  <c:v>0.31084990212114</c:v>
                </c:pt>
                <c:pt idx="45">
                  <c:v>0.115674524552374</c:v>
                </c:pt>
                <c:pt idx="49" c:formatCode="0%">
                  <c:v>0.340057867689119</c:v>
                </c:pt>
                <c:pt idx="50">
                  <c:v>0.225924119956337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85458096"/>
        <c:axId val="146025617"/>
      </c:barChart>
      <c:catAx>
        <c:axId val="285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025617"/>
        <c:crosses val="autoZero"/>
        <c:auto val="1"/>
        <c:lblAlgn val="ctr"/>
        <c:lblOffset val="100"/>
        <c:tickMarkSkip val="1"/>
        <c:noMultiLvlLbl val="0"/>
      </c:catAx>
      <c:valAx>
        <c:axId val="1460256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Normalized Misses 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defTabSz="914400">
                  <a:defRPr sz="12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fr-FR" sz="1200" b="0" i="0" u="none" strike="noStrike" kern="1200" cap="none" normalizeH="0" baseline="0">
                    <a:solidFill>
                      <a:schemeClr val="bg2">
                        <a:lumMod val="1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at L1-level </a:t>
                </a:r>
                <a:endParaRPr lang="x-none" altLang="fr-FR" sz="1200" b="0" i="0" u="none" strike="noStrike" kern="1200" cap="none" normalizeH="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615885947046843"/>
          <c:y val="0.00619067271976888"/>
          <c:w val="0.162321792260692"/>
          <c:h val="0.1269087907552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fr-FR" sz="1200" kern="1200">
          <a:solidFill>
            <a:schemeClr val="bg2">
              <a:lumMod val="10000"/>
            </a:schemeClr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1144270</xdr:colOff>
      <xdr:row>29</xdr:row>
      <xdr:rowOff>57785</xdr:rowOff>
    </xdr:from>
    <xdr:to>
      <xdr:col>11</xdr:col>
      <xdr:colOff>610235</xdr:colOff>
      <xdr:row>57</xdr:row>
      <xdr:rowOff>94615</xdr:rowOff>
    </xdr:to>
    <xdr:graphicFrame>
      <xdr:nvGraphicFramePr>
        <xdr:cNvPr id="3" name="Chart 2"/>
        <xdr:cNvGraphicFramePr/>
      </xdr:nvGraphicFramePr>
      <xdr:xfrm>
        <a:off x="3735070" y="4753610"/>
        <a:ext cx="9410065" cy="4570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210185</xdr:colOff>
      <xdr:row>6</xdr:row>
      <xdr:rowOff>146050</xdr:rowOff>
    </xdr:from>
    <xdr:to>
      <xdr:col>12</xdr:col>
      <xdr:colOff>450215</xdr:colOff>
      <xdr:row>29</xdr:row>
      <xdr:rowOff>43180</xdr:rowOff>
    </xdr:to>
    <xdr:graphicFrame>
      <xdr:nvGraphicFramePr>
        <xdr:cNvPr id="2" name="Chart 1"/>
        <xdr:cNvGraphicFramePr/>
      </xdr:nvGraphicFramePr>
      <xdr:xfrm>
        <a:off x="8087360" y="1117600"/>
        <a:ext cx="6126480" cy="3621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19</xdr:row>
      <xdr:rowOff>63500</xdr:rowOff>
    </xdr:from>
    <xdr:to>
      <xdr:col>9</xdr:col>
      <xdr:colOff>482600</xdr:colOff>
      <xdr:row>36</xdr:row>
      <xdr:rowOff>53975</xdr:rowOff>
    </xdr:to>
    <xdr:graphicFrame>
      <xdr:nvGraphicFramePr>
        <xdr:cNvPr id="2" name="Chart 1"/>
        <xdr:cNvGraphicFramePr/>
      </xdr:nvGraphicFramePr>
      <xdr:xfrm>
        <a:off x="4864100" y="3216275"/>
        <a:ext cx="4676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172085</xdr:colOff>
      <xdr:row>3</xdr:row>
      <xdr:rowOff>31750</xdr:rowOff>
    </xdr:from>
    <xdr:to>
      <xdr:col>10</xdr:col>
      <xdr:colOff>735965</xdr:colOff>
      <xdr:row>21</xdr:row>
      <xdr:rowOff>81280</xdr:rowOff>
    </xdr:to>
    <xdr:graphicFrame>
      <xdr:nvGraphicFramePr>
        <xdr:cNvPr id="2" name="Chart 1"/>
        <xdr:cNvGraphicFramePr/>
      </xdr:nvGraphicFramePr>
      <xdr:xfrm>
        <a:off x="6696710" y="517525"/>
        <a:ext cx="6126480" cy="2964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247650</xdr:colOff>
      <xdr:row>53</xdr:row>
      <xdr:rowOff>51435</xdr:rowOff>
    </xdr:from>
    <xdr:to>
      <xdr:col>10</xdr:col>
      <xdr:colOff>399415</xdr:colOff>
      <xdr:row>81</xdr:row>
      <xdr:rowOff>88900</xdr:rowOff>
    </xdr:to>
    <xdr:graphicFrame>
      <xdr:nvGraphicFramePr>
        <xdr:cNvPr id="2" name="Chart 1"/>
        <xdr:cNvGraphicFramePr/>
      </xdr:nvGraphicFramePr>
      <xdr:xfrm>
        <a:off x="247650" y="8633460"/>
        <a:ext cx="15868015" cy="457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267335</xdr:colOff>
      <xdr:row>9</xdr:row>
      <xdr:rowOff>44450</xdr:rowOff>
    </xdr:from>
    <xdr:to>
      <xdr:col>18</xdr:col>
      <xdr:colOff>534670</xdr:colOff>
      <xdr:row>30</xdr:row>
      <xdr:rowOff>150495</xdr:rowOff>
    </xdr:to>
    <xdr:graphicFrame>
      <xdr:nvGraphicFramePr>
        <xdr:cNvPr id="2" name="Chart 1"/>
        <xdr:cNvGraphicFramePr/>
      </xdr:nvGraphicFramePr>
      <xdr:xfrm>
        <a:off x="8382635" y="1501775"/>
        <a:ext cx="9706610" cy="3506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635000</xdr:colOff>
      <xdr:row>9</xdr:row>
      <xdr:rowOff>42545</xdr:rowOff>
    </xdr:from>
    <xdr:to>
      <xdr:col>12</xdr:col>
      <xdr:colOff>556895</xdr:colOff>
      <xdr:row>12</xdr:row>
      <xdr:rowOff>132080</xdr:rowOff>
    </xdr:to>
    <xdr:sp>
      <xdr:nvSpPr>
        <xdr:cNvPr id="3" name="TextBox 2"/>
        <xdr:cNvSpPr txBox="1"/>
      </xdr:nvSpPr>
      <xdr:spPr>
        <a:xfrm>
          <a:off x="9940925" y="1499870"/>
          <a:ext cx="3141345" cy="575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fr-FR" sz="1400">
              <a:solidFill>
                <a:schemeClr val="bg2">
                  <a:lumMod val="10000"/>
                </a:schemeClr>
              </a:solidFill>
              <a:sym typeface="+mn-ea"/>
            </a:rPr>
            <a:t>1- MESI 32kB     3-Private RO Cache</a:t>
          </a:r>
          <a:endParaRPr lang="x-none" altLang="fr-FR" sz="1400">
            <a:solidFill>
              <a:schemeClr val="bg2">
                <a:lumMod val="10000"/>
              </a:schemeClr>
            </a:solidFill>
            <a:sym typeface="+mn-ea"/>
          </a:endParaRPr>
        </a:p>
        <a:p>
          <a:pPr algn="l"/>
          <a:r>
            <a:rPr lang="x-none" altLang="fr-FR" sz="1400">
              <a:solidFill>
                <a:schemeClr val="bg2">
                  <a:lumMod val="10000"/>
                </a:schemeClr>
              </a:solidFill>
              <a:sym typeface="+mn-ea"/>
            </a:rPr>
            <a:t>2- MESI 64kB     4-Shared RO Cache</a:t>
          </a:r>
          <a:endParaRPr lang="x-none" altLang="fr-FR" sz="1400">
            <a:solidFill>
              <a:schemeClr val="bg2">
                <a:lumMod val="10000"/>
              </a:schemeClr>
            </a:solidFill>
            <a:sym typeface="+mn-e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267335</xdr:colOff>
      <xdr:row>9</xdr:row>
      <xdr:rowOff>44450</xdr:rowOff>
    </xdr:from>
    <xdr:to>
      <xdr:col>18</xdr:col>
      <xdr:colOff>534670</xdr:colOff>
      <xdr:row>30</xdr:row>
      <xdr:rowOff>150495</xdr:rowOff>
    </xdr:to>
    <xdr:graphicFrame>
      <xdr:nvGraphicFramePr>
        <xdr:cNvPr id="2" name="Chart 1"/>
        <xdr:cNvGraphicFramePr/>
      </xdr:nvGraphicFramePr>
      <xdr:xfrm>
        <a:off x="8382635" y="1501775"/>
        <a:ext cx="9706610" cy="3506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635000</xdr:colOff>
      <xdr:row>9</xdr:row>
      <xdr:rowOff>42545</xdr:rowOff>
    </xdr:from>
    <xdr:to>
      <xdr:col>12</xdr:col>
      <xdr:colOff>556895</xdr:colOff>
      <xdr:row>12</xdr:row>
      <xdr:rowOff>132080</xdr:rowOff>
    </xdr:to>
    <xdr:sp>
      <xdr:nvSpPr>
        <xdr:cNvPr id="3" name="TextBox 2"/>
        <xdr:cNvSpPr txBox="1"/>
      </xdr:nvSpPr>
      <xdr:spPr>
        <a:xfrm>
          <a:off x="9940925" y="1499870"/>
          <a:ext cx="3141345" cy="575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fr-F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fr-FR" sz="1400">
              <a:solidFill>
                <a:schemeClr val="bg2">
                  <a:lumMod val="10000"/>
                </a:schemeClr>
              </a:solidFill>
              <a:sym typeface="+mn-ea"/>
            </a:rPr>
            <a:t>1- MESI 32kB     3-Private RO Cache</a:t>
          </a:r>
          <a:endParaRPr lang="x-none" altLang="fr-FR" sz="1400">
            <a:solidFill>
              <a:schemeClr val="bg2">
                <a:lumMod val="10000"/>
              </a:schemeClr>
            </a:solidFill>
            <a:sym typeface="+mn-ea"/>
          </a:endParaRPr>
        </a:p>
        <a:p>
          <a:pPr algn="l"/>
          <a:r>
            <a:rPr lang="x-none" altLang="fr-FR" sz="1400">
              <a:solidFill>
                <a:schemeClr val="bg2">
                  <a:lumMod val="10000"/>
                </a:schemeClr>
              </a:solidFill>
              <a:sym typeface="+mn-ea"/>
            </a:rPr>
            <a:t>2- MESI 64kB     4-Shared RO Cache</a:t>
          </a:r>
          <a:endParaRPr lang="x-none" altLang="fr-FR" sz="1400">
            <a:solidFill>
              <a:schemeClr val="bg2">
                <a:lumMod val="10000"/>
              </a:schemeClr>
            </a:solidFill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H40"/>
  <sheetViews>
    <sheetView zoomScale="85" zoomScaleNormal="85" workbookViewId="0">
      <selection activeCell="G18" sqref="G18:G27"/>
    </sheetView>
  </sheetViews>
  <sheetFormatPr defaultColWidth="8.8" defaultRowHeight="12.75" outlineLevelCol="7"/>
  <cols>
    <col min="1" max="1" width="11.8" customWidth="1"/>
    <col min="2" max="3" width="15.4" customWidth="1"/>
    <col min="4" max="5" width="12.9" customWidth="1"/>
    <col min="6" max="6" width="14" customWidth="1"/>
    <col min="7" max="7" width="12.5"/>
    <col min="8" max="8" width="9.3"/>
    <col min="10" max="11" width="9.3"/>
  </cols>
  <sheetData>
    <row r="4" spans="1:1">
      <c r="A4" t="s">
        <v>0</v>
      </c>
    </row>
    <row r="6" spans="2:8">
      <c r="B6" t="s">
        <v>1</v>
      </c>
      <c r="C6" t="s">
        <v>2</v>
      </c>
      <c r="D6" s="3" t="s">
        <v>3</v>
      </c>
      <c r="E6" s="3" t="s">
        <v>4</v>
      </c>
      <c r="F6" t="s">
        <v>5</v>
      </c>
      <c r="G6" s="3" t="s">
        <v>6</v>
      </c>
      <c r="H6" s="3" t="s">
        <v>7</v>
      </c>
    </row>
    <row r="7" spans="1:8">
      <c r="A7" s="3" t="s">
        <v>8</v>
      </c>
      <c r="B7" s="3">
        <v>10980540</v>
      </c>
      <c r="C7">
        <f>B7*H7</f>
        <v>7137351</v>
      </c>
      <c r="D7" s="3">
        <v>13304029</v>
      </c>
      <c r="E7" s="3">
        <v>13287199</v>
      </c>
      <c r="F7" s="12">
        <v>8204323.44634</v>
      </c>
      <c r="G7" s="3">
        <v>5424018</v>
      </c>
      <c r="H7" s="3">
        <v>0.65</v>
      </c>
    </row>
    <row r="8" spans="1:8">
      <c r="A8" s="3" t="s">
        <v>9</v>
      </c>
      <c r="B8" s="3">
        <v>415200</v>
      </c>
      <c r="C8">
        <f t="shared" ref="C8:C14" si="0">B8*H8</f>
        <v>265728</v>
      </c>
      <c r="D8" s="3">
        <v>413762</v>
      </c>
      <c r="E8" s="3">
        <v>451918</v>
      </c>
      <c r="F8" s="12">
        <v>426364.4423246</v>
      </c>
      <c r="G8" s="3">
        <v>253668</v>
      </c>
      <c r="H8" s="3">
        <v>0.64</v>
      </c>
    </row>
    <row r="9" spans="1:8">
      <c r="A9" s="3" t="s">
        <v>10</v>
      </c>
      <c r="B9" s="3">
        <v>88040</v>
      </c>
      <c r="C9">
        <f t="shared" si="0"/>
        <v>65149.6</v>
      </c>
      <c r="D9" s="3">
        <v>88040</v>
      </c>
      <c r="E9" s="3">
        <v>87744</v>
      </c>
      <c r="F9" s="3">
        <v>91040</v>
      </c>
      <c r="G9" s="3">
        <v>53701</v>
      </c>
      <c r="H9" s="3">
        <v>0.74</v>
      </c>
    </row>
    <row r="10" spans="1:8">
      <c r="A10" s="3" t="s">
        <v>11</v>
      </c>
      <c r="B10" s="3">
        <v>7121358</v>
      </c>
      <c r="C10">
        <f t="shared" si="0"/>
        <v>4628882.7</v>
      </c>
      <c r="D10" s="3">
        <v>6585258</v>
      </c>
      <c r="E10" s="3">
        <v>6740243</v>
      </c>
      <c r="F10" s="12">
        <v>4745112.24150168</v>
      </c>
      <c r="G10" s="3">
        <v>3958679</v>
      </c>
      <c r="H10" s="3">
        <v>0.65</v>
      </c>
    </row>
    <row r="11" spans="1:8">
      <c r="A11" s="3" t="s">
        <v>12</v>
      </c>
      <c r="B11" s="3">
        <v>33743</v>
      </c>
      <c r="C11">
        <f t="shared" si="0"/>
        <v>26319.54</v>
      </c>
      <c r="D11" s="3">
        <v>33777</v>
      </c>
      <c r="E11" s="3">
        <v>51435</v>
      </c>
      <c r="F11" s="12">
        <v>81310.0792645</v>
      </c>
      <c r="G11" s="3">
        <v>17197</v>
      </c>
      <c r="H11" s="3">
        <v>0.78</v>
      </c>
    </row>
    <row r="12" spans="1:8">
      <c r="A12" s="3" t="s">
        <v>13</v>
      </c>
      <c r="B12" s="3">
        <v>33830</v>
      </c>
      <c r="C12">
        <f t="shared" si="0"/>
        <v>21989.5</v>
      </c>
      <c r="D12" s="3">
        <v>33931</v>
      </c>
      <c r="E12" s="3">
        <v>44694</v>
      </c>
      <c r="F12" s="12">
        <v>124089.9747878</v>
      </c>
      <c r="G12" s="3">
        <v>17309</v>
      </c>
      <c r="H12" s="3">
        <v>0.65</v>
      </c>
    </row>
    <row r="13" spans="1:8">
      <c r="A13" s="3" t="s">
        <v>14</v>
      </c>
      <c r="B13" s="3">
        <v>55808</v>
      </c>
      <c r="C13">
        <f t="shared" si="0"/>
        <v>36275.2</v>
      </c>
      <c r="D13" s="3">
        <v>61231</v>
      </c>
      <c r="E13" s="3">
        <v>54674</v>
      </c>
      <c r="F13" s="12">
        <v>91775.03218453</v>
      </c>
      <c r="G13" s="3">
        <v>38610</v>
      </c>
      <c r="H13" s="3">
        <v>0.65</v>
      </c>
    </row>
    <row r="14" spans="1:8">
      <c r="A14" s="3" t="s">
        <v>15</v>
      </c>
      <c r="B14" s="3">
        <v>13443148</v>
      </c>
      <c r="C14">
        <f t="shared" si="0"/>
        <v>9275772.12</v>
      </c>
      <c r="D14" s="3">
        <v>13521359</v>
      </c>
      <c r="E14" s="3">
        <v>13480004</v>
      </c>
      <c r="F14" s="12">
        <v>6149061.8047158</v>
      </c>
      <c r="G14" s="3">
        <v>1138506</v>
      </c>
      <c r="H14" s="3">
        <v>0.69</v>
      </c>
    </row>
    <row r="15" spans="2:8">
      <c r="B15" s="3"/>
      <c r="D15" s="3"/>
      <c r="E15" s="3"/>
      <c r="H15" s="3">
        <f>AVERAGE(H7:H14)</f>
        <v>0.68125</v>
      </c>
    </row>
    <row r="16" spans="6:8">
      <c r="F16" s="3"/>
      <c r="G16" s="3"/>
      <c r="H16" s="3"/>
    </row>
    <row r="17" spans="6:8">
      <c r="F17" s="3"/>
      <c r="G17" s="3"/>
      <c r="H17" s="3"/>
    </row>
    <row r="18" spans="2:8">
      <c r="B18" t="s">
        <v>16</v>
      </c>
      <c r="C18" t="s">
        <v>17</v>
      </c>
      <c r="D18" s="3" t="s">
        <v>3</v>
      </c>
      <c r="E18" s="3" t="s">
        <v>4</v>
      </c>
      <c r="F18" t="s">
        <v>5</v>
      </c>
      <c r="G18" s="3" t="s">
        <v>6</v>
      </c>
      <c r="H18" s="3"/>
    </row>
    <row r="19" spans="1:8">
      <c r="A19" s="3" t="s">
        <v>8</v>
      </c>
      <c r="B19">
        <f>B7/$B7</f>
        <v>1</v>
      </c>
      <c r="C19" s="2">
        <f>C7/$B7</f>
        <v>0.65</v>
      </c>
      <c r="D19" s="2">
        <f>D7/$B7</f>
        <v>1.21160061344888</v>
      </c>
      <c r="E19" s="2">
        <f>E7/$B7</f>
        <v>1.21006790194289</v>
      </c>
      <c r="F19" s="2">
        <f>F7/$B7</f>
        <v>0.747169396618017</v>
      </c>
      <c r="G19" s="2">
        <f>G7/$B7</f>
        <v>0.493966416952172</v>
      </c>
      <c r="H19" s="3"/>
    </row>
    <row r="20" spans="1:8">
      <c r="A20" s="3" t="s">
        <v>9</v>
      </c>
      <c r="B20">
        <f t="shared" ref="B20:B26" si="1">B8/$B8</f>
        <v>1</v>
      </c>
      <c r="C20" s="2">
        <f t="shared" ref="C20:C26" si="2">C8/$B8</f>
        <v>0.64</v>
      </c>
      <c r="D20" s="2">
        <f t="shared" ref="D20:D27" si="3">D8/$B8</f>
        <v>0.996536608863199</v>
      </c>
      <c r="E20" s="2">
        <f t="shared" ref="E20:E27" si="4">E8/$B8</f>
        <v>1.0884344894027</v>
      </c>
      <c r="F20" s="2">
        <f t="shared" ref="F20:F27" si="5">F8/$B8</f>
        <v>1.02688931195713</v>
      </c>
      <c r="G20" s="2">
        <f t="shared" ref="G20:G27" si="6">G8/$B8</f>
        <v>0.610953757225434</v>
      </c>
      <c r="H20" s="3"/>
    </row>
    <row r="21" spans="1:8">
      <c r="A21" s="3" t="s">
        <v>10</v>
      </c>
      <c r="B21">
        <f t="shared" si="1"/>
        <v>1</v>
      </c>
      <c r="C21" s="2">
        <f t="shared" si="2"/>
        <v>0.74</v>
      </c>
      <c r="D21" s="2">
        <f t="shared" si="3"/>
        <v>1</v>
      </c>
      <c r="E21" s="2">
        <f t="shared" si="4"/>
        <v>0.996637891867333</v>
      </c>
      <c r="F21" s="2">
        <f t="shared" si="5"/>
        <v>1.03407542026352</v>
      </c>
      <c r="G21" s="2">
        <f t="shared" si="6"/>
        <v>0.609961381190368</v>
      </c>
      <c r="H21" s="3"/>
    </row>
    <row r="22" spans="1:8">
      <c r="A22" s="3" t="s">
        <v>18</v>
      </c>
      <c r="B22">
        <f t="shared" si="1"/>
        <v>1</v>
      </c>
      <c r="C22" s="2">
        <f t="shared" si="2"/>
        <v>0.65</v>
      </c>
      <c r="D22" s="2">
        <f t="shared" si="3"/>
        <v>0.924719414471229</v>
      </c>
      <c r="E22" s="2">
        <f t="shared" si="4"/>
        <v>0.946482819709387</v>
      </c>
      <c r="F22" s="2">
        <f t="shared" si="5"/>
        <v>0.666321260846833</v>
      </c>
      <c r="G22" s="2">
        <f t="shared" si="6"/>
        <v>0.55588821682606</v>
      </c>
      <c r="H22" s="3"/>
    </row>
    <row r="23" spans="1:8">
      <c r="A23" s="3" t="s">
        <v>12</v>
      </c>
      <c r="B23">
        <f t="shared" si="1"/>
        <v>1</v>
      </c>
      <c r="C23" s="2">
        <f t="shared" si="2"/>
        <v>0.78</v>
      </c>
      <c r="D23" s="2">
        <f t="shared" si="3"/>
        <v>1.00100761639451</v>
      </c>
      <c r="E23" s="2">
        <f t="shared" si="4"/>
        <v>1.52431615446167</v>
      </c>
      <c r="F23" s="5">
        <v>1.31</v>
      </c>
      <c r="G23" s="2">
        <f t="shared" si="6"/>
        <v>0.509646445188632</v>
      </c>
      <c r="H23" s="3"/>
    </row>
    <row r="24" spans="1:8">
      <c r="A24" s="3" t="s">
        <v>13</v>
      </c>
      <c r="B24">
        <f t="shared" si="1"/>
        <v>1</v>
      </c>
      <c r="C24" s="2">
        <f t="shared" si="2"/>
        <v>0.65</v>
      </c>
      <c r="D24" s="2">
        <f t="shared" si="3"/>
        <v>1.00298551581437</v>
      </c>
      <c r="E24" s="2">
        <f t="shared" si="4"/>
        <v>1.32113508720071</v>
      </c>
      <c r="F24" s="5">
        <v>1.52</v>
      </c>
      <c r="G24" s="2">
        <f t="shared" si="6"/>
        <v>0.511646467632279</v>
      </c>
      <c r="H24" s="3"/>
    </row>
    <row r="25" spans="1:8">
      <c r="A25" s="3" t="s">
        <v>14</v>
      </c>
      <c r="B25">
        <f t="shared" si="1"/>
        <v>1</v>
      </c>
      <c r="C25" s="2">
        <f t="shared" si="2"/>
        <v>0.65</v>
      </c>
      <c r="D25" s="2">
        <f t="shared" si="3"/>
        <v>1.0971724483945</v>
      </c>
      <c r="E25" s="2">
        <f t="shared" si="4"/>
        <v>0.979680332568807</v>
      </c>
      <c r="F25" s="5">
        <v>1.25</v>
      </c>
      <c r="G25" s="2">
        <f t="shared" si="6"/>
        <v>0.69183629587156</v>
      </c>
      <c r="H25" s="3"/>
    </row>
    <row r="26" spans="1:8">
      <c r="A26" s="3" t="s">
        <v>15</v>
      </c>
      <c r="B26">
        <f t="shared" si="1"/>
        <v>1</v>
      </c>
      <c r="C26" s="2">
        <f t="shared" si="2"/>
        <v>0.69</v>
      </c>
      <c r="D26" s="2">
        <f t="shared" si="3"/>
        <v>1.00581790812688</v>
      </c>
      <c r="E26" s="2">
        <f t="shared" si="4"/>
        <v>1.00274161974561</v>
      </c>
      <c r="F26" s="2">
        <f t="shared" si="5"/>
        <v>0.457412341567302</v>
      </c>
      <c r="G26" s="2">
        <f t="shared" si="6"/>
        <v>0.0846904311400871</v>
      </c>
      <c r="H26" s="3"/>
    </row>
    <row r="27" spans="1:8">
      <c r="A27" t="s">
        <v>19</v>
      </c>
      <c r="B27" s="2">
        <f t="shared" ref="B27:G27" si="7">AVERAGE(B19:B26)</f>
        <v>1</v>
      </c>
      <c r="C27" s="2">
        <f t="shared" si="7"/>
        <v>0.68125</v>
      </c>
      <c r="D27" s="2">
        <f t="shared" si="7"/>
        <v>1.02998001568919</v>
      </c>
      <c r="E27" s="2">
        <f t="shared" si="7"/>
        <v>1.13368703711239</v>
      </c>
      <c r="F27" s="2">
        <f t="shared" si="7"/>
        <v>1.0014834664066</v>
      </c>
      <c r="G27" s="2">
        <f t="shared" si="7"/>
        <v>0.508573676503324</v>
      </c>
      <c r="H27" s="3"/>
    </row>
    <row r="28" spans="6:8">
      <c r="F28" s="3"/>
      <c r="G28" s="11"/>
      <c r="H28" s="3"/>
    </row>
    <row r="29" spans="6:8">
      <c r="F29" s="3"/>
      <c r="G29" s="3"/>
      <c r="H29" s="3"/>
    </row>
    <row r="30" spans="6:8">
      <c r="F30" s="3"/>
      <c r="G30" s="3"/>
      <c r="H30" s="3"/>
    </row>
    <row r="31" spans="6:8">
      <c r="F31" s="3"/>
      <c r="G31" s="3"/>
      <c r="H31" s="3"/>
    </row>
    <row r="32" spans="6:8">
      <c r="F32" s="3"/>
      <c r="G32" s="11"/>
      <c r="H32" s="3"/>
    </row>
    <row r="33" spans="6:8">
      <c r="F33" s="3"/>
      <c r="G33" s="11"/>
      <c r="H33" s="3"/>
    </row>
    <row r="34" spans="6:8">
      <c r="F34" s="3"/>
      <c r="G34" s="11"/>
      <c r="H34" s="3"/>
    </row>
    <row r="35" spans="6:8">
      <c r="F35" s="3"/>
      <c r="G35" s="11"/>
      <c r="H35" s="3"/>
    </row>
    <row r="36" spans="6:8">
      <c r="F36" s="3"/>
      <c r="G36" s="11"/>
      <c r="H36" s="3"/>
    </row>
    <row r="37" spans="6:8">
      <c r="F37" s="3"/>
      <c r="G37" s="11"/>
      <c r="H37" s="3"/>
    </row>
    <row r="38" spans="6:8">
      <c r="F38" s="3"/>
      <c r="G38" s="11"/>
      <c r="H38" s="3"/>
    </row>
    <row r="39" spans="6:8">
      <c r="F39" s="3"/>
      <c r="G39" s="11"/>
      <c r="H39" s="3"/>
    </row>
    <row r="40" spans="6:8">
      <c r="F40" s="3"/>
      <c r="G40" s="11"/>
      <c r="H40" s="3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27"/>
  <sheetViews>
    <sheetView workbookViewId="0">
      <selection activeCell="F28" sqref="F28"/>
    </sheetView>
  </sheetViews>
  <sheetFormatPr defaultColWidth="8.8" defaultRowHeight="12.75" outlineLevelCol="7"/>
  <cols>
    <col min="2" max="3" width="9.3" customWidth="1"/>
    <col min="4" max="4" width="12.9" customWidth="1"/>
    <col min="5" max="5" width="14" customWidth="1"/>
    <col min="6" max="7" width="14.2" customWidth="1"/>
    <col min="10" max="10" width="26.6" customWidth="1"/>
  </cols>
  <sheetData>
    <row r="2" spans="2:7">
      <c r="B2" t="s">
        <v>16</v>
      </c>
      <c r="C2" t="s">
        <v>17</v>
      </c>
      <c r="D2" s="3" t="s">
        <v>3</v>
      </c>
      <c r="E2" s="3" t="s">
        <v>4</v>
      </c>
      <c r="F2" t="s">
        <v>5</v>
      </c>
      <c r="G2" s="3" t="s">
        <v>6</v>
      </c>
    </row>
    <row r="3" spans="1:7">
      <c r="A3" s="3" t="s">
        <v>8</v>
      </c>
      <c r="B3" s="12">
        <v>0.00717404</v>
      </c>
      <c r="C3">
        <v>0.00983765</v>
      </c>
      <c r="D3" s="12">
        <v>0.00700271</v>
      </c>
      <c r="E3" s="12">
        <v>0.00714592</v>
      </c>
      <c r="F3" s="12">
        <v>0.00466626</v>
      </c>
      <c r="G3" s="12">
        <v>0.00467676</v>
      </c>
    </row>
    <row r="4" spans="1:7">
      <c r="A4" s="3" t="s">
        <v>9</v>
      </c>
      <c r="B4" s="12">
        <v>0.0029152</v>
      </c>
      <c r="C4">
        <v>0.00305676</v>
      </c>
      <c r="D4" s="12">
        <v>0.00265502</v>
      </c>
      <c r="E4" s="12">
        <v>0.00274229</v>
      </c>
      <c r="F4" s="12">
        <v>0.0022165</v>
      </c>
      <c r="G4" s="12">
        <v>0.00243101</v>
      </c>
    </row>
    <row r="5" spans="1:7">
      <c r="A5" s="3" t="s">
        <v>10</v>
      </c>
      <c r="B5" s="12">
        <v>0.00029</v>
      </c>
      <c r="C5">
        <v>0.000303133</v>
      </c>
      <c r="D5" s="12">
        <v>0.00028007</v>
      </c>
      <c r="E5" s="12">
        <v>0.000284578</v>
      </c>
      <c r="F5" s="12">
        <v>0.000251277</v>
      </c>
      <c r="G5" s="12">
        <v>0.000256777</v>
      </c>
    </row>
    <row r="6" spans="1:7">
      <c r="A6" s="3" t="s">
        <v>11</v>
      </c>
      <c r="B6" s="12">
        <v>0.033292</v>
      </c>
      <c r="C6">
        <v>0.0324335</v>
      </c>
      <c r="D6" s="12">
        <v>0.0294439</v>
      </c>
      <c r="E6" s="12">
        <v>0.0303475</v>
      </c>
      <c r="F6" s="12">
        <v>0.0226925</v>
      </c>
      <c r="G6" s="12">
        <v>0.0226925</v>
      </c>
    </row>
    <row r="7" spans="1:7">
      <c r="A7" s="3" t="s">
        <v>12</v>
      </c>
      <c r="B7" s="12">
        <v>0.000293419</v>
      </c>
      <c r="C7">
        <v>0.000264625</v>
      </c>
      <c r="D7" s="12">
        <v>0.000228156</v>
      </c>
      <c r="E7" s="12">
        <v>0.000261607</v>
      </c>
      <c r="F7" s="12">
        <v>0.000263743</v>
      </c>
      <c r="G7" s="12">
        <v>0.00028743</v>
      </c>
    </row>
    <row r="8" spans="1:7">
      <c r="A8" s="3" t="s">
        <v>13</v>
      </c>
      <c r="B8" s="12">
        <v>0.000803118</v>
      </c>
      <c r="C8">
        <v>0.000918815</v>
      </c>
      <c r="D8" s="12">
        <v>0.000737979</v>
      </c>
      <c r="E8" s="12">
        <v>0.000762576</v>
      </c>
      <c r="F8" s="12">
        <v>0.000647851</v>
      </c>
      <c r="G8" s="12">
        <v>0.000761073</v>
      </c>
    </row>
    <row r="9" spans="1:7">
      <c r="A9" s="3" t="s">
        <v>14</v>
      </c>
      <c r="B9" s="12">
        <v>0.000792808</v>
      </c>
      <c r="C9">
        <v>0.000929045</v>
      </c>
      <c r="D9" s="12">
        <v>0.000765218</v>
      </c>
      <c r="E9" s="12">
        <v>0.000770207</v>
      </c>
      <c r="F9" s="12">
        <v>0.000723047</v>
      </c>
      <c r="G9" s="12">
        <v>0.000715592</v>
      </c>
    </row>
    <row r="10" spans="1:7">
      <c r="A10" s="3" t="s">
        <v>15</v>
      </c>
      <c r="B10" s="12">
        <v>0.0306118</v>
      </c>
      <c r="C10">
        <v>0.0321532</v>
      </c>
      <c r="D10" s="12">
        <v>0.0286429</v>
      </c>
      <c r="E10" s="12">
        <v>0.0291099</v>
      </c>
      <c r="F10" s="12">
        <v>0.0237106</v>
      </c>
      <c r="G10" s="12">
        <v>0.0237239</v>
      </c>
    </row>
    <row r="11" spans="1:2">
      <c r="A11" s="3" t="s">
        <v>19</v>
      </c>
      <c r="B11" s="3"/>
    </row>
    <row r="13" spans="3:8">
      <c r="C13" s="3"/>
      <c r="D13" s="3"/>
      <c r="E13" s="3"/>
      <c r="F13" s="3"/>
      <c r="G13" s="3"/>
      <c r="H13" s="3"/>
    </row>
    <row r="17" spans="2:7">
      <c r="B17" t="s">
        <v>16</v>
      </c>
      <c r="C17" t="s">
        <v>17</v>
      </c>
      <c r="D17" s="3" t="s">
        <v>3</v>
      </c>
      <c r="E17" s="3" t="s">
        <v>4</v>
      </c>
      <c r="F17" t="s">
        <v>5</v>
      </c>
      <c r="G17" s="3" t="s">
        <v>6</v>
      </c>
    </row>
    <row r="18" spans="1:7">
      <c r="A18" s="3" t="s">
        <v>8</v>
      </c>
      <c r="B18" s="2">
        <f>B3/$B3</f>
        <v>1</v>
      </c>
      <c r="C18" s="2">
        <f>C3/$B3</f>
        <v>1.37128452029819</v>
      </c>
      <c r="D18" s="2">
        <f>D3/$B3</f>
        <v>0.976118059001623</v>
      </c>
      <c r="E18" s="2">
        <f>E3/$B3</f>
        <v>0.996080311790846</v>
      </c>
      <c r="F18" s="2">
        <f>F3/$B3</f>
        <v>0.650436852875089</v>
      </c>
      <c r="G18" s="2">
        <f>G3/$B3</f>
        <v>0.651900463337255</v>
      </c>
    </row>
    <row r="19" spans="1:7">
      <c r="A19" s="3" t="s">
        <v>9</v>
      </c>
      <c r="B19" s="2">
        <f t="shared" ref="B19:B26" si="0">B4/$B4</f>
        <v>1</v>
      </c>
      <c r="C19" s="2">
        <f t="shared" ref="C19:C26" si="1">C4/$B4</f>
        <v>1.04855927552141</v>
      </c>
      <c r="D19" s="2">
        <f t="shared" ref="D19:D26" si="2">D4/$B4</f>
        <v>0.91075054884742</v>
      </c>
      <c r="E19" s="2">
        <f t="shared" ref="E19:E26" si="3">E4/$B4</f>
        <v>0.940686745334797</v>
      </c>
      <c r="F19" s="2">
        <f t="shared" ref="F19:F26" si="4">F4/$B4</f>
        <v>0.760325192096597</v>
      </c>
      <c r="G19" s="2">
        <f t="shared" ref="G19:G26" si="5">G4/$B4</f>
        <v>0.833908479692645</v>
      </c>
    </row>
    <row r="20" spans="1:7">
      <c r="A20" s="3" t="s">
        <v>10</v>
      </c>
      <c r="B20" s="2">
        <f t="shared" si="0"/>
        <v>1</v>
      </c>
      <c r="C20" s="2">
        <f t="shared" si="1"/>
        <v>1.04528620689655</v>
      </c>
      <c r="D20" s="2">
        <f t="shared" si="2"/>
        <v>0.965758620689655</v>
      </c>
      <c r="E20" s="2">
        <f t="shared" si="3"/>
        <v>0.981303448275862</v>
      </c>
      <c r="F20" s="2">
        <f t="shared" si="4"/>
        <v>0.866472413793103</v>
      </c>
      <c r="G20" s="2">
        <f t="shared" si="5"/>
        <v>0.885437931034483</v>
      </c>
    </row>
    <row r="21" spans="1:7">
      <c r="A21" s="3" t="s">
        <v>18</v>
      </c>
      <c r="B21" s="2">
        <f t="shared" si="0"/>
        <v>1</v>
      </c>
      <c r="C21" s="2">
        <f t="shared" si="1"/>
        <v>0.974213024149946</v>
      </c>
      <c r="D21" s="2">
        <f t="shared" si="2"/>
        <v>0.884413672954463</v>
      </c>
      <c r="E21" s="2">
        <f t="shared" si="3"/>
        <v>0.911555328607473</v>
      </c>
      <c r="F21" s="2">
        <f t="shared" si="4"/>
        <v>0.681620209059233</v>
      </c>
      <c r="G21" s="2">
        <f t="shared" si="5"/>
        <v>0.681620209059233</v>
      </c>
    </row>
    <row r="22" spans="1:7">
      <c r="A22" s="3" t="s">
        <v>12</v>
      </c>
      <c r="B22" s="2">
        <f t="shared" si="0"/>
        <v>1</v>
      </c>
      <c r="C22" s="2">
        <f t="shared" si="1"/>
        <v>0.901867295573906</v>
      </c>
      <c r="D22" s="2">
        <f t="shared" si="2"/>
        <v>0.777577457492528</v>
      </c>
      <c r="E22" s="2">
        <f t="shared" si="3"/>
        <v>0.891581663082486</v>
      </c>
      <c r="F22" s="2">
        <f t="shared" si="4"/>
        <v>0.898861355263292</v>
      </c>
      <c r="G22" s="2">
        <f t="shared" si="5"/>
        <v>0.979588915509902</v>
      </c>
    </row>
    <row r="23" spans="1:7">
      <c r="A23" s="3" t="s">
        <v>13</v>
      </c>
      <c r="B23" s="2">
        <f t="shared" si="0"/>
        <v>1</v>
      </c>
      <c r="C23" s="2">
        <f t="shared" si="1"/>
        <v>1.14405977701907</v>
      </c>
      <c r="D23" s="2">
        <f t="shared" si="2"/>
        <v>0.918892366999619</v>
      </c>
      <c r="E23" s="2">
        <f t="shared" si="3"/>
        <v>0.949519248728082</v>
      </c>
      <c r="F23" s="2">
        <f t="shared" si="4"/>
        <v>0.806669754631324</v>
      </c>
      <c r="G23" s="2">
        <f t="shared" si="5"/>
        <v>0.947647792727843</v>
      </c>
    </row>
    <row r="24" spans="1:7">
      <c r="A24" s="3" t="s">
        <v>14</v>
      </c>
      <c r="B24" s="2">
        <f t="shared" si="0"/>
        <v>1</v>
      </c>
      <c r="C24" s="2">
        <f t="shared" si="1"/>
        <v>1.17184110150251</v>
      </c>
      <c r="D24" s="2">
        <f t="shared" si="2"/>
        <v>0.965199644806813</v>
      </c>
      <c r="E24" s="2">
        <f t="shared" si="3"/>
        <v>0.971492467280855</v>
      </c>
      <c r="F24" s="2">
        <f t="shared" si="4"/>
        <v>0.912007699215951</v>
      </c>
      <c r="G24" s="2">
        <f t="shared" si="5"/>
        <v>0.902604413678974</v>
      </c>
    </row>
    <row r="25" spans="1:7">
      <c r="A25" s="3" t="s">
        <v>15</v>
      </c>
      <c r="B25" s="2">
        <f t="shared" si="0"/>
        <v>1</v>
      </c>
      <c r="C25" s="2">
        <f t="shared" si="1"/>
        <v>1.05035313179885</v>
      </c>
      <c r="D25" s="2">
        <f t="shared" si="2"/>
        <v>0.935681665240201</v>
      </c>
      <c r="E25" s="2">
        <f t="shared" si="3"/>
        <v>0.950937220287602</v>
      </c>
      <c r="F25" s="2">
        <f t="shared" si="4"/>
        <v>0.774557523569342</v>
      </c>
      <c r="G25" s="2">
        <f t="shared" si="5"/>
        <v>0.77499199655035</v>
      </c>
    </row>
    <row r="26" spans="1:7">
      <c r="A26" s="3" t="s">
        <v>19</v>
      </c>
      <c r="B26" s="2">
        <f t="shared" ref="B26:G26" si="6">AVERAGE(B18:B25)</f>
        <v>1</v>
      </c>
      <c r="C26" s="2">
        <f t="shared" si="6"/>
        <v>1.08843304159505</v>
      </c>
      <c r="D26" s="2">
        <f t="shared" si="6"/>
        <v>0.91679900450404</v>
      </c>
      <c r="E26" s="2">
        <f t="shared" si="6"/>
        <v>0.9491445541735</v>
      </c>
      <c r="F26" s="2">
        <f t="shared" si="6"/>
        <v>0.793868875062992</v>
      </c>
      <c r="G26" s="2">
        <f t="shared" si="6"/>
        <v>0.832212525198836</v>
      </c>
    </row>
    <row r="27" spans="6:6">
      <c r="F27">
        <f>1-F26</f>
        <v>0.206131124937008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2.7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I13"/>
  <sheetViews>
    <sheetView workbookViewId="0">
      <selection activeCell="D21" sqref="D21"/>
    </sheetView>
  </sheetViews>
  <sheetFormatPr defaultColWidth="8.8" defaultRowHeight="12.75"/>
  <cols>
    <col min="1" max="1" width="11.5" customWidth="1"/>
    <col min="2" max="2" width="14.7" customWidth="1"/>
    <col min="3" max="3" width="15" customWidth="1"/>
    <col min="6" max="6" width="9.9"/>
  </cols>
  <sheetData>
    <row r="5" spans="2:6">
      <c r="B5" t="s">
        <v>20</v>
      </c>
      <c r="C5" t="s">
        <v>21</v>
      </c>
      <c r="E5" s="1" t="s">
        <v>20</v>
      </c>
      <c r="F5" s="1" t="s">
        <v>21</v>
      </c>
    </row>
    <row r="6" ht="13.5" spans="1:9">
      <c r="A6" s="3" t="s">
        <v>8</v>
      </c>
      <c r="B6" s="13">
        <v>92.1626</v>
      </c>
      <c r="C6">
        <v>75.32</v>
      </c>
      <c r="E6">
        <v>1</v>
      </c>
      <c r="F6" s="14">
        <f>C6/B6</f>
        <v>0.817251249422217</v>
      </c>
      <c r="G6" s="14"/>
      <c r="H6" s="14"/>
      <c r="I6" s="14"/>
    </row>
    <row r="7" ht="13.5" spans="1:9">
      <c r="A7" s="3" t="s">
        <v>9</v>
      </c>
      <c r="B7" s="13">
        <v>20.7589</v>
      </c>
      <c r="C7">
        <v>16.45</v>
      </c>
      <c r="E7">
        <v>1</v>
      </c>
      <c r="F7" s="14">
        <f t="shared" ref="F7:F13" si="0">C7/B7</f>
        <v>0.792431198184875</v>
      </c>
      <c r="G7" s="14"/>
      <c r="H7" s="14"/>
      <c r="I7" s="14"/>
    </row>
    <row r="8" ht="13.5" spans="1:9">
      <c r="A8" s="3" t="s">
        <v>10</v>
      </c>
      <c r="B8" s="13">
        <v>118.249</v>
      </c>
      <c r="C8">
        <v>100.59</v>
      </c>
      <c r="E8">
        <v>1</v>
      </c>
      <c r="F8" s="14">
        <f t="shared" si="0"/>
        <v>0.850662584884439</v>
      </c>
      <c r="G8" s="14"/>
      <c r="H8" s="14"/>
      <c r="I8" s="14"/>
    </row>
    <row r="9" ht="13.5" spans="1:9">
      <c r="A9" s="3" t="s">
        <v>18</v>
      </c>
      <c r="B9" s="13">
        <v>5.69659</v>
      </c>
      <c r="C9">
        <v>3.98</v>
      </c>
      <c r="E9">
        <v>1</v>
      </c>
      <c r="F9" s="14">
        <f t="shared" si="0"/>
        <v>0.698663586461374</v>
      </c>
      <c r="G9" s="14"/>
      <c r="H9" s="14"/>
      <c r="I9" s="14"/>
    </row>
    <row r="10" ht="13.5" spans="1:9">
      <c r="A10" s="3" t="s">
        <v>12</v>
      </c>
      <c r="B10" s="13">
        <v>3.42411</v>
      </c>
      <c r="C10">
        <v>4.04</v>
      </c>
      <c r="E10">
        <v>1</v>
      </c>
      <c r="F10" s="14">
        <f t="shared" si="0"/>
        <v>1.17986863739775</v>
      </c>
      <c r="G10" s="14"/>
      <c r="H10" s="14"/>
      <c r="I10" s="14"/>
    </row>
    <row r="11" ht="13.5" spans="1:9">
      <c r="A11" s="3" t="s">
        <v>13</v>
      </c>
      <c r="B11" s="13">
        <v>2.17687</v>
      </c>
      <c r="C11">
        <v>3.12</v>
      </c>
      <c r="E11">
        <v>1</v>
      </c>
      <c r="F11" s="14">
        <f t="shared" si="0"/>
        <v>1.43325049267986</v>
      </c>
      <c r="G11" s="14"/>
      <c r="H11" s="14"/>
      <c r="I11" s="14"/>
    </row>
    <row r="12" ht="13.5" spans="1:9">
      <c r="A12" s="3" t="s">
        <v>14</v>
      </c>
      <c r="B12" s="13">
        <v>6.34769</v>
      </c>
      <c r="C12">
        <v>8.15</v>
      </c>
      <c r="E12">
        <v>1</v>
      </c>
      <c r="F12" s="14">
        <f t="shared" si="0"/>
        <v>1.28393163497272</v>
      </c>
      <c r="G12" s="14"/>
      <c r="H12" s="14"/>
      <c r="I12" s="14"/>
    </row>
    <row r="13" ht="13.5" spans="1:6">
      <c r="A13" s="3" t="s">
        <v>15</v>
      </c>
      <c r="B13" s="13">
        <v>32.456456</v>
      </c>
      <c r="C13">
        <v>10.15</v>
      </c>
      <c r="E13">
        <v>1</v>
      </c>
      <c r="F13" s="14">
        <f t="shared" si="0"/>
        <v>0.312726688335905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26"/>
  <sheetViews>
    <sheetView workbookViewId="0">
      <selection activeCell="E43" sqref="E43"/>
    </sheetView>
  </sheetViews>
  <sheetFormatPr defaultColWidth="8.8" defaultRowHeight="12.75" outlineLevelCol="7"/>
  <cols>
    <col min="2" max="3" width="9.3" customWidth="1"/>
    <col min="4" max="4" width="12.9" customWidth="1"/>
    <col min="5" max="5" width="14" customWidth="1"/>
    <col min="6" max="7" width="14.2" customWidth="1"/>
    <col min="10" max="10" width="26.6" customWidth="1"/>
  </cols>
  <sheetData>
    <row r="2" customFormat="1" spans="2:5">
      <c r="B2" t="s">
        <v>16</v>
      </c>
      <c r="C2" t="s">
        <v>17</v>
      </c>
      <c r="D2" s="3" t="s">
        <v>4</v>
      </c>
      <c r="E2" s="3" t="s">
        <v>6</v>
      </c>
    </row>
    <row r="3" customFormat="1" spans="1:5">
      <c r="A3" s="3" t="s">
        <v>8</v>
      </c>
      <c r="B3" s="12">
        <v>0.00717404</v>
      </c>
      <c r="C3">
        <v>0.00983765</v>
      </c>
      <c r="D3" s="12">
        <v>0.00714592</v>
      </c>
      <c r="E3" s="12">
        <v>0.00467676</v>
      </c>
    </row>
    <row r="4" customFormat="1" spans="1:5">
      <c r="A4" s="3" t="s">
        <v>9</v>
      </c>
      <c r="B4" s="12">
        <v>0.0029152</v>
      </c>
      <c r="C4">
        <v>0.00305676</v>
      </c>
      <c r="D4" s="12">
        <v>0.00274229</v>
      </c>
      <c r="E4" s="12">
        <v>0.00243101</v>
      </c>
    </row>
    <row r="5" customFormat="1" spans="1:5">
      <c r="A5" s="3" t="s">
        <v>10</v>
      </c>
      <c r="B5" s="12">
        <v>0.00029</v>
      </c>
      <c r="C5">
        <v>0.000303133</v>
      </c>
      <c r="D5" s="12">
        <v>0.000284578</v>
      </c>
      <c r="E5" s="12">
        <v>0.000256777</v>
      </c>
    </row>
    <row r="6" customFormat="1" spans="1:5">
      <c r="A6" s="3" t="s">
        <v>11</v>
      </c>
      <c r="B6" s="12">
        <v>0.033292</v>
      </c>
      <c r="C6">
        <v>0.0324335</v>
      </c>
      <c r="D6" s="12">
        <v>0.0303475</v>
      </c>
      <c r="E6" s="12">
        <v>0.0226925</v>
      </c>
    </row>
    <row r="7" customFormat="1" spans="1:5">
      <c r="A7" s="3" t="s">
        <v>12</v>
      </c>
      <c r="B7" s="12">
        <v>0.000293419</v>
      </c>
      <c r="C7">
        <v>0.000264625</v>
      </c>
      <c r="D7" s="12">
        <v>0.000261607</v>
      </c>
      <c r="E7" s="12">
        <v>0.00028743</v>
      </c>
    </row>
    <row r="8" customFormat="1" spans="1:5">
      <c r="A8" s="3" t="s">
        <v>13</v>
      </c>
      <c r="B8" s="12">
        <v>0.000803118</v>
      </c>
      <c r="C8">
        <v>0.000918815</v>
      </c>
      <c r="D8" s="12">
        <v>0.000762576</v>
      </c>
      <c r="E8" s="12">
        <v>0.000761073</v>
      </c>
    </row>
    <row r="9" customFormat="1" spans="1:5">
      <c r="A9" s="3" t="s">
        <v>14</v>
      </c>
      <c r="B9" s="12">
        <v>0.000792808</v>
      </c>
      <c r="C9">
        <v>0.000929045</v>
      </c>
      <c r="D9" s="12">
        <v>0.000770207</v>
      </c>
      <c r="E9" s="12">
        <v>0.000715592</v>
      </c>
    </row>
    <row r="10" customFormat="1" spans="1:5">
      <c r="A10" s="3" t="s">
        <v>15</v>
      </c>
      <c r="B10" s="12">
        <v>0.0306118</v>
      </c>
      <c r="C10">
        <v>0.0321532</v>
      </c>
      <c r="D10" s="12">
        <v>0.0291099</v>
      </c>
      <c r="E10" s="12">
        <v>0.0237239</v>
      </c>
    </row>
    <row r="11" customFormat="1" spans="1:2">
      <c r="A11" s="3" t="s">
        <v>19</v>
      </c>
      <c r="B11" s="3"/>
    </row>
    <row r="13" customFormat="1" spans="3:8">
      <c r="C13" s="3"/>
      <c r="D13" s="3"/>
      <c r="E13" s="3"/>
      <c r="H13" s="3"/>
    </row>
    <row r="17" customFormat="1" spans="2:5">
      <c r="B17" t="s">
        <v>16</v>
      </c>
      <c r="C17" t="s">
        <v>17</v>
      </c>
      <c r="D17" s="3" t="s">
        <v>4</v>
      </c>
      <c r="E17" s="3" t="s">
        <v>6</v>
      </c>
    </row>
    <row r="18" customFormat="1" spans="1:5">
      <c r="A18" s="3" t="s">
        <v>8</v>
      </c>
      <c r="B18" s="2">
        <f t="shared" ref="B18:B25" si="0">B3/$B3</f>
        <v>1</v>
      </c>
      <c r="C18" s="2">
        <f t="shared" ref="C18:C25" si="1">C3/$B3</f>
        <v>1.37128452029819</v>
      </c>
      <c r="D18" s="7">
        <f t="shared" ref="D18:D25" si="2">D3/$B3</f>
        <v>0.996080311790846</v>
      </c>
      <c r="E18" s="7">
        <f t="shared" ref="E18:E25" si="3">E3/$B3</f>
        <v>0.651900463337255</v>
      </c>
    </row>
    <row r="19" customFormat="1" spans="1:5">
      <c r="A19" s="3" t="s">
        <v>9</v>
      </c>
      <c r="B19" s="2">
        <f t="shared" si="0"/>
        <v>1</v>
      </c>
      <c r="C19" s="5">
        <v>1.15</v>
      </c>
      <c r="D19" s="7">
        <f t="shared" si="2"/>
        <v>0.940686745334797</v>
      </c>
      <c r="E19" s="7">
        <f t="shared" si="3"/>
        <v>0.833908479692645</v>
      </c>
    </row>
    <row r="20" customFormat="1" spans="1:5">
      <c r="A20" s="3" t="s">
        <v>10</v>
      </c>
      <c r="B20" s="2">
        <f t="shared" si="0"/>
        <v>1</v>
      </c>
      <c r="C20" s="5">
        <v>1.09</v>
      </c>
      <c r="D20" s="7">
        <f t="shared" si="2"/>
        <v>0.981303448275862</v>
      </c>
      <c r="E20" s="7">
        <f t="shared" si="3"/>
        <v>0.885437931034483</v>
      </c>
    </row>
    <row r="21" customFormat="1" spans="1:5">
      <c r="A21" s="3" t="s">
        <v>18</v>
      </c>
      <c r="B21" s="2">
        <f t="shared" si="0"/>
        <v>1</v>
      </c>
      <c r="C21" s="2">
        <f t="shared" si="1"/>
        <v>0.974213024149946</v>
      </c>
      <c r="D21" s="7">
        <f t="shared" si="2"/>
        <v>0.911555328607473</v>
      </c>
      <c r="E21" s="7">
        <f t="shared" si="3"/>
        <v>0.681620209059233</v>
      </c>
    </row>
    <row r="22" customFormat="1" spans="1:5">
      <c r="A22" s="3" t="s">
        <v>12</v>
      </c>
      <c r="B22" s="2">
        <f t="shared" si="0"/>
        <v>1</v>
      </c>
      <c r="C22" s="2">
        <f t="shared" si="1"/>
        <v>0.901867295573906</v>
      </c>
      <c r="D22" s="7">
        <f t="shared" si="2"/>
        <v>0.891581663082486</v>
      </c>
      <c r="E22" s="7">
        <f t="shared" si="3"/>
        <v>0.979588915509902</v>
      </c>
    </row>
    <row r="23" customFormat="1" spans="1:5">
      <c r="A23" s="3" t="s">
        <v>13</v>
      </c>
      <c r="B23" s="2">
        <f t="shared" si="0"/>
        <v>1</v>
      </c>
      <c r="C23" s="2">
        <f t="shared" si="1"/>
        <v>1.14405977701907</v>
      </c>
      <c r="D23" s="7">
        <f t="shared" si="2"/>
        <v>0.949519248728082</v>
      </c>
      <c r="E23" s="7">
        <f t="shared" si="3"/>
        <v>0.947647792727843</v>
      </c>
    </row>
    <row r="24" customFormat="1" spans="1:5">
      <c r="A24" s="3" t="s">
        <v>14</v>
      </c>
      <c r="B24" s="2">
        <f t="shared" si="0"/>
        <v>1</v>
      </c>
      <c r="C24" s="2">
        <f t="shared" si="1"/>
        <v>1.17184110150251</v>
      </c>
      <c r="D24" s="7">
        <f t="shared" si="2"/>
        <v>0.971492467280855</v>
      </c>
      <c r="E24" s="7">
        <f t="shared" si="3"/>
        <v>0.902604413678974</v>
      </c>
    </row>
    <row r="25" customFormat="1" spans="1:5">
      <c r="A25" s="3" t="s">
        <v>15</v>
      </c>
      <c r="B25" s="2">
        <f t="shared" si="0"/>
        <v>1</v>
      </c>
      <c r="C25" s="5">
        <v>1.24</v>
      </c>
      <c r="D25" s="7">
        <f t="shared" si="2"/>
        <v>0.950937220287602</v>
      </c>
      <c r="E25" s="7">
        <f t="shared" si="3"/>
        <v>0.77499199655035</v>
      </c>
    </row>
    <row r="26" customFormat="1" spans="1:6">
      <c r="A26" s="3" t="s">
        <v>19</v>
      </c>
      <c r="B26" s="2">
        <f>AVERAGE(B18:B25)</f>
        <v>1</v>
      </c>
      <c r="C26" s="2">
        <f>AVERAGE(C18:C25)</f>
        <v>1.13040821481795</v>
      </c>
      <c r="D26" s="7">
        <f>AVERAGE(D18:D25)</f>
        <v>0.9491445541735</v>
      </c>
      <c r="E26" s="7">
        <f>AVERAGE(E18:E25)</f>
        <v>0.832212525198836</v>
      </c>
      <c r="F26">
        <f>1-E26</f>
        <v>0.167787474801164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M42"/>
  <sheetViews>
    <sheetView zoomScale="85" zoomScaleNormal="85" workbookViewId="0">
      <selection activeCell="G29" sqref="G29"/>
    </sheetView>
  </sheetViews>
  <sheetFormatPr defaultColWidth="8.8" defaultRowHeight="12.75"/>
  <cols>
    <col min="1" max="2" width="26.6" customWidth="1"/>
    <col min="3" max="5" width="15.4" customWidth="1"/>
    <col min="6" max="9" width="12.9" customWidth="1"/>
    <col min="10" max="10" width="14" customWidth="1"/>
    <col min="11" max="12" width="12.5"/>
    <col min="14" max="15" width="9.3"/>
  </cols>
  <sheetData>
    <row r="4" customFormat="1" spans="1:1">
      <c r="A4" t="s">
        <v>0</v>
      </c>
    </row>
    <row r="5" customFormat="1" spans="3:11">
      <c r="C5" t="s">
        <v>1</v>
      </c>
      <c r="E5" t="s">
        <v>2</v>
      </c>
      <c r="F5" s="3"/>
      <c r="G5" s="3"/>
      <c r="H5" s="3" t="s">
        <v>4</v>
      </c>
      <c r="I5" s="4"/>
      <c r="K5" s="3" t="s">
        <v>6</v>
      </c>
    </row>
    <row r="6" customFormat="1" spans="6:13">
      <c r="F6" t="s">
        <v>22</v>
      </c>
      <c r="G6" t="s">
        <v>23</v>
      </c>
      <c r="H6" t="s">
        <v>24</v>
      </c>
      <c r="I6" s="2"/>
      <c r="J6" t="s">
        <v>22</v>
      </c>
      <c r="K6" t="s">
        <v>23</v>
      </c>
      <c r="L6" s="3" t="s">
        <v>7</v>
      </c>
      <c r="M6" t="s">
        <v>7</v>
      </c>
    </row>
    <row r="7" customFormat="1" spans="1:13">
      <c r="A7" s="3" t="s">
        <v>8</v>
      </c>
      <c r="B7" s="3"/>
      <c r="C7" s="3">
        <v>10980540</v>
      </c>
      <c r="D7" s="4"/>
      <c r="E7">
        <f t="shared" ref="E7:E14" si="0">C7*L7</f>
        <v>7137351</v>
      </c>
      <c r="F7" s="3">
        <f>H7*M7</f>
        <v>8636679.35</v>
      </c>
      <c r="G7" s="3">
        <f>H7-F7</f>
        <v>4650519.65</v>
      </c>
      <c r="H7" s="3">
        <v>13287199</v>
      </c>
      <c r="I7" s="9">
        <f>H7/C7</f>
        <v>1.21006790194289</v>
      </c>
      <c r="J7">
        <v>2780316</v>
      </c>
      <c r="K7">
        <v>5424016</v>
      </c>
      <c r="L7" s="3">
        <v>0.65</v>
      </c>
      <c r="M7" s="3">
        <v>0.65</v>
      </c>
    </row>
    <row r="8" customFormat="1" spans="1:13">
      <c r="A8" s="3" t="s">
        <v>9</v>
      </c>
      <c r="B8" s="3"/>
      <c r="C8" s="3">
        <v>415200</v>
      </c>
      <c r="D8" s="4"/>
      <c r="E8">
        <f t="shared" si="0"/>
        <v>265728</v>
      </c>
      <c r="F8" s="3">
        <f t="shared" ref="F8:F14" si="1">H8*M8</f>
        <v>289227.52</v>
      </c>
      <c r="G8" s="3">
        <f t="shared" ref="G8:G15" si="2">H8-F8</f>
        <v>162690.48</v>
      </c>
      <c r="H8" s="3">
        <v>451918</v>
      </c>
      <c r="I8" s="9">
        <f t="shared" ref="I8:I15" si="3">H8/C8</f>
        <v>1.0884344894027</v>
      </c>
      <c r="J8">
        <v>172699</v>
      </c>
      <c r="K8">
        <v>253666</v>
      </c>
      <c r="L8" s="3">
        <v>0.64</v>
      </c>
      <c r="M8" s="3">
        <v>0.64</v>
      </c>
    </row>
    <row r="9" customFormat="1" spans="1:13">
      <c r="A9" s="3" t="s">
        <v>10</v>
      </c>
      <c r="B9" s="3"/>
      <c r="C9" s="3">
        <v>1020400</v>
      </c>
      <c r="D9" s="4"/>
      <c r="E9">
        <f t="shared" si="0"/>
        <v>755096</v>
      </c>
      <c r="F9" s="3">
        <f t="shared" si="1"/>
        <v>597730.56</v>
      </c>
      <c r="G9" s="3">
        <f t="shared" si="2"/>
        <v>210013.44</v>
      </c>
      <c r="H9" s="3">
        <v>807744</v>
      </c>
      <c r="I9" s="9">
        <f t="shared" si="3"/>
        <v>0.791595452763622</v>
      </c>
      <c r="J9">
        <v>749869</v>
      </c>
      <c r="K9">
        <v>581429</v>
      </c>
      <c r="L9" s="3">
        <v>0.74</v>
      </c>
      <c r="M9" s="3">
        <v>0.74</v>
      </c>
    </row>
    <row r="10" customFormat="1" spans="1:13">
      <c r="A10" s="3" t="s">
        <v>11</v>
      </c>
      <c r="B10" s="3"/>
      <c r="C10" s="3">
        <v>7121358</v>
      </c>
      <c r="D10" s="4"/>
      <c r="E10">
        <f t="shared" si="0"/>
        <v>4628882.7</v>
      </c>
      <c r="F10" s="3">
        <f t="shared" si="1"/>
        <v>4381157.95</v>
      </c>
      <c r="G10" s="3">
        <f t="shared" si="2"/>
        <v>2359085.05</v>
      </c>
      <c r="H10" s="3">
        <v>6740243</v>
      </c>
      <c r="I10" s="9">
        <f t="shared" si="3"/>
        <v>0.946482819709387</v>
      </c>
      <c r="J10">
        <v>786432</v>
      </c>
      <c r="K10">
        <v>3958679</v>
      </c>
      <c r="L10" s="3">
        <v>0.65</v>
      </c>
      <c r="M10" s="3">
        <v>0.65</v>
      </c>
    </row>
    <row r="11" customFormat="1" spans="1:13">
      <c r="A11" s="3" t="s">
        <v>12</v>
      </c>
      <c r="B11" s="3"/>
      <c r="C11" s="3">
        <v>33743</v>
      </c>
      <c r="D11" s="4"/>
      <c r="E11">
        <f t="shared" si="0"/>
        <v>26319.54</v>
      </c>
      <c r="F11" s="3">
        <f t="shared" si="1"/>
        <v>40119.3</v>
      </c>
      <c r="G11" s="3">
        <f t="shared" si="2"/>
        <v>11315.7</v>
      </c>
      <c r="H11" s="3">
        <v>51435</v>
      </c>
      <c r="I11" s="9">
        <f t="shared" si="3"/>
        <v>1.52431615446167</v>
      </c>
      <c r="J11">
        <v>30116</v>
      </c>
      <c r="K11">
        <v>17194</v>
      </c>
      <c r="L11" s="3">
        <v>0.78</v>
      </c>
      <c r="M11" s="3">
        <v>0.78</v>
      </c>
    </row>
    <row r="12" customFormat="1" spans="1:13">
      <c r="A12" s="3" t="s">
        <v>13</v>
      </c>
      <c r="B12" s="3"/>
      <c r="C12" s="3">
        <v>33830</v>
      </c>
      <c r="D12" s="4"/>
      <c r="E12">
        <f t="shared" si="0"/>
        <v>21989.5</v>
      </c>
      <c r="F12" s="3">
        <f t="shared" si="1"/>
        <v>29051.1</v>
      </c>
      <c r="G12" s="3">
        <f t="shared" si="2"/>
        <v>15642.9</v>
      </c>
      <c r="H12" s="3">
        <v>44694</v>
      </c>
      <c r="I12" s="9">
        <f t="shared" si="3"/>
        <v>1.32113508720071</v>
      </c>
      <c r="J12">
        <v>36770</v>
      </c>
      <c r="K12">
        <v>11320</v>
      </c>
      <c r="L12" s="3">
        <v>0.65</v>
      </c>
      <c r="M12" s="3">
        <v>0.65</v>
      </c>
    </row>
    <row r="13" customFormat="1" spans="1:13">
      <c r="A13" s="3" t="s">
        <v>14</v>
      </c>
      <c r="B13" s="3"/>
      <c r="C13" s="3">
        <v>55808</v>
      </c>
      <c r="D13" s="4"/>
      <c r="E13">
        <f t="shared" si="0"/>
        <v>36275.2</v>
      </c>
      <c r="F13" s="3">
        <f t="shared" si="1"/>
        <v>35538.1</v>
      </c>
      <c r="G13" s="3">
        <f t="shared" si="2"/>
        <v>19135.9</v>
      </c>
      <c r="H13" s="3">
        <v>54674</v>
      </c>
      <c r="I13" s="9">
        <f t="shared" si="3"/>
        <v>0.979680332568807</v>
      </c>
      <c r="J13">
        <v>53140</v>
      </c>
      <c r="K13">
        <v>38635</v>
      </c>
      <c r="L13" s="3">
        <v>0.65</v>
      </c>
      <c r="M13" s="3">
        <v>0.65</v>
      </c>
    </row>
    <row r="14" customFormat="1" spans="1:13">
      <c r="A14" s="3" t="s">
        <v>15</v>
      </c>
      <c r="B14" s="3"/>
      <c r="C14" s="3">
        <v>13443148</v>
      </c>
      <c r="D14" s="4"/>
      <c r="E14">
        <f t="shared" si="0"/>
        <v>9275772.12</v>
      </c>
      <c r="F14" s="3">
        <f t="shared" si="1"/>
        <v>9301202.76</v>
      </c>
      <c r="G14" s="3">
        <f t="shared" si="2"/>
        <v>4178801.24</v>
      </c>
      <c r="H14" s="3">
        <v>13480004</v>
      </c>
      <c r="I14" s="9">
        <f t="shared" si="3"/>
        <v>1.00274161974561</v>
      </c>
      <c r="J14">
        <v>5010993</v>
      </c>
      <c r="K14">
        <v>1138070</v>
      </c>
      <c r="L14" s="3">
        <v>0.69</v>
      </c>
      <c r="M14" s="3">
        <v>0.69</v>
      </c>
    </row>
    <row r="15" customFormat="1" spans="3:12">
      <c r="C15" s="3"/>
      <c r="D15" s="4"/>
      <c r="F15" s="3"/>
      <c r="G15" s="3"/>
      <c r="H15" s="3"/>
      <c r="I15" s="4"/>
      <c r="L15" s="3">
        <f>AVERAGE(L7:L14)</f>
        <v>0.68125</v>
      </c>
    </row>
    <row r="16" customFormat="1" spans="10:12">
      <c r="J16" s="3"/>
      <c r="K16" s="3"/>
      <c r="L16" s="3"/>
    </row>
    <row r="17" customFormat="1" spans="10:12">
      <c r="J17" s="3"/>
      <c r="K17" s="3"/>
      <c r="L17" s="3"/>
    </row>
    <row r="18" customFormat="1" spans="3:12">
      <c r="C18" t="s">
        <v>16</v>
      </c>
      <c r="E18" t="s">
        <v>17</v>
      </c>
      <c r="F18" s="3"/>
      <c r="G18" s="3"/>
      <c r="H18" s="3" t="s">
        <v>4</v>
      </c>
      <c r="I18" s="4"/>
      <c r="L18" s="3"/>
    </row>
    <row r="19" customFormat="1" spans="6:12">
      <c r="F19" t="s">
        <v>22</v>
      </c>
      <c r="H19" t="s">
        <v>23</v>
      </c>
      <c r="J19" t="s">
        <v>22</v>
      </c>
      <c r="K19" t="s">
        <v>23</v>
      </c>
      <c r="L19" s="3" t="s">
        <v>6</v>
      </c>
    </row>
    <row r="20" customFormat="1" spans="1:12">
      <c r="A20" s="3" t="s">
        <v>8</v>
      </c>
      <c r="B20" s="4">
        <v>0</v>
      </c>
      <c r="C20">
        <f t="shared" ref="C20:C27" si="4">C7/$C7</f>
        <v>1</v>
      </c>
      <c r="D20">
        <v>0</v>
      </c>
      <c r="E20" s="2">
        <f t="shared" ref="E20:E27" si="5">E7/$C7</f>
        <v>0.65</v>
      </c>
      <c r="F20" s="5">
        <f>F7/C7</f>
        <v>0.78654413626288</v>
      </c>
      <c r="G20" s="5">
        <f>G7/C7</f>
        <v>0.423523765680012</v>
      </c>
      <c r="I20" s="2">
        <f>H20+F20</f>
        <v>0.78654413626288</v>
      </c>
      <c r="J20" s="2">
        <f>L20*J34/L34</f>
        <v>0.167397264337279</v>
      </c>
      <c r="K20" s="2">
        <f>L20*K34/L34</f>
        <v>0.326569152614893</v>
      </c>
      <c r="L20" s="10">
        <v>0.493966416952172</v>
      </c>
    </row>
    <row r="21" customFormat="1" spans="1:12">
      <c r="A21" s="3" t="s">
        <v>9</v>
      </c>
      <c r="B21" s="4">
        <v>0</v>
      </c>
      <c r="C21">
        <f t="shared" si="4"/>
        <v>1</v>
      </c>
      <c r="D21">
        <v>0</v>
      </c>
      <c r="E21" s="2">
        <f t="shared" si="5"/>
        <v>0.64</v>
      </c>
      <c r="F21" s="5">
        <f t="shared" ref="F21:F28" si="6">F8/C8</f>
        <v>0.696598073217726</v>
      </c>
      <c r="G21" s="5">
        <f t="shared" ref="G21:G28" si="7">G8/C8</f>
        <v>0.391836416184971</v>
      </c>
      <c r="I21" s="2">
        <f t="shared" ref="I21:I28" si="8">H21+F21</f>
        <v>0.696598073217726</v>
      </c>
      <c r="J21" s="2">
        <f t="shared" ref="J21:J28" si="9">L21*J35/L35</f>
        <v>0.24746661409608</v>
      </c>
      <c r="K21" s="2">
        <f t="shared" ref="K21:K28" si="10">L21*K35/L35</f>
        <v>0.363487143129354</v>
      </c>
      <c r="L21" s="10">
        <v>0.610953757225434</v>
      </c>
    </row>
    <row r="22" customFormat="1" spans="1:12">
      <c r="A22" s="3" t="s">
        <v>10</v>
      </c>
      <c r="B22" s="4">
        <v>0</v>
      </c>
      <c r="C22">
        <f t="shared" si="4"/>
        <v>1</v>
      </c>
      <c r="D22">
        <v>0</v>
      </c>
      <c r="E22" s="2">
        <f t="shared" si="5"/>
        <v>0.74</v>
      </c>
      <c r="F22" s="5">
        <f t="shared" si="6"/>
        <v>0.58578063504508</v>
      </c>
      <c r="G22" s="5">
        <f t="shared" si="7"/>
        <v>0.205814817718542</v>
      </c>
      <c r="I22" s="2">
        <f t="shared" si="8"/>
        <v>0.58578063504508</v>
      </c>
      <c r="J22" s="2">
        <f t="shared" si="9"/>
        <v>0.3435678044674</v>
      </c>
      <c r="K22" s="2">
        <f t="shared" si="10"/>
        <v>0.266393576722968</v>
      </c>
      <c r="L22" s="10">
        <v>0.609961381190368</v>
      </c>
    </row>
    <row r="23" customFormat="1" spans="1:12">
      <c r="A23" s="3" t="s">
        <v>18</v>
      </c>
      <c r="B23" s="4">
        <v>0</v>
      </c>
      <c r="C23">
        <f t="shared" si="4"/>
        <v>1</v>
      </c>
      <c r="D23">
        <v>0</v>
      </c>
      <c r="E23" s="2">
        <f t="shared" si="5"/>
        <v>0.65</v>
      </c>
      <c r="F23" s="5">
        <f t="shared" si="6"/>
        <v>0.615213832811102</v>
      </c>
      <c r="G23" s="5">
        <f t="shared" si="7"/>
        <v>0.331268986898285</v>
      </c>
      <c r="I23" s="2">
        <f t="shared" si="8"/>
        <v>0.615213832811102</v>
      </c>
      <c r="J23" s="2">
        <f t="shared" si="9"/>
        <v>0.0921302540941512</v>
      </c>
      <c r="K23" s="2">
        <f t="shared" si="10"/>
        <v>0.463757962731909</v>
      </c>
      <c r="L23" s="10">
        <v>0.55588821682606</v>
      </c>
    </row>
    <row r="24" customFormat="1" spans="1:12">
      <c r="A24" s="3" t="s">
        <v>12</v>
      </c>
      <c r="B24" s="4">
        <v>0</v>
      </c>
      <c r="C24">
        <f t="shared" si="4"/>
        <v>1</v>
      </c>
      <c r="D24">
        <v>0</v>
      </c>
      <c r="E24" s="2">
        <f t="shared" si="5"/>
        <v>0.78</v>
      </c>
      <c r="F24" s="5">
        <f t="shared" si="6"/>
        <v>1.1889666004801</v>
      </c>
      <c r="G24" s="5">
        <f t="shared" si="7"/>
        <v>0.335349553981566</v>
      </c>
      <c r="I24" s="2">
        <f t="shared" si="8"/>
        <v>1.1889666004801</v>
      </c>
      <c r="J24" s="2">
        <f t="shared" si="9"/>
        <v>0.324424272739396</v>
      </c>
      <c r="K24" s="2">
        <f t="shared" si="10"/>
        <v>0.185222172449236</v>
      </c>
      <c r="L24" s="10">
        <v>0.509646445188632</v>
      </c>
    </row>
    <row r="25" customFormat="1" spans="1:12">
      <c r="A25" s="3" t="s">
        <v>13</v>
      </c>
      <c r="B25" s="4">
        <v>0</v>
      </c>
      <c r="C25">
        <f t="shared" si="4"/>
        <v>1</v>
      </c>
      <c r="D25">
        <v>0</v>
      </c>
      <c r="E25" s="2">
        <f t="shared" si="5"/>
        <v>0.65</v>
      </c>
      <c r="F25" s="5">
        <f t="shared" si="6"/>
        <v>0.858737806680461</v>
      </c>
      <c r="G25" s="5">
        <f t="shared" si="7"/>
        <v>0.462397280520248</v>
      </c>
      <c r="I25" s="2">
        <f t="shared" si="8"/>
        <v>0.858737806680461</v>
      </c>
      <c r="J25" s="2">
        <f t="shared" si="9"/>
        <v>0.391208995941753</v>
      </c>
      <c r="K25" s="2">
        <f t="shared" si="10"/>
        <v>0.120437471690526</v>
      </c>
      <c r="L25" s="10">
        <v>0.511646467632279</v>
      </c>
    </row>
    <row r="26" customFormat="1" spans="1:12">
      <c r="A26" s="3" t="s">
        <v>14</v>
      </c>
      <c r="B26" s="4">
        <v>0</v>
      </c>
      <c r="C26">
        <f t="shared" si="4"/>
        <v>1</v>
      </c>
      <c r="D26">
        <v>0</v>
      </c>
      <c r="E26" s="2">
        <f t="shared" si="5"/>
        <v>0.65</v>
      </c>
      <c r="F26" s="5">
        <f t="shared" si="6"/>
        <v>0.636792216169725</v>
      </c>
      <c r="G26" s="5">
        <f t="shared" si="7"/>
        <v>0.342888116399083</v>
      </c>
      <c r="I26" s="2">
        <f t="shared" si="8"/>
        <v>0.636792216169725</v>
      </c>
      <c r="J26" s="2">
        <f t="shared" si="9"/>
        <v>0.400590365160607</v>
      </c>
      <c r="K26" s="2">
        <f t="shared" si="10"/>
        <v>0.291245930710953</v>
      </c>
      <c r="L26" s="10">
        <v>0.69183629587156</v>
      </c>
    </row>
    <row r="27" customFormat="1" spans="1:12">
      <c r="A27" s="3" t="s">
        <v>15</v>
      </c>
      <c r="B27" s="4">
        <v>0</v>
      </c>
      <c r="C27">
        <f t="shared" si="4"/>
        <v>1</v>
      </c>
      <c r="D27">
        <v>0</v>
      </c>
      <c r="E27" s="2">
        <f t="shared" si="5"/>
        <v>0.69</v>
      </c>
      <c r="F27" s="5">
        <f t="shared" si="6"/>
        <v>0.691891717624473</v>
      </c>
      <c r="G27" s="5">
        <f t="shared" si="7"/>
        <v>0.31084990212114</v>
      </c>
      <c r="I27" s="2">
        <f t="shared" si="8"/>
        <v>0.691891717624473</v>
      </c>
      <c r="J27" s="2">
        <f t="shared" si="9"/>
        <v>0.0690159065877124</v>
      </c>
      <c r="K27" s="2">
        <f t="shared" si="10"/>
        <v>0.0156745245523747</v>
      </c>
      <c r="L27" s="10">
        <v>0.0846904311400871</v>
      </c>
    </row>
    <row r="28" customFormat="1" spans="1:12">
      <c r="A28" t="s">
        <v>19</v>
      </c>
      <c r="C28" s="2">
        <f>AVERAGE(C20:C27)</f>
        <v>1</v>
      </c>
      <c r="D28" s="2"/>
      <c r="E28" s="2">
        <f>AVERAGE(E20:E27)</f>
        <v>0.68125</v>
      </c>
      <c r="F28" s="5"/>
      <c r="G28" s="5"/>
      <c r="I28" s="2">
        <f t="shared" si="8"/>
        <v>0</v>
      </c>
      <c r="J28" s="2">
        <f t="shared" si="9"/>
        <v>0.282649556546987</v>
      </c>
      <c r="K28" s="2">
        <f t="shared" si="10"/>
        <v>0.225924119956337</v>
      </c>
      <c r="L28" s="10">
        <v>0.508573676503324</v>
      </c>
    </row>
    <row r="29" customFormat="1" spans="10:12">
      <c r="J29" s="3"/>
      <c r="K29" s="11"/>
      <c r="L29" s="3"/>
    </row>
    <row r="30" customFormat="1" spans="10:12">
      <c r="J30" s="3"/>
      <c r="K30" s="3"/>
      <c r="L30" s="3"/>
    </row>
    <row r="31" customFormat="1" spans="10:12">
      <c r="J31" s="3"/>
      <c r="K31" s="3"/>
      <c r="L31" s="3"/>
    </row>
    <row r="32" customFormat="1" spans="11:12">
      <c r="K32" s="3" t="s">
        <v>6</v>
      </c>
      <c r="L32" s="3"/>
    </row>
    <row r="33" customFormat="1" spans="10:12">
      <c r="J33" t="s">
        <v>22</v>
      </c>
      <c r="K33" t="s">
        <v>23</v>
      </c>
      <c r="L33" s="3"/>
    </row>
    <row r="34" customFormat="1" spans="10:12">
      <c r="J34" s="2">
        <f>J7/$C7</f>
        <v>0.253203940789797</v>
      </c>
      <c r="K34" s="2">
        <f>K7/$C7</f>
        <v>0.493966234811767</v>
      </c>
      <c r="L34" s="3">
        <f>K34+J34</f>
        <v>0.747170175601564</v>
      </c>
    </row>
    <row r="35" customFormat="1" spans="10:12">
      <c r="J35" s="2">
        <f>J8/$C8</f>
        <v>0.415941714836223</v>
      </c>
      <c r="K35" s="2">
        <f t="shared" ref="K35:K41" si="11">K8/$C8</f>
        <v>0.61094894026975</v>
      </c>
      <c r="L35" s="3">
        <f t="shared" ref="L35:L42" si="12">K35+J35</f>
        <v>1.02689065510597</v>
      </c>
    </row>
    <row r="36" customFormat="1" spans="10:12">
      <c r="J36" s="2">
        <f t="shared" ref="J35:J41" si="13">J9/$C9</f>
        <v>0.734877499019992</v>
      </c>
      <c r="K36" s="2">
        <f t="shared" si="11"/>
        <v>0.569804978439827</v>
      </c>
      <c r="L36" s="3">
        <f t="shared" si="12"/>
        <v>1.30468247745982</v>
      </c>
    </row>
    <row r="37" customFormat="1" spans="10:12">
      <c r="J37" s="2">
        <f t="shared" si="13"/>
        <v>0.11043286968581</v>
      </c>
      <c r="K37" s="2">
        <f t="shared" si="11"/>
        <v>0.55588821682606</v>
      </c>
      <c r="L37" s="3">
        <f t="shared" si="12"/>
        <v>0.66632108651187</v>
      </c>
    </row>
    <row r="38" customFormat="1" spans="10:12">
      <c r="J38" s="2">
        <f t="shared" si="13"/>
        <v>0.892511039326675</v>
      </c>
      <c r="K38" s="2">
        <f t="shared" si="11"/>
        <v>0.509557537859704</v>
      </c>
      <c r="L38" s="3">
        <f t="shared" si="12"/>
        <v>1.40206857718638</v>
      </c>
    </row>
    <row r="39" customFormat="1" spans="10:12">
      <c r="J39" s="2">
        <f t="shared" si="13"/>
        <v>1.08690511380432</v>
      </c>
      <c r="K39" s="2">
        <f t="shared" si="11"/>
        <v>0.334614247709134</v>
      </c>
      <c r="L39" s="3">
        <f t="shared" si="12"/>
        <v>1.42151936151345</v>
      </c>
    </row>
    <row r="40" customFormat="1" spans="10:12">
      <c r="J40" s="2">
        <f t="shared" si="13"/>
        <v>0.952193233944954</v>
      </c>
      <c r="K40" s="2">
        <f t="shared" si="11"/>
        <v>0.692284260321101</v>
      </c>
      <c r="L40" s="3">
        <f t="shared" si="12"/>
        <v>1.64447749426605</v>
      </c>
    </row>
    <row r="41" customFormat="1" spans="10:12">
      <c r="J41" s="2">
        <f t="shared" si="13"/>
        <v>0.372754432220786</v>
      </c>
      <c r="K41" s="2">
        <f t="shared" si="11"/>
        <v>0.0846579982605265</v>
      </c>
      <c r="L41" s="3">
        <f t="shared" si="12"/>
        <v>0.457412430481313</v>
      </c>
    </row>
    <row r="42" spans="10:12">
      <c r="J42" s="2">
        <f>AVERAGE(J34:J41)</f>
        <v>0.602352480453569</v>
      </c>
      <c r="K42" s="2">
        <f>AVERAGE(K34:K41)</f>
        <v>0.481465301812234</v>
      </c>
      <c r="L42" s="3">
        <f t="shared" si="12"/>
        <v>1.0838177822658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I61"/>
  <sheetViews>
    <sheetView zoomScale="85" zoomScaleNormal="85" topLeftCell="B1" workbookViewId="0">
      <selection activeCell="H64" sqref="$A1:$XFD1048576"/>
    </sheetView>
  </sheetViews>
  <sheetFormatPr defaultColWidth="8.8" defaultRowHeight="12.75"/>
  <cols>
    <col min="5" max="11" width="12.5"/>
  </cols>
  <sheetData>
    <row r="8" spans="1:9">
      <c r="A8" s="2"/>
      <c r="B8" s="2" t="s">
        <v>16</v>
      </c>
      <c r="C8" s="2"/>
      <c r="D8" s="2" t="s">
        <v>17</v>
      </c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 t="s">
        <v>25</v>
      </c>
      <c r="G9" s="2" t="s">
        <v>26</v>
      </c>
      <c r="H9" s="2"/>
      <c r="I9" s="2"/>
    </row>
    <row r="10" spans="1:9">
      <c r="A10" s="2"/>
      <c r="D10" s="3" t="s">
        <v>8</v>
      </c>
      <c r="E10" s="4" t="s">
        <v>27</v>
      </c>
      <c r="F10" s="2">
        <v>1</v>
      </c>
      <c r="G10">
        <v>0</v>
      </c>
      <c r="I10" s="2"/>
    </row>
    <row r="11" spans="1:7">
      <c r="A11" s="2"/>
      <c r="E11" t="s">
        <v>27</v>
      </c>
      <c r="F11" s="5">
        <v>0.65</v>
      </c>
      <c r="G11">
        <v>0</v>
      </c>
    </row>
    <row r="12" spans="1:8">
      <c r="A12" s="2"/>
      <c r="E12" t="s">
        <v>27</v>
      </c>
      <c r="F12">
        <v>0.78654413626288</v>
      </c>
      <c r="G12">
        <v>0.423523765680012</v>
      </c>
      <c r="H12">
        <f>G12+F12</f>
        <v>1.21006790194289</v>
      </c>
    </row>
    <row r="13" spans="1:7">
      <c r="A13" s="2"/>
      <c r="E13" t="s">
        <v>27</v>
      </c>
      <c r="F13">
        <v>0.267397264337279</v>
      </c>
      <c r="G13">
        <v>0.326569152614893</v>
      </c>
    </row>
    <row r="14" spans="1:7">
      <c r="A14" s="2"/>
      <c r="D14" t="s">
        <v>27</v>
      </c>
      <c r="E14" t="s">
        <v>27</v>
      </c>
      <c r="F14" s="8"/>
      <c r="G14" s="8"/>
    </row>
    <row r="15" spans="1:7">
      <c r="A15" s="2"/>
      <c r="E15" t="s">
        <v>27</v>
      </c>
      <c r="F15" s="8"/>
      <c r="G15" s="8"/>
    </row>
    <row r="16" spans="1:9">
      <c r="A16" s="2"/>
      <c r="D16" s="3" t="s">
        <v>9</v>
      </c>
      <c r="E16" s="4" t="s">
        <v>27</v>
      </c>
      <c r="F16" s="2">
        <v>1</v>
      </c>
      <c r="G16">
        <v>0</v>
      </c>
      <c r="I16" s="2"/>
    </row>
    <row r="17" spans="1:7">
      <c r="A17" s="2"/>
      <c r="E17" t="s">
        <v>27</v>
      </c>
      <c r="F17" s="2">
        <v>0.64</v>
      </c>
      <c r="G17">
        <v>0</v>
      </c>
    </row>
    <row r="18" spans="1:8">
      <c r="A18" s="2"/>
      <c r="E18" t="s">
        <v>27</v>
      </c>
      <c r="F18">
        <v>0.696598073217726</v>
      </c>
      <c r="G18">
        <v>0.391836416184971</v>
      </c>
      <c r="H18">
        <f>G18+F18</f>
        <v>1.0884344894027</v>
      </c>
    </row>
    <row r="19" spans="1:7">
      <c r="A19" s="2"/>
      <c r="F19">
        <v>0.24746661409608</v>
      </c>
      <c r="G19">
        <v>0.363487143129354</v>
      </c>
    </row>
    <row r="20" spans="1:5">
      <c r="A20" s="2"/>
      <c r="E20" t="s">
        <v>27</v>
      </c>
    </row>
    <row r="21" spans="1:5">
      <c r="A21" s="2"/>
      <c r="E21" t="s">
        <v>27</v>
      </c>
    </row>
    <row r="22" spans="1:9">
      <c r="A22" s="2"/>
      <c r="D22" s="3" t="s">
        <v>10</v>
      </c>
      <c r="E22" s="4" t="s">
        <v>27</v>
      </c>
      <c r="F22" s="2">
        <v>1</v>
      </c>
      <c r="G22">
        <v>0</v>
      </c>
      <c r="I22" s="2"/>
    </row>
    <row r="23" spans="5:7">
      <c r="E23" s="4" t="s">
        <v>27</v>
      </c>
      <c r="F23" s="2">
        <v>0.74</v>
      </c>
      <c r="G23">
        <v>0</v>
      </c>
    </row>
    <row r="24" spans="5:8">
      <c r="E24" t="s">
        <v>27</v>
      </c>
      <c r="F24">
        <v>0.58578063504508</v>
      </c>
      <c r="G24">
        <v>0.205814817718542</v>
      </c>
      <c r="H24">
        <f>G24+F24</f>
        <v>0.791595452763622</v>
      </c>
    </row>
    <row r="25" spans="5:7">
      <c r="E25" t="s">
        <v>27</v>
      </c>
      <c r="F25">
        <v>0.3435678044674</v>
      </c>
      <c r="G25">
        <v>0.366393576722968</v>
      </c>
    </row>
    <row r="26" spans="5:5">
      <c r="E26" t="s">
        <v>27</v>
      </c>
    </row>
    <row r="27" spans="5:5">
      <c r="E27" t="s">
        <v>27</v>
      </c>
    </row>
    <row r="28" spans="4:9">
      <c r="D28" s="3" t="s">
        <v>18</v>
      </c>
      <c r="E28" s="4" t="s">
        <v>27</v>
      </c>
      <c r="F28" s="2">
        <v>1</v>
      </c>
      <c r="G28">
        <v>0</v>
      </c>
      <c r="I28" s="2"/>
    </row>
    <row r="29" spans="5:7">
      <c r="E29" t="s">
        <v>27</v>
      </c>
      <c r="F29" s="2">
        <v>0.65</v>
      </c>
      <c r="G29">
        <v>0</v>
      </c>
    </row>
    <row r="30" spans="5:8">
      <c r="E30" t="s">
        <v>27</v>
      </c>
      <c r="F30">
        <v>0.615213832811102</v>
      </c>
      <c r="G30">
        <v>0.331268986898285</v>
      </c>
      <c r="H30">
        <f>G30+F30</f>
        <v>0.946482819709387</v>
      </c>
    </row>
    <row r="31" spans="5:7">
      <c r="E31" t="s">
        <v>27</v>
      </c>
      <c r="F31">
        <v>0.192130254094151</v>
      </c>
      <c r="G31">
        <v>0.463757962731909</v>
      </c>
    </row>
    <row r="32" spans="5:5">
      <c r="E32" t="s">
        <v>27</v>
      </c>
    </row>
    <row r="33" spans="5:5">
      <c r="E33" t="s">
        <v>27</v>
      </c>
    </row>
    <row r="34" spans="4:9">
      <c r="D34" s="3" t="s">
        <v>12</v>
      </c>
      <c r="E34" s="4" t="s">
        <v>27</v>
      </c>
      <c r="F34" s="2">
        <v>1</v>
      </c>
      <c r="G34">
        <v>0</v>
      </c>
      <c r="I34" s="2"/>
    </row>
    <row r="35" spans="5:7">
      <c r="E35" t="s">
        <v>27</v>
      </c>
      <c r="F35" s="2">
        <v>0.78</v>
      </c>
      <c r="G35">
        <v>0</v>
      </c>
    </row>
    <row r="36" spans="5:8">
      <c r="E36" t="s">
        <v>27</v>
      </c>
      <c r="F36">
        <v>1.1889666004801</v>
      </c>
      <c r="G36">
        <v>0.335349553981566</v>
      </c>
      <c r="H36">
        <f>G36+F36</f>
        <v>1.52431615446167</v>
      </c>
    </row>
    <row r="37" spans="5:7">
      <c r="E37" t="s">
        <v>27</v>
      </c>
      <c r="F37">
        <v>0.324424272739396</v>
      </c>
      <c r="G37">
        <v>0.285222172449236</v>
      </c>
    </row>
    <row r="38" spans="5:6">
      <c r="E38" t="s">
        <v>28</v>
      </c>
      <c r="F38" s="2"/>
    </row>
    <row r="39" spans="5:6">
      <c r="E39" t="s">
        <v>27</v>
      </c>
      <c r="F39" s="2"/>
    </row>
    <row r="40" spans="4:7">
      <c r="D40" s="3" t="s">
        <v>13</v>
      </c>
      <c r="E40" t="s">
        <v>27</v>
      </c>
      <c r="F40" s="2">
        <v>1</v>
      </c>
      <c r="G40">
        <v>0</v>
      </c>
    </row>
    <row r="41" spans="5:7">
      <c r="E41" t="s">
        <v>27</v>
      </c>
      <c r="F41" s="5">
        <v>0.61</v>
      </c>
      <c r="G41">
        <v>0</v>
      </c>
    </row>
    <row r="42" spans="5:8">
      <c r="E42" s="4" t="s">
        <v>27</v>
      </c>
      <c r="F42">
        <v>0.858737806680461</v>
      </c>
      <c r="G42">
        <v>0.462397280520248</v>
      </c>
      <c r="H42">
        <f>G42+F42</f>
        <v>1.32113508720071</v>
      </c>
    </row>
    <row r="43" spans="5:7">
      <c r="E43" t="s">
        <v>27</v>
      </c>
      <c r="F43">
        <v>0.391208995941753</v>
      </c>
      <c r="G43">
        <v>0.220437471690526</v>
      </c>
    </row>
    <row r="44" spans="5:5">
      <c r="E44" t="s">
        <v>27</v>
      </c>
    </row>
    <row r="45" spans="5:5">
      <c r="E45" t="s">
        <v>27</v>
      </c>
    </row>
    <row r="46" spans="4:7">
      <c r="D46" s="3" t="s">
        <v>14</v>
      </c>
      <c r="E46" t="s">
        <v>27</v>
      </c>
      <c r="F46" s="2">
        <v>1</v>
      </c>
      <c r="G46">
        <v>0</v>
      </c>
    </row>
    <row r="47" spans="5:7">
      <c r="E47" t="s">
        <v>27</v>
      </c>
      <c r="F47" s="2">
        <v>0.65</v>
      </c>
      <c r="G47">
        <v>0</v>
      </c>
    </row>
    <row r="48" spans="6:8">
      <c r="F48">
        <v>0.636792216169725</v>
      </c>
      <c r="G48">
        <v>0.342888116399083</v>
      </c>
      <c r="H48">
        <f>G48+F48</f>
        <v>0.979680332568807</v>
      </c>
    </row>
    <row r="49" spans="5:7">
      <c r="E49" s="4" t="s">
        <v>27</v>
      </c>
      <c r="F49">
        <v>0.400590365160607</v>
      </c>
      <c r="G49">
        <v>0.391245930710953</v>
      </c>
    </row>
    <row r="50" spans="5:5">
      <c r="E50" s="4" t="s">
        <v>27</v>
      </c>
    </row>
    <row r="51" spans="5:5">
      <c r="E51" s="4" t="s">
        <v>27</v>
      </c>
    </row>
    <row r="52" spans="4:9">
      <c r="D52" s="3" t="s">
        <v>15</v>
      </c>
      <c r="E52" s="4" t="s">
        <v>27</v>
      </c>
      <c r="F52" s="2">
        <v>1</v>
      </c>
      <c r="G52">
        <v>0</v>
      </c>
      <c r="I52" s="2"/>
    </row>
    <row r="53" spans="5:7">
      <c r="E53" t="s">
        <v>27</v>
      </c>
      <c r="F53" s="2">
        <v>0.69</v>
      </c>
      <c r="G53">
        <v>0</v>
      </c>
    </row>
    <row r="54" spans="5:7">
      <c r="E54" t="s">
        <v>27</v>
      </c>
      <c r="F54">
        <v>0.691891717624473</v>
      </c>
      <c r="G54">
        <v>0.31084990212114</v>
      </c>
    </row>
    <row r="55" spans="5:7">
      <c r="E55" s="4" t="s">
        <v>27</v>
      </c>
      <c r="F55">
        <v>0.269015906587712</v>
      </c>
      <c r="G55">
        <v>0.115674524552374</v>
      </c>
    </row>
    <row r="56" spans="5:5">
      <c r="E56" s="4"/>
    </row>
    <row r="57" spans="4:9">
      <c r="D57" t="s">
        <v>19</v>
      </c>
      <c r="E57" t="s">
        <v>27</v>
      </c>
      <c r="F57" s="5">
        <v>1</v>
      </c>
      <c r="H57" s="2"/>
      <c r="I57" s="2"/>
    </row>
    <row r="58" spans="5:6">
      <c r="E58" t="s">
        <v>27</v>
      </c>
      <c r="F58" s="2">
        <f t="shared" ref="F58:F60" si="0">AVERAGE(F11,F53,F47,F41,F35,F29,F23,F17)</f>
        <v>0.67625</v>
      </c>
    </row>
    <row r="59" spans="5:8">
      <c r="E59">
        <f>1-F59</f>
        <v>0.242434372713557</v>
      </c>
      <c r="F59" s="7">
        <f t="shared" si="0"/>
        <v>0.757565627286443</v>
      </c>
      <c r="G59" s="2">
        <f>AVERAGE(G54,G48,G42,G36,G30,G24,G18)</f>
        <v>0.340057867689119</v>
      </c>
      <c r="H59">
        <f>G59+F59</f>
        <v>1.09762349497556</v>
      </c>
    </row>
    <row r="60" spans="5:8">
      <c r="E60" s="4" t="s">
        <v>27</v>
      </c>
      <c r="F60" s="2">
        <f t="shared" si="0"/>
        <v>0.304475184678047</v>
      </c>
      <c r="G60">
        <v>0.225924119956337</v>
      </c>
      <c r="H60">
        <f>G60+F60</f>
        <v>0.530399304634384</v>
      </c>
    </row>
    <row r="61" spans="5:5">
      <c r="E61" t="s">
        <v>27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I61"/>
  <sheetViews>
    <sheetView tabSelected="1" zoomScale="70" zoomScaleNormal="70" workbookViewId="0">
      <selection activeCell="F12" sqref="F12"/>
    </sheetView>
  </sheetViews>
  <sheetFormatPr defaultColWidth="8.8" defaultRowHeight="12.75"/>
  <cols>
    <col min="1" max="4" width="8.8" style="1"/>
    <col min="5" max="11" width="12.5" style="1"/>
    <col min="12" max="16384" width="8.8" style="1"/>
  </cols>
  <sheetData>
    <row r="8" s="1" customFormat="1" spans="1:9">
      <c r="A8" s="2"/>
      <c r="B8" s="2" t="s">
        <v>16</v>
      </c>
      <c r="C8" s="2"/>
      <c r="D8" s="2" t="s">
        <v>17</v>
      </c>
      <c r="E8" s="2"/>
      <c r="F8" s="2"/>
      <c r="G8" s="2"/>
      <c r="H8" s="2"/>
      <c r="I8" s="2"/>
    </row>
    <row r="9" s="1" customFormat="1" spans="1:9">
      <c r="A9" s="2"/>
      <c r="B9" s="2"/>
      <c r="C9" s="2"/>
      <c r="D9" s="2"/>
      <c r="E9" s="2"/>
      <c r="F9" s="2" t="s">
        <v>25</v>
      </c>
      <c r="G9" s="2" t="s">
        <v>26</v>
      </c>
      <c r="H9" s="2"/>
      <c r="I9" s="2"/>
    </row>
    <row r="10" s="1" customFormat="1" spans="1:9">
      <c r="A10" s="2"/>
      <c r="B10" s="1"/>
      <c r="C10" s="1"/>
      <c r="D10" s="3" t="s">
        <v>8</v>
      </c>
      <c r="E10" s="4" t="s">
        <v>27</v>
      </c>
      <c r="F10" s="2">
        <v>1</v>
      </c>
      <c r="G10" s="1">
        <v>0</v>
      </c>
      <c r="H10" s="1"/>
      <c r="I10" s="2"/>
    </row>
    <row r="11" s="1" customFormat="1" spans="1:7">
      <c r="A11" s="2"/>
      <c r="B11" s="1"/>
      <c r="C11" s="1"/>
      <c r="D11" s="1"/>
      <c r="E11" s="1" t="s">
        <v>27</v>
      </c>
      <c r="F11" s="5">
        <v>0.65</v>
      </c>
      <c r="G11" s="1">
        <v>0</v>
      </c>
    </row>
    <row r="12" s="1" customFormat="1" spans="1:8">
      <c r="A12" s="2"/>
      <c r="B12" s="1"/>
      <c r="C12" s="1"/>
      <c r="D12" s="1"/>
      <c r="E12" s="1" t="s">
        <v>27</v>
      </c>
      <c r="F12" s="1">
        <v>0.78654413626288</v>
      </c>
      <c r="G12" s="1">
        <v>0.423523765680012</v>
      </c>
      <c r="H12" s="1">
        <f>G12+F12</f>
        <v>1.21006790194289</v>
      </c>
    </row>
    <row r="13" s="1" customFormat="1" spans="1:7">
      <c r="A13" s="2"/>
      <c r="B13" s="1"/>
      <c r="C13" s="1"/>
      <c r="D13" s="1"/>
      <c r="E13" s="1" t="s">
        <v>27</v>
      </c>
      <c r="F13" s="1">
        <v>0.267397264337279</v>
      </c>
      <c r="G13" s="1">
        <v>0.326569152614893</v>
      </c>
    </row>
    <row r="14" s="1" customFormat="1" spans="1:7">
      <c r="A14" s="2"/>
      <c r="B14" s="1"/>
      <c r="C14" s="1"/>
      <c r="D14" s="1" t="s">
        <v>27</v>
      </c>
      <c r="E14" s="1" t="s">
        <v>27</v>
      </c>
      <c r="F14" s="6"/>
      <c r="G14" s="6"/>
    </row>
    <row r="15" s="1" customFormat="1" spans="1:7">
      <c r="A15" s="2"/>
      <c r="B15" s="1"/>
      <c r="C15" s="1"/>
      <c r="D15" s="1"/>
      <c r="E15" s="1" t="s">
        <v>27</v>
      </c>
      <c r="F15" s="6"/>
      <c r="G15" s="6"/>
    </row>
    <row r="16" s="1" customFormat="1" spans="1:9">
      <c r="A16" s="2"/>
      <c r="B16" s="1"/>
      <c r="C16" s="1"/>
      <c r="D16" s="3" t="s">
        <v>9</v>
      </c>
      <c r="E16" s="4" t="s">
        <v>27</v>
      </c>
      <c r="F16" s="2">
        <v>1</v>
      </c>
      <c r="G16" s="1">
        <v>0</v>
      </c>
      <c r="H16" s="1"/>
      <c r="I16" s="2"/>
    </row>
    <row r="17" s="1" customFormat="1" spans="1:7">
      <c r="A17" s="2"/>
      <c r="B17" s="1"/>
      <c r="C17" s="1"/>
      <c r="D17" s="1"/>
      <c r="E17" s="1" t="s">
        <v>27</v>
      </c>
      <c r="F17" s="2">
        <v>0.64</v>
      </c>
      <c r="G17" s="1">
        <v>0</v>
      </c>
    </row>
    <row r="18" s="1" customFormat="1" spans="1:8">
      <c r="A18" s="2"/>
      <c r="B18" s="1"/>
      <c r="C18" s="1"/>
      <c r="D18" s="1"/>
      <c r="E18" s="1" t="s">
        <v>27</v>
      </c>
      <c r="F18" s="1">
        <v>0.696598073217726</v>
      </c>
      <c r="G18" s="1">
        <v>0.391836416184971</v>
      </c>
      <c r="H18" s="1">
        <f>G18+F18</f>
        <v>1.0884344894027</v>
      </c>
    </row>
    <row r="19" s="1" customFormat="1" spans="1:7">
      <c r="A19" s="2"/>
      <c r="B19" s="1"/>
      <c r="C19" s="1"/>
      <c r="D19" s="1"/>
      <c r="E19" s="1"/>
      <c r="F19" s="1">
        <v>0.24746661409608</v>
      </c>
      <c r="G19" s="1">
        <v>0.363487143129354</v>
      </c>
    </row>
    <row r="20" s="1" customFormat="1" spans="1:5">
      <c r="A20" s="2"/>
      <c r="B20" s="1"/>
      <c r="C20" s="1"/>
      <c r="D20" s="1"/>
      <c r="E20" s="1" t="s">
        <v>27</v>
      </c>
    </row>
    <row r="21" s="1" customFormat="1" spans="1:5">
      <c r="A21" s="2"/>
      <c r="B21" s="1"/>
      <c r="C21" s="1"/>
      <c r="D21" s="1"/>
      <c r="E21" s="1" t="s">
        <v>27</v>
      </c>
    </row>
    <row r="22" s="1" customFormat="1" spans="1:9">
      <c r="A22" s="2"/>
      <c r="B22" s="1"/>
      <c r="C22" s="1"/>
      <c r="D22" s="3" t="s">
        <v>10</v>
      </c>
      <c r="E22" s="4" t="s">
        <v>27</v>
      </c>
      <c r="F22" s="2">
        <v>1</v>
      </c>
      <c r="G22" s="1">
        <v>0</v>
      </c>
      <c r="H22" s="1"/>
      <c r="I22" s="2"/>
    </row>
    <row r="23" s="1" customFormat="1" spans="5:7">
      <c r="E23" s="4" t="s">
        <v>27</v>
      </c>
      <c r="F23" s="2">
        <v>0.74</v>
      </c>
      <c r="G23" s="1">
        <v>0</v>
      </c>
    </row>
    <row r="24" s="1" customFormat="1" spans="5:8">
      <c r="E24" s="1" t="s">
        <v>27</v>
      </c>
      <c r="F24" s="1">
        <v>0.58578063504508</v>
      </c>
      <c r="G24" s="1">
        <v>0.205814817718542</v>
      </c>
      <c r="H24" s="1">
        <f>G24+F24</f>
        <v>0.791595452763622</v>
      </c>
    </row>
    <row r="25" s="1" customFormat="1" spans="5:7">
      <c r="E25" s="1" t="s">
        <v>27</v>
      </c>
      <c r="F25" s="1">
        <v>0.3435678044674</v>
      </c>
      <c r="G25" s="1">
        <v>0.366393576722968</v>
      </c>
    </row>
    <row r="26" s="1" customFormat="1" spans="5:5">
      <c r="E26" s="1" t="s">
        <v>27</v>
      </c>
    </row>
    <row r="27" s="1" customFormat="1" spans="5:5">
      <c r="E27" s="1" t="s">
        <v>27</v>
      </c>
    </row>
    <row r="28" s="1" customFormat="1" spans="4:9">
      <c r="D28" s="3" t="s">
        <v>18</v>
      </c>
      <c r="E28" s="4" t="s">
        <v>27</v>
      </c>
      <c r="F28" s="2">
        <v>1</v>
      </c>
      <c r="G28" s="1">
        <v>0</v>
      </c>
      <c r="H28" s="1"/>
      <c r="I28" s="2"/>
    </row>
    <row r="29" s="1" customFormat="1" spans="5:7">
      <c r="E29" s="1" t="s">
        <v>27</v>
      </c>
      <c r="F29" s="2">
        <v>0.65</v>
      </c>
      <c r="G29" s="1">
        <v>0</v>
      </c>
    </row>
    <row r="30" s="1" customFormat="1" spans="5:8">
      <c r="E30" s="1" t="s">
        <v>27</v>
      </c>
      <c r="F30" s="1">
        <v>0.615213832811102</v>
      </c>
      <c r="G30" s="1">
        <v>0.331268986898285</v>
      </c>
      <c r="H30" s="1">
        <f>G30+F30</f>
        <v>0.946482819709387</v>
      </c>
    </row>
    <row r="31" s="1" customFormat="1" spans="5:7">
      <c r="E31" s="1" t="s">
        <v>27</v>
      </c>
      <c r="F31" s="1">
        <v>0.192130254094151</v>
      </c>
      <c r="G31" s="1">
        <v>0.463757962731909</v>
      </c>
    </row>
    <row r="32" s="1" customFormat="1" spans="5:5">
      <c r="E32" s="1" t="s">
        <v>27</v>
      </c>
    </row>
    <row r="33" s="1" customFormat="1" spans="5:5">
      <c r="E33" s="1" t="s">
        <v>27</v>
      </c>
    </row>
    <row r="34" s="1" customFormat="1" spans="4:9">
      <c r="D34" s="3" t="s">
        <v>12</v>
      </c>
      <c r="E34" s="4" t="s">
        <v>27</v>
      </c>
      <c r="F34" s="2">
        <v>1</v>
      </c>
      <c r="G34" s="1">
        <v>0</v>
      </c>
      <c r="H34" s="1"/>
      <c r="I34" s="2"/>
    </row>
    <row r="35" s="1" customFormat="1" spans="5:7">
      <c r="E35" s="1" t="s">
        <v>27</v>
      </c>
      <c r="F35" s="2">
        <v>0.78</v>
      </c>
      <c r="G35" s="1">
        <v>0</v>
      </c>
    </row>
    <row r="36" s="1" customFormat="1" spans="5:8">
      <c r="E36" s="1" t="s">
        <v>27</v>
      </c>
      <c r="F36" s="1">
        <v>1.1889666004801</v>
      </c>
      <c r="G36" s="1">
        <v>0.335349553981566</v>
      </c>
      <c r="H36" s="1">
        <f>G36+F36</f>
        <v>1.52431615446167</v>
      </c>
    </row>
    <row r="37" s="1" customFormat="1" spans="5:7">
      <c r="E37" s="1" t="s">
        <v>27</v>
      </c>
      <c r="F37" s="1">
        <v>0.324424272739396</v>
      </c>
      <c r="G37" s="1">
        <v>0.285222172449236</v>
      </c>
    </row>
    <row r="38" s="1" customFormat="1" spans="5:6">
      <c r="E38" s="1" t="s">
        <v>28</v>
      </c>
      <c r="F38" s="2"/>
    </row>
    <row r="39" s="1" customFormat="1" spans="5:6">
      <c r="E39" s="1" t="s">
        <v>27</v>
      </c>
      <c r="F39" s="2"/>
    </row>
    <row r="40" s="1" customFormat="1" spans="4:7">
      <c r="D40" s="3" t="s">
        <v>13</v>
      </c>
      <c r="E40" s="1" t="s">
        <v>27</v>
      </c>
      <c r="F40" s="2">
        <v>1</v>
      </c>
      <c r="G40" s="1">
        <v>0</v>
      </c>
    </row>
    <row r="41" s="1" customFormat="1" spans="5:7">
      <c r="E41" s="1" t="s">
        <v>27</v>
      </c>
      <c r="F41" s="5">
        <v>0.61</v>
      </c>
      <c r="G41" s="1">
        <v>0</v>
      </c>
    </row>
    <row r="42" s="1" customFormat="1" spans="5:8">
      <c r="E42" s="4" t="s">
        <v>27</v>
      </c>
      <c r="F42" s="1">
        <v>0.858737806680461</v>
      </c>
      <c r="G42" s="1">
        <v>0.462397280520248</v>
      </c>
      <c r="H42" s="1">
        <f>G42+F42</f>
        <v>1.32113508720071</v>
      </c>
    </row>
    <row r="43" s="1" customFormat="1" spans="5:7">
      <c r="E43" s="1" t="s">
        <v>27</v>
      </c>
      <c r="F43" s="1">
        <v>0.391208995941753</v>
      </c>
      <c r="G43" s="1">
        <v>0.220437471690526</v>
      </c>
    </row>
    <row r="44" s="1" customFormat="1" spans="5:5">
      <c r="E44" s="1" t="s">
        <v>27</v>
      </c>
    </row>
    <row r="45" s="1" customFormat="1" spans="5:5">
      <c r="E45" s="1" t="s">
        <v>27</v>
      </c>
    </row>
    <row r="46" s="1" customFormat="1" spans="4:7">
      <c r="D46" s="3" t="s">
        <v>14</v>
      </c>
      <c r="E46" s="1" t="s">
        <v>27</v>
      </c>
      <c r="F46" s="2">
        <v>1</v>
      </c>
      <c r="G46" s="1">
        <v>0</v>
      </c>
    </row>
    <row r="47" s="1" customFormat="1" spans="5:7">
      <c r="E47" s="1" t="s">
        <v>27</v>
      </c>
      <c r="F47" s="2">
        <v>0.65</v>
      </c>
      <c r="G47" s="1">
        <v>0</v>
      </c>
    </row>
    <row r="48" s="1" customFormat="1" spans="6:8">
      <c r="F48" s="1">
        <v>0.636792216169725</v>
      </c>
      <c r="G48" s="1">
        <v>0.342888116399083</v>
      </c>
      <c r="H48" s="1">
        <f>G48+F48</f>
        <v>0.979680332568808</v>
      </c>
    </row>
    <row r="49" s="1" customFormat="1" spans="5:7">
      <c r="E49" s="4" t="s">
        <v>27</v>
      </c>
      <c r="F49" s="1">
        <v>0.400590365160607</v>
      </c>
      <c r="G49" s="1">
        <v>0.391245930710953</v>
      </c>
    </row>
    <row r="50" s="1" customFormat="1" spans="5:5">
      <c r="E50" s="4" t="s">
        <v>27</v>
      </c>
    </row>
    <row r="51" s="1" customFormat="1" spans="5:5">
      <c r="E51" s="4" t="s">
        <v>27</v>
      </c>
    </row>
    <row r="52" s="1" customFormat="1" spans="4:9">
      <c r="D52" s="3" t="s">
        <v>15</v>
      </c>
      <c r="E52" s="4" t="s">
        <v>27</v>
      </c>
      <c r="F52" s="2">
        <v>1</v>
      </c>
      <c r="G52" s="1">
        <v>0</v>
      </c>
      <c r="H52" s="1"/>
      <c r="I52" s="2"/>
    </row>
    <row r="53" s="1" customFormat="1" spans="5:7">
      <c r="E53" s="1" t="s">
        <v>27</v>
      </c>
      <c r="F53" s="2">
        <v>0.69</v>
      </c>
      <c r="G53" s="1">
        <v>0</v>
      </c>
    </row>
    <row r="54" s="1" customFormat="1" spans="5:7">
      <c r="E54" s="1" t="s">
        <v>27</v>
      </c>
      <c r="F54" s="1">
        <v>0.691891717624473</v>
      </c>
      <c r="G54" s="1">
        <v>0.31084990212114</v>
      </c>
    </row>
    <row r="55" s="1" customFormat="1" spans="5:7">
      <c r="E55" s="4" t="s">
        <v>27</v>
      </c>
      <c r="F55" s="1">
        <v>0.269015906587712</v>
      </c>
      <c r="G55" s="1">
        <v>0.115674524552374</v>
      </c>
    </row>
    <row r="56" s="1" customFormat="1" spans="5:5">
      <c r="E56" s="4"/>
    </row>
    <row r="57" s="1" customFormat="1" spans="4:9">
      <c r="D57" s="1" t="s">
        <v>19</v>
      </c>
      <c r="E57" s="1" t="s">
        <v>27</v>
      </c>
      <c r="F57" s="5">
        <v>1</v>
      </c>
      <c r="G57" s="1"/>
      <c r="H57" s="2"/>
      <c r="I57" s="2"/>
    </row>
    <row r="58" s="1" customFormat="1" spans="5:6">
      <c r="E58" s="1" t="s">
        <v>27</v>
      </c>
      <c r="F58" s="2">
        <f t="shared" ref="F58:F60" si="0">AVERAGE(F11,F53,F47,F41,F35,F29,F23,F17)</f>
        <v>0.67625</v>
      </c>
    </row>
    <row r="59" s="1" customFormat="1" spans="5:8">
      <c r="E59" s="1">
        <f>1-F59</f>
        <v>0.242434372713557</v>
      </c>
      <c r="F59" s="7">
        <f t="shared" si="0"/>
        <v>0.757565627286443</v>
      </c>
      <c r="G59" s="2">
        <f>AVERAGE(G54,G48,G42,G36,G30,G24,G18)</f>
        <v>0.340057867689119</v>
      </c>
      <c r="H59" s="1">
        <f>G59+F59</f>
        <v>1.09762349497556</v>
      </c>
    </row>
    <row r="60" s="1" customFormat="1" spans="5:8">
      <c r="E60" s="4" t="s">
        <v>27</v>
      </c>
      <c r="F60" s="2">
        <f t="shared" si="0"/>
        <v>0.304475184678047</v>
      </c>
      <c r="G60" s="1">
        <v>0.225924119956337</v>
      </c>
      <c r="H60" s="1">
        <f>G60+F60</f>
        <v>0.530399304634384</v>
      </c>
    </row>
    <row r="61" s="1" customFormat="1" spans="5:5">
      <c r="E61" s="1" t="s">
        <v>27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Misses</vt:lpstr>
      <vt:lpstr>Energy</vt:lpstr>
      <vt:lpstr>Performance</vt:lpstr>
      <vt:lpstr>Interference</vt:lpstr>
      <vt:lpstr>Energy II</vt:lpstr>
      <vt:lpstr>Misses II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gvaumour</dc:creator>
  <dcterms:created xsi:type="dcterms:W3CDTF">2017-03-29T19:34:00Z</dcterms:created>
  <dcterms:modified xsi:type="dcterms:W3CDTF">2017-04-03T16:14:48Z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1036-10.1.0.5672</vt:lpwstr>
  </property>
</Properties>
</file>