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2260" windowHeight="12645" firstSheet="1" activeTab="4"/>
  </bookViews>
  <sheets>
    <sheet name="ReadMe" sheetId="4" r:id="rId1"/>
    <sheet name="Sheet1" sheetId="6" r:id="rId2"/>
    <sheet name="Sheet3" sheetId="8" r:id="rId3"/>
    <sheet name="Data" sheetId="1" r:id="rId4"/>
    <sheet name="Summary Report" sheetId="2" r:id="rId5"/>
    <sheet name="Dashboard" sheetId="3" r:id="rId6"/>
    <sheet name="Sample Dashboard" sheetId="5" r:id="rId7"/>
  </sheets>
  <definedNames>
    <definedName name="_xlnm._FilterDatabase" localSheetId="3" hidden="1">Data!$A$1:$F$115</definedName>
    <definedName name="Slicer_Month">#N/A</definedName>
    <definedName name="Slicer_Month1">#N/A</definedName>
    <definedName name="Slicer_Product">#N/A</definedName>
    <definedName name="Slicer_Product2">#N/A</definedName>
  </definedNames>
  <calcPr calcId="152511"/>
  <pivotCaches>
    <pivotCache cacheId="0" r:id="rId8"/>
    <pivotCache cacheId="1" r:id="rId9"/>
    <pivotCache cacheId="12"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1" i="2" l="1"/>
  <c r="E11" i="2" s="1"/>
  <c r="C12" i="2"/>
  <c r="C13" i="2"/>
  <c r="E13" i="2" s="1"/>
  <c r="C14" i="2"/>
  <c r="E14" i="2" s="1"/>
  <c r="C15" i="2"/>
  <c r="C16" i="2"/>
  <c r="C17" i="2"/>
  <c r="E17" i="2" s="1"/>
  <c r="C18" i="2"/>
  <c r="E18" i="2" s="1"/>
  <c r="C19" i="2"/>
  <c r="C10" i="2"/>
  <c r="J13" i="2"/>
  <c r="J12" i="2"/>
  <c r="J11" i="2"/>
  <c r="J10" i="2"/>
  <c r="J9" i="2"/>
  <c r="J8" i="2"/>
  <c r="J7" i="2"/>
  <c r="J6" i="2"/>
  <c r="J5" i="2"/>
  <c r="J4" i="2"/>
  <c r="I13" i="2"/>
  <c r="I12" i="2"/>
  <c r="I11" i="2"/>
  <c r="I10" i="2"/>
  <c r="I9" i="2"/>
  <c r="I8" i="2"/>
  <c r="I7" i="2"/>
  <c r="I6" i="2"/>
  <c r="I5" i="2"/>
  <c r="I4" i="2"/>
  <c r="D10" i="2"/>
  <c r="D19" i="2"/>
  <c r="E16" i="2"/>
  <c r="E15" i="2"/>
  <c r="E12" i="2"/>
  <c r="D18" i="2"/>
  <c r="D17" i="2"/>
  <c r="D16" i="2"/>
  <c r="D15" i="2"/>
  <c r="D14" i="2"/>
  <c r="D13" i="2"/>
  <c r="D12" i="2"/>
  <c r="D11" i="2"/>
  <c r="C4" i="2"/>
  <c r="E19" i="2" l="1"/>
  <c r="E10" i="2"/>
  <c r="F11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5" i="1"/>
  <c r="F3" i="1"/>
  <c r="F4" i="1"/>
  <c r="F2" i="1"/>
  <c r="D4" i="2" l="1"/>
  <c r="D5" i="2"/>
  <c r="C5" i="2"/>
  <c r="D6" i="2"/>
  <c r="C6" i="2"/>
</calcChain>
</file>

<file path=xl/sharedStrings.xml><?xml version="1.0" encoding="utf-8"?>
<sst xmlns="http://schemas.openxmlformats.org/spreadsheetml/2006/main" count="342" uniqueCount="48">
  <si>
    <t>Product</t>
  </si>
  <si>
    <t>Total Sales</t>
  </si>
  <si>
    <t>Units Sold</t>
  </si>
  <si>
    <t>Target</t>
  </si>
  <si>
    <t>Month</t>
  </si>
  <si>
    <t>Toothbrush</t>
  </si>
  <si>
    <t>Jan</t>
  </si>
  <si>
    <t>Toothpaste</t>
  </si>
  <si>
    <t>Feb</t>
  </si>
  <si>
    <t>Liquid soap</t>
  </si>
  <si>
    <t>Mar</t>
  </si>
  <si>
    <t>Liquid Detergent</t>
  </si>
  <si>
    <t>Apr</t>
  </si>
  <si>
    <t>Soap</t>
  </si>
  <si>
    <t>May</t>
  </si>
  <si>
    <t>Detergent Powder</t>
  </si>
  <si>
    <t>Jun</t>
  </si>
  <si>
    <t>Detergent Cake</t>
  </si>
  <si>
    <t>Shampoo</t>
  </si>
  <si>
    <t>Conditioner</t>
  </si>
  <si>
    <t>Serum</t>
  </si>
  <si>
    <t>Table1: Sales Summary</t>
  </si>
  <si>
    <t>Q1</t>
  </si>
  <si>
    <t>Q2</t>
  </si>
  <si>
    <t>Total # of units sold</t>
  </si>
  <si>
    <t>Avg. Sales Price</t>
  </si>
  <si>
    <t>Table2: Product-wise Sales Performance</t>
  </si>
  <si>
    <t>Total Target</t>
  </si>
  <si>
    <t>% Achieved</t>
  </si>
  <si>
    <t>P1</t>
  </si>
  <si>
    <t>P2</t>
  </si>
  <si>
    <t>P3</t>
  </si>
  <si>
    <t>P4</t>
  </si>
  <si>
    <t>P5</t>
  </si>
  <si>
    <t>P6</t>
  </si>
  <si>
    <t>P7</t>
  </si>
  <si>
    <t>P8</t>
  </si>
  <si>
    <t>P9</t>
  </si>
  <si>
    <t>P10</t>
  </si>
  <si>
    <t>Units</t>
  </si>
  <si>
    <t>Grand Total</t>
  </si>
  <si>
    <t>Sum of Total Sales</t>
  </si>
  <si>
    <t>Row Labels</t>
  </si>
  <si>
    <t>Count of Units Sold</t>
  </si>
  <si>
    <t>Count of Total Sales</t>
  </si>
  <si>
    <t>Table3: Product-wise Quarterly Summary (Sales)</t>
  </si>
  <si>
    <t>Quarter</t>
  </si>
  <si>
    <t>Sum of Target</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</si>
</sst>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0"/>
      <name val="Calibri"/>
      <family val="2"/>
      <scheme val="minor"/>
    </font>
    <font>
      <b/>
      <sz val="11"/>
      <color theme="1"/>
      <name val="Calibri"/>
      <family val="2"/>
      <scheme val="minor"/>
    </font>
    <font>
      <b/>
      <sz val="11"/>
      <color theme="5" tint="-0.249977111117893"/>
      <name val="Calibri"/>
      <family val="2"/>
      <scheme val="minor"/>
    </font>
    <font>
      <i/>
      <sz val="11"/>
      <color theme="1"/>
      <name val="Calibri"/>
      <family val="2"/>
      <scheme val="minor"/>
    </font>
    <font>
      <b/>
      <i/>
      <sz val="11"/>
      <color theme="5" tint="-0.249977111117893"/>
      <name val="Calibri"/>
      <family val="2"/>
      <scheme val="minor"/>
    </font>
    <font>
      <b/>
      <sz val="11"/>
      <color rgb="FFC00000"/>
      <name val="Calibri"/>
      <family val="2"/>
      <scheme val="minor"/>
    </font>
    <font>
      <u/>
      <sz val="11"/>
      <color theme="10"/>
      <name val="Calibri"/>
      <family val="2"/>
      <scheme val="minor"/>
    </font>
    <font>
      <sz val="11"/>
      <color theme="1"/>
      <name val="Calibri"/>
      <family val="2"/>
      <scheme val="minor"/>
    </font>
  </fonts>
  <fills count="4">
    <fill>
      <patternFill patternType="none"/>
    </fill>
    <fill>
      <patternFill patternType="gray125"/>
    </fill>
    <fill>
      <patternFill patternType="solid">
        <fgColor rgb="FF0070C0"/>
        <bgColor indexed="64"/>
      </patternFill>
    </fill>
    <fill>
      <patternFill patternType="solid">
        <fgColor theme="9" tint="0.79998168889431442"/>
        <bgColor indexed="64"/>
      </patternFill>
    </fill>
  </fills>
  <borders count="16">
    <border>
      <left/>
      <right/>
      <top/>
      <bottom/>
      <diagonal/>
    </border>
    <border>
      <left style="hair">
        <color auto="1"/>
      </left>
      <right style="hair">
        <color auto="1"/>
      </right>
      <top style="hair">
        <color auto="1"/>
      </top>
      <bottom style="hair">
        <color auto="1"/>
      </bottom>
      <diagonal/>
    </border>
    <border>
      <left style="dotted">
        <color auto="1"/>
      </left>
      <right style="dotted">
        <color auto="1"/>
      </right>
      <top style="dotted">
        <color auto="1"/>
      </top>
      <bottom style="dotted">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dotted">
        <color auto="1"/>
      </bottom>
      <diagonal/>
    </border>
    <border>
      <left style="medium">
        <color indexed="64"/>
      </left>
      <right style="medium">
        <color indexed="64"/>
      </right>
      <top style="dotted">
        <color auto="1"/>
      </top>
      <bottom style="dotted">
        <color auto="1"/>
      </bottom>
      <diagonal/>
    </border>
    <border>
      <left style="medium">
        <color indexed="64"/>
      </left>
      <right style="medium">
        <color indexed="64"/>
      </right>
      <top style="dotted">
        <color auto="1"/>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hair">
        <color auto="1"/>
      </left>
      <right style="hair">
        <color auto="1"/>
      </right>
      <top/>
      <bottom/>
      <diagonal/>
    </border>
  </borders>
  <cellStyleXfs count="3">
    <xf numFmtId="0" fontId="0" fillId="0" borderId="0"/>
    <xf numFmtId="0" fontId="7" fillId="0" borderId="0" applyNumberFormat="0" applyFill="0" applyBorder="0" applyAlignment="0" applyProtection="0"/>
    <xf numFmtId="9" fontId="8" fillId="0" borderId="0" applyFont="0" applyFill="0" applyBorder="0" applyAlignment="0" applyProtection="0"/>
  </cellStyleXfs>
  <cellXfs count="39">
    <xf numFmtId="0" fontId="0" fillId="0" borderId="0" xfId="0"/>
    <xf numFmtId="0" fontId="2" fillId="0" borderId="1" xfId="0" applyFont="1" applyBorder="1"/>
    <xf numFmtId="0" fontId="0" fillId="0" borderId="1" xfId="0" applyBorder="1"/>
    <xf numFmtId="0" fontId="0" fillId="0" borderId="1" xfId="0" quotePrefix="1" applyBorder="1"/>
    <xf numFmtId="0" fontId="3" fillId="0" borderId="0" xfId="0" applyFont="1"/>
    <xf numFmtId="0" fontId="0" fillId="0" borderId="1" xfId="0" applyNumberFormat="1" applyBorder="1"/>
    <xf numFmtId="0" fontId="1" fillId="2" borderId="1" xfId="0" applyNumberFormat="1" applyFont="1" applyFill="1" applyBorder="1" applyAlignment="1">
      <alignment horizontal="center"/>
    </xf>
    <xf numFmtId="0" fontId="2" fillId="0" borderId="1" xfId="0" applyFont="1" applyFill="1" applyBorder="1"/>
    <xf numFmtId="0" fontId="4" fillId="0" borderId="1" xfId="0" applyNumberFormat="1" applyFont="1" applyBorder="1"/>
    <xf numFmtId="0" fontId="5" fillId="0" borderId="0" xfId="0" applyNumberFormat="1" applyFont="1" applyFill="1" applyBorder="1"/>
    <xf numFmtId="0" fontId="2" fillId="0" borderId="2" xfId="0" applyFont="1" applyBorder="1"/>
    <xf numFmtId="0" fontId="0" fillId="0" borderId="0" xfId="0" applyProtection="1">
      <protection locked="0"/>
    </xf>
    <xf numFmtId="0" fontId="6" fillId="0" borderId="0" xfId="0" applyFont="1"/>
    <xf numFmtId="0" fontId="7" fillId="0" borderId="0" xfId="1"/>
    <xf numFmtId="0" fontId="0" fillId="3" borderId="3" xfId="0" applyFill="1" applyBorder="1"/>
    <xf numFmtId="0" fontId="0" fillId="3" borderId="4" xfId="0" applyFill="1" applyBorder="1"/>
    <xf numFmtId="0" fontId="0" fillId="3" borderId="5" xfId="0" applyFill="1" applyBorder="1"/>
    <xf numFmtId="0" fontId="0" fillId="3" borderId="6" xfId="0" applyFill="1" applyBorder="1"/>
    <xf numFmtId="0" fontId="0" fillId="3" borderId="0" xfId="0" applyFill="1"/>
    <xf numFmtId="0" fontId="0" fillId="3" borderId="0" xfId="0" applyFill="1" applyBorder="1"/>
    <xf numFmtId="0" fontId="0" fillId="3" borderId="7" xfId="0" applyFill="1" applyBorder="1"/>
    <xf numFmtId="0" fontId="0" fillId="3" borderId="8" xfId="0" applyFill="1" applyBorder="1"/>
    <xf numFmtId="0" fontId="0" fillId="3" borderId="9" xfId="0" applyFill="1" applyBorder="1" applyAlignment="1">
      <alignment horizontal="left"/>
    </xf>
    <xf numFmtId="0" fontId="0" fillId="3" borderId="9" xfId="0" applyNumberFormat="1" applyFill="1" applyBorder="1"/>
    <xf numFmtId="0" fontId="0" fillId="3" borderId="10" xfId="0" applyFill="1" applyBorder="1" applyAlignment="1">
      <alignment horizontal="left"/>
    </xf>
    <xf numFmtId="0" fontId="0" fillId="3" borderId="10" xfId="0" applyNumberFormat="1" applyFill="1" applyBorder="1"/>
    <xf numFmtId="0" fontId="0" fillId="3" borderId="11" xfId="0" applyFill="1" applyBorder="1" applyAlignment="1">
      <alignment horizontal="left"/>
    </xf>
    <xf numFmtId="0" fontId="0" fillId="3" borderId="8" xfId="0" applyFill="1" applyBorder="1" applyAlignment="1">
      <alignment horizontal="left"/>
    </xf>
    <xf numFmtId="0" fontId="0" fillId="3" borderId="11" xfId="0" applyNumberFormat="1" applyFill="1" applyBorder="1"/>
    <xf numFmtId="0" fontId="0" fillId="3" borderId="12" xfId="0" applyFill="1" applyBorder="1"/>
    <xf numFmtId="0" fontId="0" fillId="3" borderId="13" xfId="0" applyFill="1" applyBorder="1"/>
    <xf numFmtId="0" fontId="0" fillId="3" borderId="14" xfId="0" applyFill="1" applyBorder="1"/>
    <xf numFmtId="0" fontId="0" fillId="0" borderId="0" xfId="0" pivotButton="1"/>
    <xf numFmtId="0" fontId="0" fillId="0" borderId="0" xfId="0" applyAlignment="1">
      <alignment horizontal="left"/>
    </xf>
    <xf numFmtId="0" fontId="0" fillId="0" borderId="0" xfId="0" applyNumberFormat="1"/>
    <xf numFmtId="0" fontId="2" fillId="0" borderId="15" xfId="0" applyFont="1" applyFill="1" applyBorder="1"/>
    <xf numFmtId="0" fontId="0" fillId="0" borderId="0" xfId="0" applyAlignment="1">
      <alignment horizontal="left" indent="1"/>
    </xf>
    <xf numFmtId="0" fontId="0" fillId="0" borderId="1" xfId="0" quotePrefix="1" applyNumberFormat="1" applyBorder="1"/>
    <xf numFmtId="9" fontId="0" fillId="0" borderId="2" xfId="2" applyFont="1" applyBorder="1"/>
  </cellXfs>
  <cellStyles count="3">
    <cellStyle name="Hyperlink" xfId="1" builtinId="8"/>
    <cellStyle name="Normal" xfId="0" builtinId="0"/>
    <cellStyle name="Percent" xfId="2" builtinId="5"/>
  </cellStyles>
  <dxfs count="34">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5"/>
        </patternFill>
      </fill>
    </dxf>
    <dxf>
      <fill>
        <patternFill patternType="solid">
          <bgColor theme="5"/>
        </patternFill>
      </fill>
    </dxf>
    <dxf>
      <border>
        <left style="dotted">
          <color auto="1"/>
        </left>
        <right style="dotted">
          <color auto="1"/>
        </right>
        <top style="dotted">
          <color auto="1"/>
        </top>
        <bottom style="dotted">
          <color auto="1"/>
        </bottom>
        <vertical style="dotted">
          <color auto="1"/>
        </vertical>
        <horizontal style="dotted">
          <color auto="1"/>
        </horizontal>
      </border>
    </dxf>
    <dxf>
      <border>
        <left style="dotted">
          <color auto="1"/>
        </left>
        <right style="dotted">
          <color auto="1"/>
        </right>
        <top style="dotted">
          <color auto="1"/>
        </top>
        <bottom style="dotted">
          <color auto="1"/>
        </bottom>
        <vertical style="dotted">
          <color auto="1"/>
        </vertical>
        <horizontal style="dotted">
          <color auto="1"/>
        </horizontal>
      </border>
    </dxf>
    <dxf>
      <border>
        <left style="dotted">
          <color auto="1"/>
        </left>
        <right style="dotted">
          <color auto="1"/>
        </right>
        <top style="dotted">
          <color auto="1"/>
        </top>
        <bottom style="dotted">
          <color auto="1"/>
        </bottom>
        <vertical style="dotted">
          <color auto="1"/>
        </vertical>
        <horizontal style="dotted">
          <color auto="1"/>
        </horizontal>
      </border>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4"/>
        </patternFill>
      </fill>
    </dxf>
    <dxf>
      <fill>
        <patternFill patternType="solid">
          <bgColor theme="4"/>
        </patternFill>
      </fill>
    </dxf>
    <dxf>
      <border>
        <left style="dotted">
          <color auto="1"/>
        </left>
        <right style="dotted">
          <color auto="1"/>
        </right>
        <top style="dotted">
          <color auto="1"/>
        </top>
        <bottom style="dotted">
          <color auto="1"/>
        </bottom>
        <vertical style="dotted">
          <color auto="1"/>
        </vertical>
        <horizontal style="dotted">
          <color auto="1"/>
        </horizontal>
      </border>
    </dxf>
    <dxf>
      <border>
        <left style="dotted">
          <color auto="1"/>
        </left>
        <right style="dotted">
          <color auto="1"/>
        </right>
        <top style="dotted">
          <color auto="1"/>
        </top>
        <bottom style="dotted">
          <color auto="1"/>
        </bottom>
        <vertical style="dotted">
          <color auto="1"/>
        </vertical>
        <horizontal style="dotted">
          <color auto="1"/>
        </horizontal>
      </border>
    </dxf>
    <dxf>
      <border>
        <left style="dotted">
          <color auto="1"/>
        </left>
        <right style="dotted">
          <color auto="1"/>
        </right>
        <top style="dotted">
          <color auto="1"/>
        </top>
        <bottom style="dotted">
          <color auto="1"/>
        </bottom>
        <vertical style="dotted">
          <color auto="1"/>
        </vertical>
        <horizontal style="dotted">
          <color auto="1"/>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[Workshop-2 Dashboard.xlsx]Sheet1!PivotTable1</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Sheet1!$B$4</c:f>
              <c:strCache>
                <c:ptCount val="1"/>
                <c:pt idx="0">
                  <c:v>Total</c:v>
                </c:pt>
              </c:strCache>
            </c:strRef>
          </c:tx>
          <c:spPr>
            <a:solidFill>
              <a:schemeClr val="accent1"/>
            </a:solidFill>
            <a:ln>
              <a:noFill/>
            </a:ln>
            <a:effectLst/>
          </c:spPr>
          <c:invertIfNegative val="0"/>
          <c:cat>
            <c:strRef>
              <c:f>Sheet1!$A$5:$A$11</c:f>
              <c:strCache>
                <c:ptCount val="6"/>
                <c:pt idx="0">
                  <c:v>Jan</c:v>
                </c:pt>
                <c:pt idx="1">
                  <c:v>Feb</c:v>
                </c:pt>
                <c:pt idx="2">
                  <c:v>Mar</c:v>
                </c:pt>
                <c:pt idx="3">
                  <c:v>Apr</c:v>
                </c:pt>
                <c:pt idx="4">
                  <c:v>May</c:v>
                </c:pt>
                <c:pt idx="5">
                  <c:v>Jun</c:v>
                </c:pt>
              </c:strCache>
            </c:strRef>
          </c:cat>
          <c:val>
            <c:numRef>
              <c:f>Sheet1!$B$5:$B$11</c:f>
              <c:numCache>
                <c:formatCode>General</c:formatCode>
                <c:ptCount val="6"/>
                <c:pt idx="0">
                  <c:v>21</c:v>
                </c:pt>
                <c:pt idx="1">
                  <c:v>21</c:v>
                </c:pt>
                <c:pt idx="2">
                  <c:v>26</c:v>
                </c:pt>
                <c:pt idx="3">
                  <c:v>17</c:v>
                </c:pt>
                <c:pt idx="4">
                  <c:v>15</c:v>
                </c:pt>
                <c:pt idx="5">
                  <c:v>14</c:v>
                </c:pt>
              </c:numCache>
            </c:numRef>
          </c:val>
        </c:ser>
        <c:dLbls>
          <c:showLegendKey val="0"/>
          <c:showVal val="0"/>
          <c:showCatName val="0"/>
          <c:showSerName val="0"/>
          <c:showPercent val="0"/>
          <c:showBubbleSize val="0"/>
        </c:dLbls>
        <c:gapWidth val="219"/>
        <c:overlap val="-27"/>
        <c:axId val="-31117056"/>
        <c:axId val="-31116512"/>
      </c:barChart>
      <c:catAx>
        <c:axId val="-31117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16512"/>
        <c:crosses val="autoZero"/>
        <c:auto val="1"/>
        <c:lblAlgn val="ctr"/>
        <c:lblOffset val="100"/>
        <c:noMultiLvlLbl val="0"/>
      </c:catAx>
      <c:valAx>
        <c:axId val="-31116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170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[Workshop-2 Dashboard.xlsx]Sheet1!PivotTable2</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Sheet1!$B$18</c:f>
              <c:strCache>
                <c:ptCount val="1"/>
                <c:pt idx="0">
                  <c:v>Total</c:v>
                </c:pt>
              </c:strCache>
            </c:strRef>
          </c:tx>
          <c:spPr>
            <a:solidFill>
              <a:schemeClr val="accent1"/>
            </a:solidFill>
            <a:ln>
              <a:noFill/>
            </a:ln>
            <a:effectLst/>
          </c:spPr>
          <c:invertIfNegative val="0"/>
          <c:cat>
            <c:strRef>
              <c:f>Sheet1!$A$19:$A$29</c:f>
              <c:strCache>
                <c:ptCount val="10"/>
                <c:pt idx="0">
                  <c:v>Conditioner</c:v>
                </c:pt>
                <c:pt idx="1">
                  <c:v>Detergent Cake</c:v>
                </c:pt>
                <c:pt idx="2">
                  <c:v>Detergent Powder</c:v>
                </c:pt>
                <c:pt idx="3">
                  <c:v>Liquid Detergent</c:v>
                </c:pt>
                <c:pt idx="4">
                  <c:v>Liquid soap</c:v>
                </c:pt>
                <c:pt idx="5">
                  <c:v>Serum</c:v>
                </c:pt>
                <c:pt idx="6">
                  <c:v>Shampoo</c:v>
                </c:pt>
                <c:pt idx="7">
                  <c:v>Soap</c:v>
                </c:pt>
                <c:pt idx="8">
                  <c:v>Toothbrush</c:v>
                </c:pt>
                <c:pt idx="9">
                  <c:v>Toothpaste</c:v>
                </c:pt>
              </c:strCache>
            </c:strRef>
          </c:cat>
          <c:val>
            <c:numRef>
              <c:f>Sheet1!$B$19:$B$29</c:f>
              <c:numCache>
                <c:formatCode>General</c:formatCode>
                <c:ptCount val="10"/>
                <c:pt idx="0">
                  <c:v>16</c:v>
                </c:pt>
                <c:pt idx="1">
                  <c:v>13</c:v>
                </c:pt>
                <c:pt idx="2">
                  <c:v>9</c:v>
                </c:pt>
                <c:pt idx="3">
                  <c:v>9</c:v>
                </c:pt>
                <c:pt idx="4">
                  <c:v>9</c:v>
                </c:pt>
                <c:pt idx="5">
                  <c:v>15</c:v>
                </c:pt>
                <c:pt idx="6">
                  <c:v>16</c:v>
                </c:pt>
                <c:pt idx="7">
                  <c:v>9</c:v>
                </c:pt>
                <c:pt idx="8">
                  <c:v>9</c:v>
                </c:pt>
                <c:pt idx="9">
                  <c:v>9</c:v>
                </c:pt>
              </c:numCache>
            </c:numRef>
          </c:val>
        </c:ser>
        <c:dLbls>
          <c:showLegendKey val="0"/>
          <c:showVal val="0"/>
          <c:showCatName val="0"/>
          <c:showSerName val="0"/>
          <c:showPercent val="0"/>
          <c:showBubbleSize val="0"/>
        </c:dLbls>
        <c:gapWidth val="219"/>
        <c:overlap val="-27"/>
        <c:axId val="-2010549888"/>
        <c:axId val="-2010541728"/>
      </c:barChart>
      <c:catAx>
        <c:axId val="-2010549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0541728"/>
        <c:crosses val="autoZero"/>
        <c:auto val="1"/>
        <c:lblAlgn val="ctr"/>
        <c:lblOffset val="100"/>
        <c:noMultiLvlLbl val="0"/>
      </c:catAx>
      <c:valAx>
        <c:axId val="-2010541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05498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[Workshop-2 Dashboard.xlsx]Sheet3!PivotTable2</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Sheet3!$B$3</c:f>
              <c:strCache>
                <c:ptCount val="1"/>
                <c:pt idx="0">
                  <c:v>Sum of Total Sales</c:v>
                </c:pt>
              </c:strCache>
            </c:strRef>
          </c:tx>
          <c:spPr>
            <a:solidFill>
              <a:schemeClr val="accent1"/>
            </a:solidFill>
            <a:ln>
              <a:noFill/>
            </a:ln>
            <a:effectLst/>
          </c:spPr>
          <c:invertIfNegative val="0"/>
          <c:cat>
            <c:multiLvlStrRef>
              <c:f>Sheet3!$A$4:$A$16</c:f>
              <c:multiLvlStrCache>
                <c:ptCount val="6"/>
                <c:lvl>
                  <c:pt idx="0">
                    <c:v>Q1</c:v>
                  </c:pt>
                  <c:pt idx="1">
                    <c:v>Q1</c:v>
                  </c:pt>
                  <c:pt idx="2">
                    <c:v>Q1</c:v>
                  </c:pt>
                  <c:pt idx="3">
                    <c:v>Q2</c:v>
                  </c:pt>
                  <c:pt idx="4">
                    <c:v>Q2</c:v>
                  </c:pt>
                  <c:pt idx="5">
                    <c:v>Q2</c:v>
                  </c:pt>
                </c:lvl>
                <c:lvl>
                  <c:pt idx="0">
                    <c:v>Jan</c:v>
                  </c:pt>
                  <c:pt idx="1">
                    <c:v>Feb</c:v>
                  </c:pt>
                  <c:pt idx="2">
                    <c:v>Mar</c:v>
                  </c:pt>
                  <c:pt idx="3">
                    <c:v>Apr</c:v>
                  </c:pt>
                  <c:pt idx="4">
                    <c:v>May</c:v>
                  </c:pt>
                  <c:pt idx="5">
                    <c:v>Jun</c:v>
                  </c:pt>
                </c:lvl>
              </c:multiLvlStrCache>
            </c:multiLvlStrRef>
          </c:cat>
          <c:val>
            <c:numRef>
              <c:f>Sheet3!$B$4:$B$16</c:f>
              <c:numCache>
                <c:formatCode>General</c:formatCode>
                <c:ptCount val="6"/>
                <c:pt idx="0">
                  <c:v>12561481</c:v>
                </c:pt>
                <c:pt idx="1">
                  <c:v>12946860</c:v>
                </c:pt>
                <c:pt idx="2">
                  <c:v>13357015</c:v>
                </c:pt>
                <c:pt idx="3">
                  <c:v>7194622</c:v>
                </c:pt>
                <c:pt idx="4">
                  <c:v>9138855</c:v>
                </c:pt>
                <c:pt idx="5">
                  <c:v>8611763</c:v>
                </c:pt>
              </c:numCache>
            </c:numRef>
          </c:val>
        </c:ser>
        <c:ser>
          <c:idx val="1"/>
          <c:order val="1"/>
          <c:tx>
            <c:strRef>
              <c:f>Sheet3!$C$3</c:f>
              <c:strCache>
                <c:ptCount val="1"/>
                <c:pt idx="0">
                  <c:v>Sum of Target</c:v>
                </c:pt>
              </c:strCache>
            </c:strRef>
          </c:tx>
          <c:spPr>
            <a:solidFill>
              <a:schemeClr val="accent2"/>
            </a:solidFill>
            <a:ln>
              <a:noFill/>
            </a:ln>
            <a:effectLst/>
          </c:spPr>
          <c:invertIfNegative val="0"/>
          <c:cat>
            <c:multiLvlStrRef>
              <c:f>Sheet3!$A$4:$A$16</c:f>
              <c:multiLvlStrCache>
                <c:ptCount val="6"/>
                <c:lvl>
                  <c:pt idx="0">
                    <c:v>Q1</c:v>
                  </c:pt>
                  <c:pt idx="1">
                    <c:v>Q1</c:v>
                  </c:pt>
                  <c:pt idx="2">
                    <c:v>Q1</c:v>
                  </c:pt>
                  <c:pt idx="3">
                    <c:v>Q2</c:v>
                  </c:pt>
                  <c:pt idx="4">
                    <c:v>Q2</c:v>
                  </c:pt>
                  <c:pt idx="5">
                    <c:v>Q2</c:v>
                  </c:pt>
                </c:lvl>
                <c:lvl>
                  <c:pt idx="0">
                    <c:v>Jan</c:v>
                  </c:pt>
                  <c:pt idx="1">
                    <c:v>Feb</c:v>
                  </c:pt>
                  <c:pt idx="2">
                    <c:v>Mar</c:v>
                  </c:pt>
                  <c:pt idx="3">
                    <c:v>Apr</c:v>
                  </c:pt>
                  <c:pt idx="4">
                    <c:v>May</c:v>
                  </c:pt>
                  <c:pt idx="5">
                    <c:v>Jun</c:v>
                  </c:pt>
                </c:lvl>
              </c:multiLvlStrCache>
            </c:multiLvlStrRef>
          </c:cat>
          <c:val>
            <c:numRef>
              <c:f>Sheet3!$C$4:$C$16</c:f>
              <c:numCache>
                <c:formatCode>General</c:formatCode>
                <c:ptCount val="6"/>
                <c:pt idx="0">
                  <c:v>10997814</c:v>
                </c:pt>
                <c:pt idx="1">
                  <c:v>10249526</c:v>
                </c:pt>
                <c:pt idx="2">
                  <c:v>12772696</c:v>
                </c:pt>
                <c:pt idx="3">
                  <c:v>7867007</c:v>
                </c:pt>
                <c:pt idx="4">
                  <c:v>7267841</c:v>
                </c:pt>
                <c:pt idx="5">
                  <c:v>6429526</c:v>
                </c:pt>
              </c:numCache>
            </c:numRef>
          </c:val>
        </c:ser>
        <c:dLbls>
          <c:showLegendKey val="0"/>
          <c:showVal val="0"/>
          <c:showCatName val="0"/>
          <c:showSerName val="0"/>
          <c:showPercent val="0"/>
          <c:showBubbleSize val="0"/>
        </c:dLbls>
        <c:gapWidth val="219"/>
        <c:overlap val="-27"/>
        <c:axId val="-2010546624"/>
        <c:axId val="-2010546080"/>
      </c:barChart>
      <c:catAx>
        <c:axId val="-2010546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0546080"/>
        <c:crosses val="autoZero"/>
        <c:auto val="1"/>
        <c:lblAlgn val="ctr"/>
        <c:lblOffset val="100"/>
        <c:noMultiLvlLbl val="0"/>
      </c:catAx>
      <c:valAx>
        <c:axId val="-2010546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05466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[Workshop-2 Dashboard.xlsx]Sheet3!PivotTable3</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Sheet3!$C$23</c:f>
              <c:strCache>
                <c:ptCount val="1"/>
                <c:pt idx="0">
                  <c:v>Total</c:v>
                </c:pt>
              </c:strCache>
            </c:strRef>
          </c:tx>
          <c:spPr>
            <a:solidFill>
              <a:schemeClr val="accent1"/>
            </a:solidFill>
            <a:ln>
              <a:noFill/>
            </a:ln>
            <a:effectLst/>
          </c:spPr>
          <c:invertIfNegative val="0"/>
          <c:cat>
            <c:strRef>
              <c:f>Sheet3!$B$24:$B$34</c:f>
              <c:strCache>
                <c:ptCount val="10"/>
                <c:pt idx="0">
                  <c:v>Conditioner</c:v>
                </c:pt>
                <c:pt idx="1">
                  <c:v>Detergent Cake</c:v>
                </c:pt>
                <c:pt idx="2">
                  <c:v>Detergent Powder</c:v>
                </c:pt>
                <c:pt idx="3">
                  <c:v>Liquid Detergent</c:v>
                </c:pt>
                <c:pt idx="4">
                  <c:v>Liquid soap</c:v>
                </c:pt>
                <c:pt idx="5">
                  <c:v>Serum</c:v>
                </c:pt>
                <c:pt idx="6">
                  <c:v>Shampoo</c:v>
                </c:pt>
                <c:pt idx="7">
                  <c:v>Soap</c:v>
                </c:pt>
                <c:pt idx="8">
                  <c:v>Toothbrush</c:v>
                </c:pt>
                <c:pt idx="9">
                  <c:v>Toothpaste</c:v>
                </c:pt>
              </c:strCache>
            </c:strRef>
          </c:cat>
          <c:val>
            <c:numRef>
              <c:f>Sheet3!$C$24:$C$34</c:f>
              <c:numCache>
                <c:formatCode>General</c:formatCode>
                <c:ptCount val="10"/>
                <c:pt idx="0">
                  <c:v>9504736</c:v>
                </c:pt>
                <c:pt idx="1">
                  <c:v>8168600</c:v>
                </c:pt>
                <c:pt idx="2">
                  <c:v>5622804</c:v>
                </c:pt>
                <c:pt idx="3">
                  <c:v>4358468</c:v>
                </c:pt>
                <c:pt idx="4">
                  <c:v>4619593</c:v>
                </c:pt>
                <c:pt idx="5">
                  <c:v>7825274</c:v>
                </c:pt>
                <c:pt idx="6">
                  <c:v>9171844</c:v>
                </c:pt>
                <c:pt idx="7">
                  <c:v>4323649</c:v>
                </c:pt>
                <c:pt idx="8">
                  <c:v>5201103</c:v>
                </c:pt>
                <c:pt idx="9">
                  <c:v>5014525</c:v>
                </c:pt>
              </c:numCache>
            </c:numRef>
          </c:val>
        </c:ser>
        <c:dLbls>
          <c:showLegendKey val="0"/>
          <c:showVal val="0"/>
          <c:showCatName val="0"/>
          <c:showSerName val="0"/>
          <c:showPercent val="0"/>
          <c:showBubbleSize val="0"/>
        </c:dLbls>
        <c:gapWidth val="219"/>
        <c:overlap val="-27"/>
        <c:axId val="-1929561008"/>
        <c:axId val="-1929561552"/>
      </c:barChart>
      <c:catAx>
        <c:axId val="-1929561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561552"/>
        <c:crosses val="autoZero"/>
        <c:auto val="1"/>
        <c:lblAlgn val="ctr"/>
        <c:lblOffset val="100"/>
        <c:noMultiLvlLbl val="0"/>
      </c:catAx>
      <c:valAx>
        <c:axId val="-1929561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5610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[Workshop-2 Dashboard.xlsx]Sample Dashboard!PivotTable1</c:name>
    <c:fmtId val="2"/>
  </c:pivotSource>
  <c:chart>
    <c:title>
      <c:tx>
        <c:rich>
          <a:bodyPr rot="0" spcFirstLastPara="1" vertOverflow="ellipsis" vert="horz" wrap="square" anchor="ctr" anchorCtr="1"/>
          <a:lstStyle/>
          <a:p>
            <a:pPr>
              <a:defRPr sz="1050" b="1" i="0" u="none" strike="noStrike" kern="1200" spc="0" baseline="0">
                <a:solidFill>
                  <a:schemeClr val="tx1">
                    <a:lumMod val="65000"/>
                    <a:lumOff val="35000"/>
                  </a:schemeClr>
                </a:solidFill>
                <a:latin typeface="+mn-lt"/>
                <a:ea typeface="+mn-ea"/>
                <a:cs typeface="+mn-cs"/>
              </a:defRPr>
            </a:pPr>
            <a:r>
              <a:rPr lang="en-US" sz="1050" b="1"/>
              <a:t>Total Quantity Sold</a:t>
            </a:r>
          </a:p>
        </c:rich>
      </c:tx>
      <c:layout>
        <c:manualLayout>
          <c:xMode val="edge"/>
          <c:yMode val="edge"/>
          <c:x val="0.36145122484689407"/>
          <c:y val="5.4471803741295344E-2"/>
        </c:manualLayout>
      </c:layout>
      <c:overlay val="0"/>
      <c:spPr>
        <a:noFill/>
        <a:ln>
          <a:noFill/>
        </a:ln>
        <a:effectLst/>
      </c:spPr>
      <c:txPr>
        <a:bodyPr rot="0" spcFirstLastPara="1" vertOverflow="ellipsis" vert="horz" wrap="square" anchor="ctr" anchorCtr="1"/>
        <a:lstStyle/>
        <a:p>
          <a:pPr>
            <a:defRPr sz="105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threePt" dir="t"/>
          </a:scene3d>
          <a:sp3d>
            <a:bevelT w="190500" h="381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a:scene3d>
            <a:camera prst="orthographicFront"/>
            <a:lightRig rig="threePt" dir="t"/>
          </a:scene3d>
          <a:sp3d>
            <a:bevelT w="190500" h="3810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3.0555555555555555E-2"/>
          <c:y val="0.16421374512651937"/>
          <c:w val="0.92803696412948378"/>
          <c:h val="0.59735188441250664"/>
        </c:manualLayout>
      </c:layout>
      <c:barChart>
        <c:barDir val="col"/>
        <c:grouping val="clustered"/>
        <c:varyColors val="0"/>
        <c:ser>
          <c:idx val="0"/>
          <c:order val="0"/>
          <c:tx>
            <c:strRef>
              <c:f>'Sample Dashboard'!$D$9</c:f>
              <c:strCache>
                <c:ptCount val="1"/>
                <c:pt idx="0">
                  <c:v>Total</c:v>
                </c:pt>
              </c:strCache>
            </c:strRef>
          </c:tx>
          <c:spPr>
            <a:solidFill>
              <a:schemeClr val="accent1"/>
            </a:solidFill>
            <a:ln>
              <a:noFill/>
            </a:ln>
            <a:effectLst/>
            <a:scene3d>
              <a:camera prst="orthographicFront"/>
              <a:lightRig rig="threePt" dir="t"/>
            </a:scene3d>
            <a:sp3d>
              <a:bevelT w="190500" h="381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'Sample Dashboard'!$C$10:$C$16</c:f>
              <c:strCache>
                <c:ptCount val="6"/>
                <c:pt idx="0">
                  <c:v>Jan</c:v>
                </c:pt>
                <c:pt idx="1">
                  <c:v>Feb</c:v>
                </c:pt>
                <c:pt idx="2">
                  <c:v>Mar</c:v>
                </c:pt>
                <c:pt idx="3">
                  <c:v>Apr</c:v>
                </c:pt>
                <c:pt idx="4">
                  <c:v>May</c:v>
                </c:pt>
                <c:pt idx="5">
                  <c:v>Jun</c:v>
                </c:pt>
              </c:strCache>
            </c:strRef>
          </c:cat>
          <c:val>
            <c:numRef>
              <c:f>'Sample Dashboard'!$D$10:$D$16</c:f>
              <c:numCache>
                <c:formatCode>General</c:formatCode>
                <c:ptCount val="6"/>
                <c:pt idx="0">
                  <c:v>109847</c:v>
                </c:pt>
                <c:pt idx="1">
                  <c:v>123268</c:v>
                </c:pt>
                <c:pt idx="2">
                  <c:v>148297</c:v>
                </c:pt>
                <c:pt idx="3">
                  <c:v>81725</c:v>
                </c:pt>
                <c:pt idx="4">
                  <c:v>84843</c:v>
                </c:pt>
                <c:pt idx="5">
                  <c:v>72193</c:v>
                </c:pt>
              </c:numCache>
            </c:numRef>
          </c:val>
          <c:extLst xmlns:c16r2="http://schemas.microsoft.com/office/drawing/2015/06/chart">
            <c:ext xmlns:c16="http://schemas.microsoft.com/office/drawing/2014/chart" uri="{C3380CC4-5D6E-409C-BE32-E72D297353CC}">
              <c16:uniqueId val="{00000000-A9B2-43E2-947B-1FFBF3037576}"/>
            </c:ext>
          </c:extLst>
        </c:ser>
        <c:dLbls>
          <c:showLegendKey val="0"/>
          <c:showVal val="0"/>
          <c:showCatName val="0"/>
          <c:showSerName val="0"/>
          <c:showPercent val="0"/>
          <c:showBubbleSize val="0"/>
        </c:dLbls>
        <c:gapWidth val="219"/>
        <c:overlap val="-27"/>
        <c:axId val="-2010539552"/>
        <c:axId val="-2010547712"/>
      </c:barChart>
      <c:catAx>
        <c:axId val="-2010539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0547712"/>
        <c:crosses val="autoZero"/>
        <c:auto val="1"/>
        <c:lblAlgn val="ctr"/>
        <c:lblOffset val="100"/>
        <c:noMultiLvlLbl val="0"/>
      </c:catAx>
      <c:valAx>
        <c:axId val="-2010547712"/>
        <c:scaling>
          <c:orientation val="minMax"/>
        </c:scaling>
        <c:delete val="1"/>
        <c:axPos val="l"/>
        <c:numFmt formatCode="General" sourceLinked="1"/>
        <c:majorTickMark val="none"/>
        <c:minorTickMark val="none"/>
        <c:tickLblPos val="nextTo"/>
        <c:crossAx val="-201053955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[Workshop-2 Dashboard.xlsx]Sample Dashboard!PivotTable2</c:name>
    <c:fmtId val="4"/>
  </c:pivotSource>
  <c:chart>
    <c:title>
      <c:layout>
        <c:manualLayout>
          <c:xMode val="edge"/>
          <c:yMode val="edge"/>
          <c:x val="0.45798742138364779"/>
          <c:y val="3.0175887705463224E-2"/>
        </c:manualLayout>
      </c:layout>
      <c:overlay val="0"/>
      <c:spPr>
        <a:noFill/>
        <a:ln>
          <a:noFill/>
        </a:ln>
        <a:effectLst/>
      </c:spPr>
      <c:txPr>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a:scene3d>
            <a:camera prst="orthographicFront"/>
            <a:lightRig rig="threePt" dir="t"/>
          </a:scene3d>
          <a:sp3d>
            <a:bevelT w="190500" h="38100"/>
          </a:sp3d>
        </c:spPr>
        <c:marker>
          <c:symbol val="none"/>
        </c:marker>
      </c:pivotFmt>
      <c:pivotFmt>
        <c:idx val="2"/>
        <c:spPr>
          <a:solidFill>
            <a:schemeClr val="accent2"/>
          </a:solidFill>
          <a:ln>
            <a:noFill/>
          </a:ln>
          <a:effectLst/>
          <a:scene3d>
            <a:camera prst="orthographicFront"/>
            <a:lightRig rig="threePt" dir="t"/>
          </a:scene3d>
          <a:sp3d>
            <a:bevelT w="190500" h="38100"/>
          </a:sp3d>
        </c:spPr>
        <c:marker>
          <c:symbol val="none"/>
        </c:marker>
      </c:pivotFmt>
    </c:pivotFmts>
    <c:plotArea>
      <c:layout>
        <c:manualLayout>
          <c:layoutTarget val="inner"/>
          <c:xMode val="edge"/>
          <c:yMode val="edge"/>
          <c:x val="3.3230525429604328E-2"/>
          <c:y val="0.19702953668658496"/>
          <c:w val="0.87323151587183656"/>
          <c:h val="0.52637369324197691"/>
        </c:manualLayout>
      </c:layout>
      <c:barChart>
        <c:barDir val="col"/>
        <c:grouping val="clustered"/>
        <c:varyColors val="0"/>
        <c:ser>
          <c:idx val="0"/>
          <c:order val="0"/>
          <c:tx>
            <c:strRef>
              <c:f>'Sample Dashboard'!$D$18</c:f>
              <c:strCache>
                <c:ptCount val="1"/>
                <c:pt idx="0">
                  <c:v>Total</c:v>
                </c:pt>
              </c:strCache>
            </c:strRef>
          </c:tx>
          <c:spPr>
            <a:solidFill>
              <a:schemeClr val="accent2"/>
            </a:solidFill>
            <a:ln>
              <a:noFill/>
            </a:ln>
            <a:effectLst/>
            <a:scene3d>
              <a:camera prst="orthographicFront"/>
              <a:lightRig rig="threePt" dir="t"/>
            </a:scene3d>
            <a:sp3d>
              <a:bevelT w="190500" h="38100"/>
            </a:sp3d>
          </c:spPr>
          <c:invertIfNegative val="0"/>
          <c:cat>
            <c:strRef>
              <c:f>'Sample Dashboard'!$C$19:$C$29</c:f>
              <c:strCache>
                <c:ptCount val="10"/>
                <c:pt idx="0">
                  <c:v>Conditioner</c:v>
                </c:pt>
                <c:pt idx="1">
                  <c:v>Detergent Cake</c:v>
                </c:pt>
                <c:pt idx="2">
                  <c:v>Detergent Powder</c:v>
                </c:pt>
                <c:pt idx="3">
                  <c:v>Liquid Detergent</c:v>
                </c:pt>
                <c:pt idx="4">
                  <c:v>Liquid soap</c:v>
                </c:pt>
                <c:pt idx="5">
                  <c:v>Serum</c:v>
                </c:pt>
                <c:pt idx="6">
                  <c:v>Shampoo</c:v>
                </c:pt>
                <c:pt idx="7">
                  <c:v>Soap</c:v>
                </c:pt>
                <c:pt idx="8">
                  <c:v>Toothbrush</c:v>
                </c:pt>
                <c:pt idx="9">
                  <c:v>Toothpaste</c:v>
                </c:pt>
              </c:strCache>
            </c:strRef>
          </c:cat>
          <c:val>
            <c:numRef>
              <c:f>'Sample Dashboard'!$D$19:$D$29</c:f>
              <c:numCache>
                <c:formatCode>General</c:formatCode>
                <c:ptCount val="10"/>
                <c:pt idx="0">
                  <c:v>9404736</c:v>
                </c:pt>
                <c:pt idx="1">
                  <c:v>8168600</c:v>
                </c:pt>
                <c:pt idx="2">
                  <c:v>5622804</c:v>
                </c:pt>
                <c:pt idx="3">
                  <c:v>4358468</c:v>
                </c:pt>
                <c:pt idx="4">
                  <c:v>4619593</c:v>
                </c:pt>
                <c:pt idx="5">
                  <c:v>7825274</c:v>
                </c:pt>
                <c:pt idx="6">
                  <c:v>9171844</c:v>
                </c:pt>
                <c:pt idx="7">
                  <c:v>4323649</c:v>
                </c:pt>
                <c:pt idx="8">
                  <c:v>5201103</c:v>
                </c:pt>
                <c:pt idx="9">
                  <c:v>5014525</c:v>
                </c:pt>
              </c:numCache>
            </c:numRef>
          </c:val>
          <c:extLst xmlns:c16r2="http://schemas.microsoft.com/office/drawing/2015/06/chart">
            <c:ext xmlns:c16="http://schemas.microsoft.com/office/drawing/2014/chart" uri="{C3380CC4-5D6E-409C-BE32-E72D297353CC}">
              <c16:uniqueId val="{00000000-B2D8-4EEC-AACC-696270338C62}"/>
            </c:ext>
          </c:extLst>
        </c:ser>
        <c:dLbls>
          <c:showLegendKey val="0"/>
          <c:showVal val="0"/>
          <c:showCatName val="0"/>
          <c:showSerName val="0"/>
          <c:showPercent val="0"/>
          <c:showBubbleSize val="0"/>
        </c:dLbls>
        <c:gapWidth val="219"/>
        <c:overlap val="-27"/>
        <c:axId val="-2010550976"/>
        <c:axId val="-2010547168"/>
      </c:barChart>
      <c:catAx>
        <c:axId val="-2010550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2010547168"/>
        <c:crosses val="autoZero"/>
        <c:auto val="1"/>
        <c:lblAlgn val="ctr"/>
        <c:lblOffset val="100"/>
        <c:noMultiLvlLbl val="0"/>
      </c:catAx>
      <c:valAx>
        <c:axId val="-2010547168"/>
        <c:scaling>
          <c:orientation val="minMax"/>
        </c:scaling>
        <c:delete val="1"/>
        <c:axPos val="l"/>
        <c:numFmt formatCode="General" sourceLinked="1"/>
        <c:majorTickMark val="none"/>
        <c:minorTickMark val="none"/>
        <c:tickLblPos val="nextTo"/>
        <c:crossAx val="-201055097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584200</xdr:colOff>
      <xdr:row>4</xdr:row>
      <xdr:rowOff>25400</xdr:rowOff>
    </xdr:from>
    <xdr:to>
      <xdr:col>14</xdr:col>
      <xdr:colOff>292100</xdr:colOff>
      <xdr:row>15</xdr:row>
      <xdr:rowOff>120650</xdr:rowOff>
    </xdr:to>
    <xdr:sp macro="" textlink="">
      <xdr:nvSpPr>
        <xdr:cNvPr id="2" name="Rectangle 1">
          <a:extLst>
            <a:ext uri="{FF2B5EF4-FFF2-40B4-BE49-F238E27FC236}">
              <a16:creationId xmlns="" xmlns:a16="http://schemas.microsoft.com/office/drawing/2014/main" id="{B9A297A4-3C53-49F6-85DA-5D73C9890723}"/>
            </a:ext>
          </a:extLst>
        </xdr:cNvPr>
        <xdr:cNvSpPr/>
      </xdr:nvSpPr>
      <xdr:spPr>
        <a:xfrm>
          <a:off x="1193800" y="762000"/>
          <a:ext cx="7632700" cy="2120900"/>
        </a:xfrm>
        <a:prstGeom prst="rect">
          <a:avLst/>
        </a:prstGeom>
        <a:solidFill>
          <a:schemeClr val="accent2">
            <a:lumMod val="40000"/>
            <a:lumOff val="60000"/>
          </a:schemeClr>
        </a:solidFill>
        <a:ln>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Task</a:t>
          </a:r>
          <a:r>
            <a:rPr lang="en-IN" sz="1400" b="1" baseline="0">
              <a:solidFill>
                <a:schemeClr val="tx1"/>
              </a:solidFill>
            </a:rPr>
            <a:t> to be performed:</a:t>
          </a:r>
        </a:p>
        <a:p>
          <a:pPr algn="l"/>
          <a:endParaRPr lang="en-IN" sz="1200" b="1" baseline="0">
            <a:solidFill>
              <a:schemeClr val="tx1"/>
            </a:solidFill>
          </a:endParaRPr>
        </a:p>
        <a:p>
          <a:pPr algn="l"/>
          <a:r>
            <a:rPr lang="en-IN" sz="1400" b="0" i="1" baseline="0">
              <a:solidFill>
                <a:schemeClr val="tx1"/>
              </a:solidFill>
            </a:rPr>
            <a:t>Table1, Table2 and Table3 in Summary-1 sheet:</a:t>
          </a:r>
        </a:p>
        <a:p>
          <a:pPr algn="l"/>
          <a:r>
            <a:rPr lang="en-IN" sz="1400" b="0" baseline="0">
              <a:solidFill>
                <a:schemeClr val="tx1"/>
              </a:solidFill>
            </a:rPr>
            <a:t>a) Populate Tables based on data from Data Sheet and write your observation. Use Shapes to write your observation</a:t>
          </a:r>
        </a:p>
        <a:p>
          <a:pPr algn="l"/>
          <a:endParaRPr lang="en-IN" sz="1400" b="0" baseline="0">
            <a:solidFill>
              <a:schemeClr val="tx1"/>
            </a:solidFill>
          </a:endParaRPr>
        </a:p>
        <a:p>
          <a:pPr algn="l"/>
          <a:r>
            <a:rPr lang="en-IN" sz="1400" b="0" baseline="0">
              <a:solidFill>
                <a:schemeClr val="tx1"/>
              </a:solidFill>
            </a:rPr>
            <a:t>b) Apply Formatting, Conditional Formatting, Charts and other visuals as applicable</a:t>
          </a:r>
        </a:p>
        <a:p>
          <a:pPr algn="l"/>
          <a:endParaRPr lang="en-IN" sz="1400" b="0" baseline="0">
            <a:solidFill>
              <a:schemeClr val="tx1"/>
            </a:solidFill>
          </a:endParaRPr>
        </a:p>
        <a:p>
          <a:pPr algn="l"/>
          <a:r>
            <a:rPr lang="en-IN" sz="1400" b="0" baseline="0">
              <a:solidFill>
                <a:schemeClr val="tx1"/>
              </a:solidFill>
            </a:rPr>
            <a:t>c) Your Summary Report sheet and Dashboard sheet should look professional</a:t>
          </a:r>
        </a:p>
        <a:p>
          <a:pPr algn="l"/>
          <a:endParaRPr lang="en-IN" sz="1400" b="0" baseline="0">
            <a:solidFill>
              <a:schemeClr val="tx1"/>
            </a:solidFill>
          </a:endParaRPr>
        </a:p>
        <a:p>
          <a:pPr algn="l"/>
          <a:endParaRPr lang="en-IN" sz="1400" b="0" baseline="0">
            <a:solidFill>
              <a:schemeClr val="tx1"/>
            </a:solidFill>
          </a:endParaRPr>
        </a:p>
        <a:p>
          <a:pPr algn="l"/>
          <a:endParaRPr lang="en-IN" sz="1400" b="0" baseline="0">
            <a:solidFill>
              <a:schemeClr val="tx1"/>
            </a:solidFill>
          </a:endParaRPr>
        </a:p>
        <a:p>
          <a:pPr algn="l"/>
          <a:endParaRPr lang="en-IN" sz="1400" b="0" baseline="0">
            <a:solidFill>
              <a:schemeClr val="tx1"/>
            </a:solidFill>
          </a:endParaRPr>
        </a:p>
        <a:p>
          <a:pPr algn="l"/>
          <a:endParaRPr lang="en-IN" sz="1400" b="0" baseline="0">
            <a:solidFill>
              <a:schemeClr val="tx1"/>
            </a:solidFill>
          </a:endParaRPr>
        </a:p>
        <a:p>
          <a:pPr algn="l"/>
          <a:endParaRPr lang="en-IN" sz="1400" b="0" baseline="0">
            <a:solidFill>
              <a:schemeClr val="tx1"/>
            </a:solidFill>
          </a:endParaRPr>
        </a:p>
        <a:p>
          <a:pPr algn="l"/>
          <a:endParaRPr lang="en-IN" sz="1400" b="0">
            <a:solidFill>
              <a:schemeClr val="tx1"/>
            </a:solidFill>
          </a:endParaRPr>
        </a:p>
      </xdr:txBody>
    </xdr:sp>
    <xdr:clientData/>
  </xdr:twoCellAnchor>
  <xdr:twoCellAnchor>
    <xdr:from>
      <xdr:col>1</xdr:col>
      <xdr:colOff>584200</xdr:colOff>
      <xdr:row>1</xdr:row>
      <xdr:rowOff>76200</xdr:rowOff>
    </xdr:from>
    <xdr:to>
      <xdr:col>14</xdr:col>
      <xdr:colOff>273050</xdr:colOff>
      <xdr:row>3</xdr:row>
      <xdr:rowOff>171450</xdr:rowOff>
    </xdr:to>
    <xdr:sp macro="" textlink="">
      <xdr:nvSpPr>
        <xdr:cNvPr id="3" name="Rectangle 2">
          <a:extLst>
            <a:ext uri="{FF2B5EF4-FFF2-40B4-BE49-F238E27FC236}">
              <a16:creationId xmlns="" xmlns:a16="http://schemas.microsoft.com/office/drawing/2014/main" id="{EBB57F32-859E-42AD-B3AD-FCAF9CFAAD3F}"/>
            </a:ext>
          </a:extLst>
        </xdr:cNvPr>
        <xdr:cNvSpPr/>
      </xdr:nvSpPr>
      <xdr:spPr>
        <a:xfrm>
          <a:off x="1193800" y="260350"/>
          <a:ext cx="7613650" cy="463550"/>
        </a:xfrm>
        <a:prstGeom prst="rect">
          <a:avLst/>
        </a:prstGeom>
        <a:solidFill>
          <a:srgbClr val="C00000"/>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IN" sz="2400"/>
            <a:t>Workshop: Dashboarding &amp; Visualization</a:t>
          </a:r>
        </a:p>
      </xdr:txBody>
    </xdr:sp>
    <xdr:clientData/>
  </xdr:twoCellAnchor>
  <xdr:twoCellAnchor>
    <xdr:from>
      <xdr:col>2</xdr:col>
      <xdr:colOff>31751</xdr:colOff>
      <xdr:row>16</xdr:row>
      <xdr:rowOff>12700</xdr:rowOff>
    </xdr:from>
    <xdr:to>
      <xdr:col>5</xdr:col>
      <xdr:colOff>304801</xdr:colOff>
      <xdr:row>17</xdr:row>
      <xdr:rowOff>171450</xdr:rowOff>
    </xdr:to>
    <xdr:sp macro="" textlink="">
      <xdr:nvSpPr>
        <xdr:cNvPr id="4" name="Title 1">
          <a:extLst>
            <a:ext uri="{FF2B5EF4-FFF2-40B4-BE49-F238E27FC236}">
              <a16:creationId xmlns="" xmlns:a16="http://schemas.microsoft.com/office/drawing/2014/main" id="{3AE1B30D-D9B5-4806-8CA4-5F57145DF627}"/>
            </a:ext>
          </a:extLst>
        </xdr:cNvPr>
        <xdr:cNvSpPr>
          <a:spLocks noGrp="1"/>
        </xdr:cNvSpPr>
      </xdr:nvSpPr>
      <xdr:spPr>
        <a:xfrm>
          <a:off x="1250951" y="2959100"/>
          <a:ext cx="2101850" cy="342900"/>
        </a:xfrm>
        <a:prstGeom prst="rect">
          <a:avLst/>
        </a:prstGeom>
      </xdr:spPr>
      <xdr:txBody>
        <a:bodyPr vert="horz" wrap="square" lIns="91440" tIns="45720" rIns="91440" bIns="45720" rtlCol="0" anchor="ctr">
          <a:noAutofit/>
        </a:bodyPr>
        <a:lstStyle>
          <a:lvl1pPr algn="l" defTabSz="914400" rtl="0" eaLnBrk="1" latinLnBrk="0" hangingPunct="1">
            <a:lnSpc>
              <a:spcPct val="90000"/>
            </a:lnSpc>
            <a:spcBef>
              <a:spcPct val="0"/>
            </a:spcBef>
            <a:buNone/>
            <a:defRPr sz="3200" kern="1200">
              <a:solidFill>
                <a:schemeClr val="tx1"/>
              </a:solidFill>
              <a:latin typeface="+mj-lt"/>
              <a:ea typeface="+mj-ea"/>
              <a:cs typeface="+mj-cs"/>
            </a:defRPr>
          </a:lvl1pPr>
        </a:lstStyle>
        <a:p>
          <a:r>
            <a:rPr lang="en-IN" sz="2800" b="1">
              <a:solidFill>
                <a:srgbClr val="C00000"/>
              </a:solidFill>
              <a:latin typeface="Segoe UI" panose="020B0502040204020203" pitchFamily="34" charset="0"/>
              <a:ea typeface="Segoe UI" panose="020B0502040204020203" pitchFamily="34" charset="0"/>
              <a:cs typeface="Segoe UI" panose="020B0502040204020203" pitchFamily="34" charset="0"/>
            </a:rPr>
            <a:t>Introtallent</a:t>
          </a:r>
        </a:p>
      </xdr:txBody>
    </xdr:sp>
    <xdr:clientData/>
  </xdr:twoCellAnchor>
  <xdr:twoCellAnchor>
    <xdr:from>
      <xdr:col>2</xdr:col>
      <xdr:colOff>76201</xdr:colOff>
      <xdr:row>17</xdr:row>
      <xdr:rowOff>86471</xdr:rowOff>
    </xdr:from>
    <xdr:to>
      <xdr:col>5</xdr:col>
      <xdr:colOff>273050</xdr:colOff>
      <xdr:row>18</xdr:row>
      <xdr:rowOff>165213</xdr:rowOff>
    </xdr:to>
    <xdr:sp macro="" textlink="">
      <xdr:nvSpPr>
        <xdr:cNvPr id="5" name="TextBox 4">
          <a:extLst>
            <a:ext uri="{FF2B5EF4-FFF2-40B4-BE49-F238E27FC236}">
              <a16:creationId xmlns="" xmlns:a16="http://schemas.microsoft.com/office/drawing/2014/main" id="{A6DD9E10-7048-49AB-A77B-A3A37616D36C}"/>
            </a:ext>
          </a:extLst>
        </xdr:cNvPr>
        <xdr:cNvSpPr txBox="1"/>
      </xdr:nvSpPr>
      <xdr:spPr>
        <a:xfrm>
          <a:off x="1295401" y="3217021"/>
          <a:ext cx="2025649" cy="2628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just"/>
          <a:r>
            <a:rPr lang="en-IN" sz="1000">
              <a:solidFill>
                <a:schemeClr val="tx1">
                  <a:lumMod val="65000"/>
                  <a:lumOff val="35000"/>
                </a:schemeClr>
              </a:solidFill>
              <a:latin typeface="Segoe UI" panose="020B0502040204020203" pitchFamily="34" charset="0"/>
              <a:ea typeface="Segoe UI" panose="020B0502040204020203" pitchFamily="34" charset="0"/>
              <a:cs typeface="Segoe UI" panose="020B0502040204020203" pitchFamily="34" charset="0"/>
            </a:rPr>
            <a:t>Training | Analytics | Consulting</a:t>
          </a:r>
        </a:p>
      </xdr:txBody>
    </xdr:sp>
    <xdr:clientData/>
  </xdr:twoCellAnchor>
  <xdr:twoCellAnchor>
    <xdr:from>
      <xdr:col>5</xdr:col>
      <xdr:colOff>311150</xdr:colOff>
      <xdr:row>16</xdr:row>
      <xdr:rowOff>88901</xdr:rowOff>
    </xdr:from>
    <xdr:to>
      <xdr:col>10</xdr:col>
      <xdr:colOff>298450</xdr:colOff>
      <xdr:row>18</xdr:row>
      <xdr:rowOff>127001</xdr:rowOff>
    </xdr:to>
    <xdr:grpSp>
      <xdr:nvGrpSpPr>
        <xdr:cNvPr id="6" name="Group 5">
          <a:extLst>
            <a:ext uri="{FF2B5EF4-FFF2-40B4-BE49-F238E27FC236}">
              <a16:creationId xmlns="" xmlns:a16="http://schemas.microsoft.com/office/drawing/2014/main" id="{F94DFBEB-9859-4DED-BDC1-A4D26B9404D1}"/>
            </a:ext>
          </a:extLst>
        </xdr:cNvPr>
        <xdr:cNvGrpSpPr/>
      </xdr:nvGrpSpPr>
      <xdr:grpSpPr>
        <a:xfrm>
          <a:off x="3359150" y="3136901"/>
          <a:ext cx="3035300" cy="419100"/>
          <a:chOff x="3384550" y="2660651"/>
          <a:chExt cx="3035300" cy="406400"/>
        </a:xfrm>
      </xdr:grpSpPr>
      <xdr:sp macro="" textlink="">
        <xdr:nvSpPr>
          <xdr:cNvPr id="7" name="TextBox 27">
            <a:extLst>
              <a:ext uri="{FF2B5EF4-FFF2-40B4-BE49-F238E27FC236}">
                <a16:creationId xmlns="" xmlns:a16="http://schemas.microsoft.com/office/drawing/2014/main" id="{A73428FC-5E25-4F5F-BC93-4EB8F0420343}"/>
              </a:ext>
            </a:extLst>
          </xdr:cNvPr>
          <xdr:cNvSpPr txBox="1"/>
        </xdr:nvSpPr>
        <xdr:spPr>
          <a:xfrm>
            <a:off x="3384550" y="2660651"/>
            <a:ext cx="3035300" cy="40640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a:r>
              <a:rPr lang="en-IN" sz="1000" b="1">
                <a:solidFill>
                  <a:schemeClr val="tx1">
                    <a:lumMod val="75000"/>
                    <a:lumOff val="25000"/>
                  </a:schemeClr>
                </a:solidFill>
                <a:latin typeface="Verdana" panose="020B0604030504040204" pitchFamily="34" charset="0"/>
                <a:ea typeface="Verdana" panose="020B0604030504040204" pitchFamily="34" charset="0"/>
                <a:cs typeface="Verdana" panose="020B0604030504040204" pitchFamily="34" charset="0"/>
              </a:rPr>
              <a:t>	861 856 9998</a:t>
            </a:r>
          </a:p>
          <a:p>
            <a:pPr algn="l"/>
            <a:r>
              <a:rPr lang="en-IN" sz="1000" b="1">
                <a:solidFill>
                  <a:schemeClr val="tx1">
                    <a:lumMod val="75000"/>
                    <a:lumOff val="25000"/>
                  </a:schemeClr>
                </a:solidFill>
                <a:latin typeface="Verdana" panose="020B0604030504040204" pitchFamily="34" charset="0"/>
                <a:ea typeface="Verdana" panose="020B0604030504040204" pitchFamily="34" charset="0"/>
                <a:cs typeface="Verdana" panose="020B0604030504040204" pitchFamily="34" charset="0"/>
              </a:rPr>
              <a:t>	725 969 0288 </a:t>
            </a:r>
            <a:r>
              <a:rPr lang="en-IN" sz="600">
                <a:solidFill>
                  <a:schemeClr val="tx1">
                    <a:lumMod val="75000"/>
                    <a:lumOff val="25000"/>
                  </a:schemeClr>
                </a:solidFill>
                <a:latin typeface="Verdana" panose="020B0604030504040204" pitchFamily="34" charset="0"/>
                <a:ea typeface="Verdana" panose="020B0604030504040204" pitchFamily="34" charset="0"/>
                <a:cs typeface="Verdana" panose="020B0604030504040204" pitchFamily="34" charset="0"/>
              </a:rPr>
              <a:t>(WhatsApp)</a:t>
            </a:r>
          </a:p>
          <a:p>
            <a:pPr algn="l"/>
            <a:endParaRPr lang="en-IN" sz="600">
              <a:solidFill>
                <a:schemeClr val="tx1">
                  <a:lumMod val="75000"/>
                  <a:lumOff val="25000"/>
                </a:schemeClr>
              </a:solidFill>
              <a:latin typeface="Verdana" panose="020B0604030504040204" pitchFamily="34" charset="0"/>
              <a:ea typeface="Verdana" panose="020B0604030504040204" pitchFamily="34" charset="0"/>
              <a:cs typeface="Verdana" panose="020B0604030504040204" pitchFamily="34" charset="0"/>
            </a:endParaRPr>
          </a:p>
          <a:p>
            <a:pPr algn="l"/>
            <a:r>
              <a:rPr lang="en-IN" sz="1000" b="1">
                <a:solidFill>
                  <a:schemeClr val="tx1">
                    <a:lumMod val="75000"/>
                    <a:lumOff val="25000"/>
                  </a:schemeClr>
                </a:solidFill>
                <a:latin typeface="Verdana" panose="020B0604030504040204" pitchFamily="34" charset="0"/>
                <a:ea typeface="Verdana" panose="020B0604030504040204" pitchFamily="34" charset="0"/>
                <a:cs typeface="Verdana" panose="020B0604030504040204" pitchFamily="34" charset="0"/>
              </a:rPr>
              <a:t>         </a:t>
            </a:r>
          </a:p>
        </xdr:txBody>
      </xdr:sp>
      <xdr:pic>
        <xdr:nvPicPr>
          <xdr:cNvPr id="8" name="Picture 7">
            <a:extLst>
              <a:ext uri="{FF2B5EF4-FFF2-40B4-BE49-F238E27FC236}">
                <a16:creationId xmlns="" xmlns:a16="http://schemas.microsoft.com/office/drawing/2014/main" id="{252BAE55-83FC-429F-9568-8C84F89CC55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133850" y="2660651"/>
            <a:ext cx="203200" cy="338666"/>
          </a:xfrm>
          <a:prstGeom prst="rect">
            <a:avLst/>
          </a:prstGeom>
        </xdr:spPr>
      </xdr:pic>
    </xdr:grpSp>
    <xdr:clientData/>
  </xdr:twoCellAnchor>
  <xdr:twoCellAnchor>
    <xdr:from>
      <xdr:col>9</xdr:col>
      <xdr:colOff>476250</xdr:colOff>
      <xdr:row>16</xdr:row>
      <xdr:rowOff>91216</xdr:rowOff>
    </xdr:from>
    <xdr:to>
      <xdr:col>14</xdr:col>
      <xdr:colOff>311150</xdr:colOff>
      <xdr:row>18</xdr:row>
      <xdr:rowOff>127001</xdr:rowOff>
    </xdr:to>
    <xdr:grpSp>
      <xdr:nvGrpSpPr>
        <xdr:cNvPr id="9" name="Group 8">
          <a:extLst>
            <a:ext uri="{FF2B5EF4-FFF2-40B4-BE49-F238E27FC236}">
              <a16:creationId xmlns="" xmlns:a16="http://schemas.microsoft.com/office/drawing/2014/main" id="{0BED3108-EFC8-4B15-947E-BE294B77D8E3}"/>
            </a:ext>
          </a:extLst>
        </xdr:cNvPr>
        <xdr:cNvGrpSpPr/>
      </xdr:nvGrpSpPr>
      <xdr:grpSpPr>
        <a:xfrm>
          <a:off x="5962650" y="3139216"/>
          <a:ext cx="2882900" cy="416785"/>
          <a:chOff x="6235700" y="2662966"/>
          <a:chExt cx="2882900" cy="404085"/>
        </a:xfrm>
      </xdr:grpSpPr>
      <xdr:sp macro="" textlink="">
        <xdr:nvSpPr>
          <xdr:cNvPr id="10" name="TextBox 27">
            <a:extLst>
              <a:ext uri="{FF2B5EF4-FFF2-40B4-BE49-F238E27FC236}">
                <a16:creationId xmlns="" xmlns:a16="http://schemas.microsoft.com/office/drawing/2014/main" id="{D1443DCA-1DAF-4371-A080-72681AF9C662}"/>
              </a:ext>
            </a:extLst>
          </xdr:cNvPr>
          <xdr:cNvSpPr txBox="1"/>
        </xdr:nvSpPr>
        <xdr:spPr>
          <a:xfrm>
            <a:off x="6235700" y="2662966"/>
            <a:ext cx="2882900" cy="40408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just"/>
            <a:r>
              <a:rPr lang="en-IN" sz="1000" b="1">
                <a:solidFill>
                  <a:schemeClr val="tx1">
                    <a:lumMod val="75000"/>
                    <a:lumOff val="25000"/>
                  </a:schemeClr>
                </a:solidFill>
                <a:latin typeface="Verdana" panose="020B0604030504040204" pitchFamily="34" charset="0"/>
                <a:ea typeface="Verdana" panose="020B0604030504040204" pitchFamily="34" charset="0"/>
                <a:cs typeface="Verdana" panose="020B0604030504040204" pitchFamily="34" charset="0"/>
              </a:rPr>
              <a:t>        	080-4095 3574</a:t>
            </a:r>
          </a:p>
          <a:p>
            <a:pPr algn="just"/>
            <a:r>
              <a:rPr lang="en-IN" sz="1000" b="1">
                <a:solidFill>
                  <a:schemeClr val="tx1">
                    <a:lumMod val="75000"/>
                    <a:lumOff val="25000"/>
                  </a:schemeClr>
                </a:solidFill>
                <a:latin typeface="Verdana" panose="020B0604030504040204" pitchFamily="34" charset="0"/>
                <a:ea typeface="Verdana" panose="020B0604030504040204" pitchFamily="34" charset="0"/>
                <a:cs typeface="Verdana" panose="020B0604030504040204" pitchFamily="34" charset="0"/>
              </a:rPr>
              <a:t>	info@introtallent.com</a:t>
            </a:r>
          </a:p>
        </xdr:txBody>
      </xdr:sp>
      <xdr:pic>
        <xdr:nvPicPr>
          <xdr:cNvPr id="11" name="Picture 10">
            <a:extLst>
              <a:ext uri="{FF2B5EF4-FFF2-40B4-BE49-F238E27FC236}">
                <a16:creationId xmlns="" xmlns:a16="http://schemas.microsoft.com/office/drawing/2014/main" id="{EFA25FF5-3B00-42CA-88F0-5814FE010025}"/>
              </a:ext>
            </a:extLst>
          </xdr:cNvPr>
          <xdr:cNvPicPr>
            <a:picLocks noChangeAspect="1"/>
          </xdr:cNvPicPr>
        </xdr:nvPicPr>
        <xdr:blipFill rotWithShape="1">
          <a:blip xmlns:r="http://schemas.openxmlformats.org/officeDocument/2006/relationships" r:embed="rId2"/>
          <a:srcRect t="12504" b="13155"/>
          <a:stretch/>
        </xdr:blipFill>
        <xdr:spPr>
          <a:xfrm flipH="1">
            <a:off x="7043514" y="2905077"/>
            <a:ext cx="132463" cy="98474"/>
          </a:xfrm>
          <a:prstGeom prst="rect">
            <a:avLst/>
          </a:prstGeom>
        </xdr:spPr>
      </xdr:pic>
      <xdr:pic>
        <xdr:nvPicPr>
          <xdr:cNvPr id="12" name="Picture 11">
            <a:extLst>
              <a:ext uri="{FF2B5EF4-FFF2-40B4-BE49-F238E27FC236}">
                <a16:creationId xmlns="" xmlns:a16="http://schemas.microsoft.com/office/drawing/2014/main" id="{A011BF86-6E7A-45B3-8563-DEE25719678A}"/>
              </a:ext>
            </a:extLst>
          </xdr:cNvPr>
          <xdr:cNvPicPr>
            <a:picLocks noChangeAspect="1"/>
          </xdr:cNvPicPr>
        </xdr:nvPicPr>
        <xdr:blipFill>
          <a:blip xmlns:r="http://schemas.openxmlformats.org/officeDocument/2006/relationships" r:embed="rId3"/>
          <a:stretch>
            <a:fillRect/>
          </a:stretch>
        </xdr:blipFill>
        <xdr:spPr>
          <a:xfrm>
            <a:off x="7023100" y="2724150"/>
            <a:ext cx="146050" cy="146050"/>
          </a:xfrm>
          <a:prstGeom prst="rect">
            <a:avLst/>
          </a:prstGeom>
        </xdr:spPr>
      </xdr:pic>
    </xdr:grpSp>
    <xdr:clientData/>
  </xdr:twoCellAnchor>
  <xdr:twoCellAnchor>
    <xdr:from>
      <xdr:col>1</xdr:col>
      <xdr:colOff>584200</xdr:colOff>
      <xdr:row>15</xdr:row>
      <xdr:rowOff>152400</xdr:rowOff>
    </xdr:from>
    <xdr:to>
      <xdr:col>14</xdr:col>
      <xdr:colOff>284200</xdr:colOff>
      <xdr:row>19</xdr:row>
      <xdr:rowOff>63500</xdr:rowOff>
    </xdr:to>
    <xdr:sp macro="" textlink="">
      <xdr:nvSpPr>
        <xdr:cNvPr id="13" name="Rectangle 12">
          <a:extLst>
            <a:ext uri="{FF2B5EF4-FFF2-40B4-BE49-F238E27FC236}">
              <a16:creationId xmlns="" xmlns:a16="http://schemas.microsoft.com/office/drawing/2014/main" id="{E5AD7CF0-E6DE-4CF2-928D-8CCA4D788159}"/>
            </a:ext>
          </a:extLst>
        </xdr:cNvPr>
        <xdr:cNvSpPr/>
      </xdr:nvSpPr>
      <xdr:spPr>
        <a:xfrm>
          <a:off x="1193800" y="2914650"/>
          <a:ext cx="7624800" cy="647700"/>
        </a:xfrm>
        <a:prstGeom prst="rect">
          <a:avLst/>
        </a:prstGeom>
        <a:no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733425</xdr:colOff>
      <xdr:row>0</xdr:row>
      <xdr:rowOff>185737</xdr:rowOff>
    </xdr:from>
    <xdr:to>
      <xdr:col>8</xdr:col>
      <xdr:colOff>276225</xdr:colOff>
      <xdr:row>15</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38100</xdr:colOff>
      <xdr:row>16</xdr:row>
      <xdr:rowOff>80962</xdr:rowOff>
    </xdr:from>
    <xdr:to>
      <xdr:col>7</xdr:col>
      <xdr:colOff>571500</xdr:colOff>
      <xdr:row>30</xdr:row>
      <xdr:rowOff>157162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123825</xdr:colOff>
      <xdr:row>16</xdr:row>
      <xdr:rowOff>123825</xdr:rowOff>
    </xdr:from>
    <xdr:to>
      <xdr:col>11</xdr:col>
      <xdr:colOff>476250</xdr:colOff>
      <xdr:row>29</xdr:row>
      <xdr:rowOff>171450</xdr:rowOff>
    </xdr:to>
    <mc:AlternateContent xmlns:mc="http://schemas.openxmlformats.org/markup-compatibility/2006" xmlns:a14="http://schemas.microsoft.com/office/drawing/2010/main">
      <mc:Choice Requires="a14">
        <xdr:graphicFrame macro="">
          <xdr:nvGraphicFramePr>
            <xdr:cNvPr id="5" name="Product 2"/>
            <xdr:cNvGraphicFramePr/>
          </xdr:nvGraphicFramePr>
          <xdr:xfrm>
            <a:off x="0" y="0"/>
            <a:ext cx="0" cy="0"/>
          </xdr:xfrm>
          <a:graphic>
            <a:graphicData uri="http://schemas.microsoft.com/office/drawing/2010/slicer">
              <sle:slicer xmlns:sle="http://schemas.microsoft.com/office/drawing/2010/slicer" name="Product 2"/>
            </a:graphicData>
          </a:graphic>
        </xdr:graphicFrame>
      </mc:Choice>
      <mc:Fallback xmlns="">
        <xdr:sp macro="" textlink="">
          <xdr:nvSpPr>
            <xdr:cNvPr id="0" name=""/>
            <xdr:cNvSpPr>
              <a:spLocks noTextEdit="1"/>
            </xdr:cNvSpPr>
          </xdr:nvSpPr>
          <xdr:spPr>
            <a:xfrm>
              <a:off x="8543925" y="31718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295275</xdr:colOff>
      <xdr:row>0</xdr:row>
      <xdr:rowOff>152400</xdr:rowOff>
    </xdr:from>
    <xdr:to>
      <xdr:col>11</xdr:col>
      <xdr:colOff>647700</xdr:colOff>
      <xdr:row>14</xdr:row>
      <xdr:rowOff>9525</xdr:rowOff>
    </xdr:to>
    <mc:AlternateContent xmlns:mc="http://schemas.openxmlformats.org/markup-compatibility/2006" xmlns:a14="http://schemas.microsoft.com/office/drawing/2010/main">
      <mc:Choice Requires="a14">
        <xdr:graphicFrame macro="">
          <xdr:nvGraphicFramePr>
            <xdr:cNvPr id="7" name="Month 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8715375" y="1524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876300</xdr:colOff>
      <xdr:row>1</xdr:row>
      <xdr:rowOff>176212</xdr:rowOff>
    </xdr:from>
    <xdr:to>
      <xdr:col>11</xdr:col>
      <xdr:colOff>66675</xdr:colOff>
      <xdr:row>16</xdr:row>
      <xdr:rowOff>61912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771525</xdr:colOff>
      <xdr:row>20</xdr:row>
      <xdr:rowOff>128587</xdr:rowOff>
    </xdr:from>
    <xdr:to>
      <xdr:col>10</xdr:col>
      <xdr:colOff>571500</xdr:colOff>
      <xdr:row>35</xdr:row>
      <xdr:rowOff>14287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476250</xdr:colOff>
      <xdr:row>6</xdr:row>
      <xdr:rowOff>38100</xdr:rowOff>
    </xdr:from>
    <xdr:to>
      <xdr:col>16</xdr:col>
      <xdr:colOff>314325</xdr:colOff>
      <xdr:row>13</xdr:row>
      <xdr:rowOff>85725</xdr:rowOff>
    </xdr:to>
    <xdr:sp macro="" textlink="">
      <xdr:nvSpPr>
        <xdr:cNvPr id="4" name="TextBox 3"/>
        <xdr:cNvSpPr txBox="1"/>
      </xdr:nvSpPr>
      <xdr:spPr>
        <a:xfrm>
          <a:off x="9058275" y="1181100"/>
          <a:ext cx="2886075" cy="1381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Sales is highest in the Q1</a:t>
          </a:r>
          <a:r>
            <a:rPr lang="en-IN" sz="1100" baseline="0"/>
            <a:t> quarter</a:t>
          </a:r>
        </a:p>
        <a:p>
          <a:endParaRPr lang="en-IN" sz="1100" baseline="0"/>
        </a:p>
        <a:p>
          <a:r>
            <a:rPr lang="en-IN" sz="1100" baseline="0"/>
            <a:t>There is a need for improvement in the Q2  quarter</a:t>
          </a:r>
        </a:p>
        <a:p>
          <a:endParaRPr lang="en-IN" sz="1100" baseline="0"/>
        </a:p>
        <a:p>
          <a:r>
            <a:rPr lang="en-IN" sz="1100" baseline="0"/>
            <a:t>Target achieved is highest in the March month of Q1 quarter</a:t>
          </a:r>
          <a:endParaRPr lang="en-IN" sz="1100"/>
        </a:p>
      </xdr:txBody>
    </xdr:sp>
    <xdr:clientData/>
  </xdr:twoCellAnchor>
  <xdr:twoCellAnchor>
    <xdr:from>
      <xdr:col>12</xdr:col>
      <xdr:colOff>104775</xdr:colOff>
      <xdr:row>22</xdr:row>
      <xdr:rowOff>104775</xdr:rowOff>
    </xdr:from>
    <xdr:to>
      <xdr:col>16</xdr:col>
      <xdr:colOff>390525</xdr:colOff>
      <xdr:row>27</xdr:row>
      <xdr:rowOff>123825</xdr:rowOff>
    </xdr:to>
    <xdr:sp macro="" textlink="">
      <xdr:nvSpPr>
        <xdr:cNvPr id="5" name="TextBox 4"/>
        <xdr:cNvSpPr txBox="1"/>
      </xdr:nvSpPr>
      <xdr:spPr>
        <a:xfrm>
          <a:off x="9296400" y="4295775"/>
          <a:ext cx="2724150" cy="971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Conditioner is the product with the highest sales</a:t>
          </a:r>
        </a:p>
        <a:p>
          <a:endParaRPr lang="en-IN" sz="1100"/>
        </a:p>
        <a:p>
          <a:r>
            <a:rPr lang="en-IN" sz="1100"/>
            <a:t>Soap has the lowest sales</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76200</xdr:colOff>
      <xdr:row>1</xdr:row>
      <xdr:rowOff>180975</xdr:rowOff>
    </xdr:from>
    <xdr:to>
      <xdr:col>13</xdr:col>
      <xdr:colOff>247650</xdr:colOff>
      <xdr:row>11</xdr:row>
      <xdr:rowOff>19050</xdr:rowOff>
    </xdr:to>
    <xdr:graphicFrame macro="">
      <xdr:nvGraphicFramePr>
        <xdr:cNvPr id="2" name="Chart 1">
          <a:extLst>
            <a:ext uri="{FF2B5EF4-FFF2-40B4-BE49-F238E27FC236}">
              <a16:creationId xmlns="" xmlns:a16="http://schemas.microsoft.com/office/drawing/2014/main" id="{F2724B34-632B-4903-A887-0D80119CF7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374650</xdr:colOff>
      <xdr:row>2</xdr:row>
      <xdr:rowOff>0</xdr:rowOff>
    </xdr:from>
    <xdr:to>
      <xdr:col>17</xdr:col>
      <xdr:colOff>355600</xdr:colOff>
      <xdr:row>11</xdr:row>
      <xdr:rowOff>127000</xdr:rowOff>
    </xdr:to>
    <mc:AlternateContent xmlns:mc="http://schemas.openxmlformats.org/markup-compatibility/2006" xmlns:a14="http://schemas.microsoft.com/office/drawing/2010/main">
      <mc:Choice Requires="a14">
        <xdr:graphicFrame macro="">
          <xdr:nvGraphicFramePr>
            <xdr:cNvPr id="3" name="Product">
              <a:extLst>
                <a:ext uri="{FF2B5EF4-FFF2-40B4-BE49-F238E27FC236}">
                  <a16:creationId xmlns="" xmlns:a16="http://schemas.microsoft.com/office/drawing/2014/main" id="{796D2097-C239-45AD-A60B-E1105B714FC8}"/>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8915400" y="374650"/>
              <a:ext cx="2419350" cy="1797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374650</xdr:colOff>
      <xdr:row>11</xdr:row>
      <xdr:rowOff>146051</xdr:rowOff>
    </xdr:from>
    <xdr:to>
      <xdr:col>17</xdr:col>
      <xdr:colOff>368300</xdr:colOff>
      <xdr:row>18</xdr:row>
      <xdr:rowOff>31750</xdr:rowOff>
    </xdr:to>
    <mc:AlternateContent xmlns:mc="http://schemas.openxmlformats.org/markup-compatibility/2006" xmlns:a14="http://schemas.microsoft.com/office/drawing/2010/main">
      <mc:Choice Requires="a14">
        <xdr:graphicFrame macro="">
          <xdr:nvGraphicFramePr>
            <xdr:cNvPr id="4" name="Month">
              <a:extLst>
                <a:ext uri="{FF2B5EF4-FFF2-40B4-BE49-F238E27FC236}">
                  <a16:creationId xmlns="" xmlns:a16="http://schemas.microsoft.com/office/drawing/2014/main" id="{94AC6C20-D9CF-412D-A7E8-8FFBE0934CA7}"/>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8915400" y="2190751"/>
              <a:ext cx="2432050" cy="12001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63500</xdr:colOff>
      <xdr:row>11</xdr:row>
      <xdr:rowOff>101600</xdr:rowOff>
    </xdr:from>
    <xdr:to>
      <xdr:col>13</xdr:col>
      <xdr:colOff>234950</xdr:colOff>
      <xdr:row>20</xdr:row>
      <xdr:rowOff>158750</xdr:rowOff>
    </xdr:to>
    <xdr:graphicFrame macro="">
      <xdr:nvGraphicFramePr>
        <xdr:cNvPr id="5" name="Chart 4">
          <a:extLst>
            <a:ext uri="{FF2B5EF4-FFF2-40B4-BE49-F238E27FC236}">
              <a16:creationId xmlns="" xmlns:a16="http://schemas.microsoft.com/office/drawing/2014/main" id="{F0EC76D8-B004-4CE0-9FA1-356208CF01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184150</xdr:colOff>
      <xdr:row>1</xdr:row>
      <xdr:rowOff>101600</xdr:rowOff>
    </xdr:from>
    <xdr:to>
      <xdr:col>4</xdr:col>
      <xdr:colOff>25400</xdr:colOff>
      <xdr:row>7</xdr:row>
      <xdr:rowOff>101600</xdr:rowOff>
    </xdr:to>
    <xdr:sp macro="" textlink="">
      <xdr:nvSpPr>
        <xdr:cNvPr id="6" name="Rectangle 5">
          <a:extLst>
            <a:ext uri="{FF2B5EF4-FFF2-40B4-BE49-F238E27FC236}">
              <a16:creationId xmlns="" xmlns:a16="http://schemas.microsoft.com/office/drawing/2014/main" id="{2FD64D6D-D8CD-4D28-A654-B312DAF94A36}"/>
            </a:ext>
          </a:extLst>
        </xdr:cNvPr>
        <xdr:cNvSpPr/>
      </xdr:nvSpPr>
      <xdr:spPr>
        <a:xfrm>
          <a:off x="793750" y="292100"/>
          <a:ext cx="2286000" cy="1104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000" b="1" u="sng"/>
            <a:t>Analysis Summary</a:t>
          </a:r>
        </a:p>
        <a:p>
          <a:pPr algn="l"/>
          <a:r>
            <a:rPr lang="en-IN" sz="1000" b="0" u="none"/>
            <a:t>1. Detergent Poweder</a:t>
          </a:r>
          <a:r>
            <a:rPr lang="en-IN" sz="1000" b="0" u="none" baseline="0"/>
            <a:t> is doing well across segments</a:t>
          </a:r>
        </a:p>
        <a:p>
          <a:pPr algn="l"/>
          <a:endParaRPr lang="en-IN" sz="1000" b="0" u="none" baseline="0"/>
        </a:p>
        <a:p>
          <a:pPr marL="0" marR="0" lvl="0" indent="0" algn="l" defTabSz="914400" eaLnBrk="1" fontAlgn="auto" latinLnBrk="0" hangingPunct="1">
            <a:lnSpc>
              <a:spcPct val="100000"/>
            </a:lnSpc>
            <a:spcBef>
              <a:spcPts val="0"/>
            </a:spcBef>
            <a:spcAft>
              <a:spcPts val="0"/>
            </a:spcAft>
            <a:buClrTx/>
            <a:buSzTx/>
            <a:buFontTx/>
            <a:buNone/>
            <a:tabLst/>
            <a:defRPr/>
          </a:pPr>
          <a:r>
            <a:rPr lang="en-IN" sz="1000" b="0">
              <a:solidFill>
                <a:schemeClr val="lt1"/>
              </a:solidFill>
              <a:effectLst/>
              <a:latin typeface="+mn-lt"/>
              <a:ea typeface="+mn-ea"/>
              <a:cs typeface="+mn-cs"/>
            </a:rPr>
            <a:t>2. Detergent Poweder</a:t>
          </a:r>
          <a:r>
            <a:rPr lang="en-IN" sz="1000" b="0" baseline="0">
              <a:solidFill>
                <a:schemeClr val="lt1"/>
              </a:solidFill>
              <a:effectLst/>
              <a:latin typeface="+mn-lt"/>
              <a:ea typeface="+mn-ea"/>
              <a:cs typeface="+mn-cs"/>
            </a:rPr>
            <a:t> is doing well across segments</a:t>
          </a:r>
          <a:endParaRPr lang="en-IN" sz="1000">
            <a:effectLst/>
          </a:endParaRPr>
        </a:p>
        <a:p>
          <a:pPr algn="l"/>
          <a:endParaRPr lang="en-IN" sz="1000" b="0" u="none"/>
        </a:p>
      </xdr:txBody>
    </xdr:sp>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E:\Excel%20Assignmenmts\Workshop-2%20Dashboard.xlsb"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file:///E:\Excel%20Assignmenmts\Workshop-2%20Dashboard.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file:///D:\Introtallent%20DS%20plus\Assignment\Assignment%205\Workshop-2%20Dashboard.xlsx" TargetMode="External"/><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Author" refreshedDate="43201.453621527777" createdVersion="6" refreshedVersion="6" minRefreshableVersion="3" recordCount="114">
  <cacheSource type="worksheet">
    <worksheetSource ref="A1:E115" sheet="Scenario-1" r:id="rId2"/>
  </cacheSource>
  <cacheFields count="5">
    <cacheField name="Product" numFmtId="0">
      <sharedItems count="10">
        <s v="Toothbrush"/>
        <s v="Toothpaste"/>
        <s v="Liquid soap"/>
        <s v="Liquid Detergent"/>
        <s v="Soap"/>
        <s v="Detergent Powder"/>
        <s v="Detergent Cake"/>
        <s v="Shampoo"/>
        <s v="Conditioner"/>
        <s v="Serum"/>
      </sharedItems>
    </cacheField>
    <cacheField name="Total Sales" numFmtId="0">
      <sharedItems containsSemiMixedTypes="0" containsString="0" containsNumber="1" containsInteger="1" minValue="4923" maxValue="994245"/>
    </cacheField>
    <cacheField name="Units Sold" numFmtId="0">
      <sharedItems containsSemiMixedTypes="0" containsString="0" containsNumber="1" containsInteger="1" minValue="338" maxValue="9944"/>
    </cacheField>
    <cacheField name="Target" numFmtId="0">
      <sharedItems containsSemiMixedTypes="0" containsString="0" containsNumber="1" containsInteger="1" minValue="103322" maxValue="884240"/>
    </cacheField>
    <cacheField name="Month" numFmtId="0">
      <sharedItems count="6">
        <s v="Jan"/>
        <s v="Feb"/>
        <s v="Mar"/>
        <s v="Apr"/>
        <s v="May"/>
        <s v="Jun"/>
      </sharedItems>
    </cacheField>
  </cacheFields>
  <extLst>
    <ext xmlns:x14="http://schemas.microsoft.com/office/spreadsheetml/2009/9/main" uri="{725AE2AE-9491-48be-B2B4-4EB974FC3084}">
      <x14:pivotCacheDefinition pivotCacheId="1493236198"/>
    </ext>
  </extLst>
</pivotCacheDefinition>
</file>

<file path=xl/pivotCache/pivotCacheDefinition2.xml><?xml version="1.0" encoding="utf-8"?>
<pivotCacheDefinition xmlns="http://schemas.openxmlformats.org/spreadsheetml/2006/main" xmlns:r="http://schemas.openxmlformats.org/officeDocument/2006/relationships" r:id="rId1" refreshedBy="Author" refreshedDate="43617.691308217596" createdVersion="5" refreshedVersion="5" minRefreshableVersion="3" recordCount="114">
  <cacheSource type="worksheet">
    <worksheetSource ref="A1:E115" sheet="Data" r:id="rId2"/>
  </cacheSource>
  <cacheFields count="5">
    <cacheField name="Product" numFmtId="0">
      <sharedItems count="10">
        <s v="Toothbrush"/>
        <s v="Toothpaste"/>
        <s v="Liquid soap"/>
        <s v="Liquid Detergent"/>
        <s v="Soap"/>
        <s v="Detergent Powder"/>
        <s v="Detergent Cake"/>
        <s v="Shampoo"/>
        <s v="Conditioner"/>
        <s v="Serum"/>
      </sharedItems>
    </cacheField>
    <cacheField name="Total Sales" numFmtId="0">
      <sharedItems count="100">
        <s v="'529039"/>
        <s v="'388642"/>
        <s v="'522605"/>
        <s v="'166800"/>
        <s v="'350518"/>
        <s v="'864042"/>
        <s v="'903843"/>
        <s v="'658119"/>
        <s v="135007"/>
        <s v="'48985"/>
        <s v="'351562"/>
        <s v="'506474"/>
        <s v="'399475"/>
        <s v="'284624"/>
        <s v="'574091"/>
        <s v="'585373"/>
        <s v="'781804"/>
        <s v="'423009"/>
        <s v="'619514"/>
        <s v="'705987"/>
        <s v="'773720"/>
        <s v="'691456"/>
        <s v="'408935"/>
        <s v="'534049"/>
        <s v="'171602"/>
        <s v="'854242"/>
        <s v="'258032"/>
        <s v="'531140"/>
        <s v="'396748"/>
        <s v="'270066"/>
        <s v="'750596"/>
        <s v="'30172"/>
        <s v="'80098"/>
        <s v="'71947"/>
        <s v="'968535"/>
        <s v="'477493"/>
        <s v="'747483"/>
        <s v="'994245"/>
        <s v="'329593"/>
        <s v="'269607"/>
        <s v="'523457"/>
        <s v="'809514"/>
        <s v="'862504"/>
        <s v="'895475"/>
        <s v="'423998"/>
        <s v="'363030"/>
        <s v="'958958"/>
        <s v="'156184"/>
        <s v="'732424"/>
        <s v="'866681"/>
        <s v="'707197"/>
        <s v="'302491"/>
        <s v="'967708"/>
        <s v="'789092"/>
        <s v="'312282"/>
        <s v="'609430"/>
        <s v="'493718"/>
        <s v="'782357"/>
        <s v="'74082"/>
        <s v="'285496"/>
        <s v="'965395"/>
        <s v="'721365"/>
        <s v="'461066"/>
        <s v="'97801"/>
        <s v="'522720"/>
        <s v="'198054"/>
        <s v="'896004"/>
        <s v="'282797"/>
        <s v="'519985"/>
        <s v="'876976"/>
        <s v="'82257"/>
        <s v="'618203"/>
        <s v="'920377"/>
        <s v="'106782"/>
        <s v="'529219"/>
        <s v="'4923"/>
        <s v="'756128"/>
        <s v="'333191"/>
        <s v="'564934"/>
        <s v="'293282"/>
        <s v="'963600"/>
        <s v="'977232"/>
        <s v="'403187"/>
        <s v="'611637"/>
        <s v="'618968"/>
        <s v="'529598"/>
        <s v="'761546"/>
        <s v="'283848"/>
        <s v="'321531"/>
        <s v="'597977"/>
        <s v="'190847"/>
        <s v="'974165"/>
        <s v="'488456"/>
        <s v="'602769"/>
        <s v="'327769"/>
        <s v="'514356"/>
        <s v="'89768"/>
        <s v="'852235"/>
        <s v="'803103"/>
        <s v="'708901"/>
      </sharedItems>
    </cacheField>
    <cacheField name="Units Sold" numFmtId="0">
      <sharedItems count="114">
        <s v="8664"/>
        <s v="9230"/>
        <s v="8092"/>
        <s v="1264"/>
        <s v="6254"/>
        <s v="4300"/>
        <s v="1596"/>
        <s v="5959"/>
        <s v="6809"/>
        <s v="8731"/>
        <s v="8563"/>
        <s v="7427"/>
        <s v="7735"/>
        <s v="338"/>
        <s v="9944"/>
        <s v="9022"/>
        <s v="3505"/>
        <s v="9307"/>
        <s v="2607"/>
        <s v="5218"/>
        <s v="9883"/>
        <s v="4542"/>
        <s v="7063"/>
        <s v="1808"/>
        <s v="7815"/>
        <s v="3938"/>
        <s v="7023"/>
        <s v="2244"/>
        <s v="3005"/>
        <s v="3270"/>
        <s v="1657"/>
        <s v="6316"/>
        <s v="3631"/>
        <s v="4462"/>
        <s v="1465"/>
        <s v="4579"/>
        <s v="6542"/>
        <s v="8235"/>
        <s v="836"/>
        <s v="6807"/>
        <s v="4271"/>
        <s v="7106"/>
        <s v="1254"/>
        <s v="8827"/>
        <s v="4487"/>
        <s v="4928"/>
        <s v="5408"/>
        <s v="4245"/>
        <s v="9833"/>
        <s v="7389"/>
        <s v="3591"/>
        <s v="3928"/>
        <s v="809"/>
        <s v="1856"/>
        <s v="810"/>
        <s v="8838"/>
        <s v="8505"/>
        <s v="5101"/>
        <s v="3676"/>
        <s v="9532"/>
        <s v="2557"/>
        <s v="8539"/>
        <s v="2711"/>
        <s v="5463"/>
        <s v="9922"/>
        <s v="9146"/>
        <s v="8378"/>
        <s v="5091"/>
        <s v="4332"/>
        <s v="9137"/>
        <s v="2444"/>
        <s v="7899"/>
        <s v="6997"/>
        <s v="8880"/>
        <s v="9209"/>
        <s v="6319"/>
        <s v="4242"/>
        <s v="9848"/>
        <s v="7317"/>
        <s v="3386"/>
        <s v="3011"/>
        <s v="8409"/>
        <s v="8335"/>
        <s v="3808"/>
        <s v="1523"/>
        <s v="2639"/>
        <s v="3799"/>
        <s v="6484"/>
        <s v="2606"/>
        <s v="6453"/>
        <s v="4068"/>
        <s v="7537"/>
        <s v="4444"/>
        <s v="1857"/>
        <s v="935"/>
        <s v="6459"/>
        <s v="9614"/>
        <s v="9792"/>
        <s v="5342"/>
        <s v="6822"/>
        <s v="9611"/>
        <s v="5367"/>
        <s v="3463"/>
        <s v="4349"/>
        <s v="2854"/>
        <s v="4279"/>
        <s v="5733"/>
        <s v="2915"/>
        <s v="5554"/>
        <s v="503"/>
        <s v="4138"/>
        <s v="2486"/>
        <s v="7742"/>
        <s v="1345"/>
      </sharedItems>
    </cacheField>
    <cacheField name="Target" numFmtId="0">
      <sharedItems/>
    </cacheField>
    <cacheField name="Month" numFmtId="0">
      <sharedItems count="6">
        <s v="Jan"/>
        <s v="Feb"/>
        <s v="Mar"/>
        <s v="Apr"/>
        <s v="May"/>
        <s v="Jun"/>
      </sharedItems>
    </cacheField>
  </cacheFields>
  <extLst>
    <ext xmlns:x14="http://schemas.microsoft.com/office/spreadsheetml/2009/9/main" uri="{725AE2AE-9491-48be-B2B4-4EB974FC3084}">
      <x14:pivotCacheDefinition pivotCacheId="1493236199"/>
    </ext>
  </extLst>
</pivotCacheDefinition>
</file>

<file path=xl/pivotCache/pivotCacheDefinition3.xml><?xml version="1.0" encoding="utf-8"?>
<pivotCacheDefinition xmlns="http://schemas.openxmlformats.org/spreadsheetml/2006/main" xmlns:r="http://schemas.openxmlformats.org/officeDocument/2006/relationships" r:id="rId1" refreshedBy="Author" refreshedDate="43637.459265393518" createdVersion="5" refreshedVersion="5" minRefreshableVersion="3" recordCount="114">
  <cacheSource type="worksheet">
    <worksheetSource ref="A1:F115" sheet="Data" r:id="rId2"/>
  </cacheSource>
  <cacheFields count="6">
    <cacheField name="Product" numFmtId="0">
      <sharedItems count="10">
        <s v="Toothbrush"/>
        <s v="Toothpaste"/>
        <s v="Liquid soap"/>
        <s v="Liquid Detergent"/>
        <s v="Soap"/>
        <s v="Detergent Powder"/>
        <s v="Detergent Cake"/>
        <s v="Shampoo"/>
        <s v="Conditioner"/>
        <s v="Serum"/>
      </sharedItems>
    </cacheField>
    <cacheField name="Total Sales" numFmtId="0">
      <sharedItems containsSemiMixedTypes="0" containsString="0" containsNumber="1" containsInteger="1" minValue="4923" maxValue="994245"/>
    </cacheField>
    <cacheField name="Units Sold" numFmtId="0">
      <sharedItems containsSemiMixedTypes="0" containsString="0" containsNumber="1" containsInteger="1" minValue="338" maxValue="9944"/>
    </cacheField>
    <cacheField name="Target" numFmtId="0">
      <sharedItems containsSemiMixedTypes="0" containsString="0" containsNumber="1" containsInteger="1" minValue="103322" maxValue="884240"/>
    </cacheField>
    <cacheField name="Month" numFmtId="0">
      <sharedItems count="6">
        <s v="Jan"/>
        <s v="Feb"/>
        <s v="Mar"/>
        <s v="Apr"/>
        <s v="May"/>
        <s v="Jun"/>
      </sharedItems>
    </cacheField>
    <cacheField name="Quarter" numFmtId="0">
      <sharedItems count="2">
        <s v="Q1"/>
        <s v="Q2"/>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4">
  <r>
    <x v="0"/>
    <n v="529039"/>
    <n v="8664"/>
    <n v="510726"/>
    <x v="0"/>
  </r>
  <r>
    <x v="1"/>
    <n v="388642"/>
    <n v="9230"/>
    <n v="287625"/>
    <x v="1"/>
  </r>
  <r>
    <x v="2"/>
    <n v="522605"/>
    <n v="8092"/>
    <n v="275213"/>
    <x v="2"/>
  </r>
  <r>
    <x v="3"/>
    <n v="166800"/>
    <n v="1264"/>
    <n v="582812"/>
    <x v="3"/>
  </r>
  <r>
    <x v="4"/>
    <n v="350518"/>
    <n v="6254"/>
    <n v="681073"/>
    <x v="4"/>
  </r>
  <r>
    <x v="5"/>
    <n v="864042"/>
    <n v="4300"/>
    <n v="719356"/>
    <x v="5"/>
  </r>
  <r>
    <x v="6"/>
    <n v="903843"/>
    <n v="1596"/>
    <n v="308274"/>
    <x v="0"/>
  </r>
  <r>
    <x v="7"/>
    <n v="658119"/>
    <n v="5959"/>
    <n v="734687"/>
    <x v="1"/>
  </r>
  <r>
    <x v="8"/>
    <n v="35007"/>
    <n v="6809"/>
    <n v="878495"/>
    <x v="2"/>
  </r>
  <r>
    <x v="9"/>
    <n v="48985"/>
    <n v="8731"/>
    <n v="237726"/>
    <x v="3"/>
  </r>
  <r>
    <x v="0"/>
    <n v="351562"/>
    <n v="8563"/>
    <n v="122410"/>
    <x v="4"/>
  </r>
  <r>
    <x v="1"/>
    <n v="506474"/>
    <n v="7427"/>
    <n v="515849"/>
    <x v="5"/>
  </r>
  <r>
    <x v="2"/>
    <n v="399475"/>
    <n v="7735"/>
    <n v="715559"/>
    <x v="2"/>
  </r>
  <r>
    <x v="3"/>
    <n v="284624"/>
    <n v="338"/>
    <n v="281542"/>
    <x v="3"/>
  </r>
  <r>
    <x v="4"/>
    <n v="574091"/>
    <n v="9944"/>
    <n v="387048"/>
    <x v="4"/>
  </r>
  <r>
    <x v="5"/>
    <n v="585373"/>
    <n v="9022"/>
    <n v="143589"/>
    <x v="5"/>
  </r>
  <r>
    <x v="6"/>
    <n v="781804"/>
    <n v="3505"/>
    <n v="515925"/>
    <x v="0"/>
  </r>
  <r>
    <x v="7"/>
    <n v="423009"/>
    <n v="9307"/>
    <n v="249528"/>
    <x v="1"/>
  </r>
  <r>
    <x v="8"/>
    <n v="619514"/>
    <n v="2607"/>
    <n v="469258"/>
    <x v="2"/>
  </r>
  <r>
    <x v="9"/>
    <n v="705987"/>
    <n v="5218"/>
    <n v="501306"/>
    <x v="0"/>
  </r>
  <r>
    <x v="6"/>
    <n v="773720"/>
    <n v="9883"/>
    <n v="220969"/>
    <x v="1"/>
  </r>
  <r>
    <x v="7"/>
    <n v="691456"/>
    <n v="4542"/>
    <n v="482709"/>
    <x v="2"/>
  </r>
  <r>
    <x v="8"/>
    <n v="408935"/>
    <n v="7063"/>
    <n v="495235"/>
    <x v="3"/>
  </r>
  <r>
    <x v="9"/>
    <n v="534049"/>
    <n v="1808"/>
    <n v="282009"/>
    <x v="4"/>
  </r>
  <r>
    <x v="0"/>
    <n v="171602"/>
    <n v="7815"/>
    <n v="662611"/>
    <x v="5"/>
  </r>
  <r>
    <x v="1"/>
    <n v="854242"/>
    <n v="3938"/>
    <n v="290806"/>
    <x v="2"/>
  </r>
  <r>
    <x v="2"/>
    <n v="258032"/>
    <n v="7023"/>
    <n v="542934"/>
    <x v="3"/>
  </r>
  <r>
    <x v="3"/>
    <n v="531140"/>
    <n v="2244"/>
    <n v="855678"/>
    <x v="4"/>
  </r>
  <r>
    <x v="4"/>
    <n v="396748"/>
    <n v="3005"/>
    <n v="593078"/>
    <x v="5"/>
  </r>
  <r>
    <x v="5"/>
    <n v="270066"/>
    <n v="3270"/>
    <n v="160299"/>
    <x v="0"/>
  </r>
  <r>
    <x v="6"/>
    <n v="750596"/>
    <n v="1657"/>
    <n v="186968"/>
    <x v="1"/>
  </r>
  <r>
    <x v="7"/>
    <n v="30172"/>
    <n v="6316"/>
    <n v="865242"/>
    <x v="2"/>
  </r>
  <r>
    <x v="8"/>
    <n v="80098"/>
    <n v="3631"/>
    <n v="357336"/>
    <x v="3"/>
  </r>
  <r>
    <x v="9"/>
    <n v="71947"/>
    <n v="4462"/>
    <n v="338214"/>
    <x v="4"/>
  </r>
  <r>
    <x v="0"/>
    <n v="968535"/>
    <n v="1465"/>
    <n v="201365"/>
    <x v="0"/>
  </r>
  <r>
    <x v="1"/>
    <n v="477493"/>
    <n v="4579"/>
    <n v="641296"/>
    <x v="1"/>
  </r>
  <r>
    <x v="2"/>
    <n v="747483"/>
    <n v="6542"/>
    <n v="430122"/>
    <x v="2"/>
  </r>
  <r>
    <x v="3"/>
    <n v="994245"/>
    <n v="8235"/>
    <n v="854609"/>
    <x v="0"/>
  </r>
  <r>
    <x v="4"/>
    <n v="329593"/>
    <n v="836"/>
    <n v="553917"/>
    <x v="1"/>
  </r>
  <r>
    <x v="5"/>
    <n v="269607"/>
    <n v="6807"/>
    <n v="791570"/>
    <x v="2"/>
  </r>
  <r>
    <x v="6"/>
    <n v="523457"/>
    <n v="4271"/>
    <n v="590922"/>
    <x v="3"/>
  </r>
  <r>
    <x v="7"/>
    <n v="809514"/>
    <n v="7106"/>
    <n v="853064"/>
    <x v="4"/>
  </r>
  <r>
    <x v="8"/>
    <n v="862504"/>
    <n v="1254"/>
    <n v="238343"/>
    <x v="5"/>
  </r>
  <r>
    <x v="9"/>
    <n v="895475"/>
    <n v="8827"/>
    <n v="206218"/>
    <x v="2"/>
  </r>
  <r>
    <x v="6"/>
    <n v="423998"/>
    <n v="4487"/>
    <n v="239314"/>
    <x v="3"/>
  </r>
  <r>
    <x v="7"/>
    <n v="363030"/>
    <n v="4928"/>
    <n v="514182"/>
    <x v="4"/>
  </r>
  <r>
    <x v="8"/>
    <n v="958958"/>
    <n v="5408"/>
    <n v="582487"/>
    <x v="5"/>
  </r>
  <r>
    <x v="9"/>
    <n v="156184"/>
    <n v="4245"/>
    <n v="847098"/>
    <x v="0"/>
  </r>
  <r>
    <x v="0"/>
    <n v="732424"/>
    <n v="9833"/>
    <n v="393995"/>
    <x v="1"/>
  </r>
  <r>
    <x v="1"/>
    <n v="866681"/>
    <n v="7389"/>
    <n v="505715"/>
    <x v="0"/>
  </r>
  <r>
    <x v="2"/>
    <n v="707197"/>
    <n v="3591"/>
    <n v="848243"/>
    <x v="1"/>
  </r>
  <r>
    <x v="3"/>
    <n v="302491"/>
    <n v="3928"/>
    <n v="665863"/>
    <x v="2"/>
  </r>
  <r>
    <x v="4"/>
    <n v="967708"/>
    <n v="809"/>
    <n v="324704"/>
    <x v="0"/>
  </r>
  <r>
    <x v="5"/>
    <n v="789092"/>
    <n v="1856"/>
    <n v="687645"/>
    <x v="1"/>
  </r>
  <r>
    <x v="6"/>
    <n v="312282"/>
    <n v="810"/>
    <n v="866761"/>
    <x v="2"/>
  </r>
  <r>
    <x v="7"/>
    <n v="609430"/>
    <n v="8838"/>
    <n v="845275"/>
    <x v="3"/>
  </r>
  <r>
    <x v="8"/>
    <n v="493718"/>
    <n v="8505"/>
    <n v="274840"/>
    <x v="4"/>
  </r>
  <r>
    <x v="9"/>
    <n v="782357"/>
    <n v="5101"/>
    <n v="571646"/>
    <x v="5"/>
  </r>
  <r>
    <x v="7"/>
    <n v="74082"/>
    <n v="3676"/>
    <n v="721844"/>
    <x v="2"/>
  </r>
  <r>
    <x v="8"/>
    <n v="285496"/>
    <n v="9532"/>
    <n v="747930"/>
    <x v="3"/>
  </r>
  <r>
    <x v="9"/>
    <n v="965395"/>
    <n v="2557"/>
    <n v="621083"/>
    <x v="4"/>
  </r>
  <r>
    <x v="0"/>
    <n v="721365"/>
    <n v="8539"/>
    <n v="335254"/>
    <x v="5"/>
  </r>
  <r>
    <x v="1"/>
    <n v="461066"/>
    <n v="2711"/>
    <n v="780564"/>
    <x v="0"/>
  </r>
  <r>
    <x v="2"/>
    <n v="97801"/>
    <n v="5463"/>
    <n v="665589"/>
    <x v="1"/>
  </r>
  <r>
    <x v="3"/>
    <n v="522720"/>
    <n v="9922"/>
    <n v="121075"/>
    <x v="2"/>
  </r>
  <r>
    <x v="4"/>
    <n v="198054"/>
    <n v="9146"/>
    <n v="695254"/>
    <x v="0"/>
  </r>
  <r>
    <x v="5"/>
    <n v="896004"/>
    <n v="8378"/>
    <n v="551725"/>
    <x v="1"/>
  </r>
  <r>
    <x v="6"/>
    <n v="282797"/>
    <n v="5091"/>
    <n v="699070"/>
    <x v="2"/>
  </r>
  <r>
    <x v="7"/>
    <n v="519985"/>
    <n v="4332"/>
    <n v="637451"/>
    <x v="3"/>
  </r>
  <r>
    <x v="8"/>
    <n v="876976"/>
    <n v="9137"/>
    <n v="432442"/>
    <x v="4"/>
  </r>
  <r>
    <x v="9"/>
    <n v="82257"/>
    <n v="2444"/>
    <n v="459105"/>
    <x v="5"/>
  </r>
  <r>
    <x v="7"/>
    <n v="618203"/>
    <n v="7899"/>
    <n v="165344"/>
    <x v="2"/>
  </r>
  <r>
    <x v="8"/>
    <n v="920377"/>
    <n v="6997"/>
    <n v="201913"/>
    <x v="3"/>
  </r>
  <r>
    <x v="9"/>
    <n v="106782"/>
    <n v="8880"/>
    <n v="290737"/>
    <x v="0"/>
  </r>
  <r>
    <x v="0"/>
    <n v="529219"/>
    <n v="9209"/>
    <n v="271668"/>
    <x v="1"/>
  </r>
  <r>
    <x v="1"/>
    <n v="4923"/>
    <n v="6319"/>
    <n v="601454"/>
    <x v="2"/>
  </r>
  <r>
    <x v="2"/>
    <n v="756128"/>
    <n v="4242"/>
    <n v="598681"/>
    <x v="0"/>
  </r>
  <r>
    <x v="3"/>
    <n v="333191"/>
    <n v="9848"/>
    <n v="727702"/>
    <x v="1"/>
  </r>
  <r>
    <x v="4"/>
    <n v="564934"/>
    <n v="7317"/>
    <n v="691125"/>
    <x v="2"/>
  </r>
  <r>
    <x v="5"/>
    <n v="293282"/>
    <n v="3386"/>
    <n v="276109"/>
    <x v="3"/>
  </r>
  <r>
    <x v="6"/>
    <n v="963600"/>
    <n v="3011"/>
    <n v="127662"/>
    <x v="4"/>
  </r>
  <r>
    <x v="7"/>
    <n v="977232"/>
    <n v="8409"/>
    <n v="460628"/>
    <x v="5"/>
  </r>
  <r>
    <x v="8"/>
    <n v="403187"/>
    <n v="8335"/>
    <n v="829068"/>
    <x v="0"/>
  </r>
  <r>
    <x v="9"/>
    <n v="611637"/>
    <n v="3808"/>
    <n v="422862"/>
    <x v="1"/>
  </r>
  <r>
    <x v="6"/>
    <n v="618968"/>
    <n v="1523"/>
    <n v="359161"/>
    <x v="2"/>
  </r>
  <r>
    <x v="7"/>
    <n v="529598"/>
    <n v="2639"/>
    <n v="359675"/>
    <x v="0"/>
  </r>
  <r>
    <x v="8"/>
    <n v="761546"/>
    <n v="3799"/>
    <n v="663579"/>
    <x v="1"/>
  </r>
  <r>
    <x v="9"/>
    <n v="283848"/>
    <n v="6484"/>
    <n v="134773"/>
    <x v="2"/>
  </r>
  <r>
    <x v="6"/>
    <n v="321531"/>
    <n v="2606"/>
    <n v="488752"/>
    <x v="3"/>
  </r>
  <r>
    <x v="7"/>
    <n v="597977"/>
    <n v="6453"/>
    <n v="786525"/>
    <x v="4"/>
  </r>
  <r>
    <x v="8"/>
    <n v="190847"/>
    <n v="4068"/>
    <n v="331264"/>
    <x v="5"/>
  </r>
  <r>
    <x v="9"/>
    <n v="974165"/>
    <n v="7537"/>
    <n v="790463"/>
    <x v="2"/>
  </r>
  <r>
    <x v="0"/>
    <n v="488456"/>
    <n v="4444"/>
    <n v="415548"/>
    <x v="3"/>
  </r>
  <r>
    <x v="1"/>
    <n v="602769"/>
    <n v="1857"/>
    <n v="345887"/>
    <x v="0"/>
  </r>
  <r>
    <x v="2"/>
    <n v="327769"/>
    <n v="935"/>
    <n v="665505"/>
    <x v="1"/>
  </r>
  <r>
    <x v="3"/>
    <n v="514356"/>
    <n v="6459"/>
    <n v="318565"/>
    <x v="2"/>
  </r>
  <r>
    <x v="4"/>
    <n v="89768"/>
    <n v="9614"/>
    <n v="807259"/>
    <x v="0"/>
  </r>
  <r>
    <x v="5"/>
    <n v="852235"/>
    <n v="9792"/>
    <n v="171074"/>
    <x v="1"/>
  </r>
  <r>
    <x v="6"/>
    <n v="803103"/>
    <n v="5342"/>
    <n v="117440"/>
    <x v="2"/>
  </r>
  <r>
    <x v="7"/>
    <n v="708901"/>
    <n v="6822"/>
    <n v="578202"/>
    <x v="0"/>
  </r>
  <r>
    <x v="8"/>
    <n v="852235"/>
    <n v="9611"/>
    <n v="316305"/>
    <x v="1"/>
  </r>
  <r>
    <x v="9"/>
    <n v="803103"/>
    <n v="5367"/>
    <n v="351623"/>
    <x v="2"/>
  </r>
  <r>
    <x v="7"/>
    <n v="708901"/>
    <n v="3463"/>
    <n v="725785"/>
    <x v="0"/>
  </r>
  <r>
    <x v="8"/>
    <n v="852235"/>
    <n v="4349"/>
    <n v="253965"/>
    <x v="1"/>
  </r>
  <r>
    <x v="9"/>
    <n v="803103"/>
    <n v="2854"/>
    <n v="103322"/>
    <x v="2"/>
  </r>
  <r>
    <x v="0"/>
    <n v="708901"/>
    <n v="4279"/>
    <n v="116551"/>
    <x v="3"/>
  </r>
  <r>
    <x v="1"/>
    <n v="852235"/>
    <n v="5733"/>
    <n v="107371"/>
    <x v="4"/>
  </r>
  <r>
    <x v="2"/>
    <n v="803103"/>
    <n v="2915"/>
    <n v="505010"/>
    <x v="5"/>
  </r>
  <r>
    <x v="3"/>
    <n v="708901"/>
    <n v="5554"/>
    <n v="659621"/>
    <x v="2"/>
  </r>
  <r>
    <x v="4"/>
    <n v="852235"/>
    <n v="503"/>
    <n v="809657"/>
    <x v="3"/>
  </r>
  <r>
    <x v="5"/>
    <n v="803103"/>
    <n v="4138"/>
    <n v="884240"/>
    <x v="4"/>
  </r>
  <r>
    <x v="6"/>
    <n v="708901"/>
    <n v="2486"/>
    <n v="311306"/>
    <x v="5"/>
  </r>
  <r>
    <x v="7"/>
    <n v="852235"/>
    <n v="7742"/>
    <n v="256681"/>
    <x v="0"/>
  </r>
  <r>
    <x v="8"/>
    <n v="803103"/>
    <n v="1345"/>
    <n v="734679"/>
    <x v="1"/>
  </r>
</pivotCacheRecords>
</file>

<file path=xl/pivotCache/pivotCacheRecords2.xml><?xml version="1.0" encoding="utf-8"?>
<pivotCacheRecords xmlns="http://schemas.openxmlformats.org/spreadsheetml/2006/main" xmlns:r="http://schemas.openxmlformats.org/officeDocument/2006/relationships" count="114">
  <r>
    <x v="0"/>
    <x v="0"/>
    <x v="0"/>
    <s v=" 510726"/>
    <x v="0"/>
  </r>
  <r>
    <x v="1"/>
    <x v="1"/>
    <x v="1"/>
    <s v=" 287625"/>
    <x v="1"/>
  </r>
  <r>
    <x v="2"/>
    <x v="2"/>
    <x v="2"/>
    <s v=" 275213"/>
    <x v="2"/>
  </r>
  <r>
    <x v="3"/>
    <x v="3"/>
    <x v="3"/>
    <s v=" 582812"/>
    <x v="3"/>
  </r>
  <r>
    <x v="4"/>
    <x v="4"/>
    <x v="4"/>
    <s v=" 681073"/>
    <x v="4"/>
  </r>
  <r>
    <x v="5"/>
    <x v="5"/>
    <x v="5"/>
    <s v=" 719356"/>
    <x v="5"/>
  </r>
  <r>
    <x v="6"/>
    <x v="6"/>
    <x v="6"/>
    <s v=" 308274"/>
    <x v="0"/>
  </r>
  <r>
    <x v="7"/>
    <x v="7"/>
    <x v="7"/>
    <s v=" 734687"/>
    <x v="1"/>
  </r>
  <r>
    <x v="8"/>
    <x v="8"/>
    <x v="8"/>
    <s v=" 878495"/>
    <x v="2"/>
  </r>
  <r>
    <x v="9"/>
    <x v="9"/>
    <x v="9"/>
    <s v=" 237726"/>
    <x v="3"/>
  </r>
  <r>
    <x v="0"/>
    <x v="10"/>
    <x v="10"/>
    <s v=" 122410"/>
    <x v="4"/>
  </r>
  <r>
    <x v="1"/>
    <x v="11"/>
    <x v="11"/>
    <s v=" 515849"/>
    <x v="5"/>
  </r>
  <r>
    <x v="2"/>
    <x v="12"/>
    <x v="12"/>
    <s v=" 715559"/>
    <x v="2"/>
  </r>
  <r>
    <x v="3"/>
    <x v="13"/>
    <x v="13"/>
    <s v=" 281542"/>
    <x v="3"/>
  </r>
  <r>
    <x v="4"/>
    <x v="14"/>
    <x v="14"/>
    <s v=" 387048"/>
    <x v="4"/>
  </r>
  <r>
    <x v="5"/>
    <x v="15"/>
    <x v="15"/>
    <s v=" 143589"/>
    <x v="5"/>
  </r>
  <r>
    <x v="6"/>
    <x v="16"/>
    <x v="16"/>
    <s v=" 515925"/>
    <x v="0"/>
  </r>
  <r>
    <x v="7"/>
    <x v="17"/>
    <x v="17"/>
    <s v=" 249528"/>
    <x v="1"/>
  </r>
  <r>
    <x v="8"/>
    <x v="18"/>
    <x v="18"/>
    <s v=" 469258"/>
    <x v="2"/>
  </r>
  <r>
    <x v="9"/>
    <x v="19"/>
    <x v="19"/>
    <s v=" 501306"/>
    <x v="0"/>
  </r>
  <r>
    <x v="6"/>
    <x v="20"/>
    <x v="20"/>
    <s v=" 220969"/>
    <x v="1"/>
  </r>
  <r>
    <x v="7"/>
    <x v="21"/>
    <x v="21"/>
    <s v=" 482709"/>
    <x v="2"/>
  </r>
  <r>
    <x v="8"/>
    <x v="22"/>
    <x v="22"/>
    <s v=" 495235"/>
    <x v="3"/>
  </r>
  <r>
    <x v="9"/>
    <x v="23"/>
    <x v="23"/>
    <s v=" 282009"/>
    <x v="4"/>
  </r>
  <r>
    <x v="0"/>
    <x v="24"/>
    <x v="24"/>
    <s v=" 662611"/>
    <x v="5"/>
  </r>
  <r>
    <x v="1"/>
    <x v="25"/>
    <x v="25"/>
    <s v=" 290806"/>
    <x v="2"/>
  </r>
  <r>
    <x v="2"/>
    <x v="26"/>
    <x v="26"/>
    <s v=" 542934"/>
    <x v="3"/>
  </r>
  <r>
    <x v="3"/>
    <x v="27"/>
    <x v="27"/>
    <s v=" 855678"/>
    <x v="4"/>
  </r>
  <r>
    <x v="4"/>
    <x v="28"/>
    <x v="28"/>
    <s v=" 593078"/>
    <x v="5"/>
  </r>
  <r>
    <x v="5"/>
    <x v="29"/>
    <x v="29"/>
    <s v=" 160299"/>
    <x v="0"/>
  </r>
  <r>
    <x v="6"/>
    <x v="30"/>
    <x v="30"/>
    <s v=" 186968"/>
    <x v="1"/>
  </r>
  <r>
    <x v="7"/>
    <x v="31"/>
    <x v="31"/>
    <s v=" 865242"/>
    <x v="2"/>
  </r>
  <r>
    <x v="8"/>
    <x v="32"/>
    <x v="32"/>
    <s v=" 357336"/>
    <x v="3"/>
  </r>
  <r>
    <x v="9"/>
    <x v="33"/>
    <x v="33"/>
    <s v=" 338214"/>
    <x v="4"/>
  </r>
  <r>
    <x v="0"/>
    <x v="34"/>
    <x v="34"/>
    <s v=" 201365"/>
    <x v="0"/>
  </r>
  <r>
    <x v="1"/>
    <x v="35"/>
    <x v="35"/>
    <s v=" 641296"/>
    <x v="1"/>
  </r>
  <r>
    <x v="2"/>
    <x v="36"/>
    <x v="36"/>
    <s v=" 430122"/>
    <x v="2"/>
  </r>
  <r>
    <x v="3"/>
    <x v="37"/>
    <x v="37"/>
    <s v=" 854609"/>
    <x v="0"/>
  </r>
  <r>
    <x v="4"/>
    <x v="38"/>
    <x v="38"/>
    <s v=" 553917"/>
    <x v="1"/>
  </r>
  <r>
    <x v="5"/>
    <x v="39"/>
    <x v="39"/>
    <s v=" 791570"/>
    <x v="2"/>
  </r>
  <r>
    <x v="6"/>
    <x v="40"/>
    <x v="40"/>
    <s v=" 590922"/>
    <x v="3"/>
  </r>
  <r>
    <x v="7"/>
    <x v="41"/>
    <x v="41"/>
    <s v=" 853064"/>
    <x v="4"/>
  </r>
  <r>
    <x v="8"/>
    <x v="42"/>
    <x v="42"/>
    <s v=" 238343"/>
    <x v="5"/>
  </r>
  <r>
    <x v="9"/>
    <x v="43"/>
    <x v="43"/>
    <s v=" 206218"/>
    <x v="2"/>
  </r>
  <r>
    <x v="6"/>
    <x v="44"/>
    <x v="44"/>
    <s v=" 239314"/>
    <x v="3"/>
  </r>
  <r>
    <x v="7"/>
    <x v="45"/>
    <x v="45"/>
    <s v=" 514182"/>
    <x v="4"/>
  </r>
  <r>
    <x v="8"/>
    <x v="46"/>
    <x v="46"/>
    <s v=" 582487"/>
    <x v="5"/>
  </r>
  <r>
    <x v="9"/>
    <x v="47"/>
    <x v="47"/>
    <s v=" 847098"/>
    <x v="0"/>
  </r>
  <r>
    <x v="0"/>
    <x v="48"/>
    <x v="48"/>
    <s v=" 393995"/>
    <x v="1"/>
  </r>
  <r>
    <x v="1"/>
    <x v="49"/>
    <x v="49"/>
    <s v=" 505715"/>
    <x v="0"/>
  </r>
  <r>
    <x v="2"/>
    <x v="50"/>
    <x v="50"/>
    <s v=" 848243"/>
    <x v="1"/>
  </r>
  <r>
    <x v="3"/>
    <x v="51"/>
    <x v="51"/>
    <s v=" 665863"/>
    <x v="2"/>
  </r>
  <r>
    <x v="4"/>
    <x v="52"/>
    <x v="52"/>
    <s v=" 324704"/>
    <x v="0"/>
  </r>
  <r>
    <x v="5"/>
    <x v="53"/>
    <x v="53"/>
    <s v=" 687645"/>
    <x v="1"/>
  </r>
  <r>
    <x v="6"/>
    <x v="54"/>
    <x v="54"/>
    <s v=" 866761"/>
    <x v="2"/>
  </r>
  <r>
    <x v="7"/>
    <x v="55"/>
    <x v="55"/>
    <s v=" 845275"/>
    <x v="3"/>
  </r>
  <r>
    <x v="8"/>
    <x v="56"/>
    <x v="56"/>
    <s v=" 274840"/>
    <x v="4"/>
  </r>
  <r>
    <x v="9"/>
    <x v="57"/>
    <x v="57"/>
    <s v=" 571646"/>
    <x v="5"/>
  </r>
  <r>
    <x v="7"/>
    <x v="58"/>
    <x v="58"/>
    <s v=" 721844"/>
    <x v="2"/>
  </r>
  <r>
    <x v="8"/>
    <x v="59"/>
    <x v="59"/>
    <s v=" 747930"/>
    <x v="3"/>
  </r>
  <r>
    <x v="9"/>
    <x v="60"/>
    <x v="60"/>
    <s v=" 621083"/>
    <x v="4"/>
  </r>
  <r>
    <x v="0"/>
    <x v="61"/>
    <x v="61"/>
    <s v=" 335254"/>
    <x v="5"/>
  </r>
  <r>
    <x v="1"/>
    <x v="62"/>
    <x v="62"/>
    <s v=" 780564"/>
    <x v="0"/>
  </r>
  <r>
    <x v="2"/>
    <x v="63"/>
    <x v="63"/>
    <s v=" 665589"/>
    <x v="1"/>
  </r>
  <r>
    <x v="3"/>
    <x v="64"/>
    <x v="64"/>
    <s v=" 121075"/>
    <x v="2"/>
  </r>
  <r>
    <x v="4"/>
    <x v="65"/>
    <x v="65"/>
    <s v=" 695254"/>
    <x v="0"/>
  </r>
  <r>
    <x v="5"/>
    <x v="66"/>
    <x v="66"/>
    <s v=" 551725"/>
    <x v="1"/>
  </r>
  <r>
    <x v="6"/>
    <x v="67"/>
    <x v="67"/>
    <s v=" 699070"/>
    <x v="2"/>
  </r>
  <r>
    <x v="7"/>
    <x v="68"/>
    <x v="68"/>
    <s v=" 637451"/>
    <x v="3"/>
  </r>
  <r>
    <x v="8"/>
    <x v="69"/>
    <x v="69"/>
    <s v=" 432442"/>
    <x v="4"/>
  </r>
  <r>
    <x v="9"/>
    <x v="70"/>
    <x v="70"/>
    <s v=" 459105"/>
    <x v="5"/>
  </r>
  <r>
    <x v="7"/>
    <x v="71"/>
    <x v="71"/>
    <s v=" 165344"/>
    <x v="2"/>
  </r>
  <r>
    <x v="8"/>
    <x v="72"/>
    <x v="72"/>
    <s v=" 201913"/>
    <x v="3"/>
  </r>
  <r>
    <x v="9"/>
    <x v="73"/>
    <x v="73"/>
    <s v=" 290737"/>
    <x v="0"/>
  </r>
  <r>
    <x v="0"/>
    <x v="74"/>
    <x v="74"/>
    <s v=" 271668"/>
    <x v="1"/>
  </r>
  <r>
    <x v="1"/>
    <x v="75"/>
    <x v="75"/>
    <s v=" 601454"/>
    <x v="2"/>
  </r>
  <r>
    <x v="2"/>
    <x v="76"/>
    <x v="76"/>
    <s v=" 598681"/>
    <x v="0"/>
  </r>
  <r>
    <x v="3"/>
    <x v="77"/>
    <x v="77"/>
    <s v=" 727702"/>
    <x v="1"/>
  </r>
  <r>
    <x v="4"/>
    <x v="78"/>
    <x v="78"/>
    <s v=" 691125"/>
    <x v="2"/>
  </r>
  <r>
    <x v="5"/>
    <x v="79"/>
    <x v="79"/>
    <s v=" 276109"/>
    <x v="3"/>
  </r>
  <r>
    <x v="6"/>
    <x v="80"/>
    <x v="80"/>
    <s v=" 127662"/>
    <x v="4"/>
  </r>
  <r>
    <x v="7"/>
    <x v="81"/>
    <x v="81"/>
    <s v=" 460628"/>
    <x v="5"/>
  </r>
  <r>
    <x v="8"/>
    <x v="82"/>
    <x v="82"/>
    <s v=" 829068"/>
    <x v="0"/>
  </r>
  <r>
    <x v="9"/>
    <x v="83"/>
    <x v="83"/>
    <s v=" 422862"/>
    <x v="1"/>
  </r>
  <r>
    <x v="6"/>
    <x v="84"/>
    <x v="84"/>
    <s v=" 359161"/>
    <x v="2"/>
  </r>
  <r>
    <x v="7"/>
    <x v="85"/>
    <x v="85"/>
    <s v=" 359675"/>
    <x v="0"/>
  </r>
  <r>
    <x v="8"/>
    <x v="86"/>
    <x v="86"/>
    <s v=" 663579"/>
    <x v="1"/>
  </r>
  <r>
    <x v="9"/>
    <x v="87"/>
    <x v="87"/>
    <s v=" 134773"/>
    <x v="2"/>
  </r>
  <r>
    <x v="6"/>
    <x v="88"/>
    <x v="88"/>
    <s v=" 488752"/>
    <x v="3"/>
  </r>
  <r>
    <x v="7"/>
    <x v="89"/>
    <x v="89"/>
    <s v=" 786525"/>
    <x v="4"/>
  </r>
  <r>
    <x v="8"/>
    <x v="90"/>
    <x v="90"/>
    <s v=" 331264"/>
    <x v="5"/>
  </r>
  <r>
    <x v="9"/>
    <x v="91"/>
    <x v="91"/>
    <s v=" 790463"/>
    <x v="2"/>
  </r>
  <r>
    <x v="0"/>
    <x v="92"/>
    <x v="92"/>
    <s v=" 415548"/>
    <x v="3"/>
  </r>
  <r>
    <x v="1"/>
    <x v="93"/>
    <x v="93"/>
    <s v=" 345887"/>
    <x v="0"/>
  </r>
  <r>
    <x v="2"/>
    <x v="94"/>
    <x v="94"/>
    <s v=" 665505"/>
    <x v="1"/>
  </r>
  <r>
    <x v="3"/>
    <x v="95"/>
    <x v="95"/>
    <s v=" 318565"/>
    <x v="2"/>
  </r>
  <r>
    <x v="4"/>
    <x v="96"/>
    <x v="96"/>
    <s v=" 807259"/>
    <x v="0"/>
  </r>
  <r>
    <x v="5"/>
    <x v="97"/>
    <x v="97"/>
    <s v=" 171074"/>
    <x v="1"/>
  </r>
  <r>
    <x v="6"/>
    <x v="98"/>
    <x v="98"/>
    <s v=" 117440"/>
    <x v="2"/>
  </r>
  <r>
    <x v="7"/>
    <x v="99"/>
    <x v="99"/>
    <s v=" 578202"/>
    <x v="0"/>
  </r>
  <r>
    <x v="8"/>
    <x v="97"/>
    <x v="100"/>
    <s v=" 316305"/>
    <x v="1"/>
  </r>
  <r>
    <x v="9"/>
    <x v="98"/>
    <x v="101"/>
    <s v=" 351623"/>
    <x v="2"/>
  </r>
  <r>
    <x v="7"/>
    <x v="99"/>
    <x v="102"/>
    <s v=" 725785"/>
    <x v="0"/>
  </r>
  <r>
    <x v="8"/>
    <x v="97"/>
    <x v="103"/>
    <s v=" 253965"/>
    <x v="1"/>
  </r>
  <r>
    <x v="9"/>
    <x v="98"/>
    <x v="104"/>
    <s v=" 103322"/>
    <x v="2"/>
  </r>
  <r>
    <x v="0"/>
    <x v="99"/>
    <x v="105"/>
    <s v=" 116551"/>
    <x v="3"/>
  </r>
  <r>
    <x v="1"/>
    <x v="97"/>
    <x v="106"/>
    <s v=" 107371"/>
    <x v="4"/>
  </r>
  <r>
    <x v="2"/>
    <x v="98"/>
    <x v="107"/>
    <s v=" 505010"/>
    <x v="5"/>
  </r>
  <r>
    <x v="3"/>
    <x v="99"/>
    <x v="108"/>
    <s v=" 659621"/>
    <x v="2"/>
  </r>
  <r>
    <x v="4"/>
    <x v="97"/>
    <x v="109"/>
    <s v=" 809657"/>
    <x v="3"/>
  </r>
  <r>
    <x v="5"/>
    <x v="98"/>
    <x v="110"/>
    <s v=" 884240"/>
    <x v="4"/>
  </r>
  <r>
    <x v="6"/>
    <x v="99"/>
    <x v="111"/>
    <s v=" 311306"/>
    <x v="5"/>
  </r>
  <r>
    <x v="7"/>
    <x v="97"/>
    <x v="112"/>
    <s v=" 256681"/>
    <x v="0"/>
  </r>
  <r>
    <x v="8"/>
    <x v="98"/>
    <x v="113"/>
    <s v=" 734679"/>
    <x v="1"/>
  </r>
</pivotCacheRecords>
</file>

<file path=xl/pivotCache/pivotCacheRecords3.xml><?xml version="1.0" encoding="utf-8"?>
<pivotCacheRecords xmlns="http://schemas.openxmlformats.org/spreadsheetml/2006/main" xmlns:r="http://schemas.openxmlformats.org/officeDocument/2006/relationships" count="114">
  <r>
    <x v="0"/>
    <n v="529039"/>
    <n v="8664"/>
    <n v="510726"/>
    <x v="0"/>
    <x v="0"/>
  </r>
  <r>
    <x v="1"/>
    <n v="388642"/>
    <n v="9230"/>
    <n v="287625"/>
    <x v="1"/>
    <x v="0"/>
  </r>
  <r>
    <x v="2"/>
    <n v="522605"/>
    <n v="8092"/>
    <n v="275213"/>
    <x v="2"/>
    <x v="0"/>
  </r>
  <r>
    <x v="3"/>
    <n v="166800"/>
    <n v="1264"/>
    <n v="582812"/>
    <x v="3"/>
    <x v="1"/>
  </r>
  <r>
    <x v="4"/>
    <n v="350518"/>
    <n v="6254"/>
    <n v="681073"/>
    <x v="4"/>
    <x v="1"/>
  </r>
  <r>
    <x v="5"/>
    <n v="864042"/>
    <n v="4300"/>
    <n v="719356"/>
    <x v="5"/>
    <x v="1"/>
  </r>
  <r>
    <x v="6"/>
    <n v="903843"/>
    <n v="1596"/>
    <n v="308274"/>
    <x v="0"/>
    <x v="0"/>
  </r>
  <r>
    <x v="7"/>
    <n v="658119"/>
    <n v="5959"/>
    <n v="734687"/>
    <x v="1"/>
    <x v="0"/>
  </r>
  <r>
    <x v="8"/>
    <n v="135007"/>
    <n v="6809"/>
    <n v="878495"/>
    <x v="2"/>
    <x v="0"/>
  </r>
  <r>
    <x v="9"/>
    <n v="48985"/>
    <n v="8731"/>
    <n v="237726"/>
    <x v="3"/>
    <x v="1"/>
  </r>
  <r>
    <x v="0"/>
    <n v="351562"/>
    <n v="8563"/>
    <n v="122410"/>
    <x v="4"/>
    <x v="1"/>
  </r>
  <r>
    <x v="1"/>
    <n v="506474"/>
    <n v="7427"/>
    <n v="515849"/>
    <x v="5"/>
    <x v="1"/>
  </r>
  <r>
    <x v="2"/>
    <n v="399475"/>
    <n v="7735"/>
    <n v="715559"/>
    <x v="2"/>
    <x v="0"/>
  </r>
  <r>
    <x v="3"/>
    <n v="284624"/>
    <n v="338"/>
    <n v="281542"/>
    <x v="3"/>
    <x v="1"/>
  </r>
  <r>
    <x v="4"/>
    <n v="574091"/>
    <n v="9944"/>
    <n v="387048"/>
    <x v="4"/>
    <x v="1"/>
  </r>
  <r>
    <x v="5"/>
    <n v="585373"/>
    <n v="9022"/>
    <n v="143589"/>
    <x v="5"/>
    <x v="1"/>
  </r>
  <r>
    <x v="6"/>
    <n v="781804"/>
    <n v="3505"/>
    <n v="515925"/>
    <x v="0"/>
    <x v="0"/>
  </r>
  <r>
    <x v="7"/>
    <n v="423009"/>
    <n v="9307"/>
    <n v="249528"/>
    <x v="1"/>
    <x v="0"/>
  </r>
  <r>
    <x v="8"/>
    <n v="619514"/>
    <n v="2607"/>
    <n v="469258"/>
    <x v="2"/>
    <x v="0"/>
  </r>
  <r>
    <x v="9"/>
    <n v="705987"/>
    <n v="5218"/>
    <n v="501306"/>
    <x v="0"/>
    <x v="0"/>
  </r>
  <r>
    <x v="6"/>
    <n v="773720"/>
    <n v="9883"/>
    <n v="220969"/>
    <x v="1"/>
    <x v="0"/>
  </r>
  <r>
    <x v="7"/>
    <n v="691456"/>
    <n v="4542"/>
    <n v="482709"/>
    <x v="2"/>
    <x v="0"/>
  </r>
  <r>
    <x v="8"/>
    <n v="408935"/>
    <n v="7063"/>
    <n v="495235"/>
    <x v="3"/>
    <x v="1"/>
  </r>
  <r>
    <x v="9"/>
    <n v="534049"/>
    <n v="1808"/>
    <n v="282009"/>
    <x v="4"/>
    <x v="1"/>
  </r>
  <r>
    <x v="0"/>
    <n v="171602"/>
    <n v="7815"/>
    <n v="662611"/>
    <x v="5"/>
    <x v="1"/>
  </r>
  <r>
    <x v="1"/>
    <n v="854242"/>
    <n v="3938"/>
    <n v="290806"/>
    <x v="2"/>
    <x v="0"/>
  </r>
  <r>
    <x v="2"/>
    <n v="258032"/>
    <n v="7023"/>
    <n v="542934"/>
    <x v="3"/>
    <x v="1"/>
  </r>
  <r>
    <x v="3"/>
    <n v="531140"/>
    <n v="2244"/>
    <n v="855678"/>
    <x v="4"/>
    <x v="1"/>
  </r>
  <r>
    <x v="4"/>
    <n v="396748"/>
    <n v="3005"/>
    <n v="593078"/>
    <x v="5"/>
    <x v="1"/>
  </r>
  <r>
    <x v="5"/>
    <n v="270066"/>
    <n v="3270"/>
    <n v="160299"/>
    <x v="0"/>
    <x v="0"/>
  </r>
  <r>
    <x v="6"/>
    <n v="750596"/>
    <n v="1657"/>
    <n v="186968"/>
    <x v="1"/>
    <x v="0"/>
  </r>
  <r>
    <x v="7"/>
    <n v="30172"/>
    <n v="6316"/>
    <n v="865242"/>
    <x v="2"/>
    <x v="0"/>
  </r>
  <r>
    <x v="8"/>
    <n v="80098"/>
    <n v="3631"/>
    <n v="357336"/>
    <x v="3"/>
    <x v="1"/>
  </r>
  <r>
    <x v="9"/>
    <n v="71947"/>
    <n v="4462"/>
    <n v="338214"/>
    <x v="4"/>
    <x v="1"/>
  </r>
  <r>
    <x v="0"/>
    <n v="968535"/>
    <n v="1465"/>
    <n v="201365"/>
    <x v="0"/>
    <x v="0"/>
  </r>
  <r>
    <x v="1"/>
    <n v="477493"/>
    <n v="4579"/>
    <n v="641296"/>
    <x v="1"/>
    <x v="0"/>
  </r>
  <r>
    <x v="2"/>
    <n v="747483"/>
    <n v="6542"/>
    <n v="430122"/>
    <x v="2"/>
    <x v="0"/>
  </r>
  <r>
    <x v="3"/>
    <n v="994245"/>
    <n v="8235"/>
    <n v="854609"/>
    <x v="0"/>
    <x v="0"/>
  </r>
  <r>
    <x v="4"/>
    <n v="329593"/>
    <n v="836"/>
    <n v="553917"/>
    <x v="1"/>
    <x v="0"/>
  </r>
  <r>
    <x v="5"/>
    <n v="269607"/>
    <n v="6807"/>
    <n v="791570"/>
    <x v="2"/>
    <x v="0"/>
  </r>
  <r>
    <x v="6"/>
    <n v="523457"/>
    <n v="4271"/>
    <n v="590922"/>
    <x v="3"/>
    <x v="1"/>
  </r>
  <r>
    <x v="7"/>
    <n v="809514"/>
    <n v="7106"/>
    <n v="853064"/>
    <x v="4"/>
    <x v="1"/>
  </r>
  <r>
    <x v="8"/>
    <n v="862504"/>
    <n v="1254"/>
    <n v="238343"/>
    <x v="5"/>
    <x v="1"/>
  </r>
  <r>
    <x v="9"/>
    <n v="895475"/>
    <n v="8827"/>
    <n v="206218"/>
    <x v="2"/>
    <x v="0"/>
  </r>
  <r>
    <x v="6"/>
    <n v="423998"/>
    <n v="4487"/>
    <n v="239314"/>
    <x v="3"/>
    <x v="1"/>
  </r>
  <r>
    <x v="7"/>
    <n v="363030"/>
    <n v="4928"/>
    <n v="514182"/>
    <x v="4"/>
    <x v="1"/>
  </r>
  <r>
    <x v="8"/>
    <n v="958958"/>
    <n v="5408"/>
    <n v="582487"/>
    <x v="5"/>
    <x v="1"/>
  </r>
  <r>
    <x v="9"/>
    <n v="156184"/>
    <n v="4245"/>
    <n v="847098"/>
    <x v="0"/>
    <x v="0"/>
  </r>
  <r>
    <x v="0"/>
    <n v="732424"/>
    <n v="9833"/>
    <n v="393995"/>
    <x v="1"/>
    <x v="0"/>
  </r>
  <r>
    <x v="1"/>
    <n v="866681"/>
    <n v="7389"/>
    <n v="505715"/>
    <x v="0"/>
    <x v="0"/>
  </r>
  <r>
    <x v="2"/>
    <n v="707197"/>
    <n v="3591"/>
    <n v="848243"/>
    <x v="1"/>
    <x v="0"/>
  </r>
  <r>
    <x v="3"/>
    <n v="302491"/>
    <n v="3928"/>
    <n v="665863"/>
    <x v="2"/>
    <x v="0"/>
  </r>
  <r>
    <x v="4"/>
    <n v="967708"/>
    <n v="809"/>
    <n v="324704"/>
    <x v="0"/>
    <x v="0"/>
  </r>
  <r>
    <x v="5"/>
    <n v="789092"/>
    <n v="1856"/>
    <n v="687645"/>
    <x v="1"/>
    <x v="0"/>
  </r>
  <r>
    <x v="6"/>
    <n v="312282"/>
    <n v="810"/>
    <n v="866761"/>
    <x v="2"/>
    <x v="0"/>
  </r>
  <r>
    <x v="7"/>
    <n v="609430"/>
    <n v="8838"/>
    <n v="845275"/>
    <x v="3"/>
    <x v="1"/>
  </r>
  <r>
    <x v="8"/>
    <n v="493718"/>
    <n v="8505"/>
    <n v="274840"/>
    <x v="4"/>
    <x v="1"/>
  </r>
  <r>
    <x v="9"/>
    <n v="782357"/>
    <n v="5101"/>
    <n v="571646"/>
    <x v="5"/>
    <x v="1"/>
  </r>
  <r>
    <x v="7"/>
    <n v="74082"/>
    <n v="3676"/>
    <n v="721844"/>
    <x v="2"/>
    <x v="0"/>
  </r>
  <r>
    <x v="8"/>
    <n v="285496"/>
    <n v="9532"/>
    <n v="747930"/>
    <x v="3"/>
    <x v="1"/>
  </r>
  <r>
    <x v="9"/>
    <n v="965395"/>
    <n v="2557"/>
    <n v="621083"/>
    <x v="4"/>
    <x v="1"/>
  </r>
  <r>
    <x v="0"/>
    <n v="721365"/>
    <n v="8539"/>
    <n v="335254"/>
    <x v="5"/>
    <x v="1"/>
  </r>
  <r>
    <x v="1"/>
    <n v="461066"/>
    <n v="2711"/>
    <n v="780564"/>
    <x v="0"/>
    <x v="0"/>
  </r>
  <r>
    <x v="2"/>
    <n v="97801"/>
    <n v="5463"/>
    <n v="665589"/>
    <x v="1"/>
    <x v="0"/>
  </r>
  <r>
    <x v="3"/>
    <n v="522720"/>
    <n v="9922"/>
    <n v="121075"/>
    <x v="2"/>
    <x v="0"/>
  </r>
  <r>
    <x v="4"/>
    <n v="198054"/>
    <n v="9146"/>
    <n v="695254"/>
    <x v="0"/>
    <x v="0"/>
  </r>
  <r>
    <x v="5"/>
    <n v="896004"/>
    <n v="8378"/>
    <n v="551725"/>
    <x v="1"/>
    <x v="0"/>
  </r>
  <r>
    <x v="6"/>
    <n v="282797"/>
    <n v="5091"/>
    <n v="699070"/>
    <x v="2"/>
    <x v="0"/>
  </r>
  <r>
    <x v="7"/>
    <n v="519985"/>
    <n v="4332"/>
    <n v="637451"/>
    <x v="3"/>
    <x v="1"/>
  </r>
  <r>
    <x v="8"/>
    <n v="876976"/>
    <n v="9137"/>
    <n v="432442"/>
    <x v="4"/>
    <x v="1"/>
  </r>
  <r>
    <x v="9"/>
    <n v="82257"/>
    <n v="2444"/>
    <n v="459105"/>
    <x v="5"/>
    <x v="1"/>
  </r>
  <r>
    <x v="7"/>
    <n v="618203"/>
    <n v="7899"/>
    <n v="165344"/>
    <x v="2"/>
    <x v="0"/>
  </r>
  <r>
    <x v="8"/>
    <n v="920377"/>
    <n v="6997"/>
    <n v="201913"/>
    <x v="3"/>
    <x v="1"/>
  </r>
  <r>
    <x v="9"/>
    <n v="106782"/>
    <n v="8880"/>
    <n v="290737"/>
    <x v="0"/>
    <x v="0"/>
  </r>
  <r>
    <x v="0"/>
    <n v="529219"/>
    <n v="9209"/>
    <n v="271668"/>
    <x v="1"/>
    <x v="0"/>
  </r>
  <r>
    <x v="1"/>
    <n v="4923"/>
    <n v="6319"/>
    <n v="601454"/>
    <x v="2"/>
    <x v="0"/>
  </r>
  <r>
    <x v="2"/>
    <n v="756128"/>
    <n v="4242"/>
    <n v="598681"/>
    <x v="0"/>
    <x v="0"/>
  </r>
  <r>
    <x v="3"/>
    <n v="333191"/>
    <n v="9848"/>
    <n v="727702"/>
    <x v="1"/>
    <x v="0"/>
  </r>
  <r>
    <x v="4"/>
    <n v="564934"/>
    <n v="7317"/>
    <n v="691125"/>
    <x v="2"/>
    <x v="0"/>
  </r>
  <r>
    <x v="5"/>
    <n v="293282"/>
    <n v="3386"/>
    <n v="276109"/>
    <x v="3"/>
    <x v="1"/>
  </r>
  <r>
    <x v="6"/>
    <n v="963600"/>
    <n v="3011"/>
    <n v="127662"/>
    <x v="4"/>
    <x v="1"/>
  </r>
  <r>
    <x v="7"/>
    <n v="977232"/>
    <n v="8409"/>
    <n v="460628"/>
    <x v="5"/>
    <x v="1"/>
  </r>
  <r>
    <x v="8"/>
    <n v="403187"/>
    <n v="8335"/>
    <n v="829068"/>
    <x v="0"/>
    <x v="0"/>
  </r>
  <r>
    <x v="9"/>
    <n v="611637"/>
    <n v="3808"/>
    <n v="422862"/>
    <x v="1"/>
    <x v="0"/>
  </r>
  <r>
    <x v="6"/>
    <n v="618968"/>
    <n v="1523"/>
    <n v="359161"/>
    <x v="2"/>
    <x v="0"/>
  </r>
  <r>
    <x v="7"/>
    <n v="529598"/>
    <n v="2639"/>
    <n v="359675"/>
    <x v="0"/>
    <x v="0"/>
  </r>
  <r>
    <x v="8"/>
    <n v="761546"/>
    <n v="3799"/>
    <n v="663579"/>
    <x v="1"/>
    <x v="0"/>
  </r>
  <r>
    <x v="9"/>
    <n v="283848"/>
    <n v="6484"/>
    <n v="134773"/>
    <x v="2"/>
    <x v="0"/>
  </r>
  <r>
    <x v="6"/>
    <n v="321531"/>
    <n v="2606"/>
    <n v="488752"/>
    <x v="3"/>
    <x v="1"/>
  </r>
  <r>
    <x v="7"/>
    <n v="597977"/>
    <n v="6453"/>
    <n v="786525"/>
    <x v="4"/>
    <x v="1"/>
  </r>
  <r>
    <x v="8"/>
    <n v="190847"/>
    <n v="4068"/>
    <n v="331264"/>
    <x v="5"/>
    <x v="1"/>
  </r>
  <r>
    <x v="9"/>
    <n v="974165"/>
    <n v="7537"/>
    <n v="790463"/>
    <x v="2"/>
    <x v="0"/>
  </r>
  <r>
    <x v="0"/>
    <n v="488456"/>
    <n v="4444"/>
    <n v="415548"/>
    <x v="3"/>
    <x v="1"/>
  </r>
  <r>
    <x v="1"/>
    <n v="602769"/>
    <n v="1857"/>
    <n v="345887"/>
    <x v="0"/>
    <x v="0"/>
  </r>
  <r>
    <x v="2"/>
    <n v="327769"/>
    <n v="935"/>
    <n v="665505"/>
    <x v="1"/>
    <x v="0"/>
  </r>
  <r>
    <x v="3"/>
    <n v="514356"/>
    <n v="6459"/>
    <n v="318565"/>
    <x v="2"/>
    <x v="0"/>
  </r>
  <r>
    <x v="4"/>
    <n v="89768"/>
    <n v="9614"/>
    <n v="807259"/>
    <x v="0"/>
    <x v="0"/>
  </r>
  <r>
    <x v="5"/>
    <n v="852235"/>
    <n v="9792"/>
    <n v="171074"/>
    <x v="1"/>
    <x v="0"/>
  </r>
  <r>
    <x v="6"/>
    <n v="803103"/>
    <n v="5342"/>
    <n v="117440"/>
    <x v="2"/>
    <x v="0"/>
  </r>
  <r>
    <x v="7"/>
    <n v="708901"/>
    <n v="6822"/>
    <n v="578202"/>
    <x v="0"/>
    <x v="0"/>
  </r>
  <r>
    <x v="8"/>
    <n v="852235"/>
    <n v="9611"/>
    <n v="316305"/>
    <x v="1"/>
    <x v="0"/>
  </r>
  <r>
    <x v="9"/>
    <n v="803103"/>
    <n v="5367"/>
    <n v="351623"/>
    <x v="2"/>
    <x v="0"/>
  </r>
  <r>
    <x v="7"/>
    <n v="708901"/>
    <n v="3463"/>
    <n v="725785"/>
    <x v="0"/>
    <x v="0"/>
  </r>
  <r>
    <x v="8"/>
    <n v="852235"/>
    <n v="4349"/>
    <n v="253965"/>
    <x v="1"/>
    <x v="0"/>
  </r>
  <r>
    <x v="9"/>
    <n v="803103"/>
    <n v="2854"/>
    <n v="103322"/>
    <x v="2"/>
    <x v="0"/>
  </r>
  <r>
    <x v="0"/>
    <n v="708901"/>
    <n v="4279"/>
    <n v="116551"/>
    <x v="3"/>
    <x v="1"/>
  </r>
  <r>
    <x v="1"/>
    <n v="852235"/>
    <n v="5733"/>
    <n v="107371"/>
    <x v="4"/>
    <x v="1"/>
  </r>
  <r>
    <x v="2"/>
    <n v="803103"/>
    <n v="2915"/>
    <n v="505010"/>
    <x v="5"/>
    <x v="1"/>
  </r>
  <r>
    <x v="3"/>
    <n v="708901"/>
    <n v="5554"/>
    <n v="659621"/>
    <x v="2"/>
    <x v="0"/>
  </r>
  <r>
    <x v="4"/>
    <n v="852235"/>
    <n v="503"/>
    <n v="809657"/>
    <x v="3"/>
    <x v="1"/>
  </r>
  <r>
    <x v="5"/>
    <n v="803103"/>
    <n v="4138"/>
    <n v="884240"/>
    <x v="4"/>
    <x v="1"/>
  </r>
  <r>
    <x v="6"/>
    <n v="708901"/>
    <n v="2486"/>
    <n v="311306"/>
    <x v="5"/>
    <x v="1"/>
  </r>
  <r>
    <x v="7"/>
    <n v="852235"/>
    <n v="7742"/>
    <n v="256681"/>
    <x v="0"/>
    <x v="0"/>
  </r>
  <r>
    <x v="8"/>
    <n v="803103"/>
    <n v="1345"/>
    <n v="734679"/>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18:B29" firstHeaderRow="1" firstDataRow="1" firstDataCol="1"/>
  <pivotFields count="5">
    <pivotField axis="axisRow" showAll="0">
      <items count="11">
        <item x="8"/>
        <item x="6"/>
        <item x="5"/>
        <item x="3"/>
        <item x="2"/>
        <item x="9"/>
        <item x="7"/>
        <item x="4"/>
        <item x="0"/>
        <item x="1"/>
        <item t="default"/>
      </items>
    </pivotField>
    <pivotField dataField="1" showAll="0">
      <items count="101">
        <item x="73"/>
        <item x="8"/>
        <item x="47"/>
        <item x="3"/>
        <item x="24"/>
        <item x="90"/>
        <item x="65"/>
        <item x="26"/>
        <item x="39"/>
        <item x="29"/>
        <item x="67"/>
        <item x="87"/>
        <item x="13"/>
        <item x="59"/>
        <item x="79"/>
        <item x="31"/>
        <item x="51"/>
        <item x="54"/>
        <item x="88"/>
        <item x="94"/>
        <item x="38"/>
        <item x="77"/>
        <item x="4"/>
        <item x="10"/>
        <item x="45"/>
        <item x="1"/>
        <item x="28"/>
        <item x="12"/>
        <item x="82"/>
        <item x="22"/>
        <item x="17"/>
        <item x="44"/>
        <item x="62"/>
        <item x="35"/>
        <item x="92"/>
        <item x="9"/>
        <item x="75"/>
        <item x="56"/>
        <item x="11"/>
        <item x="95"/>
        <item x="68"/>
        <item x="2"/>
        <item x="64"/>
        <item x="40"/>
        <item x="0"/>
        <item x="74"/>
        <item x="85"/>
        <item x="27"/>
        <item x="23"/>
        <item x="78"/>
        <item x="14"/>
        <item x="15"/>
        <item x="89"/>
        <item x="93"/>
        <item x="55"/>
        <item x="83"/>
        <item x="71"/>
        <item x="84"/>
        <item x="18"/>
        <item x="7"/>
        <item x="21"/>
        <item x="19"/>
        <item x="50"/>
        <item x="99"/>
        <item x="33"/>
        <item x="61"/>
        <item x="48"/>
        <item x="58"/>
        <item x="36"/>
        <item x="30"/>
        <item x="76"/>
        <item x="86"/>
        <item x="20"/>
        <item x="16"/>
        <item x="57"/>
        <item x="53"/>
        <item x="32"/>
        <item x="98"/>
        <item x="41"/>
        <item x="70"/>
        <item x="97"/>
        <item x="25"/>
        <item x="42"/>
        <item x="5"/>
        <item x="49"/>
        <item x="69"/>
        <item x="43"/>
        <item x="66"/>
        <item x="96"/>
        <item x="6"/>
        <item x="72"/>
        <item x="46"/>
        <item x="80"/>
        <item x="60"/>
        <item x="52"/>
        <item x="34"/>
        <item x="91"/>
        <item x="81"/>
        <item x="63"/>
        <item x="37"/>
        <item t="default"/>
      </items>
    </pivotField>
    <pivotField showAll="0"/>
    <pivotField showAll="0"/>
    <pivotField showAll="0">
      <items count="7">
        <item x="0"/>
        <item h="1" x="1"/>
        <item h="1" x="2"/>
        <item h="1" x="3"/>
        <item h="1" x="4"/>
        <item h="1" x="5"/>
        <item t="default"/>
      </items>
    </pivotField>
  </pivotFields>
  <rowFields count="1">
    <field x="0"/>
  </rowFields>
  <rowItems count="11">
    <i>
      <x/>
    </i>
    <i>
      <x v="1"/>
    </i>
    <i>
      <x v="2"/>
    </i>
    <i>
      <x v="3"/>
    </i>
    <i>
      <x v="4"/>
    </i>
    <i>
      <x v="5"/>
    </i>
    <i>
      <x v="6"/>
    </i>
    <i>
      <x v="7"/>
    </i>
    <i>
      <x v="8"/>
    </i>
    <i>
      <x v="9"/>
    </i>
    <i t="grand">
      <x/>
    </i>
  </rowItems>
  <colItems count="1">
    <i/>
  </colItems>
  <dataFields count="1">
    <dataField name="Count of Total Sales" fld="1" subtotal="count" baseField="0" baseItem="3"/>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4:B11" firstHeaderRow="1" firstDataRow="1" firstDataCol="1"/>
  <pivotFields count="5">
    <pivotField showAll="0">
      <items count="11">
        <item h="1" x="8"/>
        <item h="1" x="6"/>
        <item h="1" x="5"/>
        <item h="1" x="3"/>
        <item h="1" x="2"/>
        <item h="1" x="9"/>
        <item x="7"/>
        <item h="1" x="4"/>
        <item h="1" x="0"/>
        <item h="1" x="1"/>
        <item t="default"/>
      </items>
    </pivotField>
    <pivotField showAll="0"/>
    <pivotField dataField="1" showAll="0">
      <items count="115">
        <item x="42"/>
        <item x="3"/>
        <item x="113"/>
        <item x="34"/>
        <item x="84"/>
        <item x="6"/>
        <item x="30"/>
        <item x="23"/>
        <item x="53"/>
        <item x="93"/>
        <item x="27"/>
        <item x="70"/>
        <item x="111"/>
        <item x="60"/>
        <item x="88"/>
        <item x="18"/>
        <item x="85"/>
        <item x="62"/>
        <item x="104"/>
        <item x="107"/>
        <item x="28"/>
        <item x="80"/>
        <item x="29"/>
        <item x="13"/>
        <item x="79"/>
        <item x="102"/>
        <item x="16"/>
        <item x="50"/>
        <item x="32"/>
        <item x="58"/>
        <item x="86"/>
        <item x="83"/>
        <item x="51"/>
        <item x="25"/>
        <item x="90"/>
        <item x="110"/>
        <item x="76"/>
        <item x="47"/>
        <item x="40"/>
        <item x="105"/>
        <item x="5"/>
        <item x="68"/>
        <item x="103"/>
        <item x="92"/>
        <item x="33"/>
        <item x="44"/>
        <item x="21"/>
        <item x="35"/>
        <item x="45"/>
        <item x="109"/>
        <item x="67"/>
        <item x="57"/>
        <item x="19"/>
        <item x="98"/>
        <item x="101"/>
        <item x="46"/>
        <item x="63"/>
        <item x="108"/>
        <item x="106"/>
        <item x="7"/>
        <item x="4"/>
        <item x="31"/>
        <item x="75"/>
        <item x="89"/>
        <item x="95"/>
        <item x="87"/>
        <item x="36"/>
        <item x="39"/>
        <item x="8"/>
        <item x="99"/>
        <item x="72"/>
        <item x="26"/>
        <item x="22"/>
        <item x="41"/>
        <item x="78"/>
        <item x="49"/>
        <item x="11"/>
        <item x="91"/>
        <item x="12"/>
        <item x="112"/>
        <item x="24"/>
        <item x="71"/>
        <item x="52"/>
        <item x="2"/>
        <item x="54"/>
        <item x="37"/>
        <item x="82"/>
        <item x="38"/>
        <item x="66"/>
        <item x="81"/>
        <item x="56"/>
        <item x="61"/>
        <item x="10"/>
        <item x="0"/>
        <item x="9"/>
        <item x="43"/>
        <item x="55"/>
        <item x="73"/>
        <item x="15"/>
        <item x="69"/>
        <item x="65"/>
        <item x="74"/>
        <item x="1"/>
        <item x="17"/>
        <item x="94"/>
        <item x="59"/>
        <item x="100"/>
        <item x="96"/>
        <item x="97"/>
        <item x="48"/>
        <item x="77"/>
        <item x="20"/>
        <item x="64"/>
        <item x="14"/>
        <item t="default"/>
      </items>
    </pivotField>
    <pivotField showAll="0"/>
    <pivotField axis="axisRow" showAll="0">
      <items count="7">
        <item x="0"/>
        <item x="1"/>
        <item x="2"/>
        <item x="3"/>
        <item x="4"/>
        <item x="5"/>
        <item t="default"/>
      </items>
    </pivotField>
  </pivotFields>
  <rowFields count="1">
    <field x="4"/>
  </rowFields>
  <rowItems count="7">
    <i>
      <x/>
    </i>
    <i>
      <x v="1"/>
    </i>
    <i>
      <x v="2"/>
    </i>
    <i>
      <x v="3"/>
    </i>
    <i>
      <x v="4"/>
    </i>
    <i>
      <x v="5"/>
    </i>
    <i t="grand">
      <x/>
    </i>
  </rowItems>
  <colItems count="1">
    <i/>
  </colItems>
  <dataFields count="1">
    <dataField name="Count of Units Sold" fld="2" subtotal="count" baseField="0" baseItem="2941872"/>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B23:C34" firstHeaderRow="1" firstDataRow="1" firstDataCol="1"/>
  <pivotFields count="6">
    <pivotField axis="axisRow" showAll="0">
      <items count="11">
        <item x="8"/>
        <item x="6"/>
        <item x="5"/>
        <item x="3"/>
        <item x="2"/>
        <item x="9"/>
        <item x="7"/>
        <item x="4"/>
        <item x="0"/>
        <item x="1"/>
        <item t="default"/>
      </items>
    </pivotField>
    <pivotField dataField="1" showAll="0"/>
    <pivotField showAll="0"/>
    <pivotField showAll="0"/>
    <pivotField showAll="0"/>
    <pivotField showAll="0"/>
  </pivotFields>
  <rowFields count="1">
    <field x="0"/>
  </rowFields>
  <rowItems count="11">
    <i>
      <x/>
    </i>
    <i>
      <x v="1"/>
    </i>
    <i>
      <x v="2"/>
    </i>
    <i>
      <x v="3"/>
    </i>
    <i>
      <x v="4"/>
    </i>
    <i>
      <x v="5"/>
    </i>
    <i>
      <x v="6"/>
    </i>
    <i>
      <x v="7"/>
    </i>
    <i>
      <x v="8"/>
    </i>
    <i>
      <x v="9"/>
    </i>
    <i t="grand">
      <x/>
    </i>
  </rowItems>
  <colItems count="1">
    <i/>
  </colItems>
  <dataFields count="1">
    <dataField name="Sum of Total Sales"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1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3:C16" firstHeaderRow="0" firstDataRow="1" firstDataCol="1"/>
  <pivotFields count="6">
    <pivotField showAll="0">
      <items count="11">
        <item x="8"/>
        <item x="6"/>
        <item x="5"/>
        <item x="3"/>
        <item x="2"/>
        <item x="9"/>
        <item x="7"/>
        <item x="4"/>
        <item x="0"/>
        <item x="1"/>
        <item t="default"/>
      </items>
    </pivotField>
    <pivotField dataField="1" showAll="0"/>
    <pivotField showAll="0"/>
    <pivotField dataField="1" showAll="0"/>
    <pivotField axis="axisRow" showAll="0">
      <items count="7">
        <item x="0"/>
        <item x="1"/>
        <item x="2"/>
        <item x="3"/>
        <item x="4"/>
        <item x="5"/>
        <item t="default"/>
      </items>
    </pivotField>
    <pivotField axis="axisRow" showAll="0">
      <items count="3">
        <item x="0"/>
        <item x="1"/>
        <item t="default"/>
      </items>
    </pivotField>
  </pivotFields>
  <rowFields count="2">
    <field x="4"/>
    <field x="5"/>
  </rowFields>
  <rowItems count="13">
    <i>
      <x/>
    </i>
    <i r="1">
      <x/>
    </i>
    <i>
      <x v="1"/>
    </i>
    <i r="1">
      <x/>
    </i>
    <i>
      <x v="2"/>
    </i>
    <i r="1">
      <x/>
    </i>
    <i>
      <x v="3"/>
    </i>
    <i r="1">
      <x v="1"/>
    </i>
    <i>
      <x v="4"/>
    </i>
    <i r="1">
      <x v="1"/>
    </i>
    <i>
      <x v="5"/>
    </i>
    <i r="1">
      <x v="1"/>
    </i>
    <i t="grand">
      <x/>
    </i>
  </rowItems>
  <colFields count="1">
    <field x="-2"/>
  </colFields>
  <colItems count="2">
    <i>
      <x/>
    </i>
    <i i="1">
      <x v="1"/>
    </i>
  </colItems>
  <dataFields count="2">
    <dataField name="Sum of Total Sales" fld="1" baseField="0" baseItem="0"/>
    <dataField name="Sum of Target" fld="3"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Month">
  <location ref="C18:D29" firstHeaderRow="1" firstDataRow="1" firstDataCol="1"/>
  <pivotFields count="5">
    <pivotField axis="axisRow" showAll="0">
      <items count="11">
        <item x="8"/>
        <item x="6"/>
        <item x="5"/>
        <item x="3"/>
        <item x="2"/>
        <item x="9"/>
        <item x="7"/>
        <item x="4"/>
        <item x="0"/>
        <item x="1"/>
        <item t="default"/>
      </items>
    </pivotField>
    <pivotField dataField="1" showAll="0"/>
    <pivotField showAll="0"/>
    <pivotField showAll="0"/>
    <pivotField showAll="0">
      <items count="7">
        <item x="0"/>
        <item x="1"/>
        <item x="2"/>
        <item x="3"/>
        <item x="4"/>
        <item x="5"/>
        <item t="default"/>
      </items>
    </pivotField>
  </pivotFields>
  <rowFields count="1">
    <field x="0"/>
  </rowFields>
  <rowItems count="11">
    <i>
      <x/>
    </i>
    <i>
      <x v="1"/>
    </i>
    <i>
      <x v="2"/>
    </i>
    <i>
      <x v="3"/>
    </i>
    <i>
      <x v="4"/>
    </i>
    <i>
      <x v="5"/>
    </i>
    <i>
      <x v="6"/>
    </i>
    <i>
      <x v="7"/>
    </i>
    <i>
      <x v="8"/>
    </i>
    <i>
      <x v="9"/>
    </i>
    <i t="grand">
      <x/>
    </i>
  </rowItems>
  <colItems count="1">
    <i/>
  </colItems>
  <dataFields count="1">
    <dataField name="Sum of Total Sales" fld="1" baseField="0" baseItem="0"/>
  </dataFields>
  <formats count="17">
    <format dxfId="16">
      <pivotArea type="all" dataOnly="0" outline="0" fieldPosition="0"/>
    </format>
    <format dxfId="15">
      <pivotArea field="0" type="button" dataOnly="0" labelOnly="1" outline="0" axis="axisRow" fieldPosition="0"/>
    </format>
    <format dxfId="14">
      <pivotArea dataOnly="0" labelOnly="1" outline="0" axis="axisValues" fieldPosition="0"/>
    </format>
    <format dxfId="13">
      <pivotArea field="0" type="button" dataOnly="0" labelOnly="1" outline="0" axis="axisRow" fieldPosition="0"/>
    </format>
    <format dxfId="12">
      <pivotArea dataOnly="0" labelOnly="1" outline="0" axis="axisValues" fieldPosition="0"/>
    </format>
    <format dxfId="11">
      <pivotArea type="all" dataOnly="0" outline="0" fieldPosition="0"/>
    </format>
    <format dxfId="10">
      <pivotArea outline="0" collapsedLevelsAreSubtotals="1" fieldPosition="0"/>
    </format>
    <format dxfId="9">
      <pivotArea field="0" type="button" dataOnly="0" labelOnly="1" outline="0" axis="axisRow" fieldPosition="0"/>
    </format>
    <format dxfId="8">
      <pivotArea dataOnly="0" labelOnly="1" fieldPosition="0">
        <references count="1">
          <reference field="0" count="0"/>
        </references>
      </pivotArea>
    </format>
    <format dxfId="7">
      <pivotArea dataOnly="0" labelOnly="1" grandRow="1" outline="0" fieldPosition="0"/>
    </format>
    <format dxfId="6">
      <pivotArea dataOnly="0" labelOnly="1" outline="0" axis="axisValues" fieldPosition="0"/>
    </format>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dataOnly="0" labelOnly="1" fieldPosition="0">
        <references count="1">
          <reference field="0" count="0"/>
        </references>
      </pivotArea>
    </format>
    <format dxfId="1">
      <pivotArea dataOnly="0" labelOnly="1" grandRow="1" outline="0" fieldPosition="0"/>
    </format>
    <format dxfId="0">
      <pivotArea dataOnly="0" labelOnly="1" outline="0" axis="axisValues" fieldPosition="0"/>
    </format>
  </formats>
  <chartFormats count="2">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Month">
  <location ref="C9:D16" firstHeaderRow="1" firstDataRow="1" firstDataCol="1"/>
  <pivotFields count="5">
    <pivotField showAll="0">
      <items count="11">
        <item x="8"/>
        <item x="6"/>
        <item x="5"/>
        <item x="3"/>
        <item x="2"/>
        <item x="9"/>
        <item x="7"/>
        <item x="4"/>
        <item x="0"/>
        <item x="1"/>
        <item t="default"/>
      </items>
    </pivotField>
    <pivotField showAll="0"/>
    <pivotField dataField="1" showAll="0"/>
    <pivotField showAll="0"/>
    <pivotField axis="axisRow" showAll="0">
      <items count="7">
        <item x="0"/>
        <item x="1"/>
        <item x="2"/>
        <item x="3"/>
        <item x="4"/>
        <item x="5"/>
        <item t="default"/>
      </items>
    </pivotField>
  </pivotFields>
  <rowFields count="1">
    <field x="4"/>
  </rowFields>
  <rowItems count="7">
    <i>
      <x/>
    </i>
    <i>
      <x v="1"/>
    </i>
    <i>
      <x v="2"/>
    </i>
    <i>
      <x v="3"/>
    </i>
    <i>
      <x v="4"/>
    </i>
    <i>
      <x v="5"/>
    </i>
    <i t="grand">
      <x/>
    </i>
  </rowItems>
  <colItems count="1">
    <i/>
  </colItems>
  <dataFields count="1">
    <dataField name="Units" fld="2" baseField="0" baseItem="0"/>
  </dataFields>
  <formats count="17">
    <format dxfId="33">
      <pivotArea type="all" dataOnly="0" outline="0" fieldPosition="0"/>
    </format>
    <format dxfId="32">
      <pivotArea field="4" type="button" dataOnly="0" labelOnly="1" outline="0" axis="axisRow" fieldPosition="0"/>
    </format>
    <format dxfId="31">
      <pivotArea dataOnly="0" labelOnly="1" outline="0" axis="axisValues" fieldPosition="0"/>
    </format>
    <format dxfId="30">
      <pivotArea field="4" type="button" dataOnly="0" labelOnly="1" outline="0" axis="axisRow" fieldPosition="0"/>
    </format>
    <format dxfId="29">
      <pivotArea dataOnly="0" labelOnly="1" outline="0" axis="axisValues" fieldPosition="0"/>
    </format>
    <format dxfId="28">
      <pivotArea type="all" dataOnly="0" outline="0" fieldPosition="0"/>
    </format>
    <format dxfId="27">
      <pivotArea outline="0" collapsedLevelsAreSubtotals="1" fieldPosition="0"/>
    </format>
    <format dxfId="26">
      <pivotArea field="4" type="button" dataOnly="0" labelOnly="1" outline="0" axis="axisRow" fieldPosition="0"/>
    </format>
    <format dxfId="25">
      <pivotArea dataOnly="0" labelOnly="1" fieldPosition="0">
        <references count="1">
          <reference field="4" count="0"/>
        </references>
      </pivotArea>
    </format>
    <format dxfId="24">
      <pivotArea dataOnly="0" labelOnly="1" grandRow="1" outline="0" fieldPosition="0"/>
    </format>
    <format dxfId="23">
      <pivotArea dataOnly="0" labelOnly="1" outline="0" axis="axisValues" fieldPosition="0"/>
    </format>
    <format dxfId="22">
      <pivotArea type="all" dataOnly="0" outline="0" fieldPosition="0"/>
    </format>
    <format dxfId="21">
      <pivotArea outline="0" collapsedLevelsAreSubtotals="1" fieldPosition="0"/>
    </format>
    <format dxfId="20">
      <pivotArea field="4" type="button" dataOnly="0" labelOnly="1" outline="0" axis="axisRow" fieldPosition="0"/>
    </format>
    <format dxfId="19">
      <pivotArea dataOnly="0" labelOnly="1" fieldPosition="0">
        <references count="1">
          <reference field="4" count="0"/>
        </references>
      </pivotArea>
    </format>
    <format dxfId="18">
      <pivotArea dataOnly="0" labelOnly="1" grandRow="1" outline="0" fieldPosition="0"/>
    </format>
    <format dxfId="17">
      <pivotArea dataOnly="0" labelOnly="1" outline="0" axis="axisValues" fieldPosition="0"/>
    </format>
  </formats>
  <chartFormats count="2">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5" name="PivotTable1"/>
    <pivotTable tabId="5" name="PivotTable2"/>
  </pivotTables>
  <data>
    <tabular pivotCacheId="1493236198">
      <items count="10">
        <i x="8" s="1"/>
        <i x="6" s="1"/>
        <i x="5" s="1"/>
        <i x="3" s="1"/>
        <i x="2" s="1"/>
        <i x="9" s="1"/>
        <i x="7" s="1"/>
        <i x="4"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5" name="PivotTable1"/>
    <pivotTable tabId="5" name="PivotTable2"/>
  </pivotTables>
  <data>
    <tabular pivotCacheId="1493236198">
      <items count="6">
        <i x="0" s="1"/>
        <i x="1" s="1"/>
        <i x="2" s="1"/>
        <i x="3" s="1"/>
        <i x="4"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2" sourceName="Product">
  <pivotTables>
    <pivotTable tabId="6" name="PivotTable2"/>
  </pivotTables>
  <data>
    <tabular pivotCacheId="1493236199">
      <items count="10">
        <i x="8" s="1"/>
        <i x="6" s="1"/>
        <i x="5" s="1"/>
        <i x="3" s="1"/>
        <i x="2" s="1"/>
        <i x="9" s="1"/>
        <i x="7" s="1"/>
        <i x="4"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Month1" sourceName="Month">
  <pivotTables>
    <pivotTable tabId="6" name="PivotTable1"/>
  </pivotTables>
  <data>
    <tabular pivotCacheId="1493236199">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 2" cache="Slicer_Product2" caption="Product" rowHeight="241300"/>
  <slicer name="Month 1" cache="Slicer_Month1" caption="Month"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Product" cache="Slicer_Product" caption="Product" columnCount="2" rowHeight="241300"/>
  <slicer name="Month" cache="Slicer_Month" caption="Month" columnCoun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microsoft.com/office/2007/relationships/slicer" Target="../slicers/slicer2.xm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C00000"/>
  </sheetPr>
  <dimension ref="A1:B3"/>
  <sheetViews>
    <sheetView showGridLines="0" workbookViewId="0">
      <selection activeCell="Q4" sqref="Q4"/>
    </sheetView>
  </sheetViews>
  <sheetFormatPr defaultRowHeight="15" x14ac:dyDescent="0.25"/>
  <sheetData>
    <row r="1" spans="1:2" x14ac:dyDescent="0.25">
      <c r="A1" s="11"/>
    </row>
    <row r="3" spans="1:2" x14ac:dyDescent="0.25">
      <c r="B3" s="12"/>
    </row>
  </sheetData>
  <sheetProtection algorithmName="SHA-512" hashValue="x8mHodyoU84jhfgpMCik2ZeUcYsCiiyFoPAt5tgMYTN8/cwj/w/4sxrC5qzJkzK+wYqF4d7m1HJySlEQqa7F6Q==" saltValue="+o1Q7lysptBNTj6dpOBEMg==" spinCount="100000" sheet="1" objects="1" formatCells="0"/>
  <pageMargins left="0.7" right="0.7" top="0.75" bottom="0.75" header="0.3" footer="0.3"/>
  <pageSetup paperSize="9"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B29"/>
  <sheetViews>
    <sheetView topLeftCell="A7" workbookViewId="0">
      <selection activeCell="J16" sqref="J16"/>
    </sheetView>
  </sheetViews>
  <sheetFormatPr defaultRowHeight="15" x14ac:dyDescent="0.25"/>
  <cols>
    <col min="1" max="1" width="17.5703125" customWidth="1"/>
    <col min="2" max="2" width="18.7109375" customWidth="1"/>
    <col min="3" max="3" width="14.85546875" customWidth="1"/>
    <col min="4" max="5" width="17.5703125" customWidth="1"/>
    <col min="6" max="6" width="18.7109375" customWidth="1"/>
    <col min="7" max="7" width="6.7109375" customWidth="1"/>
    <col min="8" max="8" width="9.28515625" customWidth="1"/>
    <col min="9" max="9" width="5.28515625" customWidth="1"/>
    <col min="10" max="10" width="11.140625" bestFit="1" customWidth="1"/>
    <col min="11" max="11" width="11" bestFit="1" customWidth="1"/>
    <col min="12" max="12" width="11.28515625" bestFit="1" customWidth="1"/>
  </cols>
  <sheetData>
    <row r="4" spans="1:2" x14ac:dyDescent="0.25">
      <c r="A4" s="32" t="s">
        <v>42</v>
      </c>
      <c r="B4" t="s">
        <v>43</v>
      </c>
    </row>
    <row r="5" spans="1:2" x14ac:dyDescent="0.25">
      <c r="A5" s="33" t="s">
        <v>6</v>
      </c>
      <c r="B5" s="34">
        <v>21</v>
      </c>
    </row>
    <row r="6" spans="1:2" x14ac:dyDescent="0.25">
      <c r="A6" s="33" t="s">
        <v>8</v>
      </c>
      <c r="B6" s="34">
        <v>21</v>
      </c>
    </row>
    <row r="7" spans="1:2" x14ac:dyDescent="0.25">
      <c r="A7" s="33" t="s">
        <v>10</v>
      </c>
      <c r="B7" s="34">
        <v>26</v>
      </c>
    </row>
    <row r="8" spans="1:2" x14ac:dyDescent="0.25">
      <c r="A8" s="33" t="s">
        <v>12</v>
      </c>
      <c r="B8" s="34">
        <v>17</v>
      </c>
    </row>
    <row r="9" spans="1:2" x14ac:dyDescent="0.25">
      <c r="A9" s="33" t="s">
        <v>14</v>
      </c>
      <c r="B9" s="34">
        <v>15</v>
      </c>
    </row>
    <row r="10" spans="1:2" x14ac:dyDescent="0.25">
      <c r="A10" s="33" t="s">
        <v>16</v>
      </c>
      <c r="B10" s="34">
        <v>14</v>
      </c>
    </row>
    <row r="11" spans="1:2" x14ac:dyDescent="0.25">
      <c r="A11" s="33" t="s">
        <v>40</v>
      </c>
      <c r="B11" s="34">
        <v>114</v>
      </c>
    </row>
    <row r="18" spans="1:2" x14ac:dyDescent="0.25">
      <c r="A18" s="32" t="s">
        <v>42</v>
      </c>
      <c r="B18" t="s">
        <v>44</v>
      </c>
    </row>
    <row r="19" spans="1:2" x14ac:dyDescent="0.25">
      <c r="A19" s="33" t="s">
        <v>19</v>
      </c>
      <c r="B19" s="34">
        <v>16</v>
      </c>
    </row>
    <row r="20" spans="1:2" x14ac:dyDescent="0.25">
      <c r="A20" s="33" t="s">
        <v>17</v>
      </c>
      <c r="B20" s="34">
        <v>13</v>
      </c>
    </row>
    <row r="21" spans="1:2" x14ac:dyDescent="0.25">
      <c r="A21" s="33" t="s">
        <v>15</v>
      </c>
      <c r="B21" s="34">
        <v>9</v>
      </c>
    </row>
    <row r="22" spans="1:2" x14ac:dyDescent="0.25">
      <c r="A22" s="33" t="s">
        <v>11</v>
      </c>
      <c r="B22" s="34">
        <v>9</v>
      </c>
    </row>
    <row r="23" spans="1:2" x14ac:dyDescent="0.25">
      <c r="A23" s="33" t="s">
        <v>9</v>
      </c>
      <c r="B23" s="34">
        <v>9</v>
      </c>
    </row>
    <row r="24" spans="1:2" x14ac:dyDescent="0.25">
      <c r="A24" s="33" t="s">
        <v>20</v>
      </c>
      <c r="B24" s="34">
        <v>15</v>
      </c>
    </row>
    <row r="25" spans="1:2" x14ac:dyDescent="0.25">
      <c r="A25" s="33" t="s">
        <v>18</v>
      </c>
      <c r="B25" s="34">
        <v>16</v>
      </c>
    </row>
    <row r="26" spans="1:2" x14ac:dyDescent="0.25">
      <c r="A26" s="33" t="s">
        <v>13</v>
      </c>
      <c r="B26" s="34">
        <v>9</v>
      </c>
    </row>
    <row r="27" spans="1:2" x14ac:dyDescent="0.25">
      <c r="A27" s="33" t="s">
        <v>5</v>
      </c>
      <c r="B27" s="34">
        <v>9</v>
      </c>
    </row>
    <row r="28" spans="1:2" x14ac:dyDescent="0.25">
      <c r="A28" s="33" t="s">
        <v>7</v>
      </c>
      <c r="B28" s="34">
        <v>9</v>
      </c>
    </row>
    <row r="29" spans="1:2" x14ac:dyDescent="0.25">
      <c r="A29" s="33" t="s">
        <v>40</v>
      </c>
      <c r="B29" s="34">
        <v>114</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34"/>
  <sheetViews>
    <sheetView topLeftCell="A8" workbookViewId="0">
      <selection activeCell="N33" sqref="N33"/>
    </sheetView>
  </sheetViews>
  <sheetFormatPr defaultRowHeight="15" x14ac:dyDescent="0.25"/>
  <cols>
    <col min="1" max="1" width="13.140625" customWidth="1"/>
    <col min="2" max="2" width="17.5703125" bestFit="1" customWidth="1"/>
    <col min="3" max="3" width="17.28515625" bestFit="1" customWidth="1"/>
    <col min="4" max="4" width="16.7109375" bestFit="1" customWidth="1"/>
  </cols>
  <sheetData>
    <row r="3" spans="1:3" x14ac:dyDescent="0.25">
      <c r="A3" s="32" t="s">
        <v>42</v>
      </c>
      <c r="B3" t="s">
        <v>41</v>
      </c>
      <c r="C3" t="s">
        <v>47</v>
      </c>
    </row>
    <row r="4" spans="1:3" x14ac:dyDescent="0.25">
      <c r="A4" s="33" t="s">
        <v>6</v>
      </c>
      <c r="B4" s="34">
        <v>12561481</v>
      </c>
      <c r="C4" s="34">
        <v>10997814</v>
      </c>
    </row>
    <row r="5" spans="1:3" x14ac:dyDescent="0.25">
      <c r="A5" s="36" t="s">
        <v>22</v>
      </c>
      <c r="B5" s="34">
        <v>12561481</v>
      </c>
      <c r="C5" s="34">
        <v>10997814</v>
      </c>
    </row>
    <row r="6" spans="1:3" x14ac:dyDescent="0.25">
      <c r="A6" s="33" t="s">
        <v>8</v>
      </c>
      <c r="B6" s="34">
        <v>12946860</v>
      </c>
      <c r="C6" s="34">
        <v>10249526</v>
      </c>
    </row>
    <row r="7" spans="1:3" x14ac:dyDescent="0.25">
      <c r="A7" s="36" t="s">
        <v>22</v>
      </c>
      <c r="B7" s="34">
        <v>12946860</v>
      </c>
      <c r="C7" s="34">
        <v>10249526</v>
      </c>
    </row>
    <row r="8" spans="1:3" x14ac:dyDescent="0.25">
      <c r="A8" s="33" t="s">
        <v>10</v>
      </c>
      <c r="B8" s="34">
        <v>13357015</v>
      </c>
      <c r="C8" s="34">
        <v>12772696</v>
      </c>
    </row>
    <row r="9" spans="1:3" x14ac:dyDescent="0.25">
      <c r="A9" s="36" t="s">
        <v>22</v>
      </c>
      <c r="B9" s="34">
        <v>13357015</v>
      </c>
      <c r="C9" s="34">
        <v>12772696</v>
      </c>
    </row>
    <row r="10" spans="1:3" x14ac:dyDescent="0.25">
      <c r="A10" s="33" t="s">
        <v>12</v>
      </c>
      <c r="B10" s="34">
        <v>7194622</v>
      </c>
      <c r="C10" s="34">
        <v>7867007</v>
      </c>
    </row>
    <row r="11" spans="1:3" x14ac:dyDescent="0.25">
      <c r="A11" s="36" t="s">
        <v>23</v>
      </c>
      <c r="B11" s="34">
        <v>7194622</v>
      </c>
      <c r="C11" s="34">
        <v>7867007</v>
      </c>
    </row>
    <row r="12" spans="1:3" x14ac:dyDescent="0.25">
      <c r="A12" s="33" t="s">
        <v>14</v>
      </c>
      <c r="B12" s="34">
        <v>9138855</v>
      </c>
      <c r="C12" s="34">
        <v>7267841</v>
      </c>
    </row>
    <row r="13" spans="1:3" x14ac:dyDescent="0.25">
      <c r="A13" s="36" t="s">
        <v>23</v>
      </c>
      <c r="B13" s="34">
        <v>9138855</v>
      </c>
      <c r="C13" s="34">
        <v>7267841</v>
      </c>
    </row>
    <row r="14" spans="1:3" x14ac:dyDescent="0.25">
      <c r="A14" s="33" t="s">
        <v>16</v>
      </c>
      <c r="B14" s="34">
        <v>8611763</v>
      </c>
      <c r="C14" s="34">
        <v>6429526</v>
      </c>
    </row>
    <row r="15" spans="1:3" x14ac:dyDescent="0.25">
      <c r="A15" s="36" t="s">
        <v>23</v>
      </c>
      <c r="B15" s="34">
        <v>8611763</v>
      </c>
      <c r="C15" s="34">
        <v>6429526</v>
      </c>
    </row>
    <row r="16" spans="1:3" x14ac:dyDescent="0.25">
      <c r="A16" s="33" t="s">
        <v>40</v>
      </c>
      <c r="B16" s="34">
        <v>63810596</v>
      </c>
      <c r="C16" s="34">
        <v>55584410</v>
      </c>
    </row>
    <row r="23" spans="2:3" x14ac:dyDescent="0.25">
      <c r="B23" s="32" t="s">
        <v>42</v>
      </c>
      <c r="C23" t="s">
        <v>41</v>
      </c>
    </row>
    <row r="24" spans="2:3" x14ac:dyDescent="0.25">
      <c r="B24" s="33" t="s">
        <v>19</v>
      </c>
      <c r="C24" s="34">
        <v>9504736</v>
      </c>
    </row>
    <row r="25" spans="2:3" x14ac:dyDescent="0.25">
      <c r="B25" s="33" t="s">
        <v>17</v>
      </c>
      <c r="C25" s="34">
        <v>8168600</v>
      </c>
    </row>
    <row r="26" spans="2:3" x14ac:dyDescent="0.25">
      <c r="B26" s="33" t="s">
        <v>15</v>
      </c>
      <c r="C26" s="34">
        <v>5622804</v>
      </c>
    </row>
    <row r="27" spans="2:3" x14ac:dyDescent="0.25">
      <c r="B27" s="33" t="s">
        <v>11</v>
      </c>
      <c r="C27" s="34">
        <v>4358468</v>
      </c>
    </row>
    <row r="28" spans="2:3" x14ac:dyDescent="0.25">
      <c r="B28" s="33" t="s">
        <v>9</v>
      </c>
      <c r="C28" s="34">
        <v>4619593</v>
      </c>
    </row>
    <row r="29" spans="2:3" x14ac:dyDescent="0.25">
      <c r="B29" s="33" t="s">
        <v>20</v>
      </c>
      <c r="C29" s="34">
        <v>7825274</v>
      </c>
    </row>
    <row r="30" spans="2:3" x14ac:dyDescent="0.25">
      <c r="B30" s="33" t="s">
        <v>18</v>
      </c>
      <c r="C30" s="34">
        <v>9171844</v>
      </c>
    </row>
    <row r="31" spans="2:3" x14ac:dyDescent="0.25">
      <c r="B31" s="33" t="s">
        <v>13</v>
      </c>
      <c r="C31" s="34">
        <v>4323649</v>
      </c>
    </row>
    <row r="32" spans="2:3" x14ac:dyDescent="0.25">
      <c r="B32" s="33" t="s">
        <v>5</v>
      </c>
      <c r="C32" s="34">
        <v>5201103</v>
      </c>
    </row>
    <row r="33" spans="2:3" x14ac:dyDescent="0.25">
      <c r="B33" s="33" t="s">
        <v>7</v>
      </c>
      <c r="C33" s="34">
        <v>5014525</v>
      </c>
    </row>
    <row r="34" spans="2:3" x14ac:dyDescent="0.25">
      <c r="B34" s="33" t="s">
        <v>40</v>
      </c>
      <c r="C34" s="34">
        <v>63810596</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F115"/>
  <sheetViews>
    <sheetView workbookViewId="0"/>
  </sheetViews>
  <sheetFormatPr defaultRowHeight="15" x14ac:dyDescent="0.25"/>
  <cols>
    <col min="1" max="1" width="18.140625" customWidth="1"/>
    <col min="2" max="2" width="13.85546875" customWidth="1"/>
    <col min="3" max="3" width="11.5703125" customWidth="1"/>
  </cols>
  <sheetData>
    <row r="1" spans="1:6" x14ac:dyDescent="0.25">
      <c r="A1" s="1" t="s">
        <v>0</v>
      </c>
      <c r="B1" s="1" t="s">
        <v>1</v>
      </c>
      <c r="C1" s="1" t="s">
        <v>2</v>
      </c>
      <c r="D1" s="1" t="s">
        <v>3</v>
      </c>
      <c r="E1" s="1" t="s">
        <v>4</v>
      </c>
      <c r="F1" s="35" t="s">
        <v>46</v>
      </c>
    </row>
    <row r="2" spans="1:6" x14ac:dyDescent="0.25">
      <c r="A2" s="2" t="s">
        <v>5</v>
      </c>
      <c r="B2" s="2">
        <v>529039</v>
      </c>
      <c r="C2" s="5">
        <v>8664</v>
      </c>
      <c r="D2" s="5">
        <v>510726</v>
      </c>
      <c r="E2" s="2" t="s">
        <v>6</v>
      </c>
      <c r="F2" t="str">
        <f>IF(OR(E2="Jan",E2="Feb",E2="Mar"),"Q1",IF(OR(E2="Apr",E2="May",E2="Jun"),"Q2",IF(OR(E2="Jul",E2="Aug",E2="Sep"),"Q3",IF(OR(E2="Oct",E2="Nov",E2="Dec"),"Q4"))))</f>
        <v>Q1</v>
      </c>
    </row>
    <row r="3" spans="1:6" x14ac:dyDescent="0.25">
      <c r="A3" s="2" t="s">
        <v>7</v>
      </c>
      <c r="B3" s="2">
        <v>388642</v>
      </c>
      <c r="C3" s="5">
        <v>9230</v>
      </c>
      <c r="D3" s="5">
        <v>287625</v>
      </c>
      <c r="E3" s="2" t="s">
        <v>8</v>
      </c>
      <c r="F3" t="str">
        <f t="shared" ref="F3:F66" si="0">IF(OR(E3="Jan",E3="Feb",E3="Mar"),"Q1",IF(OR(E3="Apr",E3="May",E3="Jun"),"Q2",IF(OR(E3="Jul",E3="Aug",E3="Sep"),"Q3",IF(OR(E3="Oct",E3="Nov",E3="Dec"),"Q4"))))</f>
        <v>Q1</v>
      </c>
    </row>
    <row r="4" spans="1:6" x14ac:dyDescent="0.25">
      <c r="A4" s="2" t="s">
        <v>9</v>
      </c>
      <c r="B4" s="2">
        <v>522605</v>
      </c>
      <c r="C4" s="5">
        <v>8092</v>
      </c>
      <c r="D4" s="5">
        <v>275213</v>
      </c>
      <c r="E4" s="2" t="s">
        <v>10</v>
      </c>
      <c r="F4" t="str">
        <f t="shared" si="0"/>
        <v>Q1</v>
      </c>
    </row>
    <row r="5" spans="1:6" x14ac:dyDescent="0.25">
      <c r="A5" s="2" t="s">
        <v>11</v>
      </c>
      <c r="B5" s="2">
        <v>166800</v>
      </c>
      <c r="C5" s="5">
        <v>1264</v>
      </c>
      <c r="D5" s="5">
        <v>582812</v>
      </c>
      <c r="E5" s="2" t="s">
        <v>12</v>
      </c>
      <c r="F5" t="str">
        <f t="shared" si="0"/>
        <v>Q2</v>
      </c>
    </row>
    <row r="6" spans="1:6" x14ac:dyDescent="0.25">
      <c r="A6" s="2" t="s">
        <v>13</v>
      </c>
      <c r="B6" s="2">
        <v>350518</v>
      </c>
      <c r="C6" s="5">
        <v>6254</v>
      </c>
      <c r="D6" s="5">
        <v>681073</v>
      </c>
      <c r="E6" s="2" t="s">
        <v>14</v>
      </c>
      <c r="F6" t="str">
        <f t="shared" si="0"/>
        <v>Q2</v>
      </c>
    </row>
    <row r="7" spans="1:6" x14ac:dyDescent="0.25">
      <c r="A7" s="2" t="s">
        <v>15</v>
      </c>
      <c r="B7" s="2">
        <v>864042</v>
      </c>
      <c r="C7" s="5">
        <v>4300</v>
      </c>
      <c r="D7" s="5">
        <v>719356</v>
      </c>
      <c r="E7" s="2" t="s">
        <v>16</v>
      </c>
      <c r="F7" t="str">
        <f t="shared" si="0"/>
        <v>Q2</v>
      </c>
    </row>
    <row r="8" spans="1:6" x14ac:dyDescent="0.25">
      <c r="A8" s="2" t="s">
        <v>17</v>
      </c>
      <c r="B8" s="2">
        <v>903843</v>
      </c>
      <c r="C8" s="5">
        <v>1596</v>
      </c>
      <c r="D8" s="5">
        <v>308274</v>
      </c>
      <c r="E8" s="2" t="s">
        <v>6</v>
      </c>
      <c r="F8" t="str">
        <f t="shared" si="0"/>
        <v>Q1</v>
      </c>
    </row>
    <row r="9" spans="1:6" x14ac:dyDescent="0.25">
      <c r="A9" s="2" t="s">
        <v>18</v>
      </c>
      <c r="B9" s="2">
        <v>658119</v>
      </c>
      <c r="C9" s="5">
        <v>5959</v>
      </c>
      <c r="D9" s="5">
        <v>734687</v>
      </c>
      <c r="E9" s="2" t="s">
        <v>8</v>
      </c>
      <c r="F9" t="str">
        <f t="shared" si="0"/>
        <v>Q1</v>
      </c>
    </row>
    <row r="10" spans="1:6" x14ac:dyDescent="0.25">
      <c r="A10" s="2" t="s">
        <v>19</v>
      </c>
      <c r="B10" s="37">
        <v>135007</v>
      </c>
      <c r="C10" s="5">
        <v>6809</v>
      </c>
      <c r="D10" s="5">
        <v>878495</v>
      </c>
      <c r="E10" s="2" t="s">
        <v>10</v>
      </c>
      <c r="F10" t="str">
        <f t="shared" si="0"/>
        <v>Q1</v>
      </c>
    </row>
    <row r="11" spans="1:6" x14ac:dyDescent="0.25">
      <c r="A11" s="2" t="s">
        <v>20</v>
      </c>
      <c r="B11" s="2">
        <v>48985</v>
      </c>
      <c r="C11" s="5">
        <v>8731</v>
      </c>
      <c r="D11" s="5">
        <v>237726</v>
      </c>
      <c r="E11" s="2" t="s">
        <v>12</v>
      </c>
      <c r="F11" t="str">
        <f t="shared" si="0"/>
        <v>Q2</v>
      </c>
    </row>
    <row r="12" spans="1:6" x14ac:dyDescent="0.25">
      <c r="A12" s="2" t="s">
        <v>5</v>
      </c>
      <c r="B12" s="2">
        <v>351562</v>
      </c>
      <c r="C12" s="5">
        <v>8563</v>
      </c>
      <c r="D12" s="5">
        <v>122410</v>
      </c>
      <c r="E12" s="2" t="s">
        <v>14</v>
      </c>
      <c r="F12" t="str">
        <f t="shared" si="0"/>
        <v>Q2</v>
      </c>
    </row>
    <row r="13" spans="1:6" x14ac:dyDescent="0.25">
      <c r="A13" s="2" t="s">
        <v>7</v>
      </c>
      <c r="B13" s="2">
        <v>506474</v>
      </c>
      <c r="C13" s="5">
        <v>7427</v>
      </c>
      <c r="D13" s="5">
        <v>515849</v>
      </c>
      <c r="E13" s="2" t="s">
        <v>16</v>
      </c>
      <c r="F13" t="str">
        <f t="shared" si="0"/>
        <v>Q2</v>
      </c>
    </row>
    <row r="14" spans="1:6" x14ac:dyDescent="0.25">
      <c r="A14" s="2" t="s">
        <v>9</v>
      </c>
      <c r="B14" s="2">
        <v>399475</v>
      </c>
      <c r="C14" s="5">
        <v>7735</v>
      </c>
      <c r="D14" s="5">
        <v>715559</v>
      </c>
      <c r="E14" s="2" t="s">
        <v>10</v>
      </c>
      <c r="F14" t="str">
        <f t="shared" si="0"/>
        <v>Q1</v>
      </c>
    </row>
    <row r="15" spans="1:6" x14ac:dyDescent="0.25">
      <c r="A15" s="2" t="s">
        <v>11</v>
      </c>
      <c r="B15" s="2">
        <v>284624</v>
      </c>
      <c r="C15" s="5">
        <v>338</v>
      </c>
      <c r="D15" s="5">
        <v>281542</v>
      </c>
      <c r="E15" s="2" t="s">
        <v>12</v>
      </c>
      <c r="F15" t="str">
        <f t="shared" si="0"/>
        <v>Q2</v>
      </c>
    </row>
    <row r="16" spans="1:6" x14ac:dyDescent="0.25">
      <c r="A16" s="2" t="s">
        <v>13</v>
      </c>
      <c r="B16" s="2">
        <v>574091</v>
      </c>
      <c r="C16" s="5">
        <v>9944</v>
      </c>
      <c r="D16" s="5">
        <v>387048</v>
      </c>
      <c r="E16" s="2" t="s">
        <v>14</v>
      </c>
      <c r="F16" t="str">
        <f t="shared" si="0"/>
        <v>Q2</v>
      </c>
    </row>
    <row r="17" spans="1:6" x14ac:dyDescent="0.25">
      <c r="A17" s="2" t="s">
        <v>15</v>
      </c>
      <c r="B17" s="2">
        <v>585373</v>
      </c>
      <c r="C17" s="5">
        <v>9022</v>
      </c>
      <c r="D17" s="5">
        <v>143589</v>
      </c>
      <c r="E17" s="2" t="s">
        <v>16</v>
      </c>
      <c r="F17" t="str">
        <f t="shared" si="0"/>
        <v>Q2</v>
      </c>
    </row>
    <row r="18" spans="1:6" x14ac:dyDescent="0.25">
      <c r="A18" s="2" t="s">
        <v>17</v>
      </c>
      <c r="B18" s="2">
        <v>781804</v>
      </c>
      <c r="C18" s="5">
        <v>3505</v>
      </c>
      <c r="D18" s="5">
        <v>515925</v>
      </c>
      <c r="E18" s="2" t="s">
        <v>6</v>
      </c>
      <c r="F18" t="str">
        <f t="shared" si="0"/>
        <v>Q1</v>
      </c>
    </row>
    <row r="19" spans="1:6" x14ac:dyDescent="0.25">
      <c r="A19" s="2" t="s">
        <v>18</v>
      </c>
      <c r="B19" s="2">
        <v>423009</v>
      </c>
      <c r="C19" s="5">
        <v>9307</v>
      </c>
      <c r="D19" s="5">
        <v>249528</v>
      </c>
      <c r="E19" s="2" t="s">
        <v>8</v>
      </c>
      <c r="F19" t="str">
        <f t="shared" si="0"/>
        <v>Q1</v>
      </c>
    </row>
    <row r="20" spans="1:6" x14ac:dyDescent="0.25">
      <c r="A20" s="2" t="s">
        <v>19</v>
      </c>
      <c r="B20" s="2">
        <v>619514</v>
      </c>
      <c r="C20" s="5">
        <v>2607</v>
      </c>
      <c r="D20" s="5">
        <v>469258</v>
      </c>
      <c r="E20" s="2" t="s">
        <v>10</v>
      </c>
      <c r="F20" t="str">
        <f t="shared" si="0"/>
        <v>Q1</v>
      </c>
    </row>
    <row r="21" spans="1:6" x14ac:dyDescent="0.25">
      <c r="A21" s="2" t="s">
        <v>20</v>
      </c>
      <c r="B21" s="2">
        <v>705987</v>
      </c>
      <c r="C21" s="5">
        <v>5218</v>
      </c>
      <c r="D21" s="5">
        <v>501306</v>
      </c>
      <c r="E21" s="2" t="s">
        <v>6</v>
      </c>
      <c r="F21" t="str">
        <f t="shared" si="0"/>
        <v>Q1</v>
      </c>
    </row>
    <row r="22" spans="1:6" x14ac:dyDescent="0.25">
      <c r="A22" s="2" t="s">
        <v>17</v>
      </c>
      <c r="B22" s="2">
        <v>773720</v>
      </c>
      <c r="C22" s="5">
        <v>9883</v>
      </c>
      <c r="D22" s="5">
        <v>220969</v>
      </c>
      <c r="E22" s="2" t="s">
        <v>8</v>
      </c>
      <c r="F22" t="str">
        <f t="shared" si="0"/>
        <v>Q1</v>
      </c>
    </row>
    <row r="23" spans="1:6" x14ac:dyDescent="0.25">
      <c r="A23" s="2" t="s">
        <v>18</v>
      </c>
      <c r="B23" s="2">
        <v>691456</v>
      </c>
      <c r="C23" s="5">
        <v>4542</v>
      </c>
      <c r="D23" s="5">
        <v>482709</v>
      </c>
      <c r="E23" s="2" t="s">
        <v>10</v>
      </c>
      <c r="F23" t="str">
        <f t="shared" si="0"/>
        <v>Q1</v>
      </c>
    </row>
    <row r="24" spans="1:6" x14ac:dyDescent="0.25">
      <c r="A24" s="2" t="s">
        <v>19</v>
      </c>
      <c r="B24" s="2">
        <v>408935</v>
      </c>
      <c r="C24" s="5">
        <v>7063</v>
      </c>
      <c r="D24" s="5">
        <v>495235</v>
      </c>
      <c r="E24" s="2" t="s">
        <v>12</v>
      </c>
      <c r="F24" t="str">
        <f t="shared" si="0"/>
        <v>Q2</v>
      </c>
    </row>
    <row r="25" spans="1:6" x14ac:dyDescent="0.25">
      <c r="A25" s="2" t="s">
        <v>20</v>
      </c>
      <c r="B25" s="2">
        <v>534049</v>
      </c>
      <c r="C25" s="5">
        <v>1808</v>
      </c>
      <c r="D25" s="5">
        <v>282009</v>
      </c>
      <c r="E25" s="2" t="s">
        <v>14</v>
      </c>
      <c r="F25" t="str">
        <f t="shared" si="0"/>
        <v>Q2</v>
      </c>
    </row>
    <row r="26" spans="1:6" x14ac:dyDescent="0.25">
      <c r="A26" s="2" t="s">
        <v>5</v>
      </c>
      <c r="B26" s="2">
        <v>171602</v>
      </c>
      <c r="C26" s="5">
        <v>7815</v>
      </c>
      <c r="D26" s="5">
        <v>662611</v>
      </c>
      <c r="E26" s="2" t="s">
        <v>16</v>
      </c>
      <c r="F26" t="str">
        <f t="shared" si="0"/>
        <v>Q2</v>
      </c>
    </row>
    <row r="27" spans="1:6" x14ac:dyDescent="0.25">
      <c r="A27" s="2" t="s">
        <v>7</v>
      </c>
      <c r="B27" s="2">
        <v>854242</v>
      </c>
      <c r="C27" s="5">
        <v>3938</v>
      </c>
      <c r="D27" s="5">
        <v>290806</v>
      </c>
      <c r="E27" s="2" t="s">
        <v>10</v>
      </c>
      <c r="F27" t="str">
        <f t="shared" si="0"/>
        <v>Q1</v>
      </c>
    </row>
    <row r="28" spans="1:6" x14ac:dyDescent="0.25">
      <c r="A28" s="2" t="s">
        <v>9</v>
      </c>
      <c r="B28" s="2">
        <v>258032</v>
      </c>
      <c r="C28" s="5">
        <v>7023</v>
      </c>
      <c r="D28" s="5">
        <v>542934</v>
      </c>
      <c r="E28" s="2" t="s">
        <v>12</v>
      </c>
      <c r="F28" t="str">
        <f t="shared" si="0"/>
        <v>Q2</v>
      </c>
    </row>
    <row r="29" spans="1:6" x14ac:dyDescent="0.25">
      <c r="A29" s="2" t="s">
        <v>11</v>
      </c>
      <c r="B29" s="2">
        <v>531140</v>
      </c>
      <c r="C29" s="5">
        <v>2244</v>
      </c>
      <c r="D29" s="5">
        <v>855678</v>
      </c>
      <c r="E29" s="2" t="s">
        <v>14</v>
      </c>
      <c r="F29" t="str">
        <f t="shared" si="0"/>
        <v>Q2</v>
      </c>
    </row>
    <row r="30" spans="1:6" x14ac:dyDescent="0.25">
      <c r="A30" s="2" t="s">
        <v>13</v>
      </c>
      <c r="B30" s="2">
        <v>396748</v>
      </c>
      <c r="C30" s="5">
        <v>3005</v>
      </c>
      <c r="D30" s="5">
        <v>593078</v>
      </c>
      <c r="E30" s="2" t="s">
        <v>16</v>
      </c>
      <c r="F30" t="str">
        <f t="shared" si="0"/>
        <v>Q2</v>
      </c>
    </row>
    <row r="31" spans="1:6" x14ac:dyDescent="0.25">
      <c r="A31" s="2" t="s">
        <v>15</v>
      </c>
      <c r="B31" s="2">
        <v>270066</v>
      </c>
      <c r="C31" s="5">
        <v>3270</v>
      </c>
      <c r="D31" s="5">
        <v>160299</v>
      </c>
      <c r="E31" s="2" t="s">
        <v>6</v>
      </c>
      <c r="F31" t="str">
        <f t="shared" si="0"/>
        <v>Q1</v>
      </c>
    </row>
    <row r="32" spans="1:6" x14ac:dyDescent="0.25">
      <c r="A32" s="2" t="s">
        <v>17</v>
      </c>
      <c r="B32" s="2">
        <v>750596</v>
      </c>
      <c r="C32" s="5">
        <v>1657</v>
      </c>
      <c r="D32" s="5">
        <v>186968</v>
      </c>
      <c r="E32" s="2" t="s">
        <v>8</v>
      </c>
      <c r="F32" t="str">
        <f t="shared" si="0"/>
        <v>Q1</v>
      </c>
    </row>
    <row r="33" spans="1:6" x14ac:dyDescent="0.25">
      <c r="A33" s="2" t="s">
        <v>18</v>
      </c>
      <c r="B33" s="2">
        <v>30172</v>
      </c>
      <c r="C33" s="5">
        <v>6316</v>
      </c>
      <c r="D33" s="5">
        <v>865242</v>
      </c>
      <c r="E33" s="2" t="s">
        <v>10</v>
      </c>
      <c r="F33" t="str">
        <f t="shared" si="0"/>
        <v>Q1</v>
      </c>
    </row>
    <row r="34" spans="1:6" x14ac:dyDescent="0.25">
      <c r="A34" s="2" t="s">
        <v>19</v>
      </c>
      <c r="B34" s="2">
        <v>80098</v>
      </c>
      <c r="C34" s="5">
        <v>3631</v>
      </c>
      <c r="D34" s="5">
        <v>357336</v>
      </c>
      <c r="E34" s="2" t="s">
        <v>12</v>
      </c>
      <c r="F34" t="str">
        <f t="shared" si="0"/>
        <v>Q2</v>
      </c>
    </row>
    <row r="35" spans="1:6" x14ac:dyDescent="0.25">
      <c r="A35" s="2" t="s">
        <v>20</v>
      </c>
      <c r="B35" s="2">
        <v>71947</v>
      </c>
      <c r="C35" s="5">
        <v>4462</v>
      </c>
      <c r="D35" s="5">
        <v>338214</v>
      </c>
      <c r="E35" s="2" t="s">
        <v>14</v>
      </c>
      <c r="F35" t="str">
        <f t="shared" si="0"/>
        <v>Q2</v>
      </c>
    </row>
    <row r="36" spans="1:6" x14ac:dyDescent="0.25">
      <c r="A36" s="2" t="s">
        <v>5</v>
      </c>
      <c r="B36" s="2">
        <v>968535</v>
      </c>
      <c r="C36" s="5">
        <v>1465</v>
      </c>
      <c r="D36" s="5">
        <v>201365</v>
      </c>
      <c r="E36" s="2" t="s">
        <v>6</v>
      </c>
      <c r="F36" t="str">
        <f t="shared" si="0"/>
        <v>Q1</v>
      </c>
    </row>
    <row r="37" spans="1:6" x14ac:dyDescent="0.25">
      <c r="A37" s="2" t="s">
        <v>7</v>
      </c>
      <c r="B37" s="2">
        <v>477493</v>
      </c>
      <c r="C37" s="5">
        <v>4579</v>
      </c>
      <c r="D37" s="5">
        <v>641296</v>
      </c>
      <c r="E37" s="2" t="s">
        <v>8</v>
      </c>
      <c r="F37" t="str">
        <f t="shared" si="0"/>
        <v>Q1</v>
      </c>
    </row>
    <row r="38" spans="1:6" x14ac:dyDescent="0.25">
      <c r="A38" s="2" t="s">
        <v>9</v>
      </c>
      <c r="B38" s="2">
        <v>747483</v>
      </c>
      <c r="C38" s="5">
        <v>6542</v>
      </c>
      <c r="D38" s="5">
        <v>430122</v>
      </c>
      <c r="E38" s="2" t="s">
        <v>10</v>
      </c>
      <c r="F38" t="str">
        <f t="shared" si="0"/>
        <v>Q1</v>
      </c>
    </row>
    <row r="39" spans="1:6" x14ac:dyDescent="0.25">
      <c r="A39" s="2" t="s">
        <v>11</v>
      </c>
      <c r="B39" s="2">
        <v>994245</v>
      </c>
      <c r="C39" s="5">
        <v>8235</v>
      </c>
      <c r="D39" s="5">
        <v>854609</v>
      </c>
      <c r="E39" s="2" t="s">
        <v>6</v>
      </c>
      <c r="F39" t="str">
        <f t="shared" si="0"/>
        <v>Q1</v>
      </c>
    </row>
    <row r="40" spans="1:6" x14ac:dyDescent="0.25">
      <c r="A40" s="2" t="s">
        <v>13</v>
      </c>
      <c r="B40" s="2">
        <v>329593</v>
      </c>
      <c r="C40" s="5">
        <v>836</v>
      </c>
      <c r="D40" s="5">
        <v>553917</v>
      </c>
      <c r="E40" s="2" t="s">
        <v>8</v>
      </c>
      <c r="F40" t="str">
        <f t="shared" si="0"/>
        <v>Q1</v>
      </c>
    </row>
    <row r="41" spans="1:6" x14ac:dyDescent="0.25">
      <c r="A41" s="2" t="s">
        <v>15</v>
      </c>
      <c r="B41" s="2">
        <v>269607</v>
      </c>
      <c r="C41" s="5">
        <v>6807</v>
      </c>
      <c r="D41" s="5">
        <v>791570</v>
      </c>
      <c r="E41" s="2" t="s">
        <v>10</v>
      </c>
      <c r="F41" t="str">
        <f t="shared" si="0"/>
        <v>Q1</v>
      </c>
    </row>
    <row r="42" spans="1:6" x14ac:dyDescent="0.25">
      <c r="A42" s="2" t="s">
        <v>17</v>
      </c>
      <c r="B42" s="2">
        <v>523457</v>
      </c>
      <c r="C42" s="5">
        <v>4271</v>
      </c>
      <c r="D42" s="5">
        <v>590922</v>
      </c>
      <c r="E42" s="2" t="s">
        <v>12</v>
      </c>
      <c r="F42" t="str">
        <f t="shared" si="0"/>
        <v>Q2</v>
      </c>
    </row>
    <row r="43" spans="1:6" x14ac:dyDescent="0.25">
      <c r="A43" s="2" t="s">
        <v>18</v>
      </c>
      <c r="B43" s="2">
        <v>809514</v>
      </c>
      <c r="C43" s="5">
        <v>7106</v>
      </c>
      <c r="D43" s="5">
        <v>853064</v>
      </c>
      <c r="E43" s="2" t="s">
        <v>14</v>
      </c>
      <c r="F43" t="str">
        <f t="shared" si="0"/>
        <v>Q2</v>
      </c>
    </row>
    <row r="44" spans="1:6" x14ac:dyDescent="0.25">
      <c r="A44" s="2" t="s">
        <v>19</v>
      </c>
      <c r="B44" s="2">
        <v>862504</v>
      </c>
      <c r="C44" s="5">
        <v>1254</v>
      </c>
      <c r="D44" s="5">
        <v>238343</v>
      </c>
      <c r="E44" s="2" t="s">
        <v>16</v>
      </c>
      <c r="F44" t="str">
        <f t="shared" si="0"/>
        <v>Q2</v>
      </c>
    </row>
    <row r="45" spans="1:6" x14ac:dyDescent="0.25">
      <c r="A45" s="2" t="s">
        <v>20</v>
      </c>
      <c r="B45" s="2">
        <v>895475</v>
      </c>
      <c r="C45" s="5">
        <v>8827</v>
      </c>
      <c r="D45" s="5">
        <v>206218</v>
      </c>
      <c r="E45" s="2" t="s">
        <v>10</v>
      </c>
      <c r="F45" t="str">
        <f t="shared" si="0"/>
        <v>Q1</v>
      </c>
    </row>
    <row r="46" spans="1:6" x14ac:dyDescent="0.25">
      <c r="A46" s="2" t="s">
        <v>17</v>
      </c>
      <c r="B46" s="2">
        <v>423998</v>
      </c>
      <c r="C46" s="5">
        <v>4487</v>
      </c>
      <c r="D46" s="5">
        <v>239314</v>
      </c>
      <c r="E46" s="2" t="s">
        <v>12</v>
      </c>
      <c r="F46" t="str">
        <f t="shared" si="0"/>
        <v>Q2</v>
      </c>
    </row>
    <row r="47" spans="1:6" x14ac:dyDescent="0.25">
      <c r="A47" s="2" t="s">
        <v>18</v>
      </c>
      <c r="B47" s="2">
        <v>363030</v>
      </c>
      <c r="C47" s="5">
        <v>4928</v>
      </c>
      <c r="D47" s="5">
        <v>514182</v>
      </c>
      <c r="E47" s="2" t="s">
        <v>14</v>
      </c>
      <c r="F47" t="str">
        <f t="shared" si="0"/>
        <v>Q2</v>
      </c>
    </row>
    <row r="48" spans="1:6" x14ac:dyDescent="0.25">
      <c r="A48" s="2" t="s">
        <v>19</v>
      </c>
      <c r="B48" s="2">
        <v>958958</v>
      </c>
      <c r="C48" s="5">
        <v>5408</v>
      </c>
      <c r="D48" s="5">
        <v>582487</v>
      </c>
      <c r="E48" s="2" t="s">
        <v>16</v>
      </c>
      <c r="F48" t="str">
        <f t="shared" si="0"/>
        <v>Q2</v>
      </c>
    </row>
    <row r="49" spans="1:6" x14ac:dyDescent="0.25">
      <c r="A49" s="2" t="s">
        <v>20</v>
      </c>
      <c r="B49" s="2">
        <v>156184</v>
      </c>
      <c r="C49" s="5">
        <v>4245</v>
      </c>
      <c r="D49" s="5">
        <v>847098</v>
      </c>
      <c r="E49" s="2" t="s">
        <v>6</v>
      </c>
      <c r="F49" t="str">
        <f t="shared" si="0"/>
        <v>Q1</v>
      </c>
    </row>
    <row r="50" spans="1:6" x14ac:dyDescent="0.25">
      <c r="A50" s="2" t="s">
        <v>5</v>
      </c>
      <c r="B50" s="2">
        <v>732424</v>
      </c>
      <c r="C50" s="5">
        <v>9833</v>
      </c>
      <c r="D50" s="5">
        <v>393995</v>
      </c>
      <c r="E50" s="2" t="s">
        <v>8</v>
      </c>
      <c r="F50" t="str">
        <f t="shared" si="0"/>
        <v>Q1</v>
      </c>
    </row>
    <row r="51" spans="1:6" x14ac:dyDescent="0.25">
      <c r="A51" s="2" t="s">
        <v>7</v>
      </c>
      <c r="B51" s="2">
        <v>866681</v>
      </c>
      <c r="C51" s="5">
        <v>7389</v>
      </c>
      <c r="D51" s="5">
        <v>505715</v>
      </c>
      <c r="E51" s="2" t="s">
        <v>6</v>
      </c>
      <c r="F51" t="str">
        <f t="shared" si="0"/>
        <v>Q1</v>
      </c>
    </row>
    <row r="52" spans="1:6" x14ac:dyDescent="0.25">
      <c r="A52" s="2" t="s">
        <v>9</v>
      </c>
      <c r="B52" s="2">
        <v>707197</v>
      </c>
      <c r="C52" s="5">
        <v>3591</v>
      </c>
      <c r="D52" s="5">
        <v>848243</v>
      </c>
      <c r="E52" s="2" t="s">
        <v>8</v>
      </c>
      <c r="F52" t="str">
        <f t="shared" si="0"/>
        <v>Q1</v>
      </c>
    </row>
    <row r="53" spans="1:6" x14ac:dyDescent="0.25">
      <c r="A53" s="2" t="s">
        <v>11</v>
      </c>
      <c r="B53" s="2">
        <v>302491</v>
      </c>
      <c r="C53" s="5">
        <v>3928</v>
      </c>
      <c r="D53" s="5">
        <v>665863</v>
      </c>
      <c r="E53" s="2" t="s">
        <v>10</v>
      </c>
      <c r="F53" t="str">
        <f t="shared" si="0"/>
        <v>Q1</v>
      </c>
    </row>
    <row r="54" spans="1:6" x14ac:dyDescent="0.25">
      <c r="A54" s="2" t="s">
        <v>13</v>
      </c>
      <c r="B54" s="2">
        <v>967708</v>
      </c>
      <c r="C54" s="5">
        <v>809</v>
      </c>
      <c r="D54" s="5">
        <v>324704</v>
      </c>
      <c r="E54" s="2" t="s">
        <v>6</v>
      </c>
      <c r="F54" t="str">
        <f t="shared" si="0"/>
        <v>Q1</v>
      </c>
    </row>
    <row r="55" spans="1:6" x14ac:dyDescent="0.25">
      <c r="A55" s="2" t="s">
        <v>15</v>
      </c>
      <c r="B55" s="2">
        <v>789092</v>
      </c>
      <c r="C55" s="5">
        <v>1856</v>
      </c>
      <c r="D55" s="5">
        <v>687645</v>
      </c>
      <c r="E55" s="2" t="s">
        <v>8</v>
      </c>
      <c r="F55" t="str">
        <f t="shared" si="0"/>
        <v>Q1</v>
      </c>
    </row>
    <row r="56" spans="1:6" x14ac:dyDescent="0.25">
      <c r="A56" s="2" t="s">
        <v>17</v>
      </c>
      <c r="B56" s="2">
        <v>312282</v>
      </c>
      <c r="C56" s="5">
        <v>810</v>
      </c>
      <c r="D56" s="5">
        <v>866761</v>
      </c>
      <c r="E56" s="2" t="s">
        <v>10</v>
      </c>
      <c r="F56" t="str">
        <f t="shared" si="0"/>
        <v>Q1</v>
      </c>
    </row>
    <row r="57" spans="1:6" x14ac:dyDescent="0.25">
      <c r="A57" s="2" t="s">
        <v>18</v>
      </c>
      <c r="B57" s="2">
        <v>609430</v>
      </c>
      <c r="C57" s="5">
        <v>8838</v>
      </c>
      <c r="D57" s="5">
        <v>845275</v>
      </c>
      <c r="E57" s="2" t="s">
        <v>12</v>
      </c>
      <c r="F57" t="str">
        <f t="shared" si="0"/>
        <v>Q2</v>
      </c>
    </row>
    <row r="58" spans="1:6" x14ac:dyDescent="0.25">
      <c r="A58" s="2" t="s">
        <v>19</v>
      </c>
      <c r="B58" s="2">
        <v>493718</v>
      </c>
      <c r="C58" s="5">
        <v>8505</v>
      </c>
      <c r="D58" s="5">
        <v>274840</v>
      </c>
      <c r="E58" s="2" t="s">
        <v>14</v>
      </c>
      <c r="F58" t="str">
        <f t="shared" si="0"/>
        <v>Q2</v>
      </c>
    </row>
    <row r="59" spans="1:6" x14ac:dyDescent="0.25">
      <c r="A59" s="2" t="s">
        <v>20</v>
      </c>
      <c r="B59" s="2">
        <v>782357</v>
      </c>
      <c r="C59" s="5">
        <v>5101</v>
      </c>
      <c r="D59" s="5">
        <v>571646</v>
      </c>
      <c r="E59" s="2" t="s">
        <v>16</v>
      </c>
      <c r="F59" t="str">
        <f t="shared" si="0"/>
        <v>Q2</v>
      </c>
    </row>
    <row r="60" spans="1:6" x14ac:dyDescent="0.25">
      <c r="A60" s="2" t="s">
        <v>18</v>
      </c>
      <c r="B60" s="2">
        <v>74082</v>
      </c>
      <c r="C60" s="5">
        <v>3676</v>
      </c>
      <c r="D60" s="5">
        <v>721844</v>
      </c>
      <c r="E60" s="2" t="s">
        <v>10</v>
      </c>
      <c r="F60" t="str">
        <f t="shared" si="0"/>
        <v>Q1</v>
      </c>
    </row>
    <row r="61" spans="1:6" x14ac:dyDescent="0.25">
      <c r="A61" s="2" t="s">
        <v>19</v>
      </c>
      <c r="B61" s="2">
        <v>285496</v>
      </c>
      <c r="C61" s="5">
        <v>9532</v>
      </c>
      <c r="D61" s="5">
        <v>747930</v>
      </c>
      <c r="E61" s="2" t="s">
        <v>12</v>
      </c>
      <c r="F61" t="str">
        <f t="shared" si="0"/>
        <v>Q2</v>
      </c>
    </row>
    <row r="62" spans="1:6" x14ac:dyDescent="0.25">
      <c r="A62" s="2" t="s">
        <v>20</v>
      </c>
      <c r="B62" s="2">
        <v>965395</v>
      </c>
      <c r="C62" s="5">
        <v>2557</v>
      </c>
      <c r="D62" s="5">
        <v>621083</v>
      </c>
      <c r="E62" s="2" t="s">
        <v>14</v>
      </c>
      <c r="F62" t="str">
        <f t="shared" si="0"/>
        <v>Q2</v>
      </c>
    </row>
    <row r="63" spans="1:6" x14ac:dyDescent="0.25">
      <c r="A63" s="2" t="s">
        <v>5</v>
      </c>
      <c r="B63" s="2">
        <v>721365</v>
      </c>
      <c r="C63" s="5">
        <v>8539</v>
      </c>
      <c r="D63" s="5">
        <v>335254</v>
      </c>
      <c r="E63" s="2" t="s">
        <v>16</v>
      </c>
      <c r="F63" t="str">
        <f t="shared" si="0"/>
        <v>Q2</v>
      </c>
    </row>
    <row r="64" spans="1:6" x14ac:dyDescent="0.25">
      <c r="A64" s="2" t="s">
        <v>7</v>
      </c>
      <c r="B64" s="2">
        <v>461066</v>
      </c>
      <c r="C64" s="5">
        <v>2711</v>
      </c>
      <c r="D64" s="5">
        <v>780564</v>
      </c>
      <c r="E64" s="2" t="s">
        <v>6</v>
      </c>
      <c r="F64" t="str">
        <f t="shared" si="0"/>
        <v>Q1</v>
      </c>
    </row>
    <row r="65" spans="1:6" x14ac:dyDescent="0.25">
      <c r="A65" s="2" t="s">
        <v>9</v>
      </c>
      <c r="B65" s="2">
        <v>97801</v>
      </c>
      <c r="C65" s="5">
        <v>5463</v>
      </c>
      <c r="D65" s="5">
        <v>665589</v>
      </c>
      <c r="E65" s="2" t="s">
        <v>8</v>
      </c>
      <c r="F65" t="str">
        <f t="shared" si="0"/>
        <v>Q1</v>
      </c>
    </row>
    <row r="66" spans="1:6" x14ac:dyDescent="0.25">
      <c r="A66" s="2" t="s">
        <v>11</v>
      </c>
      <c r="B66" s="2">
        <v>522720</v>
      </c>
      <c r="C66" s="5">
        <v>9922</v>
      </c>
      <c r="D66" s="5">
        <v>121075</v>
      </c>
      <c r="E66" s="2" t="s">
        <v>10</v>
      </c>
      <c r="F66" t="str">
        <f t="shared" si="0"/>
        <v>Q1</v>
      </c>
    </row>
    <row r="67" spans="1:6" x14ac:dyDescent="0.25">
      <c r="A67" s="2" t="s">
        <v>13</v>
      </c>
      <c r="B67" s="2">
        <v>198054</v>
      </c>
      <c r="C67" s="5">
        <v>9146</v>
      </c>
      <c r="D67" s="5">
        <v>695254</v>
      </c>
      <c r="E67" s="2" t="s">
        <v>6</v>
      </c>
      <c r="F67" t="str">
        <f t="shared" ref="F67:F114" si="1">IF(OR(E67="Jan",E67="Feb",E67="Mar"),"Q1",IF(OR(E67="Apr",E67="May",E67="Jun"),"Q2",IF(OR(E67="Jul",E67="Aug",E67="Sep"),"Q3",IF(OR(E67="Oct",E67="Nov",E67="Dec"),"Q4"))))</f>
        <v>Q1</v>
      </c>
    </row>
    <row r="68" spans="1:6" x14ac:dyDescent="0.25">
      <c r="A68" s="2" t="s">
        <v>15</v>
      </c>
      <c r="B68" s="2">
        <v>896004</v>
      </c>
      <c r="C68" s="5">
        <v>8378</v>
      </c>
      <c r="D68" s="5">
        <v>551725</v>
      </c>
      <c r="E68" s="2" t="s">
        <v>8</v>
      </c>
      <c r="F68" t="str">
        <f t="shared" si="1"/>
        <v>Q1</v>
      </c>
    </row>
    <row r="69" spans="1:6" x14ac:dyDescent="0.25">
      <c r="A69" s="2" t="s">
        <v>17</v>
      </c>
      <c r="B69" s="2">
        <v>282797</v>
      </c>
      <c r="C69" s="5">
        <v>5091</v>
      </c>
      <c r="D69" s="5">
        <v>699070</v>
      </c>
      <c r="E69" s="2" t="s">
        <v>10</v>
      </c>
      <c r="F69" t="str">
        <f t="shared" si="1"/>
        <v>Q1</v>
      </c>
    </row>
    <row r="70" spans="1:6" x14ac:dyDescent="0.25">
      <c r="A70" s="2" t="s">
        <v>18</v>
      </c>
      <c r="B70" s="2">
        <v>519985</v>
      </c>
      <c r="C70" s="5">
        <v>4332</v>
      </c>
      <c r="D70" s="5">
        <v>637451</v>
      </c>
      <c r="E70" s="2" t="s">
        <v>12</v>
      </c>
      <c r="F70" t="str">
        <f t="shared" si="1"/>
        <v>Q2</v>
      </c>
    </row>
    <row r="71" spans="1:6" x14ac:dyDescent="0.25">
      <c r="A71" s="2" t="s">
        <v>19</v>
      </c>
      <c r="B71" s="2">
        <v>876976</v>
      </c>
      <c r="C71" s="5">
        <v>9137</v>
      </c>
      <c r="D71" s="5">
        <v>432442</v>
      </c>
      <c r="E71" s="2" t="s">
        <v>14</v>
      </c>
      <c r="F71" t="str">
        <f t="shared" si="1"/>
        <v>Q2</v>
      </c>
    </row>
    <row r="72" spans="1:6" x14ac:dyDescent="0.25">
      <c r="A72" s="2" t="s">
        <v>20</v>
      </c>
      <c r="B72" s="2">
        <v>82257</v>
      </c>
      <c r="C72" s="5">
        <v>2444</v>
      </c>
      <c r="D72" s="5">
        <v>459105</v>
      </c>
      <c r="E72" s="2" t="s">
        <v>16</v>
      </c>
      <c r="F72" t="str">
        <f t="shared" si="1"/>
        <v>Q2</v>
      </c>
    </row>
    <row r="73" spans="1:6" x14ac:dyDescent="0.25">
      <c r="A73" s="2" t="s">
        <v>18</v>
      </c>
      <c r="B73" s="2">
        <v>618203</v>
      </c>
      <c r="C73" s="5">
        <v>7899</v>
      </c>
      <c r="D73" s="5">
        <v>165344</v>
      </c>
      <c r="E73" s="2" t="s">
        <v>10</v>
      </c>
      <c r="F73" t="str">
        <f t="shared" si="1"/>
        <v>Q1</v>
      </c>
    </row>
    <row r="74" spans="1:6" x14ac:dyDescent="0.25">
      <c r="A74" s="2" t="s">
        <v>19</v>
      </c>
      <c r="B74" s="2">
        <v>920377</v>
      </c>
      <c r="C74" s="5">
        <v>6997</v>
      </c>
      <c r="D74" s="5">
        <v>201913</v>
      </c>
      <c r="E74" s="2" t="s">
        <v>12</v>
      </c>
      <c r="F74" t="str">
        <f t="shared" si="1"/>
        <v>Q2</v>
      </c>
    </row>
    <row r="75" spans="1:6" x14ac:dyDescent="0.25">
      <c r="A75" s="2" t="s">
        <v>20</v>
      </c>
      <c r="B75" s="2">
        <v>106782</v>
      </c>
      <c r="C75" s="5">
        <v>8880</v>
      </c>
      <c r="D75" s="5">
        <v>290737</v>
      </c>
      <c r="E75" s="2" t="s">
        <v>6</v>
      </c>
      <c r="F75" t="str">
        <f t="shared" si="1"/>
        <v>Q1</v>
      </c>
    </row>
    <row r="76" spans="1:6" x14ac:dyDescent="0.25">
      <c r="A76" s="2" t="s">
        <v>5</v>
      </c>
      <c r="B76" s="2">
        <v>529219</v>
      </c>
      <c r="C76" s="5">
        <v>9209</v>
      </c>
      <c r="D76" s="5">
        <v>271668</v>
      </c>
      <c r="E76" s="2" t="s">
        <v>8</v>
      </c>
      <c r="F76" t="str">
        <f t="shared" si="1"/>
        <v>Q1</v>
      </c>
    </row>
    <row r="77" spans="1:6" x14ac:dyDescent="0.25">
      <c r="A77" s="2" t="s">
        <v>7</v>
      </c>
      <c r="B77" s="2">
        <v>4923</v>
      </c>
      <c r="C77" s="5">
        <v>6319</v>
      </c>
      <c r="D77" s="5">
        <v>601454</v>
      </c>
      <c r="E77" s="2" t="s">
        <v>10</v>
      </c>
      <c r="F77" t="str">
        <f t="shared" si="1"/>
        <v>Q1</v>
      </c>
    </row>
    <row r="78" spans="1:6" x14ac:dyDescent="0.25">
      <c r="A78" s="2" t="s">
        <v>9</v>
      </c>
      <c r="B78" s="2">
        <v>756128</v>
      </c>
      <c r="C78" s="5">
        <v>4242</v>
      </c>
      <c r="D78" s="5">
        <v>598681</v>
      </c>
      <c r="E78" s="2" t="s">
        <v>6</v>
      </c>
      <c r="F78" t="str">
        <f t="shared" si="1"/>
        <v>Q1</v>
      </c>
    </row>
    <row r="79" spans="1:6" x14ac:dyDescent="0.25">
      <c r="A79" s="2" t="s">
        <v>11</v>
      </c>
      <c r="B79" s="2">
        <v>333191</v>
      </c>
      <c r="C79" s="5">
        <v>9848</v>
      </c>
      <c r="D79" s="5">
        <v>727702</v>
      </c>
      <c r="E79" s="2" t="s">
        <v>8</v>
      </c>
      <c r="F79" t="str">
        <f t="shared" si="1"/>
        <v>Q1</v>
      </c>
    </row>
    <row r="80" spans="1:6" x14ac:dyDescent="0.25">
      <c r="A80" s="2" t="s">
        <v>13</v>
      </c>
      <c r="B80" s="2">
        <v>564934</v>
      </c>
      <c r="C80" s="5">
        <v>7317</v>
      </c>
      <c r="D80" s="5">
        <v>691125</v>
      </c>
      <c r="E80" s="2" t="s">
        <v>10</v>
      </c>
      <c r="F80" t="str">
        <f t="shared" si="1"/>
        <v>Q1</v>
      </c>
    </row>
    <row r="81" spans="1:6" x14ac:dyDescent="0.25">
      <c r="A81" s="2" t="s">
        <v>15</v>
      </c>
      <c r="B81" s="2">
        <v>293282</v>
      </c>
      <c r="C81" s="5">
        <v>3386</v>
      </c>
      <c r="D81" s="5">
        <v>276109</v>
      </c>
      <c r="E81" s="2" t="s">
        <v>12</v>
      </c>
      <c r="F81" t="str">
        <f t="shared" si="1"/>
        <v>Q2</v>
      </c>
    </row>
    <row r="82" spans="1:6" x14ac:dyDescent="0.25">
      <c r="A82" s="2" t="s">
        <v>17</v>
      </c>
      <c r="B82" s="2">
        <v>963600</v>
      </c>
      <c r="C82" s="5">
        <v>3011</v>
      </c>
      <c r="D82" s="5">
        <v>127662</v>
      </c>
      <c r="E82" s="2" t="s">
        <v>14</v>
      </c>
      <c r="F82" t="str">
        <f t="shared" si="1"/>
        <v>Q2</v>
      </c>
    </row>
    <row r="83" spans="1:6" x14ac:dyDescent="0.25">
      <c r="A83" s="2" t="s">
        <v>18</v>
      </c>
      <c r="B83" s="2">
        <v>977232</v>
      </c>
      <c r="C83" s="5">
        <v>8409</v>
      </c>
      <c r="D83" s="5">
        <v>460628</v>
      </c>
      <c r="E83" s="2" t="s">
        <v>16</v>
      </c>
      <c r="F83" t="str">
        <f t="shared" si="1"/>
        <v>Q2</v>
      </c>
    </row>
    <row r="84" spans="1:6" x14ac:dyDescent="0.25">
      <c r="A84" s="2" t="s">
        <v>19</v>
      </c>
      <c r="B84" s="2">
        <v>403187</v>
      </c>
      <c r="C84" s="5">
        <v>8335</v>
      </c>
      <c r="D84" s="5">
        <v>829068</v>
      </c>
      <c r="E84" s="2" t="s">
        <v>6</v>
      </c>
      <c r="F84" t="str">
        <f t="shared" si="1"/>
        <v>Q1</v>
      </c>
    </row>
    <row r="85" spans="1:6" x14ac:dyDescent="0.25">
      <c r="A85" s="2" t="s">
        <v>20</v>
      </c>
      <c r="B85" s="2">
        <v>611637</v>
      </c>
      <c r="C85" s="5">
        <v>3808</v>
      </c>
      <c r="D85" s="5">
        <v>422862</v>
      </c>
      <c r="E85" s="2" t="s">
        <v>8</v>
      </c>
      <c r="F85" t="str">
        <f t="shared" si="1"/>
        <v>Q1</v>
      </c>
    </row>
    <row r="86" spans="1:6" x14ac:dyDescent="0.25">
      <c r="A86" s="2" t="s">
        <v>17</v>
      </c>
      <c r="B86" s="2">
        <v>618968</v>
      </c>
      <c r="C86" s="5">
        <v>1523</v>
      </c>
      <c r="D86" s="5">
        <v>359161</v>
      </c>
      <c r="E86" s="2" t="s">
        <v>10</v>
      </c>
      <c r="F86" t="str">
        <f t="shared" si="1"/>
        <v>Q1</v>
      </c>
    </row>
    <row r="87" spans="1:6" x14ac:dyDescent="0.25">
      <c r="A87" s="2" t="s">
        <v>18</v>
      </c>
      <c r="B87" s="2">
        <v>529598</v>
      </c>
      <c r="C87" s="5">
        <v>2639</v>
      </c>
      <c r="D87" s="5">
        <v>359675</v>
      </c>
      <c r="E87" s="2" t="s">
        <v>6</v>
      </c>
      <c r="F87" t="str">
        <f t="shared" si="1"/>
        <v>Q1</v>
      </c>
    </row>
    <row r="88" spans="1:6" x14ac:dyDescent="0.25">
      <c r="A88" s="2" t="s">
        <v>19</v>
      </c>
      <c r="B88" s="2">
        <v>761546</v>
      </c>
      <c r="C88" s="5">
        <v>3799</v>
      </c>
      <c r="D88" s="5">
        <v>663579</v>
      </c>
      <c r="E88" s="2" t="s">
        <v>8</v>
      </c>
      <c r="F88" t="str">
        <f t="shared" si="1"/>
        <v>Q1</v>
      </c>
    </row>
    <row r="89" spans="1:6" x14ac:dyDescent="0.25">
      <c r="A89" s="2" t="s">
        <v>20</v>
      </c>
      <c r="B89" s="2">
        <v>283848</v>
      </c>
      <c r="C89" s="5">
        <v>6484</v>
      </c>
      <c r="D89" s="5">
        <v>134773</v>
      </c>
      <c r="E89" s="2" t="s">
        <v>10</v>
      </c>
      <c r="F89" t="str">
        <f t="shared" si="1"/>
        <v>Q1</v>
      </c>
    </row>
    <row r="90" spans="1:6" x14ac:dyDescent="0.25">
      <c r="A90" s="2" t="s">
        <v>17</v>
      </c>
      <c r="B90" s="2">
        <v>321531</v>
      </c>
      <c r="C90" s="5">
        <v>2606</v>
      </c>
      <c r="D90" s="5">
        <v>488752</v>
      </c>
      <c r="E90" s="2" t="s">
        <v>12</v>
      </c>
      <c r="F90" t="str">
        <f t="shared" si="1"/>
        <v>Q2</v>
      </c>
    </row>
    <row r="91" spans="1:6" x14ac:dyDescent="0.25">
      <c r="A91" s="2" t="s">
        <v>18</v>
      </c>
      <c r="B91" s="2">
        <v>597977</v>
      </c>
      <c r="C91" s="5">
        <v>6453</v>
      </c>
      <c r="D91" s="5">
        <v>786525</v>
      </c>
      <c r="E91" s="2" t="s">
        <v>14</v>
      </c>
      <c r="F91" t="str">
        <f t="shared" si="1"/>
        <v>Q2</v>
      </c>
    </row>
    <row r="92" spans="1:6" x14ac:dyDescent="0.25">
      <c r="A92" s="2" t="s">
        <v>19</v>
      </c>
      <c r="B92" s="2">
        <v>190847</v>
      </c>
      <c r="C92" s="5">
        <v>4068</v>
      </c>
      <c r="D92" s="5">
        <v>331264</v>
      </c>
      <c r="E92" s="2" t="s">
        <v>16</v>
      </c>
      <c r="F92" t="str">
        <f t="shared" si="1"/>
        <v>Q2</v>
      </c>
    </row>
    <row r="93" spans="1:6" x14ac:dyDescent="0.25">
      <c r="A93" s="2" t="s">
        <v>20</v>
      </c>
      <c r="B93" s="2">
        <v>974165</v>
      </c>
      <c r="C93" s="5">
        <v>7537</v>
      </c>
      <c r="D93" s="5">
        <v>790463</v>
      </c>
      <c r="E93" s="2" t="s">
        <v>10</v>
      </c>
      <c r="F93" t="str">
        <f t="shared" si="1"/>
        <v>Q1</v>
      </c>
    </row>
    <row r="94" spans="1:6" x14ac:dyDescent="0.25">
      <c r="A94" s="2" t="s">
        <v>5</v>
      </c>
      <c r="B94" s="2">
        <v>488456</v>
      </c>
      <c r="C94" s="5">
        <v>4444</v>
      </c>
      <c r="D94" s="5">
        <v>415548</v>
      </c>
      <c r="E94" s="2" t="s">
        <v>12</v>
      </c>
      <c r="F94" t="str">
        <f t="shared" si="1"/>
        <v>Q2</v>
      </c>
    </row>
    <row r="95" spans="1:6" x14ac:dyDescent="0.25">
      <c r="A95" s="2" t="s">
        <v>7</v>
      </c>
      <c r="B95" s="2">
        <v>602769</v>
      </c>
      <c r="C95" s="5">
        <v>1857</v>
      </c>
      <c r="D95" s="5">
        <v>345887</v>
      </c>
      <c r="E95" s="2" t="s">
        <v>6</v>
      </c>
      <c r="F95" t="str">
        <f t="shared" si="1"/>
        <v>Q1</v>
      </c>
    </row>
    <row r="96" spans="1:6" x14ac:dyDescent="0.25">
      <c r="A96" s="2" t="s">
        <v>9</v>
      </c>
      <c r="B96" s="2">
        <v>327769</v>
      </c>
      <c r="C96" s="5">
        <v>935</v>
      </c>
      <c r="D96" s="5">
        <v>665505</v>
      </c>
      <c r="E96" s="2" t="s">
        <v>8</v>
      </c>
      <c r="F96" t="str">
        <f t="shared" si="1"/>
        <v>Q1</v>
      </c>
    </row>
    <row r="97" spans="1:6" x14ac:dyDescent="0.25">
      <c r="A97" s="2" t="s">
        <v>11</v>
      </c>
      <c r="B97" s="2">
        <v>514356</v>
      </c>
      <c r="C97" s="5">
        <v>6459</v>
      </c>
      <c r="D97" s="5">
        <v>318565</v>
      </c>
      <c r="E97" s="2" t="s">
        <v>10</v>
      </c>
      <c r="F97" t="str">
        <f t="shared" si="1"/>
        <v>Q1</v>
      </c>
    </row>
    <row r="98" spans="1:6" x14ac:dyDescent="0.25">
      <c r="A98" s="2" t="s">
        <v>13</v>
      </c>
      <c r="B98" s="2">
        <v>89768</v>
      </c>
      <c r="C98" s="5">
        <v>9614</v>
      </c>
      <c r="D98" s="5">
        <v>807259</v>
      </c>
      <c r="E98" s="2" t="s">
        <v>6</v>
      </c>
      <c r="F98" t="str">
        <f t="shared" si="1"/>
        <v>Q1</v>
      </c>
    </row>
    <row r="99" spans="1:6" x14ac:dyDescent="0.25">
      <c r="A99" s="2" t="s">
        <v>15</v>
      </c>
      <c r="B99" s="2">
        <v>852235</v>
      </c>
      <c r="C99" s="5">
        <v>9792</v>
      </c>
      <c r="D99" s="5">
        <v>171074</v>
      </c>
      <c r="E99" s="2" t="s">
        <v>8</v>
      </c>
      <c r="F99" t="str">
        <f t="shared" si="1"/>
        <v>Q1</v>
      </c>
    </row>
    <row r="100" spans="1:6" x14ac:dyDescent="0.25">
      <c r="A100" s="2" t="s">
        <v>17</v>
      </c>
      <c r="B100" s="2">
        <v>803103</v>
      </c>
      <c r="C100" s="5">
        <v>5342</v>
      </c>
      <c r="D100" s="5">
        <v>117440</v>
      </c>
      <c r="E100" s="2" t="s">
        <v>10</v>
      </c>
      <c r="F100" t="str">
        <f t="shared" si="1"/>
        <v>Q1</v>
      </c>
    </row>
    <row r="101" spans="1:6" x14ac:dyDescent="0.25">
      <c r="A101" s="2" t="s">
        <v>18</v>
      </c>
      <c r="B101" s="2">
        <v>708901</v>
      </c>
      <c r="C101" s="5">
        <v>6822</v>
      </c>
      <c r="D101" s="5">
        <v>578202</v>
      </c>
      <c r="E101" s="2" t="s">
        <v>6</v>
      </c>
      <c r="F101" t="str">
        <f t="shared" si="1"/>
        <v>Q1</v>
      </c>
    </row>
    <row r="102" spans="1:6" x14ac:dyDescent="0.25">
      <c r="A102" s="2" t="s">
        <v>19</v>
      </c>
      <c r="B102" s="2">
        <v>852235</v>
      </c>
      <c r="C102" s="5">
        <v>9611</v>
      </c>
      <c r="D102" s="5">
        <v>316305</v>
      </c>
      <c r="E102" s="2" t="s">
        <v>8</v>
      </c>
      <c r="F102" t="str">
        <f t="shared" si="1"/>
        <v>Q1</v>
      </c>
    </row>
    <row r="103" spans="1:6" x14ac:dyDescent="0.25">
      <c r="A103" s="2" t="s">
        <v>20</v>
      </c>
      <c r="B103" s="2">
        <v>803103</v>
      </c>
      <c r="C103" s="5">
        <v>5367</v>
      </c>
      <c r="D103" s="5">
        <v>351623</v>
      </c>
      <c r="E103" s="2" t="s">
        <v>10</v>
      </c>
      <c r="F103" t="str">
        <f t="shared" si="1"/>
        <v>Q1</v>
      </c>
    </row>
    <row r="104" spans="1:6" x14ac:dyDescent="0.25">
      <c r="A104" s="2" t="s">
        <v>18</v>
      </c>
      <c r="B104" s="2">
        <v>708901</v>
      </c>
      <c r="C104" s="5">
        <v>3463</v>
      </c>
      <c r="D104" s="5">
        <v>725785</v>
      </c>
      <c r="E104" s="2" t="s">
        <v>6</v>
      </c>
      <c r="F104" t="str">
        <f t="shared" si="1"/>
        <v>Q1</v>
      </c>
    </row>
    <row r="105" spans="1:6" x14ac:dyDescent="0.25">
      <c r="A105" s="2" t="s">
        <v>19</v>
      </c>
      <c r="B105" s="2">
        <v>852235</v>
      </c>
      <c r="C105" s="5">
        <v>4349</v>
      </c>
      <c r="D105" s="5">
        <v>253965</v>
      </c>
      <c r="E105" s="2" t="s">
        <v>8</v>
      </c>
      <c r="F105" t="str">
        <f t="shared" si="1"/>
        <v>Q1</v>
      </c>
    </row>
    <row r="106" spans="1:6" x14ac:dyDescent="0.25">
      <c r="A106" s="2" t="s">
        <v>20</v>
      </c>
      <c r="B106" s="2">
        <v>803103</v>
      </c>
      <c r="C106" s="5">
        <v>2854</v>
      </c>
      <c r="D106" s="5">
        <v>103322</v>
      </c>
      <c r="E106" s="2" t="s">
        <v>10</v>
      </c>
      <c r="F106" t="str">
        <f t="shared" si="1"/>
        <v>Q1</v>
      </c>
    </row>
    <row r="107" spans="1:6" x14ac:dyDescent="0.25">
      <c r="A107" s="2" t="s">
        <v>5</v>
      </c>
      <c r="B107" s="2">
        <v>708901</v>
      </c>
      <c r="C107" s="5">
        <v>4279</v>
      </c>
      <c r="D107" s="5">
        <v>116551</v>
      </c>
      <c r="E107" s="2" t="s">
        <v>12</v>
      </c>
      <c r="F107" t="str">
        <f t="shared" si="1"/>
        <v>Q2</v>
      </c>
    </row>
    <row r="108" spans="1:6" x14ac:dyDescent="0.25">
      <c r="A108" s="2" t="s">
        <v>7</v>
      </c>
      <c r="B108" s="2">
        <v>852235</v>
      </c>
      <c r="C108" s="5">
        <v>5733</v>
      </c>
      <c r="D108" s="5">
        <v>107371</v>
      </c>
      <c r="E108" s="2" t="s">
        <v>14</v>
      </c>
      <c r="F108" t="str">
        <f t="shared" si="1"/>
        <v>Q2</v>
      </c>
    </row>
    <row r="109" spans="1:6" x14ac:dyDescent="0.25">
      <c r="A109" s="2" t="s">
        <v>9</v>
      </c>
      <c r="B109" s="2">
        <v>803103</v>
      </c>
      <c r="C109" s="5">
        <v>2915</v>
      </c>
      <c r="D109" s="5">
        <v>505010</v>
      </c>
      <c r="E109" s="2" t="s">
        <v>16</v>
      </c>
      <c r="F109" t="str">
        <f t="shared" si="1"/>
        <v>Q2</v>
      </c>
    </row>
    <row r="110" spans="1:6" x14ac:dyDescent="0.25">
      <c r="A110" s="2" t="s">
        <v>11</v>
      </c>
      <c r="B110" s="2">
        <v>708901</v>
      </c>
      <c r="C110" s="5">
        <v>5554</v>
      </c>
      <c r="D110" s="5">
        <v>659621</v>
      </c>
      <c r="E110" s="2" t="s">
        <v>10</v>
      </c>
      <c r="F110" t="str">
        <f t="shared" si="1"/>
        <v>Q1</v>
      </c>
    </row>
    <row r="111" spans="1:6" x14ac:dyDescent="0.25">
      <c r="A111" s="2" t="s">
        <v>13</v>
      </c>
      <c r="B111" s="2">
        <v>852235</v>
      </c>
      <c r="C111" s="5">
        <v>503</v>
      </c>
      <c r="D111" s="5">
        <v>809657</v>
      </c>
      <c r="E111" s="2" t="s">
        <v>12</v>
      </c>
      <c r="F111" t="str">
        <f t="shared" si="1"/>
        <v>Q2</v>
      </c>
    </row>
    <row r="112" spans="1:6" x14ac:dyDescent="0.25">
      <c r="A112" s="2" t="s">
        <v>15</v>
      </c>
      <c r="B112" s="2">
        <v>803103</v>
      </c>
      <c r="C112" s="5">
        <v>4138</v>
      </c>
      <c r="D112" s="5">
        <v>884240</v>
      </c>
      <c r="E112" s="2" t="s">
        <v>14</v>
      </c>
      <c r="F112" t="str">
        <f t="shared" si="1"/>
        <v>Q2</v>
      </c>
    </row>
    <row r="113" spans="1:6" x14ac:dyDescent="0.25">
      <c r="A113" s="2" t="s">
        <v>17</v>
      </c>
      <c r="B113" s="2">
        <v>708901</v>
      </c>
      <c r="C113" s="5">
        <v>2486</v>
      </c>
      <c r="D113" s="5">
        <v>311306</v>
      </c>
      <c r="E113" s="2" t="s">
        <v>16</v>
      </c>
      <c r="F113" t="str">
        <f t="shared" si="1"/>
        <v>Q2</v>
      </c>
    </row>
    <row r="114" spans="1:6" x14ac:dyDescent="0.25">
      <c r="A114" s="2" t="s">
        <v>18</v>
      </c>
      <c r="B114" s="2">
        <v>852235</v>
      </c>
      <c r="C114" s="5">
        <v>7742</v>
      </c>
      <c r="D114" s="5">
        <v>256681</v>
      </c>
      <c r="E114" s="2" t="s">
        <v>6</v>
      </c>
      <c r="F114" t="str">
        <f t="shared" si="1"/>
        <v>Q1</v>
      </c>
    </row>
    <row r="115" spans="1:6" x14ac:dyDescent="0.25">
      <c r="A115" s="2" t="s">
        <v>19</v>
      </c>
      <c r="B115" s="2">
        <v>803103</v>
      </c>
      <c r="C115" s="5">
        <v>1345</v>
      </c>
      <c r="D115" s="5">
        <v>734679</v>
      </c>
      <c r="E115" s="2" t="s">
        <v>8</v>
      </c>
      <c r="F115" t="str">
        <f>IF(OR(E115="Jan",E115="Feb",E115="Mar"),"Q1",IF(OR(E115="Apr",E115="May",E115="Jun"),"Q2",IF(OR(E115="Jul",E115="Aug",E115="Sep"),"Q3",IF(OR(E115="Oct",E115="Nov",E115="Dec"),"Q4"))))</f>
        <v>Q1</v>
      </c>
    </row>
  </sheetData>
  <autoFilter ref="A1:F115"/>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2:J19"/>
  <sheetViews>
    <sheetView showGridLines="0" tabSelected="1" workbookViewId="0">
      <selection activeCell="C12" sqref="C12"/>
    </sheetView>
  </sheetViews>
  <sheetFormatPr defaultRowHeight="15" x14ac:dyDescent="0.25"/>
  <cols>
    <col min="1" max="1" width="4.42578125" customWidth="1"/>
    <col min="2" max="2" width="17.28515625" bestFit="1" customWidth="1"/>
    <col min="3" max="3" width="11.28515625" customWidth="1"/>
    <col min="4" max="4" width="11.85546875" customWidth="1"/>
    <col min="5" max="5" width="10.28515625" bestFit="1" customWidth="1"/>
    <col min="7" max="7" width="2.85546875" customWidth="1"/>
    <col min="8" max="8" width="35.42578125" bestFit="1" customWidth="1"/>
    <col min="9" max="9" width="10.85546875" customWidth="1"/>
    <col min="10" max="10" width="12.140625" customWidth="1"/>
  </cols>
  <sheetData>
    <row r="2" spans="2:10" x14ac:dyDescent="0.25">
      <c r="B2" s="4" t="s">
        <v>21</v>
      </c>
      <c r="H2" s="4" t="s">
        <v>45</v>
      </c>
    </row>
    <row r="3" spans="2:10" x14ac:dyDescent="0.25">
      <c r="B3" s="5"/>
      <c r="C3" s="6" t="s">
        <v>22</v>
      </c>
      <c r="D3" s="6" t="s">
        <v>23</v>
      </c>
      <c r="H3" s="7" t="s">
        <v>0</v>
      </c>
      <c r="I3" s="7" t="s">
        <v>22</v>
      </c>
      <c r="J3" s="7" t="s">
        <v>23</v>
      </c>
    </row>
    <row r="4" spans="2:10" x14ac:dyDescent="0.25">
      <c r="B4" s="8" t="s">
        <v>1</v>
      </c>
      <c r="C4" s="5">
        <f>SUMIF(Data!$F2:$F115,"Q1",Data!$B2:$B115)</f>
        <v>38865356</v>
      </c>
      <c r="D4" s="5">
        <f>SUMIF(Data!$F2:$F115,"Q2",Data!$B2:$B115)</f>
        <v>24945240</v>
      </c>
      <c r="H4" s="2" t="s">
        <v>29</v>
      </c>
      <c r="I4" s="3">
        <f>SUMIFS(Data!$B$2:$B$115,Data!$F$2:$F$115,"Q1",Data!$A$2:$A$115,"Conditioner")</f>
        <v>4426827</v>
      </c>
      <c r="J4" s="3">
        <f>SUMIFS(Data!$B$2:$B$115,Data!$F$2:$F$115,"Q2",Data!$A$2:$A$115,"Conditioner")</f>
        <v>5077909</v>
      </c>
    </row>
    <row r="5" spans="2:10" x14ac:dyDescent="0.25">
      <c r="B5" s="8" t="s">
        <v>24</v>
      </c>
      <c r="C5" s="5">
        <f>SUMIF(Data!$F3:$F116,"Q1",Data!$C2:$C115)</f>
        <v>367875</v>
      </c>
      <c r="D5" s="5">
        <f>SUMIF(Data!$F3:$F116,"Q2",Data!$C2:$C115)</f>
        <v>250953</v>
      </c>
      <c r="H5" s="2" t="s">
        <v>30</v>
      </c>
      <c r="I5" s="3">
        <f>SUMIFS(Data!$B$2:$B$115,Data!$F$2:$F$115,"Q1",Data!$A$2:$A$115,"Detergent Powder")</f>
        <v>3077004</v>
      </c>
      <c r="J5" s="3">
        <f>SUMIFS(Data!$B$2:$B$115,Data!$F$2:$F$115,"Q2",Data!$A$2:$A$115,"Detergent Powder")</f>
        <v>2545800</v>
      </c>
    </row>
    <row r="6" spans="2:10" x14ac:dyDescent="0.25">
      <c r="B6" s="8" t="s">
        <v>25</v>
      </c>
      <c r="C6" s="5">
        <f>AVERAGEIF(Data!$F4:$F117,"Q1",Data!$B2:$B115)</f>
        <v>601359.0757575758</v>
      </c>
      <c r="D6" s="5">
        <f>AVERAGEIF(Data!$F4:$F117,"Q2",Data!$B2:$B115)</f>
        <v>488381.71739130432</v>
      </c>
      <c r="H6" s="2" t="s">
        <v>31</v>
      </c>
      <c r="I6" s="3">
        <f>SUMIFS(Data!$B$2:$B$115,Data!$F$2:$F$115,"Q1",Data!$A$2:$A$115,"Detergent Cake")</f>
        <v>5227113</v>
      </c>
      <c r="J6" s="3">
        <f>SUMIFS(Data!$B$2:$B$115,Data!$F$2:$F$115,"Q2",Data!$A$2:$A$115,"Detergent Cake")</f>
        <v>2941487</v>
      </c>
    </row>
    <row r="7" spans="2:10" x14ac:dyDescent="0.25">
      <c r="H7" s="2" t="s">
        <v>32</v>
      </c>
      <c r="I7" s="3">
        <f>SUMIFS(Data!$B$2:$B$115,Data!$F$2:$F$115,"Q1",Data!$A$2:$A$115,"Liquid Detergent")</f>
        <v>3375904</v>
      </c>
      <c r="J7" s="3">
        <f>SUMIFS(Data!$B$2:$B$115,Data!$F$2:$F$115,"Q2",Data!$A$2:$A$115,"Liquid Detergent")</f>
        <v>982564</v>
      </c>
    </row>
    <row r="8" spans="2:10" x14ac:dyDescent="0.25">
      <c r="B8" s="9" t="s">
        <v>26</v>
      </c>
      <c r="H8" s="2" t="s">
        <v>33</v>
      </c>
      <c r="I8" s="3">
        <f>SUMIFS(Data!$B$2:$B$115,Data!$F$2:$F$115,"Q1",Data!$A$2:$A$115,"Liquid Soap")</f>
        <v>3558458</v>
      </c>
      <c r="J8" s="3">
        <f>SUMIFS(Data!$B$2:$B$115,Data!$F$2:$F$115,"Q2",Data!$A$2:$A$115,"Liquid Soap")</f>
        <v>1061135</v>
      </c>
    </row>
    <row r="9" spans="2:10" x14ac:dyDescent="0.25">
      <c r="B9" s="10" t="s">
        <v>0</v>
      </c>
      <c r="C9" s="10" t="s">
        <v>27</v>
      </c>
      <c r="D9" s="10" t="s">
        <v>1</v>
      </c>
      <c r="E9" s="10" t="s">
        <v>28</v>
      </c>
      <c r="H9" s="2" t="s">
        <v>34</v>
      </c>
      <c r="I9" s="3">
        <f>SUMIFS(Data!$B$2:$B$115,Data!$F$2:$F$115,"Q1",Data!$A$2:$A$115,"Serum")</f>
        <v>5340284</v>
      </c>
      <c r="J9" s="3">
        <f>SUMIFS(Data!$B$2:$B$115,Data!$F$2:$F$115,"Q2",Data!$A$2:$A$115,"Serum")</f>
        <v>2484990</v>
      </c>
    </row>
    <row r="10" spans="2:10" x14ac:dyDescent="0.25">
      <c r="B10" s="2" t="s">
        <v>29</v>
      </c>
      <c r="C10" s="37">
        <f>SUMIF(Data!$A$2:$A$115,"Conditioner",Data!$D$2:$D$115)</f>
        <v>7807139</v>
      </c>
      <c r="D10" s="37">
        <f>SUMIF(Data!$A2:$A115,"Conditioner",Data!$B2:$B115)</f>
        <v>9504736</v>
      </c>
      <c r="E10" s="38">
        <f>D10/C10</f>
        <v>1.21744162618342</v>
      </c>
      <c r="H10" s="2" t="s">
        <v>35</v>
      </c>
      <c r="I10" s="3">
        <f>SUMIFS(Data!$B$2:$B$115,Data!$F$2:$F$115,"Q1",Data!$A$2:$A$115,"Shampoo")</f>
        <v>5294676</v>
      </c>
      <c r="J10" s="3">
        <f>SUMIFS(Data!$B$2:$B$115,Data!$F$2:$F$115,"Q2",Data!$A$2:$A$115,"Shampoo")</f>
        <v>3877168</v>
      </c>
    </row>
    <row r="11" spans="2:10" x14ac:dyDescent="0.25">
      <c r="B11" s="2" t="s">
        <v>30</v>
      </c>
      <c r="C11" s="37">
        <f>SUMIF(Data!$A$2:$A$115,"Detergent Powder",Data!$D$2:$D$115)</f>
        <v>4385607</v>
      </c>
      <c r="D11" s="37">
        <f>SUMIF(Data!$A3:$A116,"Detergent Powder",Data!$B2:$B115)</f>
        <v>4323649</v>
      </c>
      <c r="E11" s="38">
        <f t="shared" ref="E11:E19" si="0">D11/C11</f>
        <v>0.98587242313321732</v>
      </c>
      <c r="H11" s="2" t="s">
        <v>36</v>
      </c>
      <c r="I11" s="3">
        <f>SUMIFS(Data!$B$2:$B$115,Data!$F$2:$F$115,"Q1",Data!$A$2:$A$115,"Soap")</f>
        <v>2150057</v>
      </c>
      <c r="J11" s="3">
        <f>SUMIFS(Data!$B$2:$B$115,Data!$F$2:$F$115,"Q2",Data!$A$2:$A$115,"Soap")</f>
        <v>2173592</v>
      </c>
    </row>
    <row r="12" spans="2:10" x14ac:dyDescent="0.25">
      <c r="B12" s="2" t="s">
        <v>31</v>
      </c>
      <c r="C12" s="37">
        <f>SUMIF(Data!$A4:$A117,"Detergent Cake",Data!$D4:$D117)</f>
        <v>5032524</v>
      </c>
      <c r="D12" s="37">
        <f>SUMIF(Data!$A4:$A117,"Detergent Cake",Data!$B2:$B115)</f>
        <v>6970400</v>
      </c>
      <c r="E12" s="38">
        <f t="shared" si="0"/>
        <v>1.3850703941004554</v>
      </c>
      <c r="H12" s="2" t="s">
        <v>37</v>
      </c>
      <c r="I12" s="3">
        <f>SUMIFS(Data!$B$2:$B$115,Data!$F$2:$F$115,"Q1",Data!$A$2:$A$115,"Toothbrush")</f>
        <v>2759217</v>
      </c>
      <c r="J12" s="3">
        <f>SUMIFS(Data!$B$2:$B$115,Data!$F$2:$F$115,"Q2",Data!$A$2:$A$115,"Toothbrush")</f>
        <v>2441886</v>
      </c>
    </row>
    <row r="13" spans="2:10" x14ac:dyDescent="0.25">
      <c r="B13" s="2" t="s">
        <v>32</v>
      </c>
      <c r="C13" s="37">
        <f>SUMIF(Data!$A5:$A118,"Liquid Detergent",Data!$D5:$D118)</f>
        <v>5067467</v>
      </c>
      <c r="D13" s="37">
        <f>SUMIF(Data!$A5:$A118,"Liquid Detergent",Data!$B2:$B115)</f>
        <v>5201103</v>
      </c>
      <c r="E13" s="38">
        <f t="shared" si="0"/>
        <v>1.0263713606817766</v>
      </c>
      <c r="H13" s="2" t="s">
        <v>38</v>
      </c>
      <c r="I13" s="3">
        <f>SUMIFS(Data!$B$2:$B$115,Data!$F$2:$F$115,"Q1",Data!$A$2:$A$115,"Toothpaste")</f>
        <v>3655816</v>
      </c>
      <c r="J13" s="3">
        <f>SUMIFS(Data!$B$2:$B$115,Data!$F$2:$F$115,"Q2",Data!$A$2:$A$115,"Toothpaste")</f>
        <v>1358709</v>
      </c>
    </row>
    <row r="14" spans="2:10" x14ac:dyDescent="0.25">
      <c r="B14" s="2" t="s">
        <v>33</v>
      </c>
      <c r="C14" s="37">
        <f>SUMIF(Data!$A6:$A119,"Liquid Soap",Data!$D6:$D119)</f>
        <v>4971643</v>
      </c>
      <c r="D14" s="37">
        <f>SUMIF(Data!$A6:$A119,"Liquid Soap",Data!$B2:$B115)</f>
        <v>3831953</v>
      </c>
      <c r="E14" s="38">
        <f t="shared" si="0"/>
        <v>0.77076189903418246</v>
      </c>
    </row>
    <row r="15" spans="2:10" x14ac:dyDescent="0.25">
      <c r="B15" s="2" t="s">
        <v>34</v>
      </c>
      <c r="C15" s="37">
        <f>SUMIF(Data!$A7:$A120,"Serum",Data!$D7:$D120)</f>
        <v>6158185</v>
      </c>
      <c r="D15" s="37">
        <f>SUMIF(Data!$A7:$A120,"Serum",Data!$B2:$B115)</f>
        <v>7956481</v>
      </c>
      <c r="E15" s="38">
        <f t="shared" si="0"/>
        <v>1.2920172096161451</v>
      </c>
    </row>
    <row r="16" spans="2:10" x14ac:dyDescent="0.25">
      <c r="B16" s="2" t="s">
        <v>35</v>
      </c>
      <c r="C16" s="37">
        <f>SUMIF(Data!$A8:$A121,"Shampoo",Data!$D8:$D121)</f>
        <v>9236822</v>
      </c>
      <c r="D16" s="37">
        <f>SUMIF(Data!$A8:$A121,"Shampoo",Data!$B2:$B115)</f>
        <v>8029954</v>
      </c>
      <c r="E16" s="38">
        <f t="shared" si="0"/>
        <v>0.86934164152995475</v>
      </c>
    </row>
    <row r="17" spans="2:5" x14ac:dyDescent="0.25">
      <c r="B17" s="2" t="s">
        <v>36</v>
      </c>
      <c r="C17" s="37">
        <f>SUMIF(Data!$A9:$A122,"Soap",Data!$D9:$D122)</f>
        <v>4862042</v>
      </c>
      <c r="D17" s="37">
        <f>SUMIF(Data!$A9:$A122,"Soap",Data!$B2:$B115)</f>
        <v>3741940</v>
      </c>
      <c r="E17" s="38">
        <f t="shared" si="0"/>
        <v>0.76962313365454271</v>
      </c>
    </row>
    <row r="18" spans="2:5" x14ac:dyDescent="0.25">
      <c r="B18" s="2" t="s">
        <v>37</v>
      </c>
      <c r="C18" s="37">
        <f>SUMIF(Data!$A10:$A123,"Toothbrush",Data!$D10:$D123)</f>
        <v>2519402</v>
      </c>
      <c r="D18" s="37">
        <f>SUMIF(Data!$A10:$A123,"Toothbrush",Data!$B2:$B115)</f>
        <v>5242197</v>
      </c>
      <c r="E18" s="38">
        <f t="shared" si="0"/>
        <v>2.0807306654515636</v>
      </c>
    </row>
    <row r="19" spans="2:5" x14ac:dyDescent="0.25">
      <c r="B19" s="2" t="s">
        <v>38</v>
      </c>
      <c r="C19" s="37">
        <f>SUMIF(Data!$A11:$A124,"Toothpaste",Data!$D11:$D124)</f>
        <v>3788942</v>
      </c>
      <c r="D19" s="37">
        <f>SUMIF(Data!$A11:$A124,"Toothpaste",Data!$B2:$B115)</f>
        <v>5242197</v>
      </c>
      <c r="E19" s="38">
        <f t="shared" si="0"/>
        <v>1.3835516616511945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
  <sheetViews>
    <sheetView workbookViewId="0">
      <selection activeCell="B15" sqref="B15"/>
    </sheetView>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30"/>
  <sheetViews>
    <sheetView showGridLines="0" showRowColHeaders="0" topLeftCell="A2" workbookViewId="0">
      <selection activeCell="T14" sqref="T14"/>
    </sheetView>
  </sheetViews>
  <sheetFormatPr defaultRowHeight="15" x14ac:dyDescent="0.25"/>
  <cols>
    <col min="2" max="2" width="2.85546875" customWidth="1"/>
    <col min="3" max="3" width="16" bestFit="1" customWidth="1"/>
    <col min="4" max="4" width="16.140625" bestFit="1" customWidth="1"/>
  </cols>
  <sheetData>
    <row r="1" spans="2:18" ht="15.75" thickBot="1" x14ac:dyDescent="0.3">
      <c r="C1" s="13"/>
    </row>
    <row r="2" spans="2:18" x14ac:dyDescent="0.25">
      <c r="B2" s="14"/>
      <c r="C2" s="15"/>
      <c r="D2" s="15"/>
      <c r="E2" s="15"/>
      <c r="F2" s="15"/>
      <c r="G2" s="15"/>
      <c r="H2" s="15"/>
      <c r="I2" s="15"/>
      <c r="J2" s="15"/>
      <c r="K2" s="15"/>
      <c r="L2" s="15"/>
      <c r="M2" s="15"/>
      <c r="N2" s="15"/>
      <c r="O2" s="15"/>
      <c r="P2" s="15"/>
      <c r="Q2" s="15"/>
      <c r="R2" s="16"/>
    </row>
    <row r="3" spans="2:18" x14ac:dyDescent="0.25">
      <c r="B3" s="17"/>
      <c r="C3" s="18"/>
      <c r="D3" s="18"/>
      <c r="E3" s="19"/>
      <c r="F3" s="19"/>
      <c r="G3" s="19"/>
      <c r="H3" s="19"/>
      <c r="I3" s="19"/>
      <c r="J3" s="19"/>
      <c r="K3" s="19"/>
      <c r="L3" s="19"/>
      <c r="M3" s="19"/>
      <c r="N3" s="19"/>
      <c r="O3" s="19"/>
      <c r="P3" s="19"/>
      <c r="Q3" s="19"/>
      <c r="R3" s="20"/>
    </row>
    <row r="4" spans="2:18" x14ac:dyDescent="0.25">
      <c r="B4" s="17"/>
      <c r="C4" s="18"/>
      <c r="D4" s="18"/>
      <c r="E4" s="19"/>
      <c r="F4" s="19"/>
      <c r="G4" s="19"/>
      <c r="H4" s="19"/>
      <c r="I4" s="19"/>
      <c r="J4" s="19"/>
      <c r="K4" s="19"/>
      <c r="L4" s="19"/>
      <c r="M4" s="19"/>
      <c r="N4" s="19"/>
      <c r="O4" s="19"/>
      <c r="P4" s="19"/>
      <c r="Q4" s="19"/>
      <c r="R4" s="20"/>
    </row>
    <row r="5" spans="2:18" x14ac:dyDescent="0.25">
      <c r="B5" s="17"/>
      <c r="C5" s="18"/>
      <c r="D5" s="18"/>
      <c r="E5" s="19"/>
      <c r="F5" s="19"/>
      <c r="G5" s="19"/>
      <c r="H5" s="19"/>
      <c r="I5" s="19"/>
      <c r="J5" s="19"/>
      <c r="K5" s="19"/>
      <c r="L5" s="19"/>
      <c r="M5" s="19"/>
      <c r="N5" s="19"/>
      <c r="O5" s="19"/>
      <c r="P5" s="19"/>
      <c r="Q5" s="19"/>
      <c r="R5" s="20"/>
    </row>
    <row r="6" spans="2:18" x14ac:dyDescent="0.25">
      <c r="B6" s="17"/>
      <c r="C6" s="18"/>
      <c r="D6" s="18"/>
      <c r="E6" s="19"/>
      <c r="F6" s="19"/>
      <c r="G6" s="19"/>
      <c r="H6" s="19"/>
      <c r="I6" s="19"/>
      <c r="J6" s="19"/>
      <c r="K6" s="19"/>
      <c r="L6" s="19"/>
      <c r="M6" s="19"/>
      <c r="N6" s="19"/>
      <c r="O6" s="19"/>
      <c r="P6" s="19"/>
      <c r="Q6" s="19"/>
      <c r="R6" s="20"/>
    </row>
    <row r="7" spans="2:18" x14ac:dyDescent="0.25">
      <c r="B7" s="17"/>
      <c r="C7" s="18"/>
      <c r="D7" s="18"/>
      <c r="E7" s="19"/>
      <c r="F7" s="19"/>
      <c r="G7" s="19"/>
      <c r="H7" s="19"/>
      <c r="I7" s="19"/>
      <c r="J7" s="19"/>
      <c r="K7" s="19"/>
      <c r="L7" s="19"/>
      <c r="M7" s="19"/>
      <c r="N7" s="19"/>
      <c r="O7" s="19"/>
      <c r="P7" s="19"/>
      <c r="Q7" s="19"/>
      <c r="R7" s="20"/>
    </row>
    <row r="8" spans="2:18" ht="15.75" thickBot="1" x14ac:dyDescent="0.3">
      <c r="B8" s="17"/>
      <c r="C8" s="18"/>
      <c r="D8" s="18"/>
      <c r="E8" s="19"/>
      <c r="F8" s="19"/>
      <c r="G8" s="19"/>
      <c r="H8" s="19"/>
      <c r="I8" s="19"/>
      <c r="J8" s="19"/>
      <c r="K8" s="19"/>
      <c r="L8" s="19"/>
      <c r="M8" s="19"/>
      <c r="N8" s="19"/>
      <c r="O8" s="19"/>
      <c r="P8" s="19"/>
      <c r="Q8" s="19"/>
      <c r="R8" s="20"/>
    </row>
    <row r="9" spans="2:18" ht="15.75" thickBot="1" x14ac:dyDescent="0.3">
      <c r="B9" s="17"/>
      <c r="C9" s="21" t="s">
        <v>4</v>
      </c>
      <c r="D9" s="21" t="s">
        <v>39</v>
      </c>
      <c r="E9" s="19"/>
      <c r="F9" s="19"/>
      <c r="G9" s="19"/>
      <c r="H9" s="19"/>
      <c r="I9" s="19"/>
      <c r="J9" s="19"/>
      <c r="K9" s="19"/>
      <c r="L9" s="19"/>
      <c r="M9" s="19"/>
      <c r="N9" s="19"/>
      <c r="O9" s="19"/>
      <c r="P9" s="19"/>
      <c r="Q9" s="19"/>
      <c r="R9" s="20"/>
    </row>
    <row r="10" spans="2:18" x14ac:dyDescent="0.25">
      <c r="B10" s="17"/>
      <c r="C10" s="22" t="s">
        <v>6</v>
      </c>
      <c r="D10" s="23">
        <v>109847</v>
      </c>
      <c r="E10" s="19"/>
      <c r="F10" s="19"/>
      <c r="G10" s="19"/>
      <c r="H10" s="19"/>
      <c r="I10" s="19"/>
      <c r="J10" s="19"/>
      <c r="K10" s="19"/>
      <c r="L10" s="19"/>
      <c r="M10" s="19"/>
      <c r="N10" s="19"/>
      <c r="O10" s="19"/>
      <c r="P10" s="19"/>
      <c r="Q10" s="19"/>
      <c r="R10" s="20"/>
    </row>
    <row r="11" spans="2:18" x14ac:dyDescent="0.25">
      <c r="B11" s="17"/>
      <c r="C11" s="24" t="s">
        <v>8</v>
      </c>
      <c r="D11" s="25">
        <v>123268</v>
      </c>
      <c r="E11" s="19"/>
      <c r="F11" s="19"/>
      <c r="G11" s="19"/>
      <c r="H11" s="19"/>
      <c r="I11" s="19"/>
      <c r="J11" s="19"/>
      <c r="K11" s="19"/>
      <c r="L11" s="19"/>
      <c r="M11" s="19"/>
      <c r="N11" s="19"/>
      <c r="O11" s="19"/>
      <c r="P11" s="19"/>
      <c r="Q11" s="19"/>
      <c r="R11" s="20"/>
    </row>
    <row r="12" spans="2:18" x14ac:dyDescent="0.25">
      <c r="B12" s="17"/>
      <c r="C12" s="24" t="s">
        <v>10</v>
      </c>
      <c r="D12" s="25">
        <v>148297</v>
      </c>
      <c r="E12" s="19"/>
      <c r="F12" s="19"/>
      <c r="G12" s="19"/>
      <c r="H12" s="19"/>
      <c r="I12" s="19"/>
      <c r="J12" s="19"/>
      <c r="K12" s="19"/>
      <c r="L12" s="19"/>
      <c r="M12" s="19"/>
      <c r="N12" s="19"/>
      <c r="O12" s="19"/>
      <c r="P12" s="19"/>
      <c r="Q12" s="19"/>
      <c r="R12" s="20"/>
    </row>
    <row r="13" spans="2:18" x14ac:dyDescent="0.25">
      <c r="B13" s="17"/>
      <c r="C13" s="24" t="s">
        <v>12</v>
      </c>
      <c r="D13" s="25">
        <v>81725</v>
      </c>
      <c r="E13" s="19"/>
      <c r="F13" s="19"/>
      <c r="G13" s="19"/>
      <c r="H13" s="19"/>
      <c r="I13" s="19"/>
      <c r="J13" s="19"/>
      <c r="K13" s="19"/>
      <c r="L13" s="19"/>
      <c r="M13" s="19"/>
      <c r="N13" s="19"/>
      <c r="O13" s="19"/>
      <c r="P13" s="19"/>
      <c r="Q13" s="19"/>
      <c r="R13" s="20"/>
    </row>
    <row r="14" spans="2:18" x14ac:dyDescent="0.25">
      <c r="B14" s="17"/>
      <c r="C14" s="24" t="s">
        <v>14</v>
      </c>
      <c r="D14" s="25">
        <v>84843</v>
      </c>
      <c r="E14" s="19"/>
      <c r="F14" s="19"/>
      <c r="G14" s="19"/>
      <c r="H14" s="19"/>
      <c r="I14" s="19"/>
      <c r="J14" s="19"/>
      <c r="K14" s="19"/>
      <c r="L14" s="19"/>
      <c r="M14" s="19"/>
      <c r="N14" s="19"/>
      <c r="O14" s="19"/>
      <c r="P14" s="19"/>
      <c r="Q14" s="19"/>
      <c r="R14" s="20"/>
    </row>
    <row r="15" spans="2:18" ht="15.75" thickBot="1" x14ac:dyDescent="0.3">
      <c r="B15" s="17"/>
      <c r="C15" s="26" t="s">
        <v>16</v>
      </c>
      <c r="D15" s="25">
        <v>72193</v>
      </c>
      <c r="E15" s="19"/>
      <c r="F15" s="19"/>
      <c r="G15" s="19"/>
      <c r="H15" s="19"/>
      <c r="I15" s="19"/>
      <c r="J15" s="19"/>
      <c r="K15" s="19"/>
      <c r="L15" s="19"/>
      <c r="M15" s="19"/>
      <c r="N15" s="19"/>
      <c r="O15" s="19"/>
      <c r="P15" s="19"/>
      <c r="Q15" s="19"/>
      <c r="R15" s="20"/>
    </row>
    <row r="16" spans="2:18" ht="15.75" thickBot="1" x14ac:dyDescent="0.3">
      <c r="B16" s="17"/>
      <c r="C16" s="27" t="s">
        <v>40</v>
      </c>
      <c r="D16" s="28">
        <v>620173</v>
      </c>
      <c r="E16" s="19"/>
      <c r="F16" s="19"/>
      <c r="G16" s="19"/>
      <c r="H16" s="19"/>
      <c r="I16" s="19"/>
      <c r="J16" s="19"/>
      <c r="K16" s="19"/>
      <c r="L16" s="19"/>
      <c r="M16" s="19"/>
      <c r="N16" s="19"/>
      <c r="O16" s="19"/>
      <c r="P16" s="19"/>
      <c r="Q16" s="19"/>
      <c r="R16" s="20"/>
    </row>
    <row r="17" spans="2:18" ht="15.75" thickBot="1" x14ac:dyDescent="0.3">
      <c r="B17" s="17"/>
      <c r="C17" s="19"/>
      <c r="D17" s="19"/>
      <c r="E17" s="19"/>
      <c r="F17" s="19"/>
      <c r="G17" s="19"/>
      <c r="H17" s="19"/>
      <c r="I17" s="19"/>
      <c r="J17" s="19"/>
      <c r="K17" s="19"/>
      <c r="L17" s="19"/>
      <c r="M17" s="19"/>
      <c r="N17" s="19"/>
      <c r="O17" s="19"/>
      <c r="P17" s="19"/>
      <c r="Q17" s="19"/>
      <c r="R17" s="20"/>
    </row>
    <row r="18" spans="2:18" ht="15.75" thickBot="1" x14ac:dyDescent="0.3">
      <c r="B18" s="17"/>
      <c r="C18" s="21" t="s">
        <v>4</v>
      </c>
      <c r="D18" s="21" t="s">
        <v>41</v>
      </c>
      <c r="E18" s="19"/>
      <c r="F18" s="19"/>
      <c r="G18" s="19"/>
      <c r="H18" s="19"/>
      <c r="I18" s="19"/>
      <c r="J18" s="19"/>
      <c r="K18" s="19"/>
      <c r="L18" s="19"/>
      <c r="M18" s="19"/>
      <c r="N18" s="19"/>
      <c r="O18" s="19"/>
      <c r="P18" s="19"/>
      <c r="Q18" s="19"/>
      <c r="R18" s="20"/>
    </row>
    <row r="19" spans="2:18" x14ac:dyDescent="0.25">
      <c r="B19" s="17"/>
      <c r="C19" s="22" t="s">
        <v>19</v>
      </c>
      <c r="D19" s="23">
        <v>9404736</v>
      </c>
      <c r="E19" s="19"/>
      <c r="F19" s="19"/>
      <c r="G19" s="19"/>
      <c r="H19" s="19"/>
      <c r="I19" s="19"/>
      <c r="J19" s="19"/>
      <c r="K19" s="19"/>
      <c r="L19" s="19"/>
      <c r="M19" s="19"/>
      <c r="N19" s="19"/>
      <c r="O19" s="19"/>
      <c r="P19" s="19"/>
      <c r="Q19" s="19"/>
      <c r="R19" s="20"/>
    </row>
    <row r="20" spans="2:18" x14ac:dyDescent="0.25">
      <c r="B20" s="17"/>
      <c r="C20" s="24" t="s">
        <v>17</v>
      </c>
      <c r="D20" s="25">
        <v>8168600</v>
      </c>
      <c r="E20" s="19"/>
      <c r="F20" s="19"/>
      <c r="G20" s="19"/>
      <c r="H20" s="19"/>
      <c r="I20" s="19"/>
      <c r="J20" s="19"/>
      <c r="K20" s="19"/>
      <c r="L20" s="19"/>
      <c r="M20" s="19"/>
      <c r="N20" s="19"/>
      <c r="O20" s="19"/>
      <c r="P20" s="19"/>
      <c r="Q20" s="19"/>
      <c r="R20" s="20"/>
    </row>
    <row r="21" spans="2:18" x14ac:dyDescent="0.25">
      <c r="B21" s="17"/>
      <c r="C21" s="24" t="s">
        <v>15</v>
      </c>
      <c r="D21" s="25">
        <v>5622804</v>
      </c>
      <c r="E21" s="19"/>
      <c r="F21" s="19"/>
      <c r="G21" s="19"/>
      <c r="H21" s="19"/>
      <c r="I21" s="19"/>
      <c r="J21" s="19"/>
      <c r="K21" s="19"/>
      <c r="L21" s="19"/>
      <c r="M21" s="19"/>
      <c r="N21" s="19"/>
      <c r="O21" s="19"/>
      <c r="P21" s="19"/>
      <c r="Q21" s="19"/>
      <c r="R21" s="20"/>
    </row>
    <row r="22" spans="2:18" x14ac:dyDescent="0.25">
      <c r="B22" s="17"/>
      <c r="C22" s="24" t="s">
        <v>11</v>
      </c>
      <c r="D22" s="25">
        <v>4358468</v>
      </c>
      <c r="E22" s="19"/>
      <c r="F22" s="19"/>
      <c r="G22" s="19"/>
      <c r="H22" s="19"/>
      <c r="I22" s="19"/>
      <c r="J22" s="19"/>
      <c r="K22" s="19"/>
      <c r="L22" s="19"/>
      <c r="M22" s="19"/>
      <c r="N22" s="19"/>
      <c r="O22" s="19"/>
      <c r="P22" s="19"/>
      <c r="Q22" s="19"/>
      <c r="R22" s="20"/>
    </row>
    <row r="23" spans="2:18" x14ac:dyDescent="0.25">
      <c r="B23" s="17"/>
      <c r="C23" s="24" t="s">
        <v>9</v>
      </c>
      <c r="D23" s="25">
        <v>4619593</v>
      </c>
      <c r="E23" s="19"/>
      <c r="F23" s="19"/>
      <c r="G23" s="19"/>
      <c r="H23" s="19"/>
      <c r="I23" s="19"/>
      <c r="J23" s="19"/>
      <c r="K23" s="19"/>
      <c r="L23" s="19"/>
      <c r="M23" s="19"/>
      <c r="N23" s="19"/>
      <c r="O23" s="19"/>
      <c r="P23" s="19"/>
      <c r="Q23" s="19"/>
      <c r="R23" s="20"/>
    </row>
    <row r="24" spans="2:18" x14ac:dyDescent="0.25">
      <c r="B24" s="17"/>
      <c r="C24" s="24" t="s">
        <v>20</v>
      </c>
      <c r="D24" s="25">
        <v>7825274</v>
      </c>
      <c r="E24" s="19"/>
      <c r="F24" s="19"/>
      <c r="G24" s="19"/>
      <c r="H24" s="19"/>
      <c r="I24" s="19"/>
      <c r="J24" s="19"/>
      <c r="K24" s="19"/>
      <c r="L24" s="19"/>
      <c r="M24" s="19"/>
      <c r="N24" s="19"/>
      <c r="O24" s="19"/>
      <c r="P24" s="19"/>
      <c r="Q24" s="19"/>
      <c r="R24" s="20"/>
    </row>
    <row r="25" spans="2:18" x14ac:dyDescent="0.25">
      <c r="B25" s="17"/>
      <c r="C25" s="24" t="s">
        <v>18</v>
      </c>
      <c r="D25" s="25">
        <v>9171844</v>
      </c>
      <c r="E25" s="19"/>
      <c r="F25" s="19"/>
      <c r="G25" s="19"/>
      <c r="H25" s="19"/>
      <c r="I25" s="19"/>
      <c r="J25" s="19"/>
      <c r="K25" s="19"/>
      <c r="L25" s="19"/>
      <c r="M25" s="19"/>
      <c r="N25" s="19"/>
      <c r="O25" s="19"/>
      <c r="P25" s="19"/>
      <c r="Q25" s="19"/>
      <c r="R25" s="20"/>
    </row>
    <row r="26" spans="2:18" x14ac:dyDescent="0.25">
      <c r="B26" s="17"/>
      <c r="C26" s="24" t="s">
        <v>13</v>
      </c>
      <c r="D26" s="25">
        <v>4323649</v>
      </c>
      <c r="E26" s="19"/>
      <c r="F26" s="19"/>
      <c r="G26" s="19"/>
      <c r="H26" s="19"/>
      <c r="I26" s="19"/>
      <c r="J26" s="19"/>
      <c r="K26" s="19"/>
      <c r="L26" s="19"/>
      <c r="M26" s="19"/>
      <c r="N26" s="19"/>
      <c r="O26" s="19"/>
      <c r="P26" s="19"/>
      <c r="Q26" s="19"/>
      <c r="R26" s="20"/>
    </row>
    <row r="27" spans="2:18" x14ac:dyDescent="0.25">
      <c r="B27" s="17"/>
      <c r="C27" s="24" t="s">
        <v>5</v>
      </c>
      <c r="D27" s="25">
        <v>5201103</v>
      </c>
      <c r="E27" s="19"/>
      <c r="F27" s="19"/>
      <c r="G27" s="19"/>
      <c r="H27" s="19"/>
      <c r="I27" s="19"/>
      <c r="J27" s="19"/>
      <c r="K27" s="19"/>
      <c r="L27" s="19"/>
      <c r="M27" s="19"/>
      <c r="N27" s="19"/>
      <c r="O27" s="19"/>
      <c r="P27" s="19"/>
      <c r="Q27" s="19"/>
      <c r="R27" s="20"/>
    </row>
    <row r="28" spans="2:18" ht="15.75" thickBot="1" x14ac:dyDescent="0.3">
      <c r="B28" s="17"/>
      <c r="C28" s="26" t="s">
        <v>7</v>
      </c>
      <c r="D28" s="25">
        <v>5014525</v>
      </c>
      <c r="E28" s="19"/>
      <c r="F28" s="19"/>
      <c r="G28" s="19"/>
      <c r="H28" s="19"/>
      <c r="I28" s="19"/>
      <c r="J28" s="19"/>
      <c r="K28" s="19"/>
      <c r="L28" s="19"/>
      <c r="M28" s="19"/>
      <c r="N28" s="19"/>
      <c r="O28" s="19"/>
      <c r="P28" s="19"/>
      <c r="Q28" s="19"/>
      <c r="R28" s="20"/>
    </row>
    <row r="29" spans="2:18" ht="15.75" thickBot="1" x14ac:dyDescent="0.3">
      <c r="B29" s="17"/>
      <c r="C29" s="27" t="s">
        <v>40</v>
      </c>
      <c r="D29" s="28">
        <v>63710596</v>
      </c>
      <c r="E29" s="19"/>
      <c r="F29" s="19"/>
      <c r="G29" s="19"/>
      <c r="H29" s="19"/>
      <c r="I29" s="19"/>
      <c r="J29" s="19"/>
      <c r="K29" s="19"/>
      <c r="L29" s="19"/>
      <c r="M29" s="19"/>
      <c r="N29" s="19"/>
      <c r="O29" s="19"/>
      <c r="P29" s="19"/>
      <c r="Q29" s="19"/>
      <c r="R29" s="20"/>
    </row>
    <row r="30" spans="2:18" ht="15.75" thickBot="1" x14ac:dyDescent="0.3">
      <c r="B30" s="29"/>
      <c r="C30" s="30"/>
      <c r="D30" s="30"/>
      <c r="E30" s="30"/>
      <c r="F30" s="30"/>
      <c r="G30" s="30"/>
      <c r="H30" s="30"/>
      <c r="I30" s="30"/>
      <c r="J30" s="30"/>
      <c r="K30" s="30"/>
      <c r="L30" s="30"/>
      <c r="M30" s="30"/>
      <c r="N30" s="30"/>
      <c r="O30" s="30"/>
      <c r="P30" s="30"/>
      <c r="Q30" s="30"/>
      <c r="R30" s="31"/>
    </row>
  </sheetData>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Sheet1</vt:lpstr>
      <vt:lpstr>Sheet3</vt:lpstr>
      <vt:lpstr>Data</vt:lpstr>
      <vt:lpstr>Summary Report</vt:lpstr>
      <vt:lpstr>Dashboard</vt:lpstr>
      <vt:lpstr>Sample 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2019-06-21T06:10:34Z</dcterms:modified>
</cp:coreProperties>
</file>