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Offset" sheetId="2" r:id="rId5"/>
    <sheet state="visible" name="with 5 min" sheetId="3" r:id="rId6"/>
    <sheet state="visible" name="with 1 min" sheetId="4" r:id="rId7"/>
    <sheet state="visible" name="Good SN values" sheetId="5" r:id="rId8"/>
  </sheets>
  <definedNames/>
  <calcPr/>
</workbook>
</file>

<file path=xl/sharedStrings.xml><?xml version="1.0" encoding="utf-8"?>
<sst xmlns="http://schemas.openxmlformats.org/spreadsheetml/2006/main" count="80" uniqueCount="61">
  <si>
    <t>A_PM (cm2)</t>
  </si>
  <si>
    <t>A_PD (cm2)</t>
  </si>
  <si>
    <t>RL</t>
  </si>
  <si>
    <t>PM Offset (W/cm2)</t>
  </si>
  <si>
    <t>PM Mean (W/cm2)</t>
  </si>
  <si>
    <t>PM Value (W/cm2)</t>
  </si>
  <si>
    <t>A/W@532</t>
  </si>
  <si>
    <t>A/W@532 multiplying cm2</t>
  </si>
  <si>
    <t>PD Offset (V)</t>
  </si>
  <si>
    <t>PD Mean (V)</t>
  </si>
  <si>
    <t>PD Value (V)</t>
  </si>
  <si>
    <t>PD Current (A)</t>
  </si>
  <si>
    <t>PD Current (A/cm2)</t>
  </si>
  <si>
    <t>From Responsivity Test, slide 3: https://docs.google.com/presentation/d/1efZGLzKGN8fXGs2y3wYciMQwtwUKfVEXYx5GB2VYN2M/edit#slide=id.g21702babb5d_0_13</t>
  </si>
  <si>
    <t>Gain (W/V)</t>
  </si>
  <si>
    <t>Current (A) (1V/8200ohms)</t>
  </si>
  <si>
    <t>A/W@1064</t>
  </si>
  <si>
    <t>Ratio 532nm/1064nm</t>
  </si>
  <si>
    <t>offset PD Nist, 60ms samp rate (average 5 min) - closed input hole, from monochromator on (monochromator+sphere+PD nist)</t>
  </si>
  <si>
    <t>nW/cm2</t>
  </si>
  <si>
    <t>std (nW/cm2)</t>
  </si>
  <si>
    <t xml:space="preserve">W </t>
  </si>
  <si>
    <t>A</t>
  </si>
  <si>
    <t>should be gaussian</t>
  </si>
  <si>
    <t>(more people in the room)</t>
  </si>
  <si>
    <t>2 sigmas</t>
  </si>
  <si>
    <t>offset PD Virgo, 60ms samp rate (average 5 min-5000 samples) - closed input hole, from monochromator on (monochromator+sphere+PD Virgo)</t>
  </si>
  <si>
    <t>V</t>
  </si>
  <si>
    <t>std (V)</t>
  </si>
  <si>
    <t>R=4.28kOhm</t>
  </si>
  <si>
    <t xml:space="preserve">Power ND ref (input attenuator) </t>
  </si>
  <si>
    <t>PM (nW/cm2)</t>
  </si>
  <si>
    <t>std PM (nW/cm2)</t>
  </si>
  <si>
    <t>PD Virgo (V)</t>
  </si>
  <si>
    <t>std PD Virgo (V)</t>
  </si>
  <si>
    <t>PD Virgo (A) I=V/R</t>
  </si>
  <si>
    <t>R=4.28 kOhm</t>
  </si>
  <si>
    <t>(PM - offset)/(2*sigma0PM)</t>
  </si>
  <si>
    <t>(PD - offset)/(2*sigma0PD)</t>
  </si>
  <si>
    <t>(PD - offset)/(sigma0PD)</t>
  </si>
  <si>
    <t>mu/sigma PD Virgo</t>
  </si>
  <si>
    <t>sigma0PD(V)=0,000246</t>
  </si>
  <si>
    <t>sigma0PM (nW/cm2)=0.03</t>
  </si>
  <si>
    <t>21.3 Celsius</t>
  </si>
  <si>
    <t>36% humedad</t>
  </si>
  <si>
    <t>Numero de medidas</t>
  </si>
  <si>
    <t>N=60000/60=1000</t>
  </si>
  <si>
    <t>Conclusiones: Cuando bajamos de 50 nW/cm2 vistos por el PBNist, el PDVirgo comienza a comportarse de manera extraña ya que nos acercamos al limite marcado por el ADC, que esta en torno a 0.5  mV (en las diapositvas de Jorge, 488 uV ± 244 uV)</t>
  </si>
  <si>
    <t xml:space="preserve">Esto esta corroborado por el valor del std dev, que empieza a ser del orden de la propia medida. </t>
  </si>
  <si>
    <t>PM (W) - of the PM</t>
  </si>
  <si>
    <t>PM - offset (W)</t>
  </si>
  <si>
    <t>PM - offset - 2% (W)</t>
  </si>
  <si>
    <t>PM Wdensity*A_PD (W)</t>
  </si>
  <si>
    <t>(PM Wdensity-offset)*A_PD (W)</t>
  </si>
  <si>
    <t>PD Virgo - offset (A)</t>
  </si>
  <si>
    <t>PD Virgo - offset +2% (A)</t>
  </si>
  <si>
    <t>PD Virgo - offset +2% (A/cm2)</t>
  </si>
  <si>
    <t>Signal-to-Noise</t>
  </si>
  <si>
    <t>A/W (PDVirgo(A)/PM(W/cm2))/A_PD(cm2)</t>
  </si>
  <si>
    <t>Area sensor PM (cm2)=0.7853981634</t>
  </si>
  <si>
    <t>Area sensor PD (cm2)=0.485809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</si>
</sst>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rgb="FF000000"/>
      <name val="Arial"/>
    </font>
    <font>
      <strike/>
      <color rgb="FFFF0000"/>
      <name val="Arial"/>
      <scheme val="minor"/>
    </font>
    <font>
      <color rgb="FF000000"/>
      <name val="Arial"/>
      <scheme val="minor"/>
    </font>
    <font>
      <sz val="9.0"/>
      <color rgb="FF1155CC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0" fontId="2" numFmtId="11" xfId="0" applyFont="1" applyNumberFormat="1"/>
    <xf borderId="0" fillId="0" fontId="1" numFmtId="0" xfId="0" applyFont="1"/>
    <xf borderId="0" fillId="0" fontId="2" numFmtId="4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4" numFmtId="11" xfId="0" applyAlignment="1" applyFont="1" applyNumberFormat="1">
      <alignment readingOrder="0"/>
    </xf>
    <xf borderId="0" fillId="0" fontId="4" numFmtId="11" xfId="0" applyFont="1" applyNumberFormat="1"/>
    <xf borderId="0" fillId="0" fontId="2" numFmtId="49" xfId="0" applyFont="1" applyNumberFormat="1"/>
    <xf borderId="0" fillId="0" fontId="5" numFmtId="49" xfId="0" applyFont="1" applyNumberFormat="1"/>
    <xf borderId="0" fillId="0" fontId="4" numFmtId="0" xfId="0" applyFont="1"/>
    <xf borderId="0" fillId="2" fontId="4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11" xfId="0" applyAlignment="1" applyFont="1" applyNumberFormat="1">
      <alignment readingOrder="0"/>
    </xf>
    <xf borderId="0" fillId="2" fontId="1" numFmtId="11" xfId="0" applyFont="1" applyNumberFormat="1"/>
    <xf borderId="0" fillId="2" fontId="1" numFmtId="49" xfId="0" applyFont="1" applyNumberFormat="1"/>
    <xf borderId="0" fillId="2" fontId="5" numFmtId="49" xfId="0" applyFont="1" applyNumberFormat="1"/>
    <xf borderId="0" fillId="2" fontId="1" numFmtId="4" xfId="0" applyFont="1" applyNumberFormat="1"/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11" xfId="0" applyAlignment="1" applyFont="1" applyNumberFormat="1">
      <alignment readingOrder="0"/>
    </xf>
    <xf borderId="0" fillId="3" fontId="1" numFmtId="11" xfId="0" applyFont="1" applyNumberFormat="1"/>
    <xf borderId="0" fillId="0" fontId="1" numFmtId="49" xfId="0" applyFont="1" applyNumberFormat="1"/>
    <xf borderId="0" fillId="0" fontId="1" numFmtId="4" xfId="0" applyFont="1" applyNumberFormat="1"/>
    <xf borderId="0" fillId="3" fontId="1" numFmtId="0" xfId="0" applyFont="1"/>
    <xf borderId="0" fillId="4" fontId="4" numFmtId="0" xfId="0" applyAlignment="1" applyFill="1" applyFont="1">
      <alignment readingOrder="0"/>
    </xf>
    <xf borderId="0" fillId="4" fontId="4" numFmtId="11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5" fontId="6" numFmtId="0" xfId="0" applyFill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'with 5 min'!$B$2:$B$18</c:f>
            </c:strRef>
          </c:cat>
          <c:val>
            <c:numRef>
              <c:f>'with 5 min'!$D$2:$D$18</c:f>
              <c:numCache/>
            </c:numRef>
          </c:val>
          <c:smooth val="0"/>
        </c:ser>
        <c:axId val="268669361"/>
        <c:axId val="813420033"/>
      </c:lineChart>
      <c:catAx>
        <c:axId val="268669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420033"/>
      </c:catAx>
      <c:valAx>
        <c:axId val="813420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669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'Good SN values'!$H$2:$H$11</c:f>
            </c:numRef>
          </c:xVal>
          <c:yVal>
            <c:numRef>
              <c:f>'Good SN values'!$M$2:$M$11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2077"/>
        <c:axId val="520816793"/>
      </c:scatterChart>
      <c:valAx>
        <c:axId val="958020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[PM - offset (W/cm2)]*A_PD(cm2) [W]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816793"/>
      </c:valAx>
      <c:valAx>
        <c:axId val="520816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 Virgo - offset +2% [A]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02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26"/>
            <c:marker>
              <c:symbol val="none"/>
            </c:marker>
          </c:dPt>
          <c:dPt>
            <c:idx val="41"/>
            <c:marker>
              <c:symbol val="none"/>
            </c:marker>
          </c:dPt>
          <c:dPt>
            <c:idx val="42"/>
            <c:marker>
              <c:symbol val="none"/>
            </c:marker>
          </c:dPt>
          <c:dPt>
            <c:idx val="43"/>
            <c:marker>
              <c:symbol val="none"/>
            </c:marker>
          </c:dPt>
          <c:dPt>
            <c:idx val="44"/>
            <c:marker>
              <c:symbol val="none"/>
            </c:marker>
          </c:dPt>
          <c:dPt>
            <c:idx val="45"/>
            <c:marker>
              <c:symbol val="none"/>
            </c:marker>
          </c:dPt>
          <c:dPt>
            <c:idx val="46"/>
            <c:marker>
              <c:symbol val="none"/>
            </c:marker>
          </c:dPt>
          <c:xVal>
            <c:numRef>
              <c:f>'with 1 min'!$C$2:$C$54</c:f>
            </c:numRef>
          </c:xVal>
          <c:yVal>
            <c:numRef>
              <c:f>'with 1 min'!$F$2:$F$54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4647"/>
        <c:axId val="1362602916"/>
      </c:scatterChart>
      <c:valAx>
        <c:axId val="664246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PM (nW/cm2)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602916"/>
      </c:valAx>
      <c:valAx>
        <c:axId val="1362602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 Virgo (V)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24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PM (nW/cm2) vs. Position of the attenuator (°)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'with 1 min'!$C$1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'with 1 min'!$B$2:$B$54</c:f>
            </c:numRef>
          </c:xVal>
          <c:yVal>
            <c:numRef>
              <c:f>'with 1 min'!$C$2:$C$54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34184"/>
        <c:axId val="1648074631"/>
      </c:scatterChart>
      <c:valAx>
        <c:axId val="6173341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074631"/>
      </c:valAx>
      <c:valAx>
        <c:axId val="1648074631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334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PD Virgo (V) vs. Position of the attenuator (°)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'with 1 min'!$F$1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'with 1 min'!$B$2:$B$54</c:f>
            </c:numRef>
          </c:xVal>
          <c:yVal>
            <c:numRef>
              <c:f>'with 1 min'!$F$2:$F$54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42644"/>
        <c:axId val="1243915880"/>
      </c:scatterChart>
      <c:valAx>
        <c:axId val="840742644"/>
        <c:scaling>
          <c:orientation val="minMax"/>
          <c:min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915880"/>
      </c:valAx>
      <c:valAx>
        <c:axId val="1243915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742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'with 1 min'!$C$2:$C$54</c:f>
            </c:numRef>
          </c:xVal>
          <c:yVal>
            <c:numRef>
              <c:f>'with 1 min'!$H$2:$H$54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21986"/>
        <c:axId val="724752385"/>
      </c:scatterChart>
      <c:valAx>
        <c:axId val="489721986"/>
        <c:scaling>
          <c:orientation val="minMax"/>
          <c:max val="28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PM (nW/cm2)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752385"/>
      </c:valAx>
      <c:valAx>
        <c:axId val="724752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 Virgo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721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std PD Virgo (V) vs. Position of the attenuator (°)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'with 1 min'!$G$1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'with 1 min'!$B$2:$B$54</c:f>
            </c:numRef>
          </c:xVal>
          <c:yVal>
            <c:numRef>
              <c:f>'with 1 min'!$G$2:$G$54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37207"/>
        <c:axId val="27628219"/>
      </c:scatterChart>
      <c:valAx>
        <c:axId val="13036372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28219"/>
      </c:valAx>
      <c:valAx>
        <c:axId val="27628219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637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SNR of the measurements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SNR [1]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'with 1 min'!$C$2:$C$54</c:f>
            </c:numRef>
          </c:xVal>
          <c:yVal>
            <c:numRef>
              <c:f>'with 1 min'!$J$2:$J$54</c:f>
              <c:numCache/>
            </c:numRef>
          </c:yVal>
        </c:ser>
        <c:ser>
          <c:idx val="1"/>
          <c:order val="1"/>
          <c:tx>
            <c:v>SNR [2]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'with 1 min'!$C$2:$C$54</c:f>
            </c:numRef>
          </c:xVal>
          <c:yVal>
            <c:numRef>
              <c:f>'with 1 min'!$K$2:$K$54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451905"/>
        <c:axId val="981471976"/>
      </c:scatterChart>
      <c:valAx>
        <c:axId val="15364519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471976"/>
      </c:valAx>
      <c:valAx>
        <c:axId val="981471976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SNR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45190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0.12*x + 3.44E-08   (WRONG?)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'Good SN values'!$E$2:$E$11</c:f>
            </c:numRef>
          </c:xVal>
          <c:yVal>
            <c:numRef>
              <c:f>'Good SN values'!$M$2:$M$11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9821"/>
        <c:axId val="591732752"/>
      </c:scatterChart>
      <c:valAx>
        <c:axId val="42679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PM - offset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732752"/>
      </c:valAx>
      <c:valAx>
        <c:axId val="591732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 Virgo - offset +2%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79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'Good SN values'!$L$2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0.101*x + 3.58E-08 (WRONG?)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'Good SN values'!$F$3:$F$11</c:f>
            </c:numRef>
          </c:xVal>
          <c:yVal>
            <c:numRef>
              <c:f>'Good SN values'!$L$3:$L$11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66416"/>
        <c:axId val="1797093545"/>
      </c:scatterChart>
      <c:valAx>
        <c:axId val="1267664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PM - offset - 2%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093545"/>
      </c:valAx>
      <c:valAx>
        <c:axId val="1797093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 Virgo - offset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66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600075</xdr:colOff>
      <xdr:row>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5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276225</xdr:colOff>
      <xdr:row>5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276225</xdr:colOff>
      <xdr:row>23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952500</xdr:colOff>
      <xdr:row>24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22</xdr:col>
      <xdr:colOff>276225</xdr:colOff>
      <xdr:row>42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85725</xdr:colOff>
      <xdr:row>43</xdr:row>
      <xdr:rowOff>85725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323850</xdr:colOff>
      <xdr:row>3</xdr:row>
      <xdr:rowOff>28575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695325</xdr:colOff>
      <xdr:row>3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323850</xdr:colOff>
      <xdr:row>22</xdr:row>
      <xdr:rowOff>133350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0.88"/>
    <col customWidth="1" min="3" max="3" width="15.63"/>
  </cols>
  <sheetData>
    <row r="1">
      <c r="A1" s="1" t="s">
        <v>0</v>
      </c>
      <c r="B1" s="1">
        <f>PI()*0.5^2</f>
        <v>0.7853981634</v>
      </c>
      <c r="C1" s="1"/>
    </row>
    <row r="2">
      <c r="A2" s="1" t="s">
        <v>1</v>
      </c>
      <c r="B2" s="1">
        <f>0.697*0.697</f>
        <v>0.485809</v>
      </c>
      <c r="C2" s="1"/>
    </row>
    <row r="3">
      <c r="A3" s="1" t="s">
        <v>2</v>
      </c>
      <c r="B3" s="1">
        <v>4200.0</v>
      </c>
      <c r="C3" s="1"/>
    </row>
    <row r="4">
      <c r="A4" s="1" t="s">
        <v>3</v>
      </c>
      <c r="B4" s="1" t="s">
        <v>4</v>
      </c>
      <c r="C4" s="1" t="s">
        <v>5</v>
      </c>
      <c r="F4" s="2" t="s">
        <v>6</v>
      </c>
      <c r="H4" s="1" t="s">
        <v>7</v>
      </c>
    </row>
    <row r="5">
      <c r="A5" s="3">
        <v>5.0E-10</v>
      </c>
      <c r="B5" s="3">
        <v>2.5E-7</v>
      </c>
      <c r="C5" s="4">
        <f>B5-A5</f>
        <v>0.0000002495</v>
      </c>
      <c r="F5" s="5">
        <f>(D9/C5)/B2</f>
        <v>0.2533986599</v>
      </c>
      <c r="H5" s="4">
        <f>D9/(C5*B1)</f>
        <v>0.1567400527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</row>
    <row r="9">
      <c r="A9" s="3">
        <v>4.01E-4</v>
      </c>
      <c r="B9" s="6">
        <f>0.00053</f>
        <v>0.00053</v>
      </c>
      <c r="C9" s="4">
        <f>B9-A9</f>
        <v>0.000129</v>
      </c>
      <c r="D9" s="4">
        <f>C9/B3</f>
        <v>0.00000003071428571</v>
      </c>
      <c r="E9" s="4">
        <f>D9/B2</f>
        <v>0.00000006322296564</v>
      </c>
    </row>
    <row r="13">
      <c r="A13" s="1" t="s">
        <v>13</v>
      </c>
    </row>
    <row r="14">
      <c r="A14" s="1" t="s">
        <v>14</v>
      </c>
      <c r="B14" s="1" t="s">
        <v>15</v>
      </c>
      <c r="C14" s="2" t="s">
        <v>16</v>
      </c>
    </row>
    <row r="15">
      <c r="A15" s="3">
        <v>2.4232E-4</v>
      </c>
      <c r="B15" s="6">
        <f>1/8200</f>
        <v>0.0001219512195</v>
      </c>
      <c r="C15" s="5">
        <f>B15/A15</f>
        <v>0.5032651845</v>
      </c>
    </row>
    <row r="20">
      <c r="A20" s="2" t="s">
        <v>17</v>
      </c>
      <c r="B20" s="7">
        <f>F5/C15</f>
        <v>0.5035092187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</cols>
  <sheetData>
    <row r="1">
      <c r="A1" s="1" t="s">
        <v>18</v>
      </c>
      <c r="B1" s="1" t="s">
        <v>19</v>
      </c>
      <c r="C1" s="1" t="s">
        <v>20</v>
      </c>
      <c r="F1" s="1" t="s">
        <v>21</v>
      </c>
      <c r="H1" s="1" t="s">
        <v>22</v>
      </c>
    </row>
    <row r="2">
      <c r="B2" s="1">
        <v>1.33</v>
      </c>
      <c r="C2" s="1">
        <v>0.03</v>
      </c>
      <c r="F2" s="6">
        <f t="shared" ref="F2:F3" si="1">B2*0.000000001*PI()*0.5^2</f>
        <v>0.000000001044579557</v>
      </c>
      <c r="G2" s="1" t="s">
        <v>23</v>
      </c>
    </row>
    <row r="3">
      <c r="A3" s="1"/>
      <c r="B3" s="1">
        <v>1.18</v>
      </c>
      <c r="C3" s="1">
        <v>0.08</v>
      </c>
      <c r="D3" s="1" t="s">
        <v>24</v>
      </c>
      <c r="F3" s="6">
        <f t="shared" si="1"/>
        <v>0.0000000009267698328</v>
      </c>
      <c r="G3" s="1" t="s">
        <v>25</v>
      </c>
    </row>
    <row r="4">
      <c r="A4" s="1" t="s">
        <v>26</v>
      </c>
      <c r="B4" s="1" t="s">
        <v>27</v>
      </c>
      <c r="C4" s="1" t="s">
        <v>28</v>
      </c>
      <c r="E4" s="1" t="s">
        <v>29</v>
      </c>
    </row>
    <row r="5">
      <c r="B5" s="1">
        <v>2.97E-4</v>
      </c>
      <c r="C5" s="1">
        <v>2.46E-4</v>
      </c>
      <c r="D5" s="1" t="s">
        <v>24</v>
      </c>
      <c r="H5" s="6">
        <f>B5/4280</f>
        <v>0.00000006939252336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>
      <c r="A2" s="1">
        <v>60.0</v>
      </c>
      <c r="B2" s="3">
        <v>280.4</v>
      </c>
      <c r="C2" s="3">
        <v>0.1</v>
      </c>
      <c r="D2" s="3">
        <v>8.44E-4</v>
      </c>
      <c r="E2" s="3">
        <v>2.32E-4</v>
      </c>
      <c r="F2" s="4">
        <f t="shared" ref="F2:F4" si="1">D2/(4280)</f>
        <v>0.0000001971962617</v>
      </c>
      <c r="G2" s="4"/>
    </row>
    <row r="3">
      <c r="A3" s="1">
        <v>70.0</v>
      </c>
      <c r="B3" s="3">
        <v>225.6</v>
      </c>
      <c r="C3" s="3">
        <v>0.1</v>
      </c>
      <c r="D3" s="3">
        <v>6.03E-4</v>
      </c>
      <c r="E3" s="3">
        <v>2.02E-4</v>
      </c>
      <c r="F3" s="4">
        <f t="shared" si="1"/>
        <v>0.0000001408878505</v>
      </c>
      <c r="G3" s="4"/>
    </row>
    <row r="4">
      <c r="A4" s="1">
        <v>80.0</v>
      </c>
      <c r="B4" s="3">
        <v>138.8</v>
      </c>
      <c r="C4" s="3">
        <v>0.1</v>
      </c>
      <c r="D4" s="3">
        <v>4.97E-4</v>
      </c>
      <c r="E4" s="3">
        <v>5.1E-5</v>
      </c>
      <c r="F4" s="4">
        <f t="shared" si="1"/>
        <v>0.0000001161214953</v>
      </c>
      <c r="G4" s="4"/>
    </row>
    <row r="5">
      <c r="B5" s="4"/>
      <c r="C5" s="4"/>
      <c r="D5" s="4"/>
      <c r="E5" s="4"/>
      <c r="F5" s="4"/>
      <c r="G5" s="4"/>
    </row>
    <row r="6">
      <c r="B6" s="4"/>
      <c r="C6" s="4"/>
      <c r="D6" s="4"/>
      <c r="E6" s="4"/>
      <c r="F6" s="4"/>
      <c r="G6" s="4"/>
    </row>
    <row r="7">
      <c r="B7" s="4"/>
      <c r="C7" s="4"/>
      <c r="D7" s="4"/>
      <c r="E7" s="4"/>
      <c r="F7" s="4"/>
      <c r="G7" s="4"/>
    </row>
    <row r="8">
      <c r="B8" s="4"/>
      <c r="C8" s="4"/>
      <c r="D8" s="4"/>
      <c r="E8" s="4"/>
      <c r="F8" s="4"/>
      <c r="G8" s="4"/>
    </row>
    <row r="9">
      <c r="B9" s="4"/>
      <c r="C9" s="4"/>
      <c r="D9" s="4"/>
      <c r="E9" s="4"/>
      <c r="F9" s="4"/>
      <c r="G9" s="4"/>
    </row>
    <row r="10">
      <c r="B10" s="4"/>
      <c r="C10" s="4"/>
      <c r="D10" s="4"/>
      <c r="E10" s="4"/>
      <c r="F10" s="4"/>
      <c r="G10" s="4"/>
    </row>
    <row r="11">
      <c r="B11" s="4"/>
      <c r="C11" s="4"/>
      <c r="D11" s="4"/>
      <c r="E11" s="4"/>
      <c r="F11" s="4"/>
      <c r="G11" s="4"/>
    </row>
    <row r="12">
      <c r="B12" s="4"/>
      <c r="C12" s="4"/>
      <c r="D12" s="4"/>
      <c r="E12" s="4"/>
      <c r="F12" s="4"/>
      <c r="G12" s="4"/>
    </row>
    <row r="13">
      <c r="B13" s="4"/>
      <c r="C13" s="4"/>
      <c r="D13" s="4"/>
      <c r="E13" s="4"/>
      <c r="F13" s="4"/>
      <c r="G13" s="4"/>
    </row>
    <row r="14">
      <c r="B14" s="4"/>
      <c r="C14" s="4"/>
      <c r="D14" s="4"/>
      <c r="E14" s="4"/>
      <c r="F14" s="4"/>
      <c r="G14" s="4"/>
    </row>
    <row r="15">
      <c r="B15" s="4"/>
      <c r="C15" s="4"/>
      <c r="D15" s="4"/>
      <c r="E15" s="4"/>
      <c r="F15" s="4"/>
      <c r="G15" s="4"/>
    </row>
    <row r="16">
      <c r="B16" s="4"/>
      <c r="C16" s="4"/>
      <c r="D16" s="4"/>
      <c r="E16" s="4"/>
      <c r="F16" s="4"/>
      <c r="G16" s="4"/>
    </row>
    <row r="17">
      <c r="B17" s="4"/>
      <c r="C17" s="4"/>
      <c r="D17" s="4"/>
      <c r="E17" s="4"/>
      <c r="F17" s="4"/>
      <c r="G17" s="4"/>
    </row>
    <row r="18">
      <c r="B18" s="4"/>
      <c r="C18" s="4"/>
      <c r="D18" s="4"/>
      <c r="E18" s="4"/>
      <c r="F18" s="4"/>
      <c r="G18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38"/>
  </cols>
  <sheetData>
    <row r="1">
      <c r="A1" s="1"/>
      <c r="B1" s="1" t="s">
        <v>30</v>
      </c>
      <c r="C1" s="1" t="s">
        <v>31</v>
      </c>
      <c r="D1" s="1" t="s">
        <v>37</v>
      </c>
      <c r="E1" s="1" t="s">
        <v>32</v>
      </c>
      <c r="F1" s="1" t="s">
        <v>33</v>
      </c>
      <c r="G1" s="1" t="s">
        <v>34</v>
      </c>
      <c r="H1" s="3" t="s">
        <v>35</v>
      </c>
      <c r="I1" s="1" t="s">
        <v>38</v>
      </c>
      <c r="J1" s="1" t="s">
        <v>39</v>
      </c>
      <c r="K1" s="1" t="s">
        <v>40</v>
      </c>
      <c r="O1" s="8" t="s">
        <v>41</v>
      </c>
      <c r="P1" s="9"/>
      <c r="Q1" s="8" t="s">
        <v>42</v>
      </c>
      <c r="S1" s="1" t="s">
        <v>36</v>
      </c>
      <c r="T1" s="1" t="s">
        <v>43</v>
      </c>
      <c r="U1" s="1" t="s">
        <v>44</v>
      </c>
      <c r="V1" s="1" t="s">
        <v>45</v>
      </c>
      <c r="W1" s="1" t="s">
        <v>46</v>
      </c>
    </row>
    <row r="2">
      <c r="A2" s="10">
        <f>1</f>
        <v>1</v>
      </c>
      <c r="B2" s="10">
        <v>90.0</v>
      </c>
      <c r="C2" s="10">
        <v>106.0</v>
      </c>
      <c r="D2" s="2">
        <f>(C2-Offset!$B$2)/(2*Offset!$C$2)</f>
        <v>1744.5</v>
      </c>
      <c r="E2" s="10">
        <v>0.1</v>
      </c>
      <c r="F2" s="11">
        <v>-5.24E-4</v>
      </c>
      <c r="G2" s="11">
        <v>0.031622</v>
      </c>
      <c r="H2" s="12">
        <f t="shared" ref="H2:H54" si="1">F2/4280</f>
        <v>-0.0000001224299065</v>
      </c>
      <c r="I2" s="13">
        <f>(F2-Offset!$B$5)/(2*Offset!$C$5)</f>
        <v>-1.668699187</v>
      </c>
      <c r="J2" s="14">
        <f>(F2-Offset!$B$5)/(Offset!$C$5)</f>
        <v>-3.337398374</v>
      </c>
      <c r="K2" s="7">
        <f>E2/F2</f>
        <v>-190.8396947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>
      <c r="A3" s="16"/>
      <c r="B3" s="17">
        <v>80.0</v>
      </c>
      <c r="C3" s="17">
        <v>138.9</v>
      </c>
      <c r="D3" s="17">
        <f>(C3-Offset!$B$2)/(2*Offset!$C$2)</f>
        <v>2292.833333</v>
      </c>
      <c r="E3" s="17">
        <v>0.1</v>
      </c>
      <c r="F3" s="18">
        <v>4.96E-4</v>
      </c>
      <c r="G3" s="18">
        <v>6.7E-5</v>
      </c>
      <c r="H3" s="19">
        <f t="shared" si="1"/>
        <v>0.0000001158878505</v>
      </c>
      <c r="I3" s="20">
        <f>(F3-Offset!$B$5)/(2*Offset!$C$5)</f>
        <v>0.4044715447</v>
      </c>
      <c r="J3" s="21">
        <f>(F3-Offset!$B$5)/(Offset!$C$5)</f>
        <v>0.8089430894</v>
      </c>
      <c r="K3" s="22">
        <f t="shared" ref="K3:K54" si="2">F3/G3</f>
        <v>7.402985075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>
      <c r="A4" s="10"/>
      <c r="B4" s="24">
        <v>70.0</v>
      </c>
      <c r="C4" s="24">
        <v>151.2</v>
      </c>
      <c r="D4" s="1">
        <f>(C4-Offset!$B$2)/(2*Offset!$C$2)</f>
        <v>2497.833333</v>
      </c>
      <c r="E4" s="24">
        <v>0.1</v>
      </c>
      <c r="F4" s="25">
        <v>7.22E-4</v>
      </c>
      <c r="G4" s="25">
        <v>2.49E-4</v>
      </c>
      <c r="H4" s="26">
        <f t="shared" si="1"/>
        <v>0.0000001686915888</v>
      </c>
      <c r="I4" s="27">
        <f>(F4-Offset!$B$5)/(2*Offset!$C$5)</f>
        <v>0.8638211382</v>
      </c>
      <c r="J4" s="14">
        <f>(F4-Offset!$B$5)/(Offset!$C$5)</f>
        <v>1.727642276</v>
      </c>
      <c r="K4" s="28">
        <f t="shared" si="2"/>
        <v>2.899598394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>
      <c r="A5" s="10"/>
      <c r="B5" s="1">
        <v>60.0</v>
      </c>
      <c r="C5" s="1">
        <v>280.5</v>
      </c>
      <c r="D5" s="1">
        <f>(C5-Offset!$B$2)/(2*Offset!$C$2)</f>
        <v>4652.833333</v>
      </c>
      <c r="E5" s="1">
        <v>0.1</v>
      </c>
      <c r="F5" s="3">
        <v>8.52E-4</v>
      </c>
      <c r="G5" s="3">
        <v>2.29E-4</v>
      </c>
      <c r="H5" s="4">
        <f t="shared" si="1"/>
        <v>0.0000001990654206</v>
      </c>
      <c r="I5" s="27">
        <f>(F5-Offset!$B$5)/(2*Offset!$C$5)</f>
        <v>1.12804878</v>
      </c>
      <c r="J5" s="14">
        <f>(F5-Offset!$B$5)/(Offset!$C$5)</f>
        <v>2.256097561</v>
      </c>
      <c r="K5" s="28">
        <f t="shared" si="2"/>
        <v>3.720524017</v>
      </c>
    </row>
    <row r="6">
      <c r="A6" s="10"/>
      <c r="B6" s="1">
        <v>55.0</v>
      </c>
      <c r="C6" s="1">
        <v>280.5</v>
      </c>
      <c r="D6" s="1">
        <f>(C6-Offset!$B$2)/(2*Offset!$C$2)</f>
        <v>4652.833333</v>
      </c>
      <c r="E6" s="1">
        <v>0.1</v>
      </c>
      <c r="F6" s="3">
        <v>8.34E-4</v>
      </c>
      <c r="G6" s="3">
        <v>2.36E-4</v>
      </c>
      <c r="H6" s="4">
        <f t="shared" si="1"/>
        <v>0.0000001948598131</v>
      </c>
      <c r="I6" s="27">
        <f>(F6-Offset!$B$5)/(2*Offset!$C$5)</f>
        <v>1.091463415</v>
      </c>
      <c r="J6" s="14">
        <f>(F6-Offset!$B$5)/(Offset!$C$5)</f>
        <v>2.182926829</v>
      </c>
      <c r="K6" s="28">
        <f t="shared" si="2"/>
        <v>3.533898305</v>
      </c>
    </row>
    <row r="7">
      <c r="A7" s="10"/>
      <c r="B7" s="1">
        <v>50.0</v>
      </c>
      <c r="C7" s="1">
        <v>280.3</v>
      </c>
      <c r="D7" s="1">
        <f>(C7-Offset!$B$2)/(2*Offset!$C$2)</f>
        <v>4649.5</v>
      </c>
      <c r="E7" s="1">
        <v>0.1</v>
      </c>
      <c r="F7" s="3">
        <v>8.28E-4</v>
      </c>
      <c r="G7" s="3">
        <v>2.38E-4</v>
      </c>
      <c r="H7" s="4">
        <f t="shared" si="1"/>
        <v>0.0000001934579439</v>
      </c>
      <c r="I7" s="27">
        <f>(F7-Offset!$B$5)/(2*Offset!$C$5)</f>
        <v>1.079268293</v>
      </c>
      <c r="J7" s="14">
        <f>(F7-Offset!$B$5)/(Offset!$C$5)</f>
        <v>2.158536585</v>
      </c>
      <c r="K7" s="28">
        <f t="shared" si="2"/>
        <v>3.478991597</v>
      </c>
    </row>
    <row r="8">
      <c r="A8" s="10"/>
      <c r="B8" s="1">
        <v>45.0</v>
      </c>
      <c r="C8" s="1">
        <v>280.5</v>
      </c>
      <c r="D8" s="1">
        <f>(C8-Offset!$B$2)/(2*Offset!$C$2)</f>
        <v>4652.833333</v>
      </c>
      <c r="E8" s="1">
        <v>0.1</v>
      </c>
      <c r="F8" s="3">
        <v>8.48E-4</v>
      </c>
      <c r="G8" s="3">
        <v>2.3E-4</v>
      </c>
      <c r="H8" s="4">
        <f t="shared" si="1"/>
        <v>0.0000001981308411</v>
      </c>
      <c r="I8" s="27">
        <f>(F8-Offset!$B$5)/(2*Offset!$C$5)</f>
        <v>1.119918699</v>
      </c>
      <c r="J8" s="14">
        <f>(F8-Offset!$B$5)/(Offset!$C$5)</f>
        <v>2.239837398</v>
      </c>
      <c r="K8" s="28">
        <f t="shared" si="2"/>
        <v>3.686956522</v>
      </c>
    </row>
    <row r="9">
      <c r="A9" s="10"/>
      <c r="B9" s="10">
        <v>40.0</v>
      </c>
      <c r="C9" s="10">
        <v>280.5</v>
      </c>
      <c r="D9" s="2">
        <f>(C9-Offset!$B$2)/(2*Offset!$C$2)</f>
        <v>4652.833333</v>
      </c>
      <c r="E9" s="10">
        <v>0.1</v>
      </c>
      <c r="F9" s="11">
        <v>-1.59E-4</v>
      </c>
      <c r="G9" s="11">
        <v>0.031634</v>
      </c>
      <c r="H9" s="12">
        <f t="shared" si="1"/>
        <v>-0.00000003714953271</v>
      </c>
      <c r="I9" s="13">
        <f>(F9-Offset!$B$5)/(2*Offset!$C$5)</f>
        <v>-0.9268292683</v>
      </c>
      <c r="J9" s="14">
        <f>(F9-Offset!$B$5)/(Offset!$C$5)</f>
        <v>-1.853658537</v>
      </c>
      <c r="K9" s="7">
        <f t="shared" si="2"/>
        <v>-0.005026237592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>
      <c r="A10" s="10"/>
      <c r="B10" s="10">
        <v>65.0</v>
      </c>
      <c r="C10" s="30">
        <v>280.5</v>
      </c>
      <c r="D10" s="2">
        <f>(C10-Offset!$B$2)/(2*Offset!$C$2)</f>
        <v>4652.833333</v>
      </c>
      <c r="E10" s="30">
        <v>0.1</v>
      </c>
      <c r="F10" s="31">
        <v>-1.49E-4</v>
      </c>
      <c r="G10" s="31">
        <v>0.031635</v>
      </c>
      <c r="H10" s="12">
        <f t="shared" si="1"/>
        <v>-0.00000003481308411</v>
      </c>
      <c r="I10" s="13">
        <f>(F10-Offset!$B$5)/(2*Offset!$C$5)</f>
        <v>-0.906504065</v>
      </c>
      <c r="J10" s="14">
        <f>(F10-Offset!$B$5)/(Offset!$C$5)</f>
        <v>-1.81300813</v>
      </c>
      <c r="K10" s="7">
        <f t="shared" si="2"/>
        <v>-0.004709973131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>
      <c r="A11" s="10"/>
      <c r="B11" s="1">
        <v>70.0</v>
      </c>
      <c r="C11" s="1">
        <v>252.5</v>
      </c>
      <c r="D11" s="1">
        <f>(C11-Offset!$B$2)/(2*Offset!$C$2)</f>
        <v>4186.166667</v>
      </c>
      <c r="E11" s="1">
        <v>0.1</v>
      </c>
      <c r="F11" s="3">
        <v>7.11E-4</v>
      </c>
      <c r="G11" s="3">
        <v>2.47E-4</v>
      </c>
      <c r="H11" s="4">
        <f t="shared" si="1"/>
        <v>0.0000001661214953</v>
      </c>
      <c r="I11" s="27">
        <f>(F11-Offset!$B$5)/(2*Offset!$C$5)</f>
        <v>0.8414634146</v>
      </c>
      <c r="J11" s="14">
        <f>(F11-Offset!$B$5)/(Offset!$C$5)</f>
        <v>1.682926829</v>
      </c>
      <c r="K11" s="28">
        <f t="shared" si="2"/>
        <v>2.87854251</v>
      </c>
    </row>
    <row r="12">
      <c r="A12" s="16"/>
      <c r="B12" s="17">
        <v>75.0</v>
      </c>
      <c r="C12" s="17">
        <v>189.8</v>
      </c>
      <c r="D12" s="17">
        <f>(C12-Offset!$B$2)/(2*Offset!$C$2)</f>
        <v>3141.166667</v>
      </c>
      <c r="E12" s="17">
        <v>0.1</v>
      </c>
      <c r="F12" s="18">
        <v>5.21E-4</v>
      </c>
      <c r="G12" s="18">
        <v>1.0E-4</v>
      </c>
      <c r="H12" s="19">
        <f t="shared" si="1"/>
        <v>0.000000121728972</v>
      </c>
      <c r="I12" s="20">
        <f>(F12-Offset!$B$5)/(2*Offset!$C$5)</f>
        <v>0.4552845528</v>
      </c>
      <c r="J12" s="21">
        <f>(F12-Offset!$B$5)/(Offset!$C$5)</f>
        <v>0.9105691057</v>
      </c>
      <c r="K12" s="22">
        <f t="shared" si="2"/>
        <v>5.21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17"/>
      <c r="Z12" s="23"/>
      <c r="AA12" s="23"/>
      <c r="AB12" s="23"/>
      <c r="AC12" s="23"/>
      <c r="AD12" s="23"/>
    </row>
    <row r="13">
      <c r="A13" s="16"/>
      <c r="B13" s="17">
        <v>80.0</v>
      </c>
      <c r="C13" s="17">
        <v>134.9</v>
      </c>
      <c r="D13" s="17">
        <f>(C13-Offset!$B$2)/(2*Offset!$C$2)</f>
        <v>2226.166667</v>
      </c>
      <c r="E13" s="17">
        <v>0.1</v>
      </c>
      <c r="F13" s="18">
        <v>4.95E-4</v>
      </c>
      <c r="G13" s="18">
        <v>5.0E-5</v>
      </c>
      <c r="H13" s="19">
        <f t="shared" si="1"/>
        <v>0.0000001156542056</v>
      </c>
      <c r="I13" s="20">
        <f>(F13-Offset!$B$5)/(2*Offset!$C$5)</f>
        <v>0.4024390244</v>
      </c>
      <c r="J13" s="21">
        <f>(F13-Offset!$B$5)/(Offset!$C$5)</f>
        <v>0.8048780488</v>
      </c>
      <c r="K13" s="22">
        <f t="shared" si="2"/>
        <v>9.9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>
      <c r="A14" s="16"/>
      <c r="B14" s="17">
        <v>85.0</v>
      </c>
      <c r="C14" s="17">
        <v>122.1</v>
      </c>
      <c r="D14" s="17">
        <f>(C14-Offset!$B$2)/(2*Offset!$C$2)</f>
        <v>2012.833333</v>
      </c>
      <c r="E14" s="17">
        <v>0.1</v>
      </c>
      <c r="F14" s="18">
        <v>4.89E-4</v>
      </c>
      <c r="G14" s="18">
        <v>8.0E-5</v>
      </c>
      <c r="H14" s="19">
        <f t="shared" si="1"/>
        <v>0.0000001142523364</v>
      </c>
      <c r="I14" s="20">
        <f>(F14-Offset!$B$5)/(2*Offset!$C$5)</f>
        <v>0.3902439024</v>
      </c>
      <c r="J14" s="21">
        <f>(F14-Offset!$B$5)/(Offset!$C$5)</f>
        <v>0.7804878049</v>
      </c>
      <c r="K14" s="22">
        <f t="shared" si="2"/>
        <v>6.1125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>
      <c r="A15" s="10"/>
      <c r="B15" s="1">
        <v>90.0</v>
      </c>
      <c r="C15" s="1">
        <v>108.6</v>
      </c>
      <c r="D15" s="1">
        <f>(C15-Offset!$B$2)/(2*Offset!$C$2)</f>
        <v>1787.833333</v>
      </c>
      <c r="E15" s="1">
        <v>0.1</v>
      </c>
      <c r="F15" s="3">
        <v>4.72E-4</v>
      </c>
      <c r="G15" s="3">
        <v>1.16E-4</v>
      </c>
      <c r="H15" s="4">
        <f t="shared" si="1"/>
        <v>0.0000001102803738</v>
      </c>
      <c r="I15" s="27">
        <f>(F15-Offset!$B$5)/(2*Offset!$C$5)</f>
        <v>0.3556910569</v>
      </c>
      <c r="J15" s="14">
        <f>(F15-Offset!$B$5)/(Offset!$C$5)</f>
        <v>0.7113821138</v>
      </c>
      <c r="K15" s="28">
        <f t="shared" si="2"/>
        <v>4.068965517</v>
      </c>
    </row>
    <row r="16">
      <c r="A16" s="10"/>
      <c r="B16" s="1">
        <v>95.0</v>
      </c>
      <c r="C16" s="1">
        <v>98.2</v>
      </c>
      <c r="D16" s="1">
        <f>(C16-Offset!$B$2)/(2*Offset!$C$2)</f>
        <v>1614.5</v>
      </c>
      <c r="E16" s="1">
        <v>0.1</v>
      </c>
      <c r="F16" s="3">
        <v>4.62E-4</v>
      </c>
      <c r="G16" s="3">
        <v>1.33E-4</v>
      </c>
      <c r="H16" s="4">
        <f t="shared" si="1"/>
        <v>0.0000001079439252</v>
      </c>
      <c r="I16" s="27">
        <f>(F16-Offset!$B$5)/(2*Offset!$C$5)</f>
        <v>0.3353658537</v>
      </c>
      <c r="J16" s="14">
        <f>(F16-Offset!$B$5)/(Offset!$C$5)</f>
        <v>0.6707317073</v>
      </c>
      <c r="K16" s="28">
        <f t="shared" si="2"/>
        <v>3.473684211</v>
      </c>
    </row>
    <row r="17">
      <c r="A17" s="10"/>
      <c r="B17" s="1">
        <v>100.0</v>
      </c>
      <c r="C17" s="1">
        <v>88.2</v>
      </c>
      <c r="D17" s="1">
        <f>(C17-Offset!$B$2)/(2*Offset!$C$2)</f>
        <v>1447.833333</v>
      </c>
      <c r="E17" s="1">
        <v>0.1</v>
      </c>
      <c r="F17" s="3">
        <v>4.47E-4</v>
      </c>
      <c r="G17" s="3">
        <v>1.55E-4</v>
      </c>
      <c r="H17" s="4">
        <f t="shared" si="1"/>
        <v>0.0000001044392523</v>
      </c>
      <c r="I17" s="27">
        <f>(F17-Offset!$B$5)/(2*Offset!$C$5)</f>
        <v>0.3048780488</v>
      </c>
      <c r="J17" s="14">
        <f>(F17-Offset!$B$5)/(Offset!$C$5)</f>
        <v>0.6097560976</v>
      </c>
      <c r="K17" s="28">
        <f t="shared" si="2"/>
        <v>2.883870968</v>
      </c>
    </row>
    <row r="18">
      <c r="A18" s="10"/>
      <c r="B18" s="1">
        <v>105.0</v>
      </c>
      <c r="C18" s="1">
        <v>78.4</v>
      </c>
      <c r="D18" s="1">
        <f>(C18-Offset!$B$2)/(2*Offset!$C$2)</f>
        <v>1284.5</v>
      </c>
      <c r="E18" s="1">
        <v>0.1</v>
      </c>
      <c r="F18" s="3">
        <v>4.26E-4</v>
      </c>
      <c r="G18" s="3">
        <v>1.78E-4</v>
      </c>
      <c r="H18" s="4">
        <f t="shared" si="1"/>
        <v>0.00000009953271028</v>
      </c>
      <c r="I18" s="27">
        <f>(F18-Offset!$B$5)/(2*Offset!$C$5)</f>
        <v>0.262195122</v>
      </c>
      <c r="J18" s="14">
        <f>(F18-Offset!$B$5)/(Offset!$C$5)</f>
        <v>0.5243902439</v>
      </c>
      <c r="K18" s="28">
        <f t="shared" si="2"/>
        <v>2.393258427</v>
      </c>
    </row>
    <row r="19">
      <c r="A19" s="10"/>
      <c r="B19" s="1">
        <v>110.0</v>
      </c>
      <c r="C19" s="1">
        <v>68.8</v>
      </c>
      <c r="D19" s="1">
        <f>(C19-Offset!$B$2)/(2*Offset!$C$2)</f>
        <v>1124.5</v>
      </c>
      <c r="E19" s="1">
        <v>0.1</v>
      </c>
      <c r="F19" s="3">
        <v>4.08E-4</v>
      </c>
      <c r="G19" s="3">
        <v>1.94E-4</v>
      </c>
      <c r="H19" s="4">
        <f t="shared" si="1"/>
        <v>0.0000000953271028</v>
      </c>
      <c r="I19" s="27">
        <f>(F19-Offset!$B$5)/(2*Offset!$C$5)</f>
        <v>0.2256097561</v>
      </c>
      <c r="J19" s="14">
        <f>(F19-Offset!$B$5)/(Offset!$C$5)</f>
        <v>0.4512195122</v>
      </c>
      <c r="K19" s="28">
        <f t="shared" si="2"/>
        <v>2.103092784</v>
      </c>
    </row>
    <row r="20">
      <c r="A20" s="10"/>
      <c r="B20" s="1">
        <v>115.0</v>
      </c>
      <c r="C20" s="1">
        <v>63.2</v>
      </c>
      <c r="D20" s="1">
        <f>(C20-Offset!$B$2)/(2*Offset!$C$2)</f>
        <v>1031.166667</v>
      </c>
      <c r="E20" s="1">
        <v>0.1</v>
      </c>
      <c r="F20" s="3">
        <v>3.85E-4</v>
      </c>
      <c r="G20" s="3">
        <v>2.11E-4</v>
      </c>
      <c r="H20" s="4">
        <f t="shared" si="1"/>
        <v>0.00000008995327103</v>
      </c>
      <c r="I20" s="27">
        <f>(F20-Offset!$B$5)/(2*Offset!$C$5)</f>
        <v>0.1788617886</v>
      </c>
      <c r="J20" s="14">
        <f>(F20-Offset!$B$5)/(Offset!$C$5)</f>
        <v>0.3577235772</v>
      </c>
      <c r="K20" s="28">
        <f t="shared" si="2"/>
        <v>1.82464455</v>
      </c>
    </row>
    <row r="21">
      <c r="A21" s="10"/>
      <c r="B21" s="1">
        <v>120.0</v>
      </c>
      <c r="C21" s="1">
        <v>56.7</v>
      </c>
      <c r="D21" s="1">
        <f>(C21-Offset!$B$2)/(2*Offset!$C$2)</f>
        <v>922.8333333</v>
      </c>
      <c r="E21" s="1">
        <v>0.1</v>
      </c>
      <c r="F21" s="3">
        <v>3.91E-4</v>
      </c>
      <c r="G21" s="3">
        <v>2.07E-4</v>
      </c>
      <c r="H21" s="4">
        <f t="shared" si="1"/>
        <v>0.00000009135514019</v>
      </c>
      <c r="I21" s="27">
        <f>(F21-Offset!$B$5)/(2*Offset!$C$5)</f>
        <v>0.1910569106</v>
      </c>
      <c r="J21" s="14">
        <f>(F21-Offset!$B$5)/(Offset!$C$5)</f>
        <v>0.3821138211</v>
      </c>
      <c r="K21" s="28">
        <f t="shared" si="2"/>
        <v>1.888888889</v>
      </c>
    </row>
    <row r="22">
      <c r="A22" s="10"/>
      <c r="B22" s="1">
        <v>125.0</v>
      </c>
      <c r="C22" s="1">
        <v>51.1</v>
      </c>
      <c r="D22" s="1">
        <f>(C22-Offset!$B$2)/(2*Offset!$C$2)</f>
        <v>829.5</v>
      </c>
      <c r="E22" s="1">
        <v>0.1</v>
      </c>
      <c r="F22" s="3">
        <v>3.7E-4</v>
      </c>
      <c r="G22" s="3">
        <v>2.19E-4</v>
      </c>
      <c r="H22" s="4">
        <f t="shared" si="1"/>
        <v>0.00000008644859813</v>
      </c>
      <c r="I22" s="27">
        <f>(F22-Offset!$B$5)/(2*Offset!$C$5)</f>
        <v>0.1483739837</v>
      </c>
      <c r="J22" s="14">
        <f>(F22-Offset!$B$5)/(Offset!$C$5)</f>
        <v>0.2967479675</v>
      </c>
      <c r="K22" s="28">
        <f t="shared" si="2"/>
        <v>1.689497717</v>
      </c>
    </row>
    <row r="23">
      <c r="A23" s="10"/>
      <c r="B23" s="10">
        <v>130.0</v>
      </c>
      <c r="C23" s="10">
        <v>47.0</v>
      </c>
      <c r="D23" s="2">
        <f>(C23-Offset!$B$2)/(2*Offset!$C$2)</f>
        <v>761.1666667</v>
      </c>
      <c r="E23" s="10">
        <v>0.1</v>
      </c>
      <c r="F23" s="11">
        <v>-6.21E-4</v>
      </c>
      <c r="G23" s="11">
        <v>0.03162</v>
      </c>
      <c r="H23" s="12">
        <f t="shared" si="1"/>
        <v>-0.0000001450934579</v>
      </c>
      <c r="I23" s="13">
        <f>(F23-Offset!$B$5)/(2*Offset!$C$5)</f>
        <v>-1.865853659</v>
      </c>
      <c r="J23" s="14">
        <f>(F23-Offset!$B$5)/(Offset!$C$5)</f>
        <v>-3.731707317</v>
      </c>
      <c r="K23" s="7">
        <f t="shared" si="2"/>
        <v>-0.01963946869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>
      <c r="A24" s="10"/>
      <c r="B24" s="10">
        <v>135.0</v>
      </c>
      <c r="C24" s="10">
        <v>42.3</v>
      </c>
      <c r="D24" s="2">
        <f>(C24-Offset!$B$2)/(2*Offset!$C$2)</f>
        <v>682.8333333</v>
      </c>
      <c r="E24" s="10">
        <v>0.1</v>
      </c>
      <c r="F24" s="11">
        <v>-6.43E-4</v>
      </c>
      <c r="G24" s="11">
        <v>0.031619</v>
      </c>
      <c r="H24" s="12">
        <f t="shared" si="1"/>
        <v>-0.0000001502336449</v>
      </c>
      <c r="I24" s="13">
        <f>(F24-Offset!$B$5)/(2*Offset!$C$5)</f>
        <v>-1.910569106</v>
      </c>
      <c r="J24" s="14">
        <f>(F24-Offset!$B$5)/(Offset!$C$5)</f>
        <v>-3.821138211</v>
      </c>
      <c r="K24" s="7">
        <f t="shared" si="2"/>
        <v>-0.020335874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>
      <c r="A25" s="10"/>
      <c r="B25" s="24">
        <v>330.0</v>
      </c>
      <c r="C25" s="24">
        <v>4.16</v>
      </c>
      <c r="D25" s="1">
        <f>(C25-Offset!$B$2)/(2*Offset!$C$2)</f>
        <v>47.16666667</v>
      </c>
      <c r="E25" s="24">
        <v>0.01</v>
      </c>
      <c r="F25" s="25">
        <v>3.06E-4</v>
      </c>
      <c r="G25" s="25">
        <v>2.44E-4</v>
      </c>
      <c r="H25" s="26">
        <f t="shared" si="1"/>
        <v>0.0000000714953271</v>
      </c>
      <c r="I25" s="27">
        <f>(F25-Offset!$B$5)/(2*Offset!$C$5)</f>
        <v>0.01829268293</v>
      </c>
      <c r="J25" s="14">
        <f>(F25-Offset!$B$5)/(Offset!$C$5)</f>
        <v>0.03658536585</v>
      </c>
      <c r="K25" s="28">
        <f t="shared" si="2"/>
        <v>1.254098361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>
      <c r="A26" s="10"/>
      <c r="B26" s="10">
        <v>335.0</v>
      </c>
      <c r="C26" s="10">
        <v>7.68</v>
      </c>
      <c r="D26" s="2">
        <f>(C26-Offset!$B$2)/(2*Offset!$C$2)</f>
        <v>105.8333333</v>
      </c>
      <c r="E26" s="10">
        <v>0.01</v>
      </c>
      <c r="F26" s="11">
        <v>-6.83E-4</v>
      </c>
      <c r="G26" s="11">
        <v>0.031618</v>
      </c>
      <c r="H26" s="12">
        <f t="shared" si="1"/>
        <v>-0.0000001595794393</v>
      </c>
      <c r="I26" s="13">
        <f>(F26-Offset!$B$5)/(2*Offset!$C$5)</f>
        <v>-1.991869919</v>
      </c>
      <c r="J26" s="14">
        <f>(F26-Offset!$B$5)/(Offset!$C$5)</f>
        <v>-3.983739837</v>
      </c>
      <c r="K26" s="7">
        <f t="shared" si="2"/>
        <v>-0.02160161933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>
      <c r="A27" s="10"/>
      <c r="B27" s="10">
        <v>340.0</v>
      </c>
      <c r="C27" s="10">
        <v>82.5</v>
      </c>
      <c r="D27" s="2">
        <f>(C27-Offset!$B$2)/(2*Offset!$C$2)</f>
        <v>1352.833333</v>
      </c>
      <c r="E27" s="10">
        <v>0.1</v>
      </c>
      <c r="F27" s="11">
        <v>-5.66E-4</v>
      </c>
      <c r="G27" s="11">
        <v>0.031621</v>
      </c>
      <c r="H27" s="12">
        <f t="shared" si="1"/>
        <v>-0.0000001322429907</v>
      </c>
      <c r="I27" s="13">
        <f>(F27-Offset!$B$5)/(2*Offset!$C$5)</f>
        <v>-1.754065041</v>
      </c>
      <c r="J27" s="14">
        <f>(F27-Offset!$B$5)/(Offset!$C$5)</f>
        <v>-3.508130081</v>
      </c>
      <c r="K27" s="7">
        <f t="shared" si="2"/>
        <v>-0.01789949717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>
      <c r="A28" s="16"/>
      <c r="B28" s="32">
        <v>345.0</v>
      </c>
      <c r="C28" s="17">
        <v>174.0</v>
      </c>
      <c r="D28" s="17">
        <f>(C28-Offset!$B$2)/(2*Offset!$C$2)</f>
        <v>2877.833333</v>
      </c>
      <c r="E28" s="17">
        <v>0.1</v>
      </c>
      <c r="F28" s="18">
        <v>5.08E-4</v>
      </c>
      <c r="G28" s="18">
        <v>7.2E-5</v>
      </c>
      <c r="H28" s="19">
        <f t="shared" si="1"/>
        <v>0.0000001186915888</v>
      </c>
      <c r="I28" s="20">
        <f>(F28-Offset!$B$5)/(2*Offset!$C$5)</f>
        <v>0.4288617886</v>
      </c>
      <c r="J28" s="21">
        <f>(F28-Offset!$B$5)/(Offset!$C$5)</f>
        <v>0.8577235772</v>
      </c>
      <c r="K28" s="22">
        <f t="shared" si="2"/>
        <v>7.055555556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</row>
    <row r="29">
      <c r="A29" s="10"/>
      <c r="B29" s="10">
        <v>340.0</v>
      </c>
      <c r="C29" s="10">
        <v>78.6</v>
      </c>
      <c r="D29" s="2">
        <f>(C29-Offset!$B$2)/(2*Offset!$C$2)</f>
        <v>1287.833333</v>
      </c>
      <c r="E29" s="10">
        <v>0.1</v>
      </c>
      <c r="F29" s="11">
        <v>-5.74E-4</v>
      </c>
      <c r="G29" s="11">
        <v>0.031621</v>
      </c>
      <c r="H29" s="12">
        <f t="shared" si="1"/>
        <v>-0.0000001341121495</v>
      </c>
      <c r="I29" s="13">
        <f>(F29-Offset!$B$5)/(2*Offset!$C$5)</f>
        <v>-1.770325203</v>
      </c>
      <c r="J29" s="14">
        <f>(F29-Offset!$B$5)/(Offset!$C$5)</f>
        <v>-3.540650407</v>
      </c>
      <c r="K29" s="7">
        <f t="shared" si="2"/>
        <v>-0.0181524936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>
      <c r="A30" s="10"/>
      <c r="B30" s="1">
        <v>347.0</v>
      </c>
      <c r="C30" s="1">
        <v>241.9</v>
      </c>
      <c r="D30" s="1">
        <f>(C30-Offset!$B$2)/(2*Offset!$C$2)</f>
        <v>4009.5</v>
      </c>
      <c r="E30" s="1">
        <v>0.1</v>
      </c>
      <c r="F30" s="3">
        <v>6.73E-4</v>
      </c>
      <c r="G30" s="3">
        <v>2.38E-4</v>
      </c>
      <c r="H30" s="4">
        <f t="shared" si="1"/>
        <v>0.0000001572429907</v>
      </c>
      <c r="I30" s="27">
        <f>(F30-Offset!$B$5)/(2*Offset!$C$5)</f>
        <v>0.7642276423</v>
      </c>
      <c r="J30" s="14">
        <f>(F30-Offset!$B$5)/(Offset!$C$5)</f>
        <v>1.528455285</v>
      </c>
      <c r="K30" s="28">
        <f t="shared" si="2"/>
        <v>2.827731092</v>
      </c>
    </row>
    <row r="31">
      <c r="A31" s="10"/>
      <c r="B31" s="1">
        <v>350.0</v>
      </c>
      <c r="C31" s="1">
        <v>276.7</v>
      </c>
      <c r="D31" s="1">
        <f>(C31-Offset!$B$2)/(2*Offset!$C$2)</f>
        <v>4589.5</v>
      </c>
      <c r="E31" s="1">
        <v>0.1</v>
      </c>
      <c r="F31" s="3">
        <v>8.34E-4</v>
      </c>
      <c r="G31" s="3">
        <v>2.36E-4</v>
      </c>
      <c r="H31" s="4">
        <f t="shared" si="1"/>
        <v>0.0000001948598131</v>
      </c>
      <c r="I31" s="27">
        <f>(F31-Offset!$B$5)/(2*Offset!$C$5)</f>
        <v>1.091463415</v>
      </c>
      <c r="J31" s="14">
        <f>(F31-Offset!$B$5)/(Offset!$C$5)</f>
        <v>2.182926829</v>
      </c>
      <c r="K31" s="28">
        <f t="shared" si="2"/>
        <v>3.533898305</v>
      </c>
    </row>
    <row r="32">
      <c r="A32" s="10"/>
      <c r="B32" s="1">
        <v>353.0</v>
      </c>
      <c r="C32" s="1">
        <v>277.7</v>
      </c>
      <c r="D32" s="1">
        <f>(C32-Offset!$B$2)/(2*Offset!$C$2)</f>
        <v>4606.166667</v>
      </c>
      <c r="E32" s="1">
        <v>0.1</v>
      </c>
      <c r="F32" s="3">
        <v>8.3E-4</v>
      </c>
      <c r="G32" s="3">
        <v>2.37E-4</v>
      </c>
      <c r="H32" s="4">
        <f t="shared" si="1"/>
        <v>0.0000001939252336</v>
      </c>
      <c r="I32" s="27">
        <f>(F32-Offset!$B$5)/(2*Offset!$C$5)</f>
        <v>1.083333333</v>
      </c>
      <c r="J32" s="14">
        <f>(F32-Offset!$B$5)/(Offset!$C$5)</f>
        <v>2.166666667</v>
      </c>
      <c r="K32" s="28">
        <f t="shared" si="2"/>
        <v>3.502109705</v>
      </c>
    </row>
    <row r="33">
      <c r="A33" s="10"/>
      <c r="B33" s="1">
        <v>355.0</v>
      </c>
      <c r="C33" s="1">
        <v>278.0</v>
      </c>
      <c r="D33" s="1">
        <f>(C33-Offset!$B$2)/(2*Offset!$C$2)</f>
        <v>4611.166667</v>
      </c>
      <c r="E33" s="1">
        <v>0.1</v>
      </c>
      <c r="F33" s="3">
        <v>8.35E-4</v>
      </c>
      <c r="G33" s="3">
        <v>2.35E-4</v>
      </c>
      <c r="H33" s="4">
        <f t="shared" si="1"/>
        <v>0.0000001950934579</v>
      </c>
      <c r="I33" s="27">
        <f>(F33-Offset!$B$5)/(2*Offset!$C$5)</f>
        <v>1.093495935</v>
      </c>
      <c r="J33" s="14">
        <f>(F33-Offset!$B$5)/(Offset!$C$5)</f>
        <v>2.18699187</v>
      </c>
      <c r="K33" s="28">
        <f t="shared" si="2"/>
        <v>3.553191489</v>
      </c>
    </row>
    <row r="34">
      <c r="A34" s="10"/>
      <c r="B34" s="1">
        <v>0.0</v>
      </c>
      <c r="C34" s="1">
        <v>278.5</v>
      </c>
      <c r="D34" s="1">
        <f>(C34-Offset!$B$2)/(2*Offset!$C$2)</f>
        <v>4619.5</v>
      </c>
      <c r="E34" s="1">
        <v>0.1</v>
      </c>
      <c r="F34" s="3">
        <v>8.49E-4</v>
      </c>
      <c r="G34" s="3">
        <v>2.3E-4</v>
      </c>
      <c r="H34" s="4">
        <f t="shared" si="1"/>
        <v>0.000000198364486</v>
      </c>
      <c r="I34" s="27">
        <f>(F34-Offset!$B$5)/(2*Offset!$C$5)</f>
        <v>1.12195122</v>
      </c>
      <c r="J34" s="14">
        <f>(F34-Offset!$B$5)/(Offset!$C$5)</f>
        <v>2.243902439</v>
      </c>
      <c r="K34" s="28">
        <f t="shared" si="2"/>
        <v>3.691304348</v>
      </c>
    </row>
    <row r="35">
      <c r="A35" s="10"/>
      <c r="B35" s="1">
        <v>10.0</v>
      </c>
      <c r="C35" s="1">
        <v>278.7</v>
      </c>
      <c r="D35" s="1">
        <f>(C35-Offset!$B$2)/(2*Offset!$C$2)</f>
        <v>4622.833333</v>
      </c>
      <c r="E35" s="1">
        <v>0.1</v>
      </c>
      <c r="F35" s="3">
        <v>8.28E-4</v>
      </c>
      <c r="G35" s="3">
        <v>2.38E-4</v>
      </c>
      <c r="H35" s="4">
        <f t="shared" si="1"/>
        <v>0.0000001934579439</v>
      </c>
      <c r="I35" s="27">
        <f>(F35-Offset!$B$5)/(2*Offset!$C$5)</f>
        <v>1.079268293</v>
      </c>
      <c r="J35" s="14">
        <f>(F35-Offset!$B$5)/(Offset!$C$5)</f>
        <v>2.158536585</v>
      </c>
      <c r="K35" s="28">
        <f t="shared" si="2"/>
        <v>3.478991597</v>
      </c>
    </row>
    <row r="36">
      <c r="A36" s="10"/>
      <c r="B36" s="1">
        <v>20.0</v>
      </c>
      <c r="C36" s="1">
        <v>279.2</v>
      </c>
      <c r="D36" s="1">
        <f>(C36-Offset!$B$2)/(2*Offset!$C$2)</f>
        <v>4631.166667</v>
      </c>
      <c r="E36" s="1">
        <v>0.1</v>
      </c>
      <c r="F36" s="3">
        <v>8.25E-4</v>
      </c>
      <c r="G36" s="3">
        <v>2.39E-4</v>
      </c>
      <c r="H36" s="4">
        <f t="shared" si="1"/>
        <v>0.0000001927570093</v>
      </c>
      <c r="I36" s="27">
        <f>(F36-Offset!$B$5)/(2*Offset!$C$5)</f>
        <v>1.073170732</v>
      </c>
      <c r="J36" s="14">
        <f>(F36-Offset!$B$5)/(Offset!$C$5)</f>
        <v>2.146341463</v>
      </c>
      <c r="K36" s="28">
        <f t="shared" si="2"/>
        <v>3.451882845</v>
      </c>
    </row>
    <row r="37">
      <c r="A37" s="10"/>
      <c r="B37" s="1">
        <v>30.0</v>
      </c>
      <c r="C37" s="1">
        <v>279.2</v>
      </c>
      <c r="D37" s="1">
        <f>(C37-Offset!$B$2)/(2*Offset!$C$2)</f>
        <v>4631.166667</v>
      </c>
      <c r="E37" s="1">
        <v>0.1</v>
      </c>
      <c r="F37" s="3">
        <v>8.39E-4</v>
      </c>
      <c r="G37" s="3">
        <v>2.34E-4</v>
      </c>
      <c r="H37" s="4">
        <f t="shared" si="1"/>
        <v>0.0000001960280374</v>
      </c>
      <c r="I37" s="27">
        <f>(F37-Offset!$B$5)/(2*Offset!$C$5)</f>
        <v>1.101626016</v>
      </c>
      <c r="J37" s="14">
        <f>(F37-Offset!$B$5)/(Offset!$C$5)</f>
        <v>2.203252033</v>
      </c>
      <c r="K37" s="28">
        <f t="shared" si="2"/>
        <v>3.585470085</v>
      </c>
    </row>
    <row r="38">
      <c r="A38" s="10"/>
      <c r="B38" s="1">
        <v>45.0</v>
      </c>
      <c r="C38" s="1">
        <v>279.2</v>
      </c>
      <c r="D38" s="1">
        <f>(C38-Offset!$B$2)/(2*Offset!$C$2)</f>
        <v>4631.166667</v>
      </c>
      <c r="E38" s="1">
        <v>0.1</v>
      </c>
      <c r="F38" s="3">
        <v>8.36E-4</v>
      </c>
      <c r="G38" s="3">
        <v>2.35E-4</v>
      </c>
      <c r="H38" s="4">
        <f t="shared" si="1"/>
        <v>0.0000001953271028</v>
      </c>
      <c r="I38" s="27">
        <f>(F38-Offset!$B$5)/(2*Offset!$C$5)</f>
        <v>1.095528455</v>
      </c>
      <c r="J38" s="14">
        <f>(F38-Offset!$B$5)/(Offset!$C$5)</f>
        <v>2.191056911</v>
      </c>
      <c r="K38" s="28">
        <f t="shared" si="2"/>
        <v>3.557446809</v>
      </c>
    </row>
    <row r="39">
      <c r="A39" s="10"/>
      <c r="B39" s="1">
        <v>60.0</v>
      </c>
      <c r="C39" s="1">
        <v>279.6</v>
      </c>
      <c r="D39" s="1">
        <f>(C39-Offset!$B$2)/(2*Offset!$C$2)</f>
        <v>4637.833333</v>
      </c>
      <c r="E39" s="1">
        <v>0.1</v>
      </c>
      <c r="F39" s="3">
        <v>8.39E-4</v>
      </c>
      <c r="G39" s="3">
        <v>2.34E-4</v>
      </c>
      <c r="H39" s="4">
        <f t="shared" si="1"/>
        <v>0.0000001960280374</v>
      </c>
      <c r="I39" s="27">
        <f>(F39-Offset!$B$5)/(2*Offset!$C$5)</f>
        <v>1.101626016</v>
      </c>
      <c r="J39" s="14">
        <f>(F39-Offset!$B$5)/(Offset!$C$5)</f>
        <v>2.203252033</v>
      </c>
      <c r="K39" s="28">
        <f t="shared" si="2"/>
        <v>3.585470085</v>
      </c>
    </row>
    <row r="40">
      <c r="A40" s="10"/>
      <c r="B40" s="1">
        <v>65.0</v>
      </c>
      <c r="C40" s="1">
        <v>274.9</v>
      </c>
      <c r="D40" s="1">
        <f>(C40-Offset!$B$2)/(2*Offset!$C$2)</f>
        <v>4559.5</v>
      </c>
      <c r="E40" s="1">
        <v>0.1</v>
      </c>
      <c r="F40" s="3">
        <v>7.95E-4</v>
      </c>
      <c r="G40" s="3">
        <v>2.46E-4</v>
      </c>
      <c r="H40" s="4">
        <f t="shared" si="1"/>
        <v>0.0000001857476636</v>
      </c>
      <c r="I40" s="27">
        <f>(F40-Offset!$B$5)/(2*Offset!$C$5)</f>
        <v>1.012195122</v>
      </c>
      <c r="J40" s="14">
        <f>(F40-Offset!$B$5)/(Offset!$C$5)</f>
        <v>2.024390244</v>
      </c>
      <c r="K40" s="28">
        <f t="shared" si="2"/>
        <v>3.231707317</v>
      </c>
    </row>
    <row r="41">
      <c r="A41" s="10"/>
      <c r="B41" s="1">
        <v>70.0</v>
      </c>
      <c r="C41" s="1">
        <v>274.4</v>
      </c>
      <c r="D41" s="1">
        <f>(C41-Offset!$B$2)/(2*Offset!$C$2)</f>
        <v>4551.166667</v>
      </c>
      <c r="E41" s="1">
        <v>0.1</v>
      </c>
      <c r="F41" s="3">
        <v>6.81E-4</v>
      </c>
      <c r="G41" s="3">
        <v>2.4E-4</v>
      </c>
      <c r="H41" s="4">
        <f t="shared" si="1"/>
        <v>0.0000001591121495</v>
      </c>
      <c r="I41" s="27">
        <f>(F41-Offset!$B$5)/(2*Offset!$C$5)</f>
        <v>0.7804878049</v>
      </c>
      <c r="J41" s="14">
        <f>(F41-Offset!$B$5)/(Offset!$C$5)</f>
        <v>1.56097561</v>
      </c>
      <c r="K41" s="28">
        <f t="shared" si="2"/>
        <v>2.8375</v>
      </c>
    </row>
    <row r="42">
      <c r="A42" s="10"/>
      <c r="B42" s="1">
        <v>73.0</v>
      </c>
      <c r="C42" s="1">
        <v>225.5</v>
      </c>
      <c r="D42" s="1">
        <f>(C42-Offset!$B$2)/(2*Offset!$C$2)</f>
        <v>3736.166667</v>
      </c>
      <c r="E42" s="1">
        <v>0.1</v>
      </c>
      <c r="F42" s="3">
        <v>5.96E-4</v>
      </c>
      <c r="G42" s="3">
        <v>1.97E-4</v>
      </c>
      <c r="H42" s="4">
        <f t="shared" si="1"/>
        <v>0.0000001392523364</v>
      </c>
      <c r="I42" s="27">
        <f>(F42-Offset!$B$5)/(2*Offset!$C$5)</f>
        <v>0.6077235772</v>
      </c>
      <c r="J42" s="14">
        <f>(F42-Offset!$B$5)/(Offset!$C$5)</f>
        <v>1.215447154</v>
      </c>
      <c r="K42" s="28">
        <f t="shared" si="2"/>
        <v>3.025380711</v>
      </c>
    </row>
    <row r="43">
      <c r="A43" s="10"/>
      <c r="B43" s="1">
        <v>75.0</v>
      </c>
      <c r="C43" s="1">
        <v>205.8</v>
      </c>
      <c r="D43" s="1">
        <f>(C43-Offset!$B$2)/(2*Offset!$C$2)</f>
        <v>3407.833333</v>
      </c>
      <c r="E43" s="1">
        <v>0.1</v>
      </c>
      <c r="F43" s="3">
        <v>5.51E-4</v>
      </c>
      <c r="G43" s="3">
        <v>1.52E-4</v>
      </c>
      <c r="H43" s="4">
        <f t="shared" si="1"/>
        <v>0.0000001287383178</v>
      </c>
      <c r="I43" s="27">
        <f>(F43-Offset!$B$5)/(2*Offset!$C$5)</f>
        <v>0.5162601626</v>
      </c>
      <c r="J43" s="14">
        <f>(F43-Offset!$B$5)/(Offset!$C$5)</f>
        <v>1.032520325</v>
      </c>
      <c r="K43" s="28">
        <f t="shared" si="2"/>
        <v>3.625</v>
      </c>
    </row>
    <row r="44">
      <c r="A44" s="16"/>
      <c r="B44" s="17">
        <v>77.0</v>
      </c>
      <c r="C44" s="17">
        <v>182.0</v>
      </c>
      <c r="D44" s="17">
        <f>(C44-Offset!$B$2)/(2*Offset!$C$2)</f>
        <v>3011.166667</v>
      </c>
      <c r="E44" s="17">
        <v>0.1</v>
      </c>
      <c r="F44" s="18">
        <v>5.1E-4</v>
      </c>
      <c r="G44" s="18">
        <v>8.3E-5</v>
      </c>
      <c r="H44" s="19">
        <f t="shared" si="1"/>
        <v>0.0000001191588785</v>
      </c>
      <c r="I44" s="20">
        <f>(F44-Offset!$B$5)/(2*Offset!$C$5)</f>
        <v>0.4329268293</v>
      </c>
      <c r="J44" s="21">
        <f>(F44-Offset!$B$5)/(Offset!$C$5)</f>
        <v>0.8658536585</v>
      </c>
      <c r="K44" s="22">
        <f t="shared" si="2"/>
        <v>6.144578313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>
      <c r="A45" s="16"/>
      <c r="B45" s="17">
        <v>80.0</v>
      </c>
      <c r="C45" s="17">
        <v>140.8</v>
      </c>
      <c r="D45" s="17">
        <f>(C45-Offset!$B$2)/(2*Offset!$C$2)</f>
        <v>2324.5</v>
      </c>
      <c r="E45" s="17">
        <v>0.1</v>
      </c>
      <c r="F45" s="18">
        <v>4.99E-4</v>
      </c>
      <c r="G45" s="18">
        <v>2.7E-5</v>
      </c>
      <c r="H45" s="19">
        <f t="shared" si="1"/>
        <v>0.000000116588785</v>
      </c>
      <c r="I45" s="20">
        <f>(F45-Offset!$B$5)/(2*Offset!$C$5)</f>
        <v>0.4105691057</v>
      </c>
      <c r="J45" s="21">
        <f>(F45-Offset!$B$5)/(Offset!$C$5)</f>
        <v>0.8211382114</v>
      </c>
      <c r="K45" s="22">
        <f t="shared" si="2"/>
        <v>18.48148148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>
      <c r="A46" s="16"/>
      <c r="B46" s="17">
        <v>79.0</v>
      </c>
      <c r="C46" s="17">
        <v>157.1</v>
      </c>
      <c r="D46" s="17">
        <f>(C46-Offset!$B$2)/(2*Offset!$C$2)</f>
        <v>2596.166667</v>
      </c>
      <c r="E46" s="17">
        <v>0.1</v>
      </c>
      <c r="F46" s="18">
        <v>5.03E-4</v>
      </c>
      <c r="G46" s="18">
        <v>4.5E-5</v>
      </c>
      <c r="H46" s="19">
        <f t="shared" si="1"/>
        <v>0.0000001175233645</v>
      </c>
      <c r="I46" s="20">
        <f>(F46-Offset!$B$5)/(2*Offset!$C$5)</f>
        <v>0.418699187</v>
      </c>
      <c r="J46" s="21">
        <f>(F46-Offset!$B$5)/(Offset!$C$5)</f>
        <v>0.837398374</v>
      </c>
      <c r="K46" s="22">
        <f t="shared" si="2"/>
        <v>11.17777778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>
      <c r="A47" s="16"/>
      <c r="B47" s="17">
        <v>78.0</v>
      </c>
      <c r="C47" s="17">
        <v>149.4</v>
      </c>
      <c r="D47" s="17">
        <f>(C47-Offset!$B$2)/(2*Offset!$C$2)</f>
        <v>2467.833333</v>
      </c>
      <c r="E47" s="17">
        <v>0.1</v>
      </c>
      <c r="F47" s="18">
        <v>5.0E-4</v>
      </c>
      <c r="G47" s="18">
        <v>3.5E-5</v>
      </c>
      <c r="H47" s="19">
        <f t="shared" si="1"/>
        <v>0.0000001168224299</v>
      </c>
      <c r="I47" s="20">
        <f>(F47-Offset!$B$5)/(2*Offset!$C$5)</f>
        <v>0.412601626</v>
      </c>
      <c r="J47" s="21">
        <f>(F47-Offset!$B$5)/(Offset!$C$5)</f>
        <v>0.825203252</v>
      </c>
      <c r="K47" s="22">
        <f t="shared" si="2"/>
        <v>14.28571429</v>
      </c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>
      <c r="A48" s="16"/>
      <c r="B48" s="17">
        <v>76.0</v>
      </c>
      <c r="C48" s="17">
        <v>162.5</v>
      </c>
      <c r="D48" s="17">
        <f>(C48-Offset!$B$2)/(2*Offset!$C$2)</f>
        <v>2686.166667</v>
      </c>
      <c r="E48" s="17">
        <v>0.1</v>
      </c>
      <c r="F48" s="18">
        <v>5.03E-4</v>
      </c>
      <c r="G48" s="18">
        <v>4.7E-5</v>
      </c>
      <c r="H48" s="19">
        <f t="shared" si="1"/>
        <v>0.0000001175233645</v>
      </c>
      <c r="I48" s="20">
        <f>(F48-Offset!$B$5)/(2*Offset!$C$5)</f>
        <v>0.418699187</v>
      </c>
      <c r="J48" s="21">
        <f>(F48-Offset!$B$5)/(Offset!$C$5)</f>
        <v>0.837398374</v>
      </c>
      <c r="K48" s="22">
        <f t="shared" si="2"/>
        <v>10.70212766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>
      <c r="A49" s="10"/>
      <c r="B49" s="1">
        <v>68.0</v>
      </c>
      <c r="C49" s="1">
        <v>269.0</v>
      </c>
      <c r="D49" s="1">
        <f>(C49-Offset!$B$2)/(2*Offset!$C$2)</f>
        <v>4461.166667</v>
      </c>
      <c r="E49" s="1">
        <v>0.1</v>
      </c>
      <c r="F49" s="3">
        <v>7.94E-4</v>
      </c>
      <c r="G49" s="3">
        <v>2.47E-4</v>
      </c>
      <c r="H49" s="4">
        <f t="shared" si="1"/>
        <v>0.0000001855140187</v>
      </c>
      <c r="I49" s="27">
        <f>(F49-Offset!$B$5)/(2*Offset!$C$5)</f>
        <v>1.010162602</v>
      </c>
      <c r="J49" s="14">
        <f>(F49-Offset!$B$5)/(Offset!$C$5)</f>
        <v>2.020325203</v>
      </c>
      <c r="K49" s="28">
        <f t="shared" si="2"/>
        <v>3.214574899</v>
      </c>
    </row>
    <row r="50">
      <c r="A50" s="10"/>
      <c r="B50" s="1">
        <v>67.5</v>
      </c>
      <c r="C50" s="1">
        <v>257.3</v>
      </c>
      <c r="D50" s="1">
        <f>(C50-Offset!$B$2)/(2*Offset!$C$2)</f>
        <v>4266.166667</v>
      </c>
      <c r="E50" s="1">
        <v>0.1</v>
      </c>
      <c r="F50" s="3">
        <v>7.28E-4</v>
      </c>
      <c r="G50" s="3">
        <v>2.49E-4</v>
      </c>
      <c r="H50" s="4">
        <f t="shared" si="1"/>
        <v>0.0000001700934579</v>
      </c>
      <c r="I50" s="27">
        <f>(F50-Offset!$B$5)/(2*Offset!$C$5)</f>
        <v>0.8760162602</v>
      </c>
      <c r="J50" s="14">
        <f>(F50-Offset!$B$5)/(Offset!$C$5)</f>
        <v>1.75203252</v>
      </c>
      <c r="K50" s="28">
        <f t="shared" si="2"/>
        <v>2.923694779</v>
      </c>
    </row>
    <row r="51">
      <c r="A51" s="10"/>
      <c r="B51" s="1">
        <v>128.0</v>
      </c>
      <c r="C51" s="1">
        <v>48.0</v>
      </c>
      <c r="D51" s="1">
        <f>(C51-Offset!$B$2)/(2*Offset!$C$2)</f>
        <v>777.8333333</v>
      </c>
      <c r="E51" s="1">
        <v>0.1</v>
      </c>
      <c r="F51" s="3">
        <v>3.69E-4</v>
      </c>
      <c r="G51" s="3">
        <v>2.2E-4</v>
      </c>
      <c r="H51" s="4">
        <f t="shared" si="1"/>
        <v>0.00000008621495327</v>
      </c>
      <c r="I51" s="27">
        <f>(F51-Offset!$B$5)/(2*Offset!$C$5)</f>
        <v>0.1463414634</v>
      </c>
      <c r="J51" s="14">
        <f>(F51-Offset!$B$5)/(Offset!$C$5)</f>
        <v>0.2926829268</v>
      </c>
      <c r="K51" s="28">
        <f t="shared" si="2"/>
        <v>1.677272727</v>
      </c>
    </row>
    <row r="52">
      <c r="A52" s="10"/>
      <c r="B52" s="1">
        <v>178.0</v>
      </c>
      <c r="C52" s="1">
        <v>20.04</v>
      </c>
      <c r="D52" s="1">
        <f>(C52-Offset!$B$2)/(2*Offset!$C$2)</f>
        <v>311.8333333</v>
      </c>
      <c r="E52" s="1">
        <v>0.01</v>
      </c>
      <c r="F52" s="3">
        <v>3.43E-4</v>
      </c>
      <c r="G52" s="3">
        <v>2.32E-4</v>
      </c>
      <c r="H52" s="4">
        <f t="shared" si="1"/>
        <v>0.00000008014018692</v>
      </c>
      <c r="I52" s="27">
        <f>(F52-Offset!$B$5)/(2*Offset!$C$5)</f>
        <v>0.09349593496</v>
      </c>
      <c r="J52" s="14">
        <f>(F52-Offset!$B$5)/(Offset!$C$5)</f>
        <v>0.1869918699</v>
      </c>
      <c r="K52" s="28">
        <f t="shared" si="2"/>
        <v>1.478448276</v>
      </c>
    </row>
    <row r="53">
      <c r="A53" s="10"/>
      <c r="B53" s="1">
        <v>235.0</v>
      </c>
      <c r="C53" s="1">
        <v>9.97</v>
      </c>
      <c r="D53" s="1">
        <f>(C53-Offset!$B$2)/(2*Offset!$C$2)</f>
        <v>144</v>
      </c>
      <c r="E53" s="1">
        <v>0.01</v>
      </c>
      <c r="F53" s="3">
        <v>3.08E-4</v>
      </c>
      <c r="G53" s="3">
        <v>2.43E-4</v>
      </c>
      <c r="H53" s="4">
        <f t="shared" si="1"/>
        <v>0.00000007196261682</v>
      </c>
      <c r="I53" s="27">
        <f>(F53-Offset!$B$5)/(2*Offset!$C$5)</f>
        <v>0.02235772358</v>
      </c>
      <c r="J53" s="14">
        <f>(F53-Offset!$B$5)/(Offset!$C$5)</f>
        <v>0.04471544715</v>
      </c>
      <c r="K53" s="28">
        <f t="shared" si="2"/>
        <v>1.267489712</v>
      </c>
    </row>
    <row r="54">
      <c r="A54" s="10"/>
      <c r="B54" s="1">
        <v>145.0</v>
      </c>
      <c r="C54" s="1">
        <v>35.51</v>
      </c>
      <c r="D54" s="1">
        <f>(C54-Offset!$B$2)/(2*Offset!$C$2)</f>
        <v>569.6666667</v>
      </c>
      <c r="E54" s="1">
        <v>0.03</v>
      </c>
      <c r="F54" s="3">
        <v>3.41E-4</v>
      </c>
      <c r="G54" s="3">
        <v>2.33E-4</v>
      </c>
      <c r="H54" s="4">
        <f t="shared" si="1"/>
        <v>0.0000000796728972</v>
      </c>
      <c r="I54" s="27">
        <f>(F54-Offset!$B$5)/(2*Offset!$C$5)</f>
        <v>0.08943089431</v>
      </c>
      <c r="J54" s="14">
        <f>(F54-Offset!$B$5)/(Offset!$C$5)</f>
        <v>0.1788617886</v>
      </c>
      <c r="K54" s="28">
        <f t="shared" si="2"/>
        <v>1.463519313</v>
      </c>
    </row>
    <row r="55">
      <c r="H55" s="4"/>
    </row>
    <row r="56">
      <c r="H56" s="4"/>
    </row>
    <row r="57">
      <c r="H57" s="4"/>
    </row>
    <row r="58">
      <c r="H58" s="4"/>
    </row>
    <row r="59">
      <c r="H59" s="4"/>
    </row>
    <row r="60">
      <c r="H60" s="4"/>
    </row>
    <row r="61">
      <c r="H61" s="4"/>
    </row>
    <row r="62">
      <c r="H62" s="4"/>
    </row>
    <row r="63">
      <c r="H63" s="4"/>
    </row>
    <row r="64">
      <c r="H64" s="4"/>
    </row>
    <row r="65">
      <c r="H65" s="4"/>
    </row>
    <row r="66">
      <c r="H66" s="4"/>
    </row>
    <row r="67">
      <c r="H67" s="4"/>
    </row>
    <row r="68">
      <c r="A68" s="1"/>
      <c r="B68" s="1" t="s">
        <v>47</v>
      </c>
      <c r="H68" s="4"/>
    </row>
    <row r="69">
      <c r="A69" s="1"/>
      <c r="B69" s="1" t="s">
        <v>48</v>
      </c>
      <c r="H69" s="4"/>
    </row>
    <row r="70">
      <c r="H70" s="4"/>
    </row>
    <row r="71">
      <c r="H71" s="4"/>
    </row>
    <row r="72">
      <c r="H72" s="4"/>
    </row>
    <row r="73">
      <c r="H73" s="4"/>
    </row>
    <row r="74">
      <c r="H74" s="4"/>
    </row>
    <row r="75">
      <c r="H75" s="4"/>
    </row>
    <row r="76">
      <c r="H76" s="4"/>
    </row>
    <row r="77">
      <c r="H77" s="4"/>
    </row>
    <row r="78">
      <c r="H78" s="4"/>
    </row>
    <row r="79">
      <c r="H79" s="4"/>
    </row>
    <row r="80">
      <c r="H80" s="4"/>
    </row>
    <row r="81">
      <c r="H81" s="4"/>
    </row>
    <row r="82">
      <c r="H82" s="4"/>
    </row>
    <row r="83">
      <c r="H83" s="4"/>
    </row>
    <row r="84">
      <c r="H84" s="4"/>
    </row>
    <row r="85">
      <c r="H85" s="4"/>
    </row>
    <row r="86">
      <c r="H86" s="4"/>
    </row>
    <row r="87">
      <c r="H87" s="4"/>
    </row>
    <row r="88">
      <c r="H88" s="4"/>
    </row>
    <row r="89">
      <c r="H89" s="4"/>
    </row>
    <row r="90">
      <c r="H90" s="4"/>
    </row>
    <row r="91">
      <c r="H91" s="4"/>
    </row>
    <row r="92">
      <c r="H92" s="4"/>
    </row>
    <row r="93">
      <c r="H93" s="4"/>
    </row>
    <row r="94">
      <c r="H94" s="4"/>
    </row>
    <row r="95">
      <c r="H95" s="4"/>
    </row>
    <row r="96">
      <c r="H96" s="4"/>
    </row>
    <row r="97">
      <c r="H97" s="4"/>
    </row>
    <row r="98">
      <c r="H98" s="4"/>
    </row>
    <row r="99">
      <c r="H99" s="4"/>
    </row>
    <row r="100">
      <c r="H100" s="4"/>
    </row>
    <row r="101">
      <c r="H101" s="4"/>
    </row>
    <row r="102">
      <c r="H102" s="4"/>
    </row>
    <row r="103">
      <c r="H103" s="4"/>
    </row>
    <row r="104">
      <c r="H104" s="4"/>
    </row>
    <row r="105">
      <c r="H105" s="4"/>
    </row>
    <row r="106">
      <c r="H106" s="4"/>
    </row>
    <row r="107">
      <c r="H107" s="4"/>
    </row>
    <row r="108">
      <c r="H108" s="4"/>
    </row>
    <row r="109">
      <c r="H109" s="4"/>
    </row>
    <row r="110">
      <c r="H110" s="4"/>
    </row>
    <row r="111">
      <c r="H111" s="4"/>
    </row>
    <row r="112">
      <c r="H112" s="4"/>
    </row>
    <row r="113">
      <c r="H113" s="4"/>
    </row>
    <row r="114">
      <c r="H114" s="4"/>
    </row>
    <row r="115">
      <c r="H115" s="4"/>
    </row>
    <row r="116">
      <c r="H116" s="4"/>
    </row>
    <row r="117">
      <c r="H117" s="4"/>
    </row>
    <row r="118">
      <c r="H118" s="4"/>
    </row>
    <row r="119">
      <c r="H119" s="4"/>
    </row>
    <row r="120">
      <c r="H120" s="4"/>
    </row>
    <row r="121">
      <c r="H121" s="4"/>
    </row>
    <row r="122">
      <c r="H122" s="4"/>
    </row>
    <row r="123">
      <c r="H123" s="4"/>
    </row>
    <row r="124">
      <c r="H124" s="4"/>
    </row>
    <row r="125">
      <c r="H125" s="4"/>
    </row>
    <row r="126">
      <c r="H126" s="4"/>
    </row>
    <row r="127">
      <c r="H127" s="4"/>
    </row>
    <row r="128">
      <c r="H128" s="4"/>
    </row>
    <row r="129">
      <c r="H129" s="4"/>
    </row>
    <row r="130">
      <c r="H130" s="4"/>
    </row>
    <row r="131">
      <c r="H131" s="4"/>
    </row>
    <row r="132">
      <c r="H132" s="4"/>
    </row>
    <row r="133">
      <c r="H133" s="4"/>
    </row>
    <row r="134">
      <c r="H134" s="4"/>
    </row>
    <row r="135">
      <c r="H135" s="4"/>
    </row>
    <row r="136">
      <c r="H136" s="4"/>
    </row>
    <row r="137">
      <c r="H137" s="4"/>
    </row>
    <row r="138">
      <c r="H138" s="4"/>
    </row>
    <row r="139">
      <c r="H139" s="4"/>
    </row>
    <row r="140">
      <c r="H140" s="4"/>
    </row>
    <row r="141">
      <c r="H141" s="4"/>
    </row>
    <row r="142">
      <c r="H142" s="4"/>
    </row>
    <row r="143">
      <c r="H143" s="4"/>
    </row>
    <row r="144">
      <c r="H144" s="4"/>
    </row>
    <row r="145">
      <c r="H145" s="4"/>
    </row>
    <row r="146">
      <c r="H146" s="4"/>
    </row>
    <row r="147">
      <c r="H147" s="4"/>
    </row>
    <row r="148">
      <c r="H148" s="4"/>
    </row>
    <row r="149">
      <c r="H149" s="4"/>
    </row>
    <row r="150">
      <c r="H150" s="4"/>
    </row>
    <row r="151">
      <c r="H151" s="4"/>
    </row>
    <row r="152">
      <c r="H152" s="4"/>
    </row>
    <row r="153">
      <c r="H153" s="4"/>
    </row>
    <row r="154">
      <c r="H154" s="4"/>
    </row>
    <row r="155">
      <c r="H155" s="4"/>
    </row>
    <row r="156">
      <c r="H156" s="4"/>
    </row>
    <row r="157">
      <c r="H157" s="4"/>
    </row>
    <row r="158">
      <c r="H158" s="4"/>
    </row>
    <row r="159">
      <c r="H159" s="4"/>
    </row>
    <row r="160">
      <c r="H160" s="4"/>
    </row>
    <row r="161">
      <c r="H161" s="4"/>
    </row>
    <row r="162">
      <c r="H162" s="4"/>
    </row>
    <row r="163">
      <c r="H163" s="4"/>
    </row>
    <row r="164">
      <c r="H164" s="4"/>
    </row>
    <row r="165">
      <c r="H165" s="4"/>
    </row>
    <row r="166">
      <c r="H166" s="4"/>
    </row>
    <row r="167">
      <c r="H167" s="4"/>
    </row>
    <row r="168">
      <c r="H168" s="4"/>
    </row>
    <row r="169">
      <c r="H169" s="4"/>
    </row>
    <row r="170">
      <c r="H170" s="4"/>
    </row>
    <row r="171">
      <c r="H171" s="4"/>
    </row>
    <row r="172">
      <c r="H172" s="4"/>
    </row>
    <row r="173">
      <c r="H173" s="4"/>
    </row>
    <row r="174">
      <c r="H174" s="4"/>
    </row>
    <row r="175">
      <c r="H175" s="4"/>
    </row>
    <row r="176">
      <c r="H176" s="4"/>
    </row>
    <row r="177">
      <c r="H177" s="4"/>
    </row>
    <row r="178">
      <c r="H178" s="4"/>
    </row>
    <row r="179">
      <c r="H179" s="4"/>
    </row>
    <row r="180">
      <c r="H180" s="4"/>
    </row>
    <row r="181">
      <c r="H181" s="4"/>
    </row>
    <row r="182">
      <c r="H182" s="4"/>
    </row>
    <row r="183">
      <c r="H183" s="4"/>
    </row>
    <row r="184">
      <c r="H184" s="4"/>
    </row>
    <row r="185">
      <c r="H185" s="4"/>
    </row>
    <row r="186">
      <c r="H186" s="4"/>
    </row>
    <row r="187">
      <c r="H187" s="4"/>
    </row>
    <row r="188">
      <c r="H188" s="4"/>
    </row>
    <row r="189">
      <c r="H189" s="4"/>
    </row>
    <row r="190">
      <c r="H190" s="4"/>
    </row>
    <row r="191">
      <c r="H191" s="4"/>
    </row>
    <row r="192">
      <c r="H192" s="4"/>
    </row>
    <row r="193">
      <c r="H193" s="4"/>
    </row>
    <row r="194">
      <c r="H194" s="4"/>
    </row>
    <row r="195">
      <c r="H195" s="4"/>
    </row>
    <row r="196">
      <c r="H196" s="4"/>
    </row>
    <row r="197">
      <c r="H197" s="4"/>
    </row>
    <row r="198">
      <c r="H198" s="4"/>
    </row>
    <row r="199">
      <c r="H199" s="4"/>
    </row>
    <row r="200">
      <c r="H200" s="4"/>
    </row>
    <row r="201">
      <c r="H201" s="4"/>
    </row>
    <row r="202">
      <c r="H202" s="4"/>
    </row>
    <row r="203">
      <c r="H203" s="4"/>
    </row>
    <row r="204">
      <c r="H204" s="4"/>
    </row>
    <row r="205">
      <c r="H205" s="4"/>
    </row>
    <row r="206">
      <c r="H206" s="4"/>
    </row>
    <row r="207">
      <c r="H207" s="4"/>
    </row>
    <row r="208">
      <c r="H208" s="4"/>
    </row>
    <row r="209">
      <c r="H209" s="4"/>
    </row>
    <row r="210">
      <c r="H210" s="4"/>
    </row>
    <row r="211">
      <c r="H211" s="4"/>
    </row>
    <row r="212">
      <c r="H212" s="4"/>
    </row>
    <row r="213">
      <c r="H213" s="4"/>
    </row>
    <row r="214">
      <c r="H214" s="4"/>
    </row>
    <row r="215">
      <c r="H215" s="4"/>
    </row>
    <row r="216">
      <c r="H216" s="4"/>
    </row>
    <row r="217">
      <c r="H217" s="4"/>
    </row>
    <row r="218">
      <c r="H218" s="4"/>
    </row>
    <row r="219">
      <c r="H219" s="4"/>
    </row>
    <row r="220">
      <c r="H220" s="4"/>
    </row>
    <row r="221">
      <c r="H221" s="4"/>
    </row>
    <row r="222">
      <c r="H222" s="4"/>
    </row>
    <row r="223">
      <c r="H223" s="4"/>
    </row>
    <row r="224">
      <c r="H224" s="4"/>
    </row>
    <row r="225">
      <c r="H225" s="4"/>
    </row>
    <row r="226">
      <c r="H226" s="4"/>
    </row>
    <row r="227">
      <c r="H227" s="4"/>
    </row>
    <row r="228">
      <c r="H228" s="4"/>
    </row>
    <row r="229">
      <c r="H229" s="4"/>
    </row>
    <row r="230">
      <c r="H230" s="4"/>
    </row>
    <row r="231">
      <c r="H231" s="4"/>
    </row>
    <row r="232">
      <c r="H232" s="4"/>
    </row>
    <row r="233">
      <c r="H233" s="4"/>
    </row>
    <row r="234">
      <c r="H234" s="4"/>
    </row>
    <row r="235">
      <c r="H235" s="4"/>
    </row>
    <row r="236">
      <c r="H236" s="4"/>
    </row>
    <row r="237">
      <c r="H237" s="4"/>
    </row>
    <row r="238">
      <c r="H238" s="4"/>
    </row>
    <row r="239">
      <c r="H239" s="4"/>
    </row>
    <row r="240">
      <c r="H240" s="4"/>
    </row>
    <row r="241">
      <c r="H241" s="4"/>
    </row>
    <row r="242">
      <c r="H242" s="4"/>
    </row>
    <row r="243">
      <c r="H243" s="4"/>
    </row>
    <row r="244">
      <c r="H244" s="4"/>
    </row>
    <row r="245">
      <c r="H245" s="4"/>
    </row>
    <row r="246">
      <c r="H246" s="4"/>
    </row>
    <row r="247">
      <c r="H247" s="4"/>
    </row>
    <row r="248">
      <c r="H248" s="4"/>
    </row>
    <row r="249">
      <c r="H249" s="4"/>
    </row>
    <row r="250">
      <c r="H250" s="4"/>
    </row>
    <row r="251">
      <c r="H251" s="4"/>
    </row>
    <row r="252">
      <c r="H252" s="4"/>
    </row>
    <row r="253">
      <c r="H253" s="4"/>
    </row>
    <row r="254">
      <c r="H254" s="4"/>
    </row>
    <row r="255">
      <c r="H255" s="4"/>
    </row>
    <row r="256">
      <c r="H256" s="4"/>
    </row>
    <row r="257">
      <c r="H257" s="4"/>
    </row>
    <row r="258">
      <c r="H258" s="4"/>
    </row>
    <row r="259">
      <c r="H259" s="4"/>
    </row>
    <row r="260">
      <c r="H260" s="4"/>
    </row>
    <row r="261">
      <c r="H261" s="4"/>
    </row>
    <row r="262">
      <c r="H262" s="4"/>
    </row>
    <row r="263">
      <c r="H263" s="4"/>
    </row>
    <row r="264">
      <c r="H264" s="4"/>
    </row>
    <row r="265">
      <c r="H265" s="4"/>
    </row>
    <row r="266">
      <c r="H266" s="4"/>
    </row>
    <row r="267">
      <c r="H267" s="4"/>
    </row>
    <row r="268">
      <c r="H268" s="4"/>
    </row>
    <row r="269">
      <c r="H269" s="4"/>
    </row>
    <row r="270">
      <c r="H270" s="4"/>
    </row>
    <row r="271">
      <c r="H271" s="4"/>
    </row>
    <row r="272">
      <c r="H272" s="4"/>
    </row>
    <row r="273">
      <c r="H273" s="4"/>
    </row>
    <row r="274">
      <c r="H274" s="4"/>
    </row>
    <row r="275">
      <c r="H275" s="4"/>
    </row>
    <row r="276">
      <c r="H276" s="4"/>
    </row>
    <row r="277">
      <c r="H277" s="4"/>
    </row>
    <row r="278">
      <c r="H278" s="4"/>
    </row>
    <row r="279">
      <c r="H279" s="4"/>
    </row>
    <row r="280">
      <c r="H280" s="4"/>
    </row>
    <row r="281">
      <c r="H281" s="4"/>
    </row>
    <row r="282">
      <c r="H282" s="4"/>
    </row>
    <row r="283">
      <c r="H283" s="4"/>
    </row>
    <row r="284">
      <c r="H284" s="4"/>
    </row>
    <row r="285">
      <c r="H285" s="4"/>
    </row>
    <row r="286">
      <c r="H286" s="4"/>
    </row>
    <row r="287">
      <c r="H287" s="4"/>
    </row>
    <row r="288">
      <c r="H288" s="4"/>
    </row>
    <row r="289">
      <c r="H289" s="4"/>
    </row>
    <row r="290">
      <c r="H290" s="4"/>
    </row>
    <row r="291">
      <c r="H291" s="4"/>
    </row>
    <row r="292">
      <c r="H292" s="4"/>
    </row>
    <row r="293">
      <c r="H293" s="4"/>
    </row>
    <row r="294">
      <c r="H294" s="4"/>
    </row>
    <row r="295">
      <c r="H295" s="4"/>
    </row>
    <row r="296">
      <c r="H296" s="4"/>
    </row>
    <row r="297">
      <c r="H297" s="4"/>
    </row>
    <row r="298">
      <c r="H298" s="4"/>
    </row>
    <row r="299">
      <c r="H299" s="4"/>
    </row>
    <row r="300">
      <c r="H300" s="4"/>
    </row>
    <row r="301">
      <c r="H301" s="4"/>
    </row>
    <row r="302">
      <c r="H302" s="4"/>
    </row>
    <row r="303">
      <c r="H303" s="4"/>
    </row>
    <row r="304">
      <c r="H304" s="4"/>
    </row>
    <row r="305">
      <c r="H305" s="4"/>
    </row>
    <row r="306">
      <c r="H306" s="4"/>
    </row>
    <row r="307">
      <c r="H307" s="4"/>
    </row>
    <row r="308">
      <c r="H308" s="4"/>
    </row>
    <row r="309">
      <c r="H309" s="4"/>
    </row>
    <row r="310">
      <c r="H310" s="4"/>
    </row>
    <row r="311">
      <c r="H311" s="4"/>
    </row>
    <row r="312">
      <c r="H312" s="4"/>
    </row>
    <row r="313">
      <c r="H313" s="4"/>
    </row>
    <row r="314">
      <c r="H314" s="4"/>
    </row>
    <row r="315">
      <c r="H315" s="4"/>
    </row>
    <row r="316">
      <c r="H316" s="4"/>
    </row>
    <row r="317">
      <c r="H317" s="4"/>
    </row>
    <row r="318">
      <c r="H318" s="4"/>
    </row>
    <row r="319">
      <c r="H319" s="4"/>
    </row>
    <row r="320">
      <c r="H320" s="4"/>
    </row>
    <row r="321">
      <c r="H321" s="4"/>
    </row>
    <row r="322">
      <c r="H322" s="4"/>
    </row>
    <row r="323">
      <c r="H323" s="4"/>
    </row>
    <row r="324">
      <c r="H324" s="4"/>
    </row>
    <row r="325">
      <c r="H325" s="4"/>
    </row>
    <row r="326">
      <c r="H326" s="4"/>
    </row>
    <row r="327">
      <c r="H327" s="4"/>
    </row>
    <row r="328">
      <c r="H328" s="4"/>
    </row>
    <row r="329">
      <c r="H329" s="4"/>
    </row>
    <row r="330">
      <c r="H330" s="4"/>
    </row>
    <row r="331">
      <c r="H331" s="4"/>
    </row>
    <row r="332">
      <c r="H332" s="4"/>
    </row>
    <row r="333">
      <c r="H333" s="4"/>
    </row>
    <row r="334">
      <c r="H334" s="4"/>
    </row>
    <row r="335">
      <c r="H335" s="4"/>
    </row>
    <row r="336">
      <c r="H336" s="4"/>
    </row>
    <row r="337">
      <c r="H337" s="4"/>
    </row>
    <row r="338">
      <c r="H338" s="4"/>
    </row>
    <row r="339">
      <c r="H339" s="4"/>
    </row>
    <row r="340">
      <c r="H340" s="4"/>
    </row>
    <row r="341">
      <c r="H341" s="4"/>
    </row>
    <row r="342">
      <c r="H342" s="4"/>
    </row>
    <row r="343">
      <c r="H343" s="4"/>
    </row>
    <row r="344">
      <c r="H344" s="4"/>
    </row>
    <row r="345">
      <c r="H345" s="4"/>
    </row>
    <row r="346">
      <c r="H346" s="4"/>
    </row>
    <row r="347">
      <c r="H347" s="4"/>
    </row>
    <row r="348">
      <c r="H348" s="4"/>
    </row>
    <row r="349">
      <c r="H349" s="4"/>
    </row>
    <row r="350">
      <c r="H350" s="4"/>
    </row>
    <row r="351">
      <c r="H351" s="4"/>
    </row>
    <row r="352">
      <c r="H352" s="4"/>
    </row>
    <row r="353">
      <c r="H353" s="4"/>
    </row>
    <row r="354">
      <c r="H354" s="4"/>
    </row>
    <row r="355">
      <c r="H355" s="4"/>
    </row>
    <row r="356">
      <c r="H356" s="4"/>
    </row>
    <row r="357">
      <c r="H357" s="4"/>
    </row>
    <row r="358">
      <c r="H358" s="4"/>
    </row>
    <row r="359">
      <c r="H359" s="4"/>
    </row>
    <row r="360">
      <c r="H360" s="4"/>
    </row>
    <row r="361">
      <c r="H361" s="4"/>
    </row>
    <row r="362">
      <c r="H362" s="4"/>
    </row>
    <row r="363">
      <c r="H363" s="4"/>
    </row>
    <row r="364">
      <c r="H364" s="4"/>
    </row>
    <row r="365">
      <c r="H365" s="4"/>
    </row>
    <row r="366">
      <c r="H366" s="4"/>
    </row>
    <row r="367">
      <c r="H367" s="4"/>
    </row>
    <row r="368">
      <c r="H368" s="4"/>
    </row>
    <row r="369">
      <c r="H369" s="4"/>
    </row>
    <row r="370">
      <c r="H370" s="4"/>
    </row>
    <row r="371">
      <c r="H371" s="4"/>
    </row>
    <row r="372">
      <c r="H372" s="4"/>
    </row>
    <row r="373">
      <c r="H373" s="4"/>
    </row>
    <row r="374">
      <c r="H374" s="4"/>
    </row>
    <row r="375">
      <c r="H375" s="4"/>
    </row>
    <row r="376">
      <c r="H376" s="4"/>
    </row>
    <row r="377">
      <c r="H377" s="4"/>
    </row>
    <row r="378">
      <c r="H378" s="4"/>
    </row>
    <row r="379">
      <c r="H379" s="4"/>
    </row>
    <row r="380">
      <c r="H380" s="4"/>
    </row>
    <row r="381">
      <c r="H381" s="4"/>
    </row>
    <row r="382">
      <c r="H382" s="4"/>
    </row>
    <row r="383">
      <c r="H383" s="4"/>
    </row>
    <row r="384">
      <c r="H384" s="4"/>
    </row>
    <row r="385">
      <c r="H385" s="4"/>
    </row>
    <row r="386">
      <c r="H386" s="4"/>
    </row>
    <row r="387">
      <c r="H387" s="4"/>
    </row>
    <row r="388">
      <c r="H388" s="4"/>
    </row>
    <row r="389">
      <c r="H389" s="4"/>
    </row>
    <row r="390">
      <c r="H390" s="4"/>
    </row>
    <row r="391">
      <c r="H391" s="4"/>
    </row>
    <row r="392">
      <c r="H392" s="4"/>
    </row>
    <row r="393">
      <c r="H393" s="4"/>
    </row>
    <row r="394">
      <c r="H394" s="4"/>
    </row>
    <row r="395">
      <c r="H395" s="4"/>
    </row>
    <row r="396">
      <c r="H396" s="4"/>
    </row>
    <row r="397">
      <c r="H397" s="4"/>
    </row>
    <row r="398">
      <c r="H398" s="4"/>
    </row>
    <row r="399">
      <c r="H399" s="4"/>
    </row>
    <row r="400">
      <c r="H400" s="4"/>
    </row>
    <row r="401">
      <c r="H401" s="4"/>
    </row>
    <row r="402">
      <c r="H402" s="4"/>
    </row>
    <row r="403">
      <c r="H403" s="4"/>
    </row>
    <row r="404">
      <c r="H404" s="4"/>
    </row>
    <row r="405">
      <c r="H405" s="4"/>
    </row>
    <row r="406">
      <c r="H406" s="4"/>
    </row>
    <row r="407">
      <c r="H407" s="4"/>
    </row>
    <row r="408">
      <c r="H408" s="4"/>
    </row>
    <row r="409">
      <c r="H409" s="4"/>
    </row>
    <row r="410">
      <c r="H410" s="4"/>
    </row>
    <row r="411">
      <c r="H411" s="4"/>
    </row>
    <row r="412">
      <c r="H412" s="4"/>
    </row>
    <row r="413">
      <c r="H413" s="4"/>
    </row>
    <row r="414">
      <c r="H414" s="4"/>
    </row>
    <row r="415">
      <c r="H415" s="4"/>
    </row>
    <row r="416">
      <c r="H416" s="4"/>
    </row>
    <row r="417">
      <c r="H417" s="4"/>
    </row>
    <row r="418">
      <c r="H418" s="4"/>
    </row>
    <row r="419">
      <c r="H419" s="4"/>
    </row>
    <row r="420">
      <c r="H420" s="4"/>
    </row>
    <row r="421">
      <c r="H421" s="4"/>
    </row>
    <row r="422">
      <c r="H422" s="4"/>
    </row>
    <row r="423">
      <c r="H423" s="4"/>
    </row>
    <row r="424">
      <c r="H424" s="4"/>
    </row>
    <row r="425">
      <c r="H425" s="4"/>
    </row>
    <row r="426">
      <c r="H426" s="4"/>
    </row>
    <row r="427">
      <c r="H427" s="4"/>
    </row>
    <row r="428">
      <c r="H428" s="4"/>
    </row>
    <row r="429">
      <c r="H429" s="4"/>
    </row>
    <row r="430">
      <c r="H430" s="4"/>
    </row>
    <row r="431">
      <c r="H431" s="4"/>
    </row>
    <row r="432">
      <c r="H432" s="4"/>
    </row>
    <row r="433">
      <c r="H433" s="4"/>
    </row>
    <row r="434">
      <c r="H434" s="4"/>
    </row>
    <row r="435">
      <c r="H435" s="4"/>
    </row>
    <row r="436">
      <c r="H436" s="4"/>
    </row>
    <row r="437">
      <c r="H437" s="4"/>
    </row>
    <row r="438">
      <c r="H438" s="4"/>
    </row>
    <row r="439">
      <c r="H439" s="4"/>
    </row>
    <row r="440">
      <c r="H440" s="4"/>
    </row>
    <row r="441">
      <c r="H441" s="4"/>
    </row>
    <row r="442">
      <c r="H442" s="4"/>
    </row>
    <row r="443">
      <c r="H443" s="4"/>
    </row>
    <row r="444">
      <c r="H444" s="4"/>
    </row>
    <row r="445">
      <c r="H445" s="4"/>
    </row>
    <row r="446">
      <c r="H446" s="4"/>
    </row>
    <row r="447">
      <c r="H447" s="4"/>
    </row>
    <row r="448">
      <c r="H448" s="4"/>
    </row>
    <row r="449">
      <c r="H449" s="4"/>
    </row>
    <row r="450">
      <c r="H450" s="4"/>
    </row>
    <row r="451">
      <c r="H451" s="4"/>
    </row>
    <row r="452">
      <c r="H452" s="4"/>
    </row>
    <row r="453">
      <c r="H453" s="4"/>
    </row>
    <row r="454">
      <c r="H454" s="4"/>
    </row>
    <row r="455">
      <c r="H455" s="4"/>
    </row>
    <row r="456">
      <c r="H456" s="4"/>
    </row>
    <row r="457">
      <c r="H457" s="4"/>
    </row>
    <row r="458">
      <c r="H458" s="4"/>
    </row>
    <row r="459">
      <c r="H459" s="4"/>
    </row>
    <row r="460">
      <c r="H460" s="4"/>
    </row>
    <row r="461">
      <c r="H461" s="4"/>
    </row>
    <row r="462">
      <c r="H462" s="4"/>
    </row>
    <row r="463">
      <c r="H463" s="4"/>
    </row>
    <row r="464">
      <c r="H464" s="4"/>
    </row>
    <row r="465">
      <c r="H465" s="4"/>
    </row>
    <row r="466">
      <c r="H466" s="4"/>
    </row>
    <row r="467">
      <c r="H467" s="4"/>
    </row>
    <row r="468">
      <c r="H468" s="4"/>
    </row>
    <row r="469">
      <c r="H469" s="4"/>
    </row>
    <row r="470">
      <c r="H470" s="4"/>
    </row>
    <row r="471">
      <c r="H471" s="4"/>
    </row>
    <row r="472">
      <c r="H472" s="4"/>
    </row>
    <row r="473">
      <c r="H473" s="4"/>
    </row>
    <row r="474">
      <c r="H474" s="4"/>
    </row>
    <row r="475">
      <c r="H475" s="4"/>
    </row>
    <row r="476">
      <c r="H476" s="4"/>
    </row>
    <row r="477">
      <c r="H477" s="4"/>
    </row>
    <row r="478">
      <c r="H478" s="4"/>
    </row>
    <row r="479">
      <c r="H479" s="4"/>
    </row>
    <row r="480">
      <c r="H480" s="4"/>
    </row>
    <row r="481">
      <c r="H481" s="4"/>
    </row>
    <row r="482">
      <c r="H482" s="4"/>
    </row>
    <row r="483">
      <c r="H483" s="4"/>
    </row>
    <row r="484">
      <c r="H484" s="4"/>
    </row>
    <row r="485">
      <c r="H485" s="4"/>
    </row>
    <row r="486">
      <c r="H486" s="4"/>
    </row>
    <row r="487">
      <c r="H487" s="4"/>
    </row>
    <row r="488">
      <c r="H488" s="4"/>
    </row>
    <row r="489">
      <c r="H489" s="4"/>
    </row>
    <row r="490">
      <c r="H490" s="4"/>
    </row>
    <row r="491">
      <c r="H491" s="4"/>
    </row>
    <row r="492">
      <c r="H492" s="4"/>
    </row>
    <row r="493">
      <c r="H493" s="4"/>
    </row>
    <row r="494">
      <c r="H494" s="4"/>
    </row>
    <row r="495">
      <c r="H495" s="4"/>
    </row>
    <row r="496">
      <c r="H496" s="4"/>
    </row>
    <row r="497">
      <c r="H497" s="4"/>
    </row>
    <row r="498">
      <c r="H498" s="4"/>
    </row>
    <row r="499">
      <c r="H499" s="4"/>
    </row>
    <row r="500">
      <c r="H500" s="4"/>
    </row>
    <row r="501">
      <c r="H501" s="4"/>
    </row>
    <row r="502">
      <c r="H502" s="4"/>
    </row>
    <row r="503">
      <c r="H503" s="4"/>
    </row>
    <row r="504">
      <c r="H504" s="4"/>
    </row>
    <row r="505">
      <c r="H505" s="4"/>
    </row>
    <row r="506">
      <c r="H506" s="4"/>
    </row>
    <row r="507">
      <c r="H507" s="4"/>
    </row>
    <row r="508">
      <c r="H508" s="4"/>
    </row>
    <row r="509">
      <c r="H509" s="4"/>
    </row>
    <row r="510">
      <c r="H510" s="4"/>
    </row>
    <row r="511">
      <c r="H511" s="4"/>
    </row>
    <row r="512">
      <c r="H512" s="4"/>
    </row>
    <row r="513">
      <c r="H513" s="4"/>
    </row>
    <row r="514">
      <c r="H514" s="4"/>
    </row>
    <row r="515">
      <c r="H515" s="4"/>
    </row>
    <row r="516">
      <c r="H516" s="4"/>
    </row>
    <row r="517">
      <c r="H517" s="4"/>
    </row>
    <row r="518">
      <c r="H518" s="4"/>
    </row>
    <row r="519">
      <c r="H519" s="4"/>
    </row>
    <row r="520">
      <c r="H520" s="4"/>
    </row>
    <row r="521">
      <c r="H521" s="4"/>
    </row>
    <row r="522">
      <c r="H522" s="4"/>
    </row>
    <row r="523">
      <c r="H523" s="4"/>
    </row>
    <row r="524">
      <c r="H524" s="4"/>
    </row>
    <row r="525">
      <c r="H525" s="4"/>
    </row>
    <row r="526">
      <c r="H526" s="4"/>
    </row>
    <row r="527">
      <c r="H527" s="4"/>
    </row>
    <row r="528">
      <c r="H528" s="4"/>
    </row>
    <row r="529">
      <c r="H529" s="4"/>
    </row>
    <row r="530">
      <c r="H530" s="4"/>
    </row>
    <row r="531">
      <c r="H531" s="4"/>
    </row>
    <row r="532">
      <c r="H532" s="4"/>
    </row>
    <row r="533">
      <c r="H533" s="4"/>
    </row>
    <row r="534">
      <c r="H534" s="4"/>
    </row>
    <row r="535">
      <c r="H535" s="4"/>
    </row>
    <row r="536">
      <c r="H536" s="4"/>
    </row>
    <row r="537">
      <c r="H537" s="4"/>
    </row>
    <row r="538">
      <c r="H538" s="4"/>
    </row>
    <row r="539">
      <c r="H539" s="4"/>
    </row>
    <row r="540">
      <c r="H540" s="4"/>
    </row>
    <row r="541">
      <c r="H541" s="4"/>
    </row>
    <row r="542">
      <c r="H542" s="4"/>
    </row>
    <row r="543">
      <c r="H543" s="4"/>
    </row>
    <row r="544">
      <c r="H544" s="4"/>
    </row>
    <row r="545">
      <c r="H545" s="4"/>
    </row>
    <row r="546">
      <c r="H546" s="4"/>
    </row>
    <row r="547">
      <c r="H547" s="4"/>
    </row>
    <row r="548">
      <c r="H548" s="4"/>
    </row>
    <row r="549">
      <c r="H549" s="4"/>
    </row>
    <row r="550">
      <c r="H550" s="4"/>
    </row>
    <row r="551">
      <c r="H551" s="4"/>
    </row>
    <row r="552">
      <c r="H552" s="4"/>
    </row>
    <row r="553">
      <c r="H553" s="4"/>
    </row>
    <row r="554">
      <c r="H554" s="4"/>
    </row>
    <row r="555">
      <c r="H555" s="4"/>
    </row>
    <row r="556">
      <c r="H556" s="4"/>
    </row>
    <row r="557">
      <c r="H557" s="4"/>
    </row>
    <row r="558">
      <c r="H558" s="4"/>
    </row>
    <row r="559">
      <c r="H559" s="4"/>
    </row>
    <row r="560">
      <c r="H560" s="4"/>
    </row>
    <row r="561">
      <c r="H561" s="4"/>
    </row>
    <row r="562">
      <c r="H562" s="4"/>
    </row>
    <row r="563">
      <c r="H563" s="4"/>
    </row>
    <row r="564">
      <c r="H564" s="4"/>
    </row>
    <row r="565">
      <c r="H565" s="4"/>
    </row>
    <row r="566">
      <c r="H566" s="4"/>
    </row>
    <row r="567">
      <c r="H567" s="4"/>
    </row>
    <row r="568">
      <c r="H568" s="4"/>
    </row>
    <row r="569">
      <c r="H569" s="4"/>
    </row>
    <row r="570">
      <c r="H570" s="4"/>
    </row>
    <row r="571">
      <c r="H571" s="4"/>
    </row>
    <row r="572">
      <c r="H572" s="4"/>
    </row>
    <row r="573">
      <c r="H573" s="4"/>
    </row>
    <row r="574">
      <c r="H574" s="4"/>
    </row>
    <row r="575">
      <c r="H575" s="4"/>
    </row>
    <row r="576">
      <c r="H576" s="4"/>
    </row>
    <row r="577">
      <c r="H577" s="4"/>
    </row>
    <row r="578">
      <c r="H578" s="4"/>
    </row>
    <row r="579">
      <c r="H579" s="4"/>
    </row>
    <row r="580">
      <c r="H580" s="4"/>
    </row>
    <row r="581">
      <c r="H581" s="4"/>
    </row>
    <row r="582">
      <c r="H582" s="4"/>
    </row>
    <row r="583">
      <c r="H583" s="4"/>
    </row>
    <row r="584">
      <c r="H584" s="4"/>
    </row>
    <row r="585">
      <c r="H585" s="4"/>
    </row>
    <row r="586">
      <c r="H586" s="4"/>
    </row>
    <row r="587">
      <c r="H587" s="4"/>
    </row>
    <row r="588">
      <c r="H588" s="4"/>
    </row>
    <row r="589">
      <c r="H589" s="4"/>
    </row>
    <row r="590">
      <c r="H590" s="4"/>
    </row>
    <row r="591">
      <c r="H591" s="4"/>
    </row>
    <row r="592">
      <c r="H592" s="4"/>
    </row>
    <row r="593">
      <c r="H593" s="4"/>
    </row>
    <row r="594">
      <c r="H594" s="4"/>
    </row>
    <row r="595">
      <c r="H595" s="4"/>
    </row>
    <row r="596">
      <c r="H596" s="4"/>
    </row>
    <row r="597">
      <c r="H597" s="4"/>
    </row>
    <row r="598">
      <c r="H598" s="4"/>
    </row>
    <row r="599">
      <c r="H599" s="4"/>
    </row>
    <row r="600">
      <c r="H600" s="4"/>
    </row>
    <row r="601">
      <c r="H601" s="4"/>
    </row>
    <row r="602">
      <c r="H602" s="4"/>
    </row>
    <row r="603">
      <c r="H603" s="4"/>
    </row>
    <row r="604">
      <c r="H604" s="4"/>
    </row>
    <row r="605">
      <c r="H605" s="4"/>
    </row>
    <row r="606">
      <c r="H606" s="4"/>
    </row>
    <row r="607">
      <c r="H607" s="4"/>
    </row>
    <row r="608">
      <c r="H608" s="4"/>
    </row>
    <row r="609">
      <c r="H609" s="4"/>
    </row>
    <row r="610">
      <c r="H610" s="4"/>
    </row>
    <row r="611">
      <c r="H611" s="4"/>
    </row>
    <row r="612">
      <c r="H612" s="4"/>
    </row>
    <row r="613">
      <c r="H613" s="4"/>
    </row>
    <row r="614">
      <c r="H614" s="4"/>
    </row>
    <row r="615">
      <c r="H615" s="4"/>
    </row>
    <row r="616">
      <c r="H616" s="4"/>
    </row>
    <row r="617">
      <c r="H617" s="4"/>
    </row>
    <row r="618">
      <c r="H618" s="4"/>
    </row>
    <row r="619">
      <c r="H619" s="4"/>
    </row>
    <row r="620">
      <c r="H620" s="4"/>
    </row>
    <row r="621">
      <c r="H621" s="4"/>
    </row>
    <row r="622">
      <c r="H622" s="4"/>
    </row>
    <row r="623">
      <c r="H623" s="4"/>
    </row>
    <row r="624">
      <c r="H624" s="4"/>
    </row>
    <row r="625">
      <c r="H625" s="4"/>
    </row>
    <row r="626">
      <c r="H626" s="4"/>
    </row>
    <row r="627">
      <c r="H627" s="4"/>
    </row>
    <row r="628">
      <c r="H628" s="4"/>
    </row>
    <row r="629">
      <c r="H629" s="4"/>
    </row>
    <row r="630">
      <c r="H630" s="4"/>
    </row>
    <row r="631">
      <c r="H631" s="4"/>
    </row>
    <row r="632">
      <c r="H632" s="4"/>
    </row>
    <row r="633">
      <c r="H633" s="4"/>
    </row>
    <row r="634">
      <c r="H634" s="4"/>
    </row>
    <row r="635">
      <c r="H635" s="4"/>
    </row>
    <row r="636">
      <c r="H636" s="4"/>
    </row>
    <row r="637">
      <c r="H637" s="4"/>
    </row>
    <row r="638">
      <c r="H638" s="4"/>
    </row>
    <row r="639">
      <c r="H639" s="4"/>
    </row>
    <row r="640">
      <c r="H640" s="4"/>
    </row>
    <row r="641">
      <c r="H641" s="4"/>
    </row>
    <row r="642">
      <c r="H642" s="4"/>
    </row>
    <row r="643">
      <c r="H643" s="4"/>
    </row>
    <row r="644">
      <c r="H644" s="4"/>
    </row>
    <row r="645">
      <c r="H645" s="4"/>
    </row>
    <row r="646">
      <c r="H646" s="4"/>
    </row>
    <row r="647">
      <c r="H647" s="4"/>
    </row>
    <row r="648">
      <c r="H648" s="4"/>
    </row>
    <row r="649">
      <c r="H649" s="4"/>
    </row>
    <row r="650">
      <c r="H650" s="4"/>
    </row>
    <row r="651">
      <c r="H651" s="4"/>
    </row>
    <row r="652">
      <c r="H652" s="4"/>
    </row>
    <row r="653">
      <c r="H653" s="4"/>
    </row>
    <row r="654">
      <c r="H654" s="4"/>
    </row>
    <row r="655">
      <c r="H655" s="4"/>
    </row>
    <row r="656">
      <c r="H656" s="4"/>
    </row>
    <row r="657">
      <c r="H657" s="4"/>
    </row>
    <row r="658">
      <c r="H658" s="4"/>
    </row>
    <row r="659">
      <c r="H659" s="4"/>
    </row>
    <row r="660">
      <c r="H660" s="4"/>
    </row>
    <row r="661">
      <c r="H661" s="4"/>
    </row>
    <row r="662">
      <c r="H662" s="4"/>
    </row>
    <row r="663">
      <c r="H663" s="4"/>
    </row>
    <row r="664">
      <c r="H664" s="4"/>
    </row>
    <row r="665">
      <c r="H665" s="4"/>
    </row>
    <row r="666">
      <c r="H666" s="4"/>
    </row>
    <row r="667">
      <c r="H667" s="4"/>
    </row>
    <row r="668">
      <c r="H668" s="4"/>
    </row>
    <row r="669">
      <c r="H669" s="4"/>
    </row>
    <row r="670">
      <c r="H670" s="4"/>
    </row>
    <row r="671">
      <c r="H671" s="4"/>
    </row>
    <row r="672">
      <c r="H672" s="4"/>
    </row>
    <row r="673">
      <c r="H673" s="4"/>
    </row>
    <row r="674">
      <c r="H674" s="4"/>
    </row>
    <row r="675">
      <c r="H675" s="4"/>
    </row>
    <row r="676">
      <c r="H676" s="4"/>
    </row>
    <row r="677">
      <c r="H677" s="4"/>
    </row>
    <row r="678">
      <c r="H678" s="4"/>
    </row>
    <row r="679">
      <c r="H679" s="4"/>
    </row>
    <row r="680">
      <c r="H680" s="4"/>
    </row>
    <row r="681">
      <c r="H681" s="4"/>
    </row>
    <row r="682">
      <c r="H682" s="4"/>
    </row>
    <row r="683">
      <c r="H683" s="4"/>
    </row>
    <row r="684">
      <c r="H684" s="4"/>
    </row>
    <row r="685">
      <c r="H685" s="4"/>
    </row>
    <row r="686">
      <c r="H686" s="4"/>
    </row>
    <row r="687">
      <c r="H687" s="4"/>
    </row>
    <row r="688">
      <c r="H688" s="4"/>
    </row>
    <row r="689">
      <c r="H689" s="4"/>
    </row>
    <row r="690">
      <c r="H690" s="4"/>
    </row>
    <row r="691">
      <c r="H691" s="4"/>
    </row>
    <row r="692">
      <c r="H692" s="4"/>
    </row>
    <row r="693">
      <c r="H693" s="4"/>
    </row>
    <row r="694">
      <c r="H694" s="4"/>
    </row>
    <row r="695">
      <c r="H695" s="4"/>
    </row>
    <row r="696">
      <c r="H696" s="4"/>
    </row>
    <row r="697">
      <c r="H697" s="4"/>
    </row>
    <row r="698">
      <c r="H698" s="4"/>
    </row>
    <row r="699">
      <c r="H699" s="4"/>
    </row>
    <row r="700">
      <c r="H700" s="4"/>
    </row>
    <row r="701">
      <c r="H701" s="4"/>
    </row>
    <row r="702">
      <c r="H702" s="4"/>
    </row>
    <row r="703">
      <c r="H703" s="4"/>
    </row>
    <row r="704">
      <c r="H704" s="4"/>
    </row>
    <row r="705">
      <c r="H705" s="4"/>
    </row>
    <row r="706">
      <c r="H706" s="4"/>
    </row>
    <row r="707">
      <c r="H707" s="4"/>
    </row>
    <row r="708">
      <c r="H708" s="4"/>
    </row>
    <row r="709">
      <c r="H709" s="4"/>
    </row>
    <row r="710">
      <c r="H710" s="4"/>
    </row>
    <row r="711">
      <c r="H711" s="4"/>
    </row>
    <row r="712">
      <c r="H712" s="4"/>
    </row>
    <row r="713">
      <c r="H713" s="4"/>
    </row>
    <row r="714">
      <c r="H714" s="4"/>
    </row>
    <row r="715">
      <c r="H715" s="4"/>
    </row>
    <row r="716">
      <c r="H716" s="4"/>
    </row>
    <row r="717">
      <c r="H717" s="4"/>
    </row>
    <row r="718">
      <c r="H718" s="4"/>
    </row>
    <row r="719">
      <c r="H719" s="4"/>
    </row>
    <row r="720">
      <c r="H720" s="4"/>
    </row>
    <row r="721">
      <c r="H721" s="4"/>
    </row>
    <row r="722">
      <c r="H722" s="4"/>
    </row>
    <row r="723">
      <c r="H723" s="4"/>
    </row>
    <row r="724">
      <c r="H724" s="4"/>
    </row>
    <row r="725">
      <c r="H725" s="4"/>
    </row>
    <row r="726">
      <c r="H726" s="4"/>
    </row>
    <row r="727">
      <c r="H727" s="4"/>
    </row>
    <row r="728">
      <c r="H728" s="4"/>
    </row>
    <row r="729">
      <c r="H729" s="4"/>
    </row>
    <row r="730">
      <c r="H730" s="4"/>
    </row>
    <row r="731">
      <c r="H731" s="4"/>
    </row>
    <row r="732">
      <c r="H732" s="4"/>
    </row>
    <row r="733">
      <c r="H733" s="4"/>
    </row>
    <row r="734">
      <c r="H734" s="4"/>
    </row>
    <row r="735">
      <c r="H735" s="4"/>
    </row>
    <row r="736">
      <c r="H736" s="4"/>
    </row>
    <row r="737">
      <c r="H737" s="4"/>
    </row>
    <row r="738">
      <c r="H738" s="4"/>
    </row>
    <row r="739">
      <c r="H739" s="4"/>
    </row>
    <row r="740">
      <c r="H740" s="4"/>
    </row>
    <row r="741">
      <c r="H741" s="4"/>
    </row>
    <row r="742">
      <c r="H742" s="4"/>
    </row>
    <row r="743">
      <c r="H743" s="4"/>
    </row>
    <row r="744">
      <c r="H744" s="4"/>
    </row>
    <row r="745">
      <c r="H745" s="4"/>
    </row>
    <row r="746">
      <c r="H746" s="4"/>
    </row>
    <row r="747">
      <c r="H747" s="4"/>
    </row>
    <row r="748">
      <c r="H748" s="4"/>
    </row>
    <row r="749">
      <c r="H749" s="4"/>
    </row>
    <row r="750">
      <c r="H750" s="4"/>
    </row>
    <row r="751">
      <c r="H751" s="4"/>
    </row>
    <row r="752">
      <c r="H752" s="4"/>
    </row>
    <row r="753">
      <c r="H753" s="4"/>
    </row>
    <row r="754">
      <c r="H754" s="4"/>
    </row>
    <row r="755">
      <c r="H755" s="4"/>
    </row>
    <row r="756">
      <c r="H756" s="4"/>
    </row>
    <row r="757">
      <c r="H757" s="4"/>
    </row>
    <row r="758">
      <c r="H758" s="4"/>
    </row>
    <row r="759">
      <c r="H759" s="4"/>
    </row>
    <row r="760">
      <c r="H760" s="4"/>
    </row>
    <row r="761">
      <c r="H761" s="4"/>
    </row>
    <row r="762">
      <c r="H762" s="4"/>
    </row>
    <row r="763">
      <c r="H763" s="4"/>
    </row>
    <row r="764">
      <c r="H764" s="4"/>
    </row>
    <row r="765">
      <c r="H765" s="4"/>
    </row>
    <row r="766">
      <c r="H766" s="4"/>
    </row>
    <row r="767">
      <c r="H767" s="4"/>
    </row>
    <row r="768">
      <c r="H768" s="4"/>
    </row>
    <row r="769">
      <c r="H769" s="4"/>
    </row>
    <row r="770">
      <c r="H770" s="4"/>
    </row>
    <row r="771">
      <c r="H771" s="4"/>
    </row>
    <row r="772">
      <c r="H772" s="4"/>
    </row>
    <row r="773">
      <c r="H773" s="4"/>
    </row>
    <row r="774">
      <c r="H774" s="4"/>
    </row>
    <row r="775">
      <c r="H775" s="4"/>
    </row>
    <row r="776">
      <c r="H776" s="4"/>
    </row>
    <row r="777">
      <c r="H777" s="4"/>
    </row>
    <row r="778">
      <c r="H778" s="4"/>
    </row>
    <row r="779">
      <c r="H779" s="4"/>
    </row>
    <row r="780">
      <c r="H780" s="4"/>
    </row>
    <row r="781">
      <c r="H781" s="4"/>
    </row>
    <row r="782">
      <c r="H782" s="4"/>
    </row>
    <row r="783">
      <c r="H783" s="4"/>
    </row>
    <row r="784">
      <c r="H784" s="4"/>
    </row>
    <row r="785">
      <c r="H785" s="4"/>
    </row>
    <row r="786">
      <c r="H786" s="4"/>
    </row>
    <row r="787">
      <c r="H787" s="4"/>
    </row>
    <row r="788">
      <c r="H788" s="4"/>
    </row>
    <row r="789">
      <c r="H789" s="4"/>
    </row>
    <row r="790">
      <c r="H790" s="4"/>
    </row>
    <row r="791">
      <c r="H791" s="4"/>
    </row>
    <row r="792">
      <c r="H792" s="4"/>
    </row>
    <row r="793">
      <c r="H793" s="4"/>
    </row>
    <row r="794">
      <c r="H794" s="4"/>
    </row>
    <row r="795">
      <c r="H795" s="4"/>
    </row>
    <row r="796">
      <c r="H796" s="4"/>
    </row>
    <row r="797">
      <c r="H797" s="4"/>
    </row>
    <row r="798">
      <c r="H798" s="4"/>
    </row>
    <row r="799">
      <c r="H799" s="4"/>
    </row>
    <row r="800">
      <c r="H800" s="4"/>
    </row>
    <row r="801">
      <c r="H801" s="4"/>
    </row>
    <row r="802">
      <c r="H802" s="4"/>
    </row>
    <row r="803">
      <c r="H803" s="4"/>
    </row>
    <row r="804">
      <c r="H804" s="4"/>
    </row>
    <row r="805">
      <c r="H805" s="4"/>
    </row>
    <row r="806">
      <c r="H806" s="4"/>
    </row>
    <row r="807">
      <c r="H807" s="4"/>
    </row>
    <row r="808">
      <c r="H808" s="4"/>
    </row>
    <row r="809">
      <c r="H809" s="4"/>
    </row>
    <row r="810">
      <c r="H810" s="4"/>
    </row>
    <row r="811">
      <c r="H811" s="4"/>
    </row>
    <row r="812">
      <c r="H812" s="4"/>
    </row>
    <row r="813">
      <c r="H813" s="4"/>
    </row>
    <row r="814">
      <c r="H814" s="4"/>
    </row>
    <row r="815">
      <c r="H815" s="4"/>
    </row>
    <row r="816">
      <c r="H816" s="4"/>
    </row>
    <row r="817">
      <c r="H817" s="4"/>
    </row>
    <row r="818">
      <c r="H818" s="4"/>
    </row>
    <row r="819">
      <c r="H819" s="4"/>
    </row>
    <row r="820">
      <c r="H820" s="4"/>
    </row>
    <row r="821">
      <c r="H821" s="4"/>
    </row>
    <row r="822">
      <c r="H822" s="4"/>
    </row>
    <row r="823">
      <c r="H823" s="4"/>
    </row>
    <row r="824">
      <c r="H824" s="4"/>
    </row>
    <row r="825">
      <c r="H825" s="4"/>
    </row>
    <row r="826">
      <c r="H826" s="4"/>
    </row>
    <row r="827">
      <c r="H827" s="4"/>
    </row>
    <row r="828">
      <c r="H828" s="4"/>
    </row>
    <row r="829">
      <c r="H829" s="4"/>
    </row>
    <row r="830">
      <c r="H830" s="4"/>
    </row>
    <row r="831">
      <c r="H831" s="4"/>
    </row>
    <row r="832">
      <c r="H832" s="4"/>
    </row>
    <row r="833">
      <c r="H833" s="4"/>
    </row>
    <row r="834">
      <c r="H834" s="4"/>
    </row>
    <row r="835">
      <c r="H835" s="4"/>
    </row>
    <row r="836">
      <c r="H836" s="4"/>
    </row>
    <row r="837">
      <c r="H837" s="4"/>
    </row>
    <row r="838">
      <c r="H838" s="4"/>
    </row>
    <row r="839">
      <c r="H839" s="4"/>
    </row>
    <row r="840">
      <c r="H840" s="4"/>
    </row>
    <row r="841">
      <c r="H841" s="4"/>
    </row>
    <row r="842">
      <c r="H842" s="4"/>
    </row>
    <row r="843">
      <c r="H843" s="4"/>
    </row>
    <row r="844">
      <c r="H844" s="4"/>
    </row>
    <row r="845">
      <c r="H845" s="4"/>
    </row>
    <row r="846">
      <c r="H846" s="4"/>
    </row>
    <row r="847">
      <c r="H847" s="4"/>
    </row>
    <row r="848">
      <c r="H848" s="4"/>
    </row>
    <row r="849">
      <c r="H849" s="4"/>
    </row>
    <row r="850">
      <c r="H850" s="4"/>
    </row>
    <row r="851">
      <c r="H851" s="4"/>
    </row>
    <row r="852">
      <c r="H852" s="4"/>
    </row>
    <row r="853">
      <c r="H853" s="4"/>
    </row>
    <row r="854">
      <c r="H854" s="4"/>
    </row>
    <row r="855">
      <c r="H855" s="4"/>
    </row>
    <row r="856">
      <c r="H856" s="4"/>
    </row>
    <row r="857">
      <c r="H857" s="4"/>
    </row>
    <row r="858">
      <c r="H858" s="4"/>
    </row>
    <row r="859">
      <c r="H859" s="4"/>
    </row>
    <row r="860">
      <c r="H860" s="4"/>
    </row>
    <row r="861">
      <c r="H861" s="4"/>
    </row>
    <row r="862">
      <c r="H862" s="4"/>
    </row>
    <row r="863">
      <c r="H863" s="4"/>
    </row>
    <row r="864">
      <c r="H864" s="4"/>
    </row>
    <row r="865">
      <c r="H865" s="4"/>
    </row>
    <row r="866">
      <c r="H866" s="4"/>
    </row>
    <row r="867">
      <c r="H867" s="4"/>
    </row>
    <row r="868">
      <c r="H868" s="4"/>
    </row>
    <row r="869">
      <c r="H869" s="4"/>
    </row>
    <row r="870">
      <c r="H870" s="4"/>
    </row>
    <row r="871">
      <c r="H871" s="4"/>
    </row>
    <row r="872">
      <c r="H872" s="4"/>
    </row>
    <row r="873">
      <c r="H873" s="4"/>
    </row>
    <row r="874">
      <c r="H874" s="4"/>
    </row>
    <row r="875">
      <c r="H875" s="4"/>
    </row>
    <row r="876">
      <c r="H876" s="4"/>
    </row>
    <row r="877">
      <c r="H877" s="4"/>
    </row>
    <row r="878">
      <c r="H878" s="4"/>
    </row>
    <row r="879">
      <c r="H879" s="4"/>
    </row>
    <row r="880">
      <c r="H880" s="4"/>
    </row>
    <row r="881">
      <c r="H881" s="4"/>
    </row>
    <row r="882">
      <c r="H882" s="4"/>
    </row>
    <row r="883">
      <c r="H883" s="4"/>
    </row>
    <row r="884">
      <c r="H884" s="4"/>
    </row>
    <row r="885">
      <c r="H885" s="4"/>
    </row>
    <row r="886">
      <c r="H886" s="4"/>
    </row>
    <row r="887">
      <c r="H887" s="4"/>
    </row>
    <row r="888">
      <c r="H888" s="4"/>
    </row>
    <row r="889">
      <c r="H889" s="4"/>
    </row>
    <row r="890">
      <c r="H890" s="4"/>
    </row>
    <row r="891">
      <c r="H891" s="4"/>
    </row>
    <row r="892">
      <c r="H892" s="4"/>
    </row>
    <row r="893">
      <c r="H893" s="4"/>
    </row>
    <row r="894">
      <c r="H894" s="4"/>
    </row>
    <row r="895">
      <c r="H895" s="4"/>
    </row>
    <row r="896">
      <c r="H896" s="4"/>
    </row>
    <row r="897">
      <c r="H897" s="4"/>
    </row>
    <row r="898">
      <c r="H898" s="4"/>
    </row>
    <row r="899">
      <c r="H899" s="4"/>
    </row>
    <row r="900">
      <c r="H900" s="4"/>
    </row>
    <row r="901">
      <c r="H901" s="4"/>
    </row>
    <row r="902">
      <c r="H902" s="4"/>
    </row>
    <row r="903">
      <c r="H903" s="4"/>
    </row>
    <row r="904">
      <c r="H904" s="4"/>
    </row>
    <row r="905">
      <c r="H905" s="4"/>
    </row>
    <row r="906">
      <c r="H906" s="4"/>
    </row>
    <row r="907">
      <c r="H907" s="4"/>
    </row>
    <row r="908">
      <c r="H908" s="4"/>
    </row>
    <row r="909">
      <c r="H909" s="4"/>
    </row>
    <row r="910">
      <c r="H910" s="4"/>
    </row>
    <row r="911">
      <c r="H911" s="4"/>
    </row>
    <row r="912">
      <c r="H912" s="4"/>
    </row>
    <row r="913">
      <c r="H913" s="4"/>
    </row>
    <row r="914">
      <c r="H914" s="4"/>
    </row>
    <row r="915">
      <c r="H915" s="4"/>
    </row>
    <row r="916">
      <c r="H916" s="4"/>
    </row>
    <row r="917">
      <c r="H917" s="4"/>
    </row>
    <row r="918">
      <c r="H918" s="4"/>
    </row>
    <row r="919">
      <c r="H919" s="4"/>
    </row>
    <row r="920">
      <c r="H920" s="4"/>
    </row>
    <row r="921">
      <c r="H921" s="4"/>
    </row>
    <row r="922">
      <c r="H922" s="4"/>
    </row>
    <row r="923">
      <c r="H923" s="4"/>
    </row>
    <row r="924">
      <c r="H924" s="4"/>
    </row>
    <row r="925">
      <c r="H925" s="4"/>
    </row>
    <row r="926">
      <c r="H926" s="4"/>
    </row>
    <row r="927">
      <c r="H927" s="4"/>
    </row>
    <row r="928">
      <c r="H928" s="4"/>
    </row>
    <row r="929">
      <c r="H929" s="4"/>
    </row>
    <row r="930">
      <c r="H930" s="4"/>
    </row>
    <row r="931">
      <c r="H931" s="4"/>
    </row>
    <row r="932">
      <c r="H932" s="4"/>
    </row>
    <row r="933">
      <c r="H933" s="4"/>
    </row>
    <row r="934">
      <c r="H934" s="4"/>
    </row>
    <row r="935">
      <c r="H935" s="4"/>
    </row>
    <row r="936">
      <c r="H936" s="4"/>
    </row>
    <row r="937">
      <c r="H937" s="4"/>
    </row>
    <row r="938">
      <c r="H938" s="4"/>
    </row>
    <row r="939">
      <c r="H939" s="4"/>
    </row>
    <row r="940">
      <c r="H940" s="4"/>
    </row>
    <row r="941">
      <c r="H941" s="4"/>
    </row>
    <row r="942">
      <c r="H942" s="4"/>
    </row>
    <row r="943">
      <c r="H943" s="4"/>
    </row>
    <row r="944">
      <c r="H944" s="4"/>
    </row>
    <row r="945">
      <c r="H945" s="4"/>
    </row>
    <row r="946">
      <c r="H946" s="4"/>
    </row>
    <row r="947">
      <c r="H947" s="4"/>
    </row>
    <row r="948">
      <c r="H948" s="4"/>
    </row>
    <row r="949">
      <c r="H949" s="4"/>
    </row>
    <row r="950">
      <c r="H950" s="4"/>
    </row>
    <row r="951">
      <c r="H951" s="4"/>
    </row>
    <row r="952">
      <c r="H952" s="4"/>
    </row>
    <row r="953">
      <c r="H953" s="4"/>
    </row>
    <row r="954">
      <c r="H954" s="4"/>
    </row>
    <row r="955">
      <c r="H955" s="4"/>
    </row>
    <row r="956">
      <c r="H956" s="4"/>
    </row>
    <row r="957">
      <c r="H957" s="4"/>
    </row>
    <row r="958">
      <c r="H958" s="4"/>
    </row>
    <row r="959">
      <c r="H959" s="4"/>
    </row>
    <row r="960">
      <c r="H960" s="4"/>
    </row>
    <row r="961">
      <c r="H961" s="4"/>
    </row>
    <row r="962">
      <c r="H962" s="4"/>
    </row>
    <row r="963">
      <c r="H963" s="4"/>
    </row>
    <row r="964">
      <c r="H964" s="4"/>
    </row>
    <row r="965">
      <c r="H965" s="4"/>
    </row>
    <row r="966">
      <c r="H966" s="4"/>
    </row>
    <row r="967">
      <c r="H967" s="4"/>
    </row>
    <row r="968">
      <c r="H968" s="4"/>
    </row>
    <row r="969">
      <c r="H969" s="4"/>
    </row>
    <row r="970">
      <c r="H970" s="4"/>
    </row>
    <row r="971">
      <c r="H971" s="4"/>
    </row>
    <row r="972">
      <c r="H972" s="4"/>
    </row>
    <row r="973">
      <c r="H973" s="4"/>
    </row>
    <row r="974">
      <c r="H974" s="4"/>
    </row>
    <row r="975">
      <c r="H975" s="4"/>
    </row>
    <row r="976">
      <c r="H976" s="4"/>
    </row>
    <row r="977">
      <c r="H977" s="4"/>
    </row>
    <row r="978">
      <c r="H978" s="4"/>
    </row>
    <row r="979">
      <c r="H979" s="4"/>
    </row>
    <row r="980">
      <c r="H980" s="4"/>
    </row>
    <row r="981">
      <c r="H981" s="4"/>
    </row>
    <row r="982">
      <c r="H982" s="4"/>
    </row>
    <row r="983">
      <c r="H983" s="4"/>
    </row>
    <row r="984">
      <c r="H984" s="4"/>
    </row>
    <row r="985">
      <c r="H985" s="4"/>
    </row>
    <row r="986">
      <c r="H986" s="4"/>
    </row>
    <row r="987">
      <c r="H987" s="4"/>
    </row>
    <row r="988">
      <c r="H988" s="4"/>
    </row>
    <row r="989">
      <c r="H989" s="4"/>
    </row>
    <row r="990">
      <c r="H990" s="4"/>
    </row>
    <row r="991">
      <c r="H991" s="4"/>
    </row>
    <row r="992">
      <c r="H992" s="4"/>
    </row>
    <row r="993">
      <c r="H993" s="4"/>
    </row>
    <row r="994">
      <c r="H994" s="4"/>
    </row>
    <row r="995">
      <c r="H995" s="4"/>
    </row>
    <row r="996">
      <c r="H996" s="4"/>
    </row>
    <row r="997">
      <c r="H997" s="4"/>
    </row>
    <row r="998">
      <c r="H998" s="4"/>
    </row>
    <row r="999">
      <c r="H999" s="4"/>
    </row>
    <row r="1000">
      <c r="H1000" s="4"/>
    </row>
    <row r="1001">
      <c r="H1001" s="4"/>
    </row>
    <row r="1002">
      <c r="H1002" s="4"/>
    </row>
  </sheetData>
  <mergeCells count="1">
    <mergeCell ref="Q1:R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25.63"/>
    <col customWidth="1" min="14" max="14" width="26.75"/>
  </cols>
  <sheetData>
    <row r="1">
      <c r="A1" s="1" t="s">
        <v>30</v>
      </c>
      <c r="B1" s="1" t="s">
        <v>31</v>
      </c>
      <c r="C1" s="1" t="s">
        <v>32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33</v>
      </c>
      <c r="J1" s="1" t="s">
        <v>34</v>
      </c>
      <c r="K1" s="3" t="s">
        <v>35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R1" s="1"/>
      <c r="S1" s="1" t="s">
        <v>59</v>
      </c>
      <c r="T1" s="33">
        <f>PI()*0.5^2</f>
        <v>0.7853981634</v>
      </c>
      <c r="U1" s="1" t="s">
        <v>60</v>
      </c>
      <c r="V1" s="1">
        <v>0.485809</v>
      </c>
      <c r="W1" s="1" t="s">
        <v>36</v>
      </c>
      <c r="X1" s="1" t="s">
        <v>44</v>
      </c>
      <c r="Y1" s="1" t="s">
        <v>45</v>
      </c>
      <c r="Z1" s="1" t="s">
        <v>46</v>
      </c>
      <c r="AA1" s="1" t="s">
        <v>43</v>
      </c>
    </row>
    <row r="2">
      <c r="A2" s="1">
        <v>75.0</v>
      </c>
      <c r="B2" s="1">
        <v>189.8</v>
      </c>
      <c r="C2" s="1">
        <v>0.1</v>
      </c>
      <c r="D2" s="4">
        <f t="shared" ref="D2:D11" si="1">B2*$T$1*0.000000001</f>
        <v>0.0000001490685714</v>
      </c>
      <c r="E2" s="4">
        <f t="shared" ref="E2:E11" si="2">D2-0.000000001044579557</f>
        <v>0.0000001480239919</v>
      </c>
      <c r="F2" s="4">
        <f t="shared" ref="F2:F11" si="3">E2*0.98</f>
        <v>0.000000145063512</v>
      </c>
      <c r="G2" s="4">
        <f>(B2*$V$1*0.000000001)</f>
        <v>0.0000000922065482</v>
      </c>
      <c r="H2" s="4">
        <f t="shared" ref="H2:H11" si="4">$V$1*(B2*0.000000001-0.000000001044579557)</f>
        <v>0.00000009169908205</v>
      </c>
      <c r="I2" s="3">
        <v>5.21E-4</v>
      </c>
      <c r="J2" s="3">
        <v>1.0E-4</v>
      </c>
      <c r="K2" s="4">
        <f t="shared" ref="K2:K11" si="5">I2/4280</f>
        <v>0.000000121728972</v>
      </c>
      <c r="L2" s="4">
        <f t="shared" ref="L2:L11" si="6">K2-0.00000006939252336</f>
        <v>0.0000000523364486</v>
      </c>
      <c r="M2" s="4">
        <f t="shared" ref="M2:M11" si="7">L2*1.02</f>
        <v>0.00000005338317757</v>
      </c>
      <c r="N2" s="4">
        <f t="shared" ref="N2:N11" si="8">M2/$V$1</f>
        <v>0.0000001098851145</v>
      </c>
      <c r="O2" s="28">
        <f t="shared" ref="O2:O11" si="9">I2/J2</f>
        <v>5.21</v>
      </c>
      <c r="P2" s="4">
        <f t="shared" ref="P2:P11" si="10">(M2*1000000000/(B2*$V$1))</f>
        <v>0.578952131</v>
      </c>
    </row>
    <row r="3">
      <c r="A3" s="1">
        <v>77.0</v>
      </c>
      <c r="B3" s="1">
        <v>182.0</v>
      </c>
      <c r="C3" s="1">
        <v>0.1</v>
      </c>
      <c r="D3" s="4">
        <f t="shared" si="1"/>
        <v>0.0000001429424657</v>
      </c>
      <c r="E3" s="4">
        <f t="shared" si="2"/>
        <v>0.0000001418978862</v>
      </c>
      <c r="F3" s="4">
        <f t="shared" si="3"/>
        <v>0.0000001390599285</v>
      </c>
      <c r="G3" s="4">
        <f t="shared" ref="G3:G11" si="11">B3*$V$1*0.000000001</f>
        <v>0.000000088417238</v>
      </c>
      <c r="H3" s="4">
        <f t="shared" si="4"/>
        <v>0.00000008790977185</v>
      </c>
      <c r="I3" s="3">
        <v>5.1E-4</v>
      </c>
      <c r="J3" s="3">
        <v>8.3E-5</v>
      </c>
      <c r="K3" s="4">
        <f t="shared" si="5"/>
        <v>0.0000001191588785</v>
      </c>
      <c r="L3" s="4">
        <f t="shared" si="6"/>
        <v>0.00000004976635514</v>
      </c>
      <c r="M3" s="4">
        <f t="shared" si="7"/>
        <v>0.00000005076168225</v>
      </c>
      <c r="N3" s="4">
        <f t="shared" si="8"/>
        <v>0.0000001044889705</v>
      </c>
      <c r="O3" s="28">
        <f t="shared" si="9"/>
        <v>6.144578313</v>
      </c>
      <c r="P3" s="4">
        <f t="shared" si="10"/>
        <v>0.5741152223</v>
      </c>
    </row>
    <row r="4">
      <c r="A4" s="34">
        <v>345.0</v>
      </c>
      <c r="B4" s="1">
        <v>174.0</v>
      </c>
      <c r="C4" s="1">
        <v>0.1</v>
      </c>
      <c r="D4" s="4">
        <f t="shared" si="1"/>
        <v>0.0000001366592804</v>
      </c>
      <c r="E4" s="4">
        <f t="shared" si="2"/>
        <v>0.0000001356147009</v>
      </c>
      <c r="F4" s="4">
        <f t="shared" si="3"/>
        <v>0.0000001329024069</v>
      </c>
      <c r="G4" s="4">
        <f t="shared" si="11"/>
        <v>0.000000084530766</v>
      </c>
      <c r="H4" s="4">
        <f t="shared" si="4"/>
        <v>0.00000008402329985</v>
      </c>
      <c r="I4" s="3">
        <v>5.08E-4</v>
      </c>
      <c r="J4" s="3">
        <v>7.2E-5</v>
      </c>
      <c r="K4" s="4">
        <f t="shared" si="5"/>
        <v>0.0000001186915888</v>
      </c>
      <c r="L4" s="4">
        <f t="shared" si="6"/>
        <v>0.00000004929906543</v>
      </c>
      <c r="M4" s="4">
        <f t="shared" si="7"/>
        <v>0.00000005028504673</v>
      </c>
      <c r="N4" s="4">
        <f t="shared" si="8"/>
        <v>0.0000001035078534</v>
      </c>
      <c r="O4" s="28">
        <f t="shared" si="9"/>
        <v>7.055555556</v>
      </c>
      <c r="P4" s="4">
        <f t="shared" si="10"/>
        <v>0.5948727205</v>
      </c>
    </row>
    <row r="5">
      <c r="A5" s="1">
        <v>76.0</v>
      </c>
      <c r="B5" s="1">
        <v>162.5</v>
      </c>
      <c r="C5" s="1">
        <v>0.1</v>
      </c>
      <c r="D5" s="4">
        <f t="shared" si="1"/>
        <v>0.0000001276272016</v>
      </c>
      <c r="E5" s="4">
        <f t="shared" si="2"/>
        <v>0.000000126582622</v>
      </c>
      <c r="F5" s="4">
        <f t="shared" si="3"/>
        <v>0.0000001240509696</v>
      </c>
      <c r="G5" s="4">
        <f t="shared" si="11"/>
        <v>0.0000000789439625</v>
      </c>
      <c r="H5" s="4">
        <f t="shared" si="4"/>
        <v>0.00000007843649635</v>
      </c>
      <c r="I5" s="3">
        <v>5.03E-4</v>
      </c>
      <c r="J5" s="3">
        <v>4.7E-5</v>
      </c>
      <c r="K5" s="4">
        <f t="shared" si="5"/>
        <v>0.0000001175233645</v>
      </c>
      <c r="L5" s="4">
        <f t="shared" si="6"/>
        <v>0.00000004813084113</v>
      </c>
      <c r="M5" s="4">
        <f t="shared" si="7"/>
        <v>0.00000004909345795</v>
      </c>
      <c r="N5" s="4">
        <f t="shared" si="8"/>
        <v>0.0000001010550606</v>
      </c>
      <c r="O5" s="28">
        <f t="shared" si="9"/>
        <v>10.70212766</v>
      </c>
      <c r="P5" s="4">
        <f t="shared" si="10"/>
        <v>0.6218772962</v>
      </c>
    </row>
    <row r="6">
      <c r="A6" s="1">
        <v>79.0</v>
      </c>
      <c r="B6" s="1">
        <v>157.1</v>
      </c>
      <c r="C6" s="1">
        <v>0.1</v>
      </c>
      <c r="D6" s="4">
        <f t="shared" si="1"/>
        <v>0.0000001233860515</v>
      </c>
      <c r="E6" s="4">
        <f t="shared" si="2"/>
        <v>0.0000001223414719</v>
      </c>
      <c r="F6" s="4">
        <f t="shared" si="3"/>
        <v>0.0000001198946425</v>
      </c>
      <c r="G6" s="4">
        <f t="shared" si="11"/>
        <v>0.0000000763205939</v>
      </c>
      <c r="H6" s="4">
        <f t="shared" si="4"/>
        <v>0.00000007581312775</v>
      </c>
      <c r="I6" s="3">
        <v>5.03E-4</v>
      </c>
      <c r="J6" s="3">
        <v>4.5E-5</v>
      </c>
      <c r="K6" s="4">
        <f t="shared" si="5"/>
        <v>0.0000001175233645</v>
      </c>
      <c r="L6" s="4">
        <f t="shared" si="6"/>
        <v>0.00000004813084113</v>
      </c>
      <c r="M6" s="4">
        <f t="shared" si="7"/>
        <v>0.00000004909345795</v>
      </c>
      <c r="N6" s="4">
        <f t="shared" si="8"/>
        <v>0.0000001010550606</v>
      </c>
      <c r="O6" s="28">
        <f t="shared" si="9"/>
        <v>11.17777778</v>
      </c>
      <c r="P6" s="4">
        <f t="shared" si="10"/>
        <v>0.6432530912</v>
      </c>
    </row>
    <row r="7">
      <c r="A7" s="1">
        <v>78.0</v>
      </c>
      <c r="B7" s="1">
        <v>149.4</v>
      </c>
      <c r="C7" s="1">
        <v>0.1</v>
      </c>
      <c r="D7" s="4">
        <f t="shared" si="1"/>
        <v>0.0000001173384856</v>
      </c>
      <c r="E7" s="4">
        <f t="shared" si="2"/>
        <v>0.0000001162939061</v>
      </c>
      <c r="F7" s="4">
        <f t="shared" si="3"/>
        <v>0.0000001139680279</v>
      </c>
      <c r="G7" s="4">
        <f t="shared" si="11"/>
        <v>0.0000000725798646</v>
      </c>
      <c r="H7" s="4">
        <f t="shared" si="4"/>
        <v>0.00000007207239845</v>
      </c>
      <c r="I7" s="3">
        <v>5.0E-4</v>
      </c>
      <c r="J7" s="3">
        <v>3.5E-5</v>
      </c>
      <c r="K7" s="4">
        <f t="shared" si="5"/>
        <v>0.0000001168224299</v>
      </c>
      <c r="L7" s="4">
        <f t="shared" si="6"/>
        <v>0.00000004742990655</v>
      </c>
      <c r="M7" s="4">
        <f t="shared" si="7"/>
        <v>0.00000004837850468</v>
      </c>
      <c r="N7" s="4">
        <f t="shared" si="8"/>
        <v>0.00000009958338499</v>
      </c>
      <c r="O7" s="28">
        <f t="shared" si="9"/>
        <v>14.28571429</v>
      </c>
      <c r="P7" s="4">
        <f t="shared" si="10"/>
        <v>0.6665554551</v>
      </c>
    </row>
    <row r="8">
      <c r="A8" s="1">
        <v>80.0</v>
      </c>
      <c r="B8" s="1">
        <v>140.8</v>
      </c>
      <c r="C8" s="1">
        <v>0.1</v>
      </c>
      <c r="D8" s="4">
        <f t="shared" si="1"/>
        <v>0.0000001105840614</v>
      </c>
      <c r="E8" s="4">
        <f t="shared" si="2"/>
        <v>0.0000001095394818</v>
      </c>
      <c r="F8" s="4">
        <f t="shared" si="3"/>
        <v>0.0000001073486922</v>
      </c>
      <c r="G8" s="4">
        <f t="shared" si="11"/>
        <v>0.0000000684019072</v>
      </c>
      <c r="H8" s="4">
        <f t="shared" si="4"/>
        <v>0.00000006789444105</v>
      </c>
      <c r="I8" s="3">
        <v>4.99E-4</v>
      </c>
      <c r="J8" s="3">
        <v>2.7E-5</v>
      </c>
      <c r="K8" s="4">
        <f t="shared" si="5"/>
        <v>0.000000116588785</v>
      </c>
      <c r="L8" s="4">
        <f t="shared" si="6"/>
        <v>0.00000004719626169</v>
      </c>
      <c r="M8" s="4">
        <f t="shared" si="7"/>
        <v>0.00000004814018692</v>
      </c>
      <c r="N8" s="4">
        <f t="shared" si="8"/>
        <v>0.00000009909282644</v>
      </c>
      <c r="O8" s="28">
        <f t="shared" si="9"/>
        <v>18.48148148</v>
      </c>
      <c r="P8" s="4">
        <f t="shared" si="10"/>
        <v>0.7037842787</v>
      </c>
    </row>
    <row r="9">
      <c r="A9" s="1">
        <v>80.0</v>
      </c>
      <c r="B9" s="1">
        <v>138.9</v>
      </c>
      <c r="C9" s="1">
        <v>0.1</v>
      </c>
      <c r="D9" s="4">
        <f t="shared" si="1"/>
        <v>0.0000001090918049</v>
      </c>
      <c r="E9" s="4">
        <f t="shared" si="2"/>
        <v>0.0000001080472253</v>
      </c>
      <c r="F9" s="4">
        <f t="shared" si="3"/>
        <v>0.0000001058862808</v>
      </c>
      <c r="G9" s="4">
        <f t="shared" si="11"/>
        <v>0.0000000674788701</v>
      </c>
      <c r="H9" s="4">
        <f t="shared" si="4"/>
        <v>0.00000006697140395</v>
      </c>
      <c r="I9" s="3">
        <v>4.96E-4</v>
      </c>
      <c r="J9" s="3">
        <v>6.7E-5</v>
      </c>
      <c r="K9" s="4">
        <f t="shared" si="5"/>
        <v>0.0000001158878505</v>
      </c>
      <c r="L9" s="4">
        <f t="shared" si="6"/>
        <v>0.00000004649532711</v>
      </c>
      <c r="M9" s="4">
        <f t="shared" si="7"/>
        <v>0.00000004742523365</v>
      </c>
      <c r="N9" s="4">
        <f t="shared" si="8"/>
        <v>0.0000000976211508</v>
      </c>
      <c r="O9" s="28">
        <f t="shared" si="9"/>
        <v>7.402985075</v>
      </c>
      <c r="P9" s="4">
        <f t="shared" si="10"/>
        <v>0.7028160605</v>
      </c>
    </row>
    <row r="10">
      <c r="A10" s="1">
        <v>80.0</v>
      </c>
      <c r="B10" s="1">
        <v>134.9</v>
      </c>
      <c r="C10" s="1">
        <v>0.1</v>
      </c>
      <c r="D10" s="4">
        <f t="shared" si="1"/>
        <v>0.0000001059502122</v>
      </c>
      <c r="E10" s="4">
        <f t="shared" si="2"/>
        <v>0.0000001049056327</v>
      </c>
      <c r="F10" s="4">
        <f t="shared" si="3"/>
        <v>0.00000010280752</v>
      </c>
      <c r="G10" s="4">
        <f t="shared" si="11"/>
        <v>0.0000000655356341</v>
      </c>
      <c r="H10" s="4">
        <f t="shared" si="4"/>
        <v>0.00000006502816795</v>
      </c>
      <c r="I10" s="3">
        <v>4.95E-4</v>
      </c>
      <c r="J10" s="3">
        <v>5.0E-5</v>
      </c>
      <c r="K10" s="4">
        <f t="shared" si="5"/>
        <v>0.0000001156542056</v>
      </c>
      <c r="L10" s="4">
        <f t="shared" si="6"/>
        <v>0.00000004626168225</v>
      </c>
      <c r="M10" s="4">
        <f t="shared" si="7"/>
        <v>0.00000004718691589</v>
      </c>
      <c r="N10" s="4">
        <f t="shared" si="8"/>
        <v>0.00000009713059225</v>
      </c>
      <c r="O10" s="28">
        <f t="shared" si="9"/>
        <v>9.9</v>
      </c>
      <c r="P10" s="4">
        <f t="shared" si="10"/>
        <v>0.7200192161</v>
      </c>
    </row>
    <row r="11">
      <c r="A11" s="1">
        <v>85.0</v>
      </c>
      <c r="B11" s="1">
        <v>122.1</v>
      </c>
      <c r="C11" s="1">
        <v>0.1</v>
      </c>
      <c r="D11" s="4">
        <f t="shared" si="1"/>
        <v>0.00000009589711575</v>
      </c>
      <c r="E11" s="4">
        <f t="shared" si="2"/>
        <v>0.00000009485253619</v>
      </c>
      <c r="F11" s="4">
        <f t="shared" si="3"/>
        <v>0.00000009295548547</v>
      </c>
      <c r="G11" s="4">
        <f t="shared" si="11"/>
        <v>0.0000000593172789</v>
      </c>
      <c r="H11" s="4">
        <f t="shared" si="4"/>
        <v>0.00000005880981275</v>
      </c>
      <c r="I11" s="3">
        <v>4.89E-4</v>
      </c>
      <c r="J11" s="3">
        <v>8.0E-5</v>
      </c>
      <c r="K11" s="4">
        <f t="shared" si="5"/>
        <v>0.0000001142523364</v>
      </c>
      <c r="L11" s="4">
        <f t="shared" si="6"/>
        <v>0.00000004485981309</v>
      </c>
      <c r="M11" s="4">
        <f t="shared" si="7"/>
        <v>0.00000004575700935</v>
      </c>
      <c r="N11" s="4">
        <f t="shared" si="8"/>
        <v>0.00000009418724097</v>
      </c>
      <c r="O11" s="28">
        <f t="shared" si="9"/>
        <v>6.1125</v>
      </c>
      <c r="P11" s="4">
        <f t="shared" si="10"/>
        <v>0.771394275</v>
      </c>
    </row>
  </sheetData>
  <drawing r:id="rId1"/>
</worksheet>
</file>