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984563F7-63DF-42B1-835B-B3CCADC2546A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Input_table">Input!$A$2:$O$202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C3" i="3"/>
  <c r="D3" i="3"/>
  <c r="E3" i="3"/>
  <c r="F3" i="3"/>
  <c r="G3" i="3"/>
  <c r="H3" i="3"/>
  <c r="I3" i="3"/>
  <c r="J3" i="3"/>
  <c r="K3" i="3"/>
  <c r="L3" i="3"/>
  <c r="M3" i="3"/>
  <c r="N3" i="3"/>
  <c r="O3" i="3"/>
  <c r="B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/>
  <c r="J5" i="4"/>
  <c r="K5" i="4"/>
  <c r="C6" i="4"/>
  <c r="D6" i="4"/>
  <c r="E6" i="4"/>
  <c r="F6" i="4"/>
  <c r="G6" i="4"/>
  <c r="H6" i="4"/>
  <c r="I6" i="4"/>
  <c r="J6" i="4"/>
  <c r="K6" i="4"/>
  <c r="C7" i="4"/>
  <c r="D7" i="4"/>
  <c r="E7" i="4"/>
  <c r="F7" i="4"/>
  <c r="G7" i="4"/>
  <c r="H7" i="4"/>
  <c r="I7" i="4"/>
  <c r="J7" i="4"/>
  <c r="K7" i="4"/>
  <c r="C8" i="4"/>
  <c r="D8" i="4"/>
  <c r="E8" i="4"/>
  <c r="F8" i="4"/>
  <c r="G8" i="4"/>
  <c r="H8" i="4"/>
  <c r="I8" i="4"/>
  <c r="J8" i="4"/>
  <c r="K8" i="4"/>
  <c r="C9" i="4"/>
  <c r="D9" i="4"/>
  <c r="E9" i="4"/>
  <c r="F9" i="4"/>
  <c r="G9" i="4"/>
  <c r="H9" i="4"/>
  <c r="I9" i="4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/>
  <c r="J13" i="4"/>
  <c r="K13" i="4"/>
  <c r="C14" i="4"/>
  <c r="D14" i="4"/>
  <c r="E14" i="4"/>
  <c r="F14" i="4"/>
  <c r="G14" i="4"/>
  <c r="H14" i="4"/>
  <c r="I14" i="4"/>
  <c r="J14" i="4"/>
  <c r="K14" i="4"/>
  <c r="C15" i="4"/>
  <c r="D15" i="4"/>
  <c r="E15" i="4"/>
  <c r="F15" i="4"/>
  <c r="G15" i="4"/>
  <c r="H15" i="4"/>
  <c r="I15" i="4"/>
  <c r="J15" i="4"/>
  <c r="K15" i="4"/>
  <c r="C16" i="4"/>
  <c r="D16" i="4"/>
  <c r="E16" i="4"/>
  <c r="F16" i="4"/>
  <c r="G16" i="4"/>
  <c r="H16" i="4"/>
  <c r="I16" i="4"/>
  <c r="J16" i="4"/>
  <c r="K16" i="4"/>
  <c r="C17" i="4"/>
  <c r="D17" i="4"/>
  <c r="E17" i="4"/>
  <c r="F17" i="4"/>
  <c r="G17" i="4"/>
  <c r="H17" i="4"/>
  <c r="I17" i="4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/>
  <c r="J21" i="4"/>
  <c r="K21" i="4"/>
  <c r="C22" i="4"/>
  <c r="D22" i="4"/>
  <c r="E22" i="4"/>
  <c r="F22" i="4"/>
  <c r="G22" i="4"/>
  <c r="H22" i="4"/>
  <c r="I22" i="4"/>
  <c r="J22" i="4"/>
  <c r="K22" i="4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/>
  <c r="J29" i="4"/>
  <c r="K29" i="4"/>
  <c r="C30" i="4"/>
  <c r="D30" i="4"/>
  <c r="E30" i="4"/>
  <c r="F30" i="4"/>
  <c r="G30" i="4"/>
  <c r="H30" i="4"/>
  <c r="I30" i="4"/>
  <c r="J30" i="4"/>
  <c r="K30" i="4"/>
  <c r="C31" i="4"/>
  <c r="D31" i="4"/>
  <c r="E31" i="4"/>
  <c r="F31" i="4"/>
  <c r="G31" i="4"/>
  <c r="H31" i="4"/>
  <c r="I31" i="4"/>
  <c r="J31" i="4"/>
  <c r="K31" i="4"/>
  <c r="C32" i="4"/>
  <c r="D32" i="4"/>
  <c r="E32" i="4"/>
  <c r="F32" i="4"/>
  <c r="G32" i="4"/>
  <c r="H32" i="4"/>
  <c r="I32" i="4"/>
  <c r="J32" i="4"/>
  <c r="K32" i="4"/>
  <c r="C33" i="4"/>
  <c r="D33" i="4"/>
  <c r="E33" i="4"/>
  <c r="F33" i="4"/>
  <c r="G33" i="4"/>
  <c r="H33" i="4"/>
  <c r="I33" i="4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/>
  <c r="J37" i="4"/>
  <c r="K37" i="4"/>
  <c r="C38" i="4"/>
  <c r="D38" i="4"/>
  <c r="E38" i="4"/>
  <c r="F38" i="4"/>
  <c r="G38" i="4"/>
  <c r="H38" i="4"/>
  <c r="I38" i="4"/>
  <c r="J38" i="4"/>
  <c r="K38" i="4"/>
  <c r="C39" i="4"/>
  <c r="D39" i="4"/>
  <c r="E39" i="4"/>
  <c r="F39" i="4"/>
  <c r="G39" i="4"/>
  <c r="H39" i="4"/>
  <c r="I39" i="4"/>
  <c r="J39" i="4"/>
  <c r="K39" i="4"/>
  <c r="C40" i="4"/>
  <c r="D40" i="4"/>
  <c r="E40" i="4"/>
  <c r="F40" i="4"/>
  <c r="G40" i="4"/>
  <c r="H40" i="4"/>
  <c r="I40" i="4"/>
  <c r="J40" i="4"/>
  <c r="K40" i="4"/>
  <c r="C41" i="4"/>
  <c r="D41" i="4"/>
  <c r="E41" i="4"/>
  <c r="F41" i="4"/>
  <c r="G41" i="4"/>
  <c r="H41" i="4"/>
  <c r="I41" i="4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/>
  <c r="J45" i="4"/>
  <c r="K45" i="4"/>
  <c r="C46" i="4"/>
  <c r="D46" i="4"/>
  <c r="E46" i="4"/>
  <c r="F46" i="4"/>
  <c r="G46" i="4"/>
  <c r="H46" i="4"/>
  <c r="I46" i="4"/>
  <c r="J46" i="4"/>
  <c r="K46" i="4"/>
  <c r="C47" i="4"/>
  <c r="D47" i="4"/>
  <c r="E47" i="4"/>
  <c r="F47" i="4"/>
  <c r="G47" i="4"/>
  <c r="H47" i="4"/>
  <c r="I47" i="4"/>
  <c r="J47" i="4"/>
  <c r="K47" i="4"/>
  <c r="C48" i="4"/>
  <c r="D48" i="4"/>
  <c r="E48" i="4"/>
  <c r="F48" i="4"/>
  <c r="G48" i="4"/>
  <c r="H48" i="4"/>
  <c r="I48" i="4"/>
  <c r="J48" i="4"/>
  <c r="K48" i="4"/>
  <c r="C49" i="4"/>
  <c r="D49" i="4"/>
  <c r="E49" i="4"/>
  <c r="F49" i="4"/>
  <c r="G49" i="4"/>
  <c r="H49" i="4"/>
  <c r="I49" i="4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/>
  <c r="J53" i="4"/>
  <c r="K53" i="4"/>
  <c r="C54" i="4"/>
  <c r="D54" i="4"/>
  <c r="E54" i="4"/>
  <c r="F54" i="4"/>
  <c r="G54" i="4"/>
  <c r="H54" i="4"/>
  <c r="I54" i="4"/>
  <c r="J54" i="4"/>
  <c r="K54" i="4"/>
  <c r="C55" i="4"/>
  <c r="D55" i="4"/>
  <c r="E55" i="4"/>
  <c r="F55" i="4"/>
  <c r="G55" i="4"/>
  <c r="H55" i="4"/>
  <c r="I55" i="4"/>
  <c r="J55" i="4"/>
  <c r="K55" i="4"/>
  <c r="C56" i="4"/>
  <c r="D56" i="4"/>
  <c r="E56" i="4"/>
  <c r="F56" i="4"/>
  <c r="G56" i="4"/>
  <c r="H56" i="4"/>
  <c r="I56" i="4"/>
  <c r="J56" i="4"/>
  <c r="K56" i="4"/>
  <c r="C57" i="4"/>
  <c r="D57" i="4"/>
  <c r="E57" i="4"/>
  <c r="F57" i="4"/>
  <c r="G57" i="4"/>
  <c r="H57" i="4"/>
  <c r="I57" i="4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/>
  <c r="J61" i="4"/>
  <c r="K61" i="4"/>
  <c r="C62" i="4"/>
  <c r="D62" i="4"/>
  <c r="E62" i="4"/>
  <c r="F62" i="4"/>
  <c r="G62" i="4"/>
  <c r="H62" i="4"/>
  <c r="I62" i="4"/>
  <c r="J62" i="4"/>
  <c r="K62" i="4"/>
  <c r="C63" i="4"/>
  <c r="D63" i="4"/>
  <c r="E63" i="4"/>
  <c r="F63" i="4"/>
  <c r="G63" i="4"/>
  <c r="H63" i="4"/>
  <c r="I63" i="4"/>
  <c r="J63" i="4"/>
  <c r="K63" i="4"/>
  <c r="C64" i="4"/>
  <c r="D64" i="4"/>
  <c r="E64" i="4"/>
  <c r="F64" i="4"/>
  <c r="G64" i="4"/>
  <c r="H64" i="4"/>
  <c r="I64" i="4"/>
  <c r="J64" i="4"/>
  <c r="K64" i="4"/>
  <c r="C65" i="4"/>
  <c r="D65" i="4"/>
  <c r="E65" i="4"/>
  <c r="F65" i="4"/>
  <c r="G65" i="4"/>
  <c r="H65" i="4"/>
  <c r="I65" i="4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/>
  <c r="J69" i="4"/>
  <c r="K69" i="4"/>
  <c r="C70" i="4"/>
  <c r="D70" i="4"/>
  <c r="E70" i="4"/>
  <c r="F70" i="4"/>
  <c r="G70" i="4"/>
  <c r="H70" i="4"/>
  <c r="I70" i="4"/>
  <c r="J70" i="4"/>
  <c r="K70" i="4"/>
  <c r="C71" i="4"/>
  <c r="D71" i="4"/>
  <c r="E71" i="4"/>
  <c r="F71" i="4"/>
  <c r="G71" i="4"/>
  <c r="H71" i="4"/>
  <c r="I71" i="4"/>
  <c r="J71" i="4"/>
  <c r="K71" i="4"/>
  <c r="C72" i="4"/>
  <c r="D72" i="4"/>
  <c r="E72" i="4"/>
  <c r="F72" i="4"/>
  <c r="G72" i="4"/>
  <c r="H72" i="4"/>
  <c r="I72" i="4"/>
  <c r="J72" i="4"/>
  <c r="K72" i="4"/>
  <c r="C73" i="4"/>
  <c r="D73" i="4"/>
  <c r="E73" i="4"/>
  <c r="F73" i="4"/>
  <c r="G73" i="4"/>
  <c r="H73" i="4"/>
  <c r="I73" i="4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/>
  <c r="J77" i="4"/>
  <c r="K77" i="4"/>
  <c r="C78" i="4"/>
  <c r="D78" i="4"/>
  <c r="E78" i="4"/>
  <c r="F78" i="4"/>
  <c r="G78" i="4"/>
  <c r="H78" i="4"/>
  <c r="I78" i="4"/>
  <c r="J78" i="4"/>
  <c r="K78" i="4"/>
  <c r="C79" i="4"/>
  <c r="D79" i="4"/>
  <c r="E79" i="4"/>
  <c r="F79" i="4"/>
  <c r="G79" i="4"/>
  <c r="H79" i="4"/>
  <c r="I79" i="4"/>
  <c r="J79" i="4"/>
  <c r="K79" i="4"/>
  <c r="C80" i="4"/>
  <c r="D80" i="4"/>
  <c r="E80" i="4"/>
  <c r="F80" i="4"/>
  <c r="G80" i="4"/>
  <c r="H80" i="4"/>
  <c r="I80" i="4"/>
  <c r="J80" i="4"/>
  <c r="K80" i="4"/>
  <c r="C81" i="4"/>
  <c r="D81" i="4"/>
  <c r="E81" i="4"/>
  <c r="F81" i="4"/>
  <c r="G81" i="4"/>
  <c r="H81" i="4"/>
  <c r="I81" i="4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/>
  <c r="J85" i="4"/>
  <c r="K85" i="4"/>
  <c r="C86" i="4"/>
  <c r="D86" i="4"/>
  <c r="E86" i="4"/>
  <c r="F86" i="4"/>
  <c r="G86" i="4"/>
  <c r="H86" i="4"/>
  <c r="I86" i="4"/>
  <c r="J86" i="4"/>
  <c r="K86" i="4"/>
  <c r="C87" i="4"/>
  <c r="D87" i="4"/>
  <c r="E87" i="4"/>
  <c r="F87" i="4"/>
  <c r="G87" i="4"/>
  <c r="H87" i="4"/>
  <c r="I87" i="4"/>
  <c r="J87" i="4"/>
  <c r="K87" i="4"/>
  <c r="C88" i="4"/>
  <c r="D88" i="4"/>
  <c r="E88" i="4"/>
  <c r="F88" i="4"/>
  <c r="G88" i="4"/>
  <c r="H88" i="4"/>
  <c r="I88" i="4"/>
  <c r="J88" i="4"/>
  <c r="K88" i="4"/>
  <c r="C89" i="4"/>
  <c r="D89" i="4"/>
  <c r="E89" i="4"/>
  <c r="F89" i="4"/>
  <c r="G89" i="4"/>
  <c r="H89" i="4"/>
  <c r="I89" i="4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/>
  <c r="J93" i="4"/>
  <c r="K93" i="4"/>
  <c r="C94" i="4"/>
  <c r="D94" i="4"/>
  <c r="E94" i="4"/>
  <c r="F94" i="4"/>
  <c r="G94" i="4"/>
  <c r="H94" i="4"/>
  <c r="I94" i="4"/>
  <c r="J94" i="4"/>
  <c r="K94" i="4"/>
  <c r="C95" i="4"/>
  <c r="D95" i="4"/>
  <c r="E95" i="4"/>
  <c r="F95" i="4"/>
  <c r="G95" i="4"/>
  <c r="H95" i="4"/>
  <c r="I95" i="4"/>
  <c r="J95" i="4"/>
  <c r="K95" i="4"/>
  <c r="C96" i="4"/>
  <c r="D96" i="4"/>
  <c r="E96" i="4"/>
  <c r="F96" i="4"/>
  <c r="G96" i="4"/>
  <c r="H96" i="4"/>
  <c r="I96" i="4"/>
  <c r="J96" i="4"/>
  <c r="K96" i="4"/>
  <c r="C97" i="4"/>
  <c r="D97" i="4"/>
  <c r="E97" i="4"/>
  <c r="F97" i="4"/>
  <c r="G97" i="4"/>
  <c r="H97" i="4"/>
  <c r="I97" i="4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/>
  <c r="J101" i="4"/>
  <c r="K101" i="4"/>
  <c r="C102" i="4"/>
  <c r="D102" i="4"/>
  <c r="E102" i="4"/>
  <c r="F102" i="4"/>
  <c r="G102" i="4"/>
  <c r="H102" i="4"/>
  <c r="I102" i="4"/>
  <c r="J102" i="4"/>
  <c r="K102" i="4"/>
  <c r="C103" i="4"/>
  <c r="D103" i="4"/>
  <c r="E103" i="4"/>
  <c r="F103" i="4"/>
  <c r="G103" i="4"/>
  <c r="H103" i="4"/>
  <c r="I103" i="4"/>
  <c r="J103" i="4"/>
  <c r="K103" i="4"/>
  <c r="C104" i="4"/>
  <c r="D104" i="4"/>
  <c r="E104" i="4"/>
  <c r="F104" i="4"/>
  <c r="G104" i="4"/>
  <c r="H104" i="4"/>
  <c r="I104" i="4"/>
  <c r="J104" i="4"/>
  <c r="K104" i="4"/>
  <c r="C105" i="4"/>
  <c r="D105" i="4"/>
  <c r="E105" i="4"/>
  <c r="F105" i="4"/>
  <c r="G105" i="4"/>
  <c r="H105" i="4"/>
  <c r="I105" i="4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/>
  <c r="J109" i="4"/>
  <c r="K109" i="4"/>
  <c r="C110" i="4"/>
  <c r="D110" i="4"/>
  <c r="E110" i="4"/>
  <c r="F110" i="4"/>
  <c r="G110" i="4"/>
  <c r="H110" i="4"/>
  <c r="I110" i="4"/>
  <c r="J110" i="4"/>
  <c r="K110" i="4"/>
  <c r="C111" i="4"/>
  <c r="D111" i="4"/>
  <c r="E111" i="4"/>
  <c r="F111" i="4"/>
  <c r="G111" i="4"/>
  <c r="H111" i="4"/>
  <c r="I111" i="4"/>
  <c r="J111" i="4"/>
  <c r="K111" i="4"/>
  <c r="C112" i="4"/>
  <c r="D112" i="4"/>
  <c r="E112" i="4"/>
  <c r="F112" i="4"/>
  <c r="G112" i="4"/>
  <c r="H112" i="4"/>
  <c r="I112" i="4"/>
  <c r="J112" i="4"/>
  <c r="K112" i="4"/>
  <c r="C113" i="4"/>
  <c r="D113" i="4"/>
  <c r="E113" i="4"/>
  <c r="F113" i="4"/>
  <c r="G113" i="4"/>
  <c r="H113" i="4"/>
  <c r="I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/>
  <c r="J117" i="4"/>
  <c r="K117" i="4"/>
  <c r="C118" i="4"/>
  <c r="D118" i="4"/>
  <c r="E118" i="4"/>
  <c r="F118" i="4"/>
  <c r="G118" i="4"/>
  <c r="H118" i="4"/>
  <c r="I118" i="4"/>
  <c r="J118" i="4"/>
  <c r="K118" i="4"/>
  <c r="C119" i="4"/>
  <c r="D119" i="4"/>
  <c r="E119" i="4"/>
  <c r="F119" i="4"/>
  <c r="G119" i="4"/>
  <c r="H119" i="4"/>
  <c r="I119" i="4"/>
  <c r="J119" i="4"/>
  <c r="K119" i="4"/>
  <c r="C120" i="4"/>
  <c r="D120" i="4"/>
  <c r="E120" i="4"/>
  <c r="F120" i="4"/>
  <c r="G120" i="4"/>
  <c r="H120" i="4"/>
  <c r="I120" i="4"/>
  <c r="J120" i="4"/>
  <c r="K120" i="4"/>
  <c r="C121" i="4"/>
  <c r="D121" i="4"/>
  <c r="E121" i="4"/>
  <c r="F121" i="4"/>
  <c r="G121" i="4"/>
  <c r="H121" i="4"/>
  <c r="I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/>
  <c r="J125" i="4"/>
  <c r="K125" i="4"/>
  <c r="C126" i="4"/>
  <c r="D126" i="4"/>
  <c r="E126" i="4"/>
  <c r="F126" i="4"/>
  <c r="G126" i="4"/>
  <c r="H126" i="4"/>
  <c r="I126" i="4"/>
  <c r="J126" i="4"/>
  <c r="K126" i="4"/>
  <c r="C127" i="4"/>
  <c r="D127" i="4"/>
  <c r="E127" i="4"/>
  <c r="F127" i="4"/>
  <c r="G127" i="4"/>
  <c r="H127" i="4"/>
  <c r="I127" i="4"/>
  <c r="J127" i="4"/>
  <c r="K127" i="4"/>
  <c r="C128" i="4"/>
  <c r="D128" i="4"/>
  <c r="E128" i="4"/>
  <c r="F128" i="4"/>
  <c r="G128" i="4"/>
  <c r="H128" i="4"/>
  <c r="I128" i="4"/>
  <c r="J128" i="4"/>
  <c r="K128" i="4"/>
  <c r="C129" i="4"/>
  <c r="D129" i="4"/>
  <c r="E129" i="4"/>
  <c r="F129" i="4"/>
  <c r="G129" i="4"/>
  <c r="H129" i="4"/>
  <c r="I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/>
  <c r="J133" i="4"/>
  <c r="K133" i="4"/>
  <c r="C134" i="4"/>
  <c r="D134" i="4"/>
  <c r="E134" i="4"/>
  <c r="F134" i="4"/>
  <c r="G134" i="4"/>
  <c r="H134" i="4"/>
  <c r="I134" i="4"/>
  <c r="J134" i="4"/>
  <c r="K134" i="4"/>
  <c r="C135" i="4"/>
  <c r="D135" i="4"/>
  <c r="E135" i="4"/>
  <c r="F135" i="4"/>
  <c r="G135" i="4"/>
  <c r="H135" i="4"/>
  <c r="I135" i="4"/>
  <c r="J135" i="4"/>
  <c r="K135" i="4"/>
  <c r="C136" i="4"/>
  <c r="D136" i="4"/>
  <c r="E136" i="4"/>
  <c r="F136" i="4"/>
  <c r="G136" i="4"/>
  <c r="H136" i="4"/>
  <c r="I136" i="4"/>
  <c r="J136" i="4"/>
  <c r="K136" i="4"/>
  <c r="C137" i="4"/>
  <c r="D137" i="4"/>
  <c r="E137" i="4"/>
  <c r="F137" i="4"/>
  <c r="G137" i="4"/>
  <c r="H137" i="4"/>
  <c r="I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/>
  <c r="J141" i="4"/>
  <c r="K141" i="4"/>
  <c r="C142" i="4"/>
  <c r="D142" i="4"/>
  <c r="E142" i="4"/>
  <c r="F142" i="4"/>
  <c r="G142" i="4"/>
  <c r="H142" i="4"/>
  <c r="I142" i="4"/>
  <c r="J142" i="4"/>
  <c r="K142" i="4"/>
  <c r="C143" i="4"/>
  <c r="D143" i="4"/>
  <c r="E143" i="4"/>
  <c r="F143" i="4"/>
  <c r="G143" i="4"/>
  <c r="H143" i="4"/>
  <c r="I143" i="4"/>
  <c r="J143" i="4"/>
  <c r="K143" i="4"/>
  <c r="C144" i="4"/>
  <c r="D144" i="4"/>
  <c r="E144" i="4"/>
  <c r="F144" i="4"/>
  <c r="G144" i="4"/>
  <c r="H144" i="4"/>
  <c r="I144" i="4"/>
  <c r="J144" i="4"/>
  <c r="K144" i="4"/>
  <c r="C145" i="4"/>
  <c r="D145" i="4"/>
  <c r="E145" i="4"/>
  <c r="F145" i="4"/>
  <c r="G145" i="4"/>
  <c r="H145" i="4"/>
  <c r="I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/>
  <c r="J149" i="4"/>
  <c r="K149" i="4"/>
  <c r="C150" i="4"/>
  <c r="D150" i="4"/>
  <c r="E150" i="4"/>
  <c r="F150" i="4"/>
  <c r="G150" i="4"/>
  <c r="H150" i="4"/>
  <c r="I150" i="4"/>
  <c r="J150" i="4"/>
  <c r="K150" i="4"/>
  <c r="C151" i="4"/>
  <c r="D151" i="4"/>
  <c r="E151" i="4"/>
  <c r="F151" i="4"/>
  <c r="G151" i="4"/>
  <c r="H151" i="4"/>
  <c r="I151" i="4"/>
  <c r="J151" i="4"/>
  <c r="K151" i="4"/>
  <c r="C152" i="4"/>
  <c r="D152" i="4"/>
  <c r="E152" i="4"/>
  <c r="F152" i="4"/>
  <c r="G152" i="4"/>
  <c r="H152" i="4"/>
  <c r="I152" i="4"/>
  <c r="J152" i="4"/>
  <c r="K152" i="4"/>
  <c r="C153" i="4"/>
  <c r="D153" i="4"/>
  <c r="E153" i="4"/>
  <c r="F153" i="4"/>
  <c r="G153" i="4"/>
  <c r="H153" i="4"/>
  <c r="I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/>
  <c r="J157" i="4"/>
  <c r="K157" i="4"/>
  <c r="C158" i="4"/>
  <c r="D158" i="4"/>
  <c r="E158" i="4"/>
  <c r="F158" i="4"/>
  <c r="G158" i="4"/>
  <c r="H158" i="4"/>
  <c r="I158" i="4"/>
  <c r="J158" i="4"/>
  <c r="K158" i="4"/>
  <c r="C159" i="4"/>
  <c r="D159" i="4"/>
  <c r="E159" i="4"/>
  <c r="F159" i="4"/>
  <c r="G159" i="4"/>
  <c r="H159" i="4"/>
  <c r="I159" i="4"/>
  <c r="J159" i="4"/>
  <c r="K159" i="4"/>
  <c r="C160" i="4"/>
  <c r="D160" i="4"/>
  <c r="E160" i="4"/>
  <c r="F160" i="4"/>
  <c r="G160" i="4"/>
  <c r="H160" i="4"/>
  <c r="I160" i="4"/>
  <c r="J160" i="4"/>
  <c r="K160" i="4"/>
  <c r="C161" i="4"/>
  <c r="D161" i="4"/>
  <c r="E161" i="4"/>
  <c r="F161" i="4"/>
  <c r="G161" i="4"/>
  <c r="H161" i="4"/>
  <c r="I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/>
  <c r="J165" i="4"/>
  <c r="K165" i="4"/>
  <c r="C166" i="4"/>
  <c r="D166" i="4"/>
  <c r="E166" i="4"/>
  <c r="F166" i="4"/>
  <c r="G166" i="4"/>
  <c r="H166" i="4"/>
  <c r="I166" i="4"/>
  <c r="J166" i="4"/>
  <c r="K166" i="4"/>
  <c r="C167" i="4"/>
  <c r="D167" i="4"/>
  <c r="E167" i="4"/>
  <c r="F167" i="4"/>
  <c r="G167" i="4"/>
  <c r="H167" i="4"/>
  <c r="I167" i="4"/>
  <c r="J167" i="4"/>
  <c r="K167" i="4"/>
  <c r="C168" i="4"/>
  <c r="D168" i="4"/>
  <c r="E168" i="4"/>
  <c r="F168" i="4"/>
  <c r="G168" i="4"/>
  <c r="H168" i="4"/>
  <c r="I168" i="4"/>
  <c r="J168" i="4"/>
  <c r="K168" i="4"/>
  <c r="C169" i="4"/>
  <c r="D169" i="4"/>
  <c r="E169" i="4"/>
  <c r="F169" i="4"/>
  <c r="G169" i="4"/>
  <c r="H169" i="4"/>
  <c r="I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/>
  <c r="J173" i="4"/>
  <c r="K173" i="4"/>
  <c r="C174" i="4"/>
  <c r="D174" i="4"/>
  <c r="E174" i="4"/>
  <c r="F174" i="4"/>
  <c r="G174" i="4"/>
  <c r="H174" i="4"/>
  <c r="I174" i="4"/>
  <c r="J174" i="4"/>
  <c r="K174" i="4"/>
  <c r="C175" i="4"/>
  <c r="D175" i="4"/>
  <c r="E175" i="4"/>
  <c r="F175" i="4"/>
  <c r="G175" i="4"/>
  <c r="H175" i="4"/>
  <c r="I175" i="4"/>
  <c r="J175" i="4"/>
  <c r="K175" i="4"/>
  <c r="C176" i="4"/>
  <c r="D176" i="4"/>
  <c r="E176" i="4"/>
  <c r="F176" i="4"/>
  <c r="G176" i="4"/>
  <c r="H176" i="4"/>
  <c r="I176" i="4"/>
  <c r="J176" i="4"/>
  <c r="K176" i="4"/>
  <c r="C177" i="4"/>
  <c r="D177" i="4"/>
  <c r="E177" i="4"/>
  <c r="F177" i="4"/>
  <c r="G177" i="4"/>
  <c r="H177" i="4"/>
  <c r="I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/>
  <c r="J181" i="4"/>
  <c r="K181" i="4"/>
  <c r="C182" i="4"/>
  <c r="D182" i="4"/>
  <c r="E182" i="4"/>
  <c r="F182" i="4"/>
  <c r="G182" i="4"/>
  <c r="H182" i="4"/>
  <c r="I182" i="4"/>
  <c r="J182" i="4"/>
  <c r="K182" i="4"/>
  <c r="C183" i="4"/>
  <c r="D183" i="4"/>
  <c r="E183" i="4"/>
  <c r="F183" i="4"/>
  <c r="G183" i="4"/>
  <c r="H183" i="4"/>
  <c r="I183" i="4"/>
  <c r="J183" i="4"/>
  <c r="K183" i="4"/>
  <c r="C184" i="4"/>
  <c r="D184" i="4"/>
  <c r="E184" i="4"/>
  <c r="F184" i="4"/>
  <c r="G184" i="4"/>
  <c r="H184" i="4"/>
  <c r="I184" i="4"/>
  <c r="J184" i="4"/>
  <c r="K184" i="4"/>
  <c r="C185" i="4"/>
  <c r="D185" i="4"/>
  <c r="E185" i="4"/>
  <c r="F185" i="4"/>
  <c r="G185" i="4"/>
  <c r="H185" i="4"/>
  <c r="I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/>
  <c r="J189" i="4"/>
  <c r="K189" i="4"/>
  <c r="C190" i="4"/>
  <c r="D190" i="4"/>
  <c r="E190" i="4"/>
  <c r="F190" i="4"/>
  <c r="G190" i="4"/>
  <c r="H190" i="4"/>
  <c r="I190" i="4"/>
  <c r="J190" i="4"/>
  <c r="K190" i="4"/>
  <c r="C191" i="4"/>
  <c r="D191" i="4"/>
  <c r="E191" i="4"/>
  <c r="F191" i="4"/>
  <c r="G191" i="4"/>
  <c r="H191" i="4"/>
  <c r="I191" i="4"/>
  <c r="J191" i="4"/>
  <c r="K191" i="4"/>
  <c r="C192" i="4"/>
  <c r="D192" i="4"/>
  <c r="E192" i="4"/>
  <c r="F192" i="4"/>
  <c r="G192" i="4"/>
  <c r="H192" i="4"/>
  <c r="I192" i="4"/>
  <c r="J192" i="4"/>
  <c r="K192" i="4"/>
  <c r="C193" i="4"/>
  <c r="D193" i="4"/>
  <c r="E193" i="4"/>
  <c r="F193" i="4"/>
  <c r="G193" i="4"/>
  <c r="H193" i="4"/>
  <c r="I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/>
  <c r="J197" i="4"/>
  <c r="K197" i="4"/>
  <c r="C198" i="4"/>
  <c r="D198" i="4"/>
  <c r="E198" i="4"/>
  <c r="F198" i="4"/>
  <c r="G198" i="4"/>
  <c r="H198" i="4"/>
  <c r="I198" i="4"/>
  <c r="J198" i="4"/>
  <c r="K198" i="4"/>
  <c r="C199" i="4"/>
  <c r="D199" i="4"/>
  <c r="E199" i="4"/>
  <c r="F199" i="4"/>
  <c r="G199" i="4"/>
  <c r="H199" i="4"/>
  <c r="I199" i="4"/>
  <c r="J199" i="4"/>
  <c r="K199" i="4"/>
  <c r="C200" i="4"/>
  <c r="D200" i="4"/>
  <c r="E200" i="4"/>
  <c r="F200" i="4"/>
  <c r="G200" i="4"/>
  <c r="H200" i="4"/>
  <c r="I200" i="4"/>
  <c r="J200" i="4"/>
  <c r="K200" i="4"/>
  <c r="C201" i="4"/>
  <c r="D201" i="4"/>
  <c r="E201" i="4"/>
  <c r="F201" i="4"/>
  <c r="G201" i="4"/>
  <c r="H201" i="4"/>
  <c r="I201" i="4"/>
  <c r="J201" i="4"/>
  <c r="K201" i="4"/>
  <c r="C202" i="4"/>
  <c r="D202" i="4"/>
  <c r="E202" i="4"/>
  <c r="F202" i="4"/>
  <c r="G202" i="4"/>
  <c r="H202" i="4"/>
  <c r="I202" i="4"/>
  <c r="J202" i="4"/>
  <c r="K202" i="4"/>
  <c r="C3" i="4"/>
  <c r="D3" i="4"/>
  <c r="E3" i="4"/>
  <c r="F3" i="4"/>
  <c r="G3" i="4"/>
  <c r="H3" i="4"/>
  <c r="I3" i="4"/>
  <c r="J3" i="4"/>
  <c r="K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3" i="4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BB27" i="1"/>
  <c r="BB26" i="1"/>
  <c r="BB25" i="1"/>
  <c r="BB24" i="1"/>
  <c r="BB22" i="1"/>
  <c r="BB23" i="1"/>
  <c r="AJ23" i="1" l="1"/>
  <c r="AI23" i="1"/>
  <c r="G23" i="1"/>
  <c r="AH23" i="1"/>
  <c r="F23" i="1"/>
  <c r="AG23" i="1"/>
  <c r="E23" i="1"/>
  <c r="AF23" i="1"/>
  <c r="AE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s="1"/>
  <c r="P231" i="1" l="1"/>
  <c r="P25" i="1" s="1"/>
  <c r="AE25" i="1" s="1"/>
  <c r="P232" i="1" l="1"/>
  <c r="P26" i="1" s="1"/>
  <c r="AE26" i="1" s="1"/>
  <c r="P233" i="1" l="1"/>
  <c r="P27" i="1" s="1"/>
  <c r="AE27" i="1" s="1"/>
  <c r="P234" i="1" l="1"/>
  <c r="P28" i="1" s="1"/>
  <c r="AE28" i="1" s="1"/>
  <c r="P235" i="1" l="1"/>
  <c r="P29" i="1" s="1"/>
  <c r="AE29" i="1" s="1"/>
  <c r="P236" i="1" l="1"/>
  <c r="P30" i="1" s="1"/>
  <c r="AE30" i="1" s="1"/>
  <c r="P237" i="1" l="1"/>
  <c r="P31" i="1" s="1"/>
  <c r="AE31" i="1" s="1"/>
  <c r="P238" i="1" l="1"/>
  <c r="P32" i="1" s="1"/>
  <c r="AE32" i="1" s="1"/>
  <c r="P239" i="1" l="1"/>
  <c r="P33" i="1" s="1"/>
  <c r="AE33" i="1" s="1"/>
  <c r="P240" i="1" l="1"/>
  <c r="P34" i="1" s="1"/>
  <c r="AE34" i="1" s="1"/>
  <c r="P241" i="1" l="1"/>
  <c r="P35" i="1" s="1"/>
  <c r="AE35" i="1" s="1"/>
  <c r="P242" i="1" l="1"/>
  <c r="P36" i="1" s="1"/>
  <c r="AE36" i="1" s="1"/>
  <c r="P243" i="1" l="1"/>
  <c r="P37" i="1" s="1"/>
  <c r="AE37" i="1" s="1"/>
  <c r="P244" i="1" l="1"/>
  <c r="P38" i="1" s="1"/>
  <c r="AE38" i="1" s="1"/>
  <c r="P245" i="1" l="1"/>
  <c r="P39" i="1" s="1"/>
  <c r="AE39" i="1" s="1"/>
  <c r="P246" i="1" l="1"/>
  <c r="P40" i="1" s="1"/>
  <c r="AE40" i="1" s="1"/>
  <c r="P247" i="1" l="1"/>
  <c r="P41" i="1" s="1"/>
  <c r="AE41" i="1" s="1"/>
  <c r="P248" i="1" l="1"/>
  <c r="P42" i="1" s="1"/>
  <c r="AE42" i="1" s="1"/>
  <c r="P249" i="1" l="1"/>
  <c r="P43" i="1" s="1"/>
  <c r="AE43" i="1" s="1"/>
  <c r="P250" i="1" l="1"/>
  <c r="P44" i="1" s="1"/>
  <c r="AE44" i="1" s="1"/>
  <c r="P251" i="1" l="1"/>
  <c r="P45" i="1" s="1"/>
  <c r="AE45" i="1" s="1"/>
  <c r="P252" i="1" l="1"/>
  <c r="P46" i="1" s="1"/>
  <c r="AE46" i="1" s="1"/>
  <c r="P253" i="1" l="1"/>
  <c r="P47" i="1" s="1"/>
  <c r="AE47" i="1" s="1"/>
  <c r="P254" i="1" l="1"/>
  <c r="P48" i="1" s="1"/>
  <c r="AE48" i="1" s="1"/>
  <c r="P255" i="1" l="1"/>
  <c r="P49" i="1" s="1"/>
  <c r="AE49" i="1" s="1"/>
  <c r="P256" i="1" l="1"/>
  <c r="P50" i="1" s="1"/>
  <c r="AE50" i="1" s="1"/>
  <c r="P257" i="1" l="1"/>
  <c r="P51" i="1" s="1"/>
  <c r="AE51" i="1" s="1"/>
  <c r="P258" i="1" l="1"/>
  <c r="P52" i="1" s="1"/>
  <c r="AE52" i="1" s="1"/>
  <c r="P259" i="1" l="1"/>
  <c r="P53" i="1" s="1"/>
  <c r="AE53" i="1" s="1"/>
  <c r="P260" i="1" l="1"/>
  <c r="P54" i="1" s="1"/>
  <c r="AE54" i="1" s="1"/>
  <c r="P261" i="1" l="1"/>
  <c r="P55" i="1" s="1"/>
  <c r="AE55" i="1" s="1"/>
  <c r="P262" i="1" l="1"/>
  <c r="P56" i="1" s="1"/>
  <c r="AE56" i="1" s="1"/>
  <c r="P263" i="1" l="1"/>
  <c r="P57" i="1" s="1"/>
  <c r="AE57" i="1" s="1"/>
  <c r="P264" i="1" l="1"/>
  <c r="P58" i="1" s="1"/>
  <c r="AE58" i="1" s="1"/>
  <c r="P265" i="1" l="1"/>
  <c r="P59" i="1" s="1"/>
  <c r="AE59" i="1" s="1"/>
  <c r="P266" i="1" l="1"/>
  <c r="P60" i="1" s="1"/>
  <c r="AE60" i="1" s="1"/>
  <c r="P267" i="1" l="1"/>
  <c r="P61" i="1" s="1"/>
  <c r="AE61" i="1" s="1"/>
  <c r="P268" i="1" l="1"/>
  <c r="P62" i="1" s="1"/>
  <c r="AE62" i="1" s="1"/>
  <c r="P269" i="1" l="1"/>
  <c r="P63" i="1" s="1"/>
  <c r="AE63" i="1" s="1"/>
  <c r="P270" i="1" l="1"/>
  <c r="P64" i="1" s="1"/>
  <c r="AE64" i="1" s="1"/>
  <c r="P271" i="1" l="1"/>
  <c r="P65" i="1" s="1"/>
  <c r="AE65" i="1" s="1"/>
  <c r="P272" i="1" l="1"/>
  <c r="P66" i="1" s="1"/>
  <c r="AE66" i="1" s="1"/>
  <c r="P273" i="1" l="1"/>
  <c r="P67" i="1" s="1"/>
  <c r="AE67" i="1" s="1"/>
  <c r="P274" i="1" l="1"/>
  <c r="P68" i="1" s="1"/>
  <c r="AE68" i="1" s="1"/>
  <c r="P275" i="1" l="1"/>
  <c r="P69" i="1" s="1"/>
  <c r="AE69" i="1" s="1"/>
  <c r="P276" i="1" l="1"/>
  <c r="P70" i="1" s="1"/>
  <c r="AE70" i="1" s="1"/>
  <c r="P277" i="1" l="1"/>
  <c r="P71" i="1" s="1"/>
  <c r="AE71" i="1" s="1"/>
  <c r="P278" i="1" l="1"/>
  <c r="P72" i="1" s="1"/>
  <c r="AE72" i="1" s="1"/>
  <c r="P279" i="1" l="1"/>
  <c r="P73" i="1" s="1"/>
  <c r="AE73" i="1" s="1"/>
  <c r="P280" i="1" l="1"/>
  <c r="P74" i="1" s="1"/>
  <c r="AE74" i="1" s="1"/>
  <c r="P281" i="1" l="1"/>
  <c r="P75" i="1" s="1"/>
  <c r="AE75" i="1" s="1"/>
  <c r="P282" i="1" l="1"/>
  <c r="P76" i="1" s="1"/>
  <c r="AE76" i="1" s="1"/>
  <c r="P283" i="1" l="1"/>
  <c r="P77" i="1" s="1"/>
  <c r="AE77" i="1" s="1"/>
  <c r="P284" i="1" l="1"/>
  <c r="P78" i="1" s="1"/>
  <c r="AE78" i="1" s="1"/>
  <c r="P285" i="1" l="1"/>
  <c r="P79" i="1" s="1"/>
  <c r="AE79" i="1" s="1"/>
  <c r="P286" i="1" l="1"/>
  <c r="P80" i="1" s="1"/>
  <c r="AE80" i="1" s="1"/>
  <c r="P287" i="1" l="1"/>
  <c r="P81" i="1" s="1"/>
  <c r="AE81" i="1" s="1"/>
  <c r="P288" i="1" l="1"/>
  <c r="P82" i="1" s="1"/>
  <c r="AE82" i="1" s="1"/>
  <c r="P289" i="1" l="1"/>
  <c r="P83" i="1" s="1"/>
  <c r="AE83" i="1" s="1"/>
  <c r="P290" i="1" l="1"/>
  <c r="P84" i="1" s="1"/>
  <c r="AE84" i="1" s="1"/>
  <c r="P291" i="1" l="1"/>
  <c r="P85" i="1" s="1"/>
  <c r="AE85" i="1" s="1"/>
  <c r="P292" i="1" l="1"/>
  <c r="P86" i="1" s="1"/>
  <c r="AE86" i="1" s="1"/>
  <c r="P293" i="1" l="1"/>
  <c r="P87" i="1" s="1"/>
  <c r="AE87" i="1" s="1"/>
  <c r="P294" i="1" l="1"/>
  <c r="P88" i="1" s="1"/>
  <c r="AE88" i="1" s="1"/>
  <c r="P295" i="1" l="1"/>
  <c r="P89" i="1" s="1"/>
  <c r="AE89" i="1" s="1"/>
  <c r="P296" i="1" l="1"/>
  <c r="P90" i="1" s="1"/>
  <c r="AE90" i="1" s="1"/>
  <c r="P297" i="1" l="1"/>
  <c r="P91" i="1" s="1"/>
  <c r="AE91" i="1" s="1"/>
  <c r="P298" i="1" l="1"/>
  <c r="P92" i="1" s="1"/>
  <c r="AE92" i="1" s="1"/>
  <c r="P299" i="1" l="1"/>
  <c r="P93" i="1" s="1"/>
  <c r="AE93" i="1" s="1"/>
  <c r="P300" i="1" l="1"/>
  <c r="P94" i="1" s="1"/>
  <c r="AE94" i="1" s="1"/>
  <c r="P301" i="1" l="1"/>
  <c r="P95" i="1" s="1"/>
  <c r="AE95" i="1" s="1"/>
  <c r="P302" i="1" l="1"/>
  <c r="P96" i="1" s="1"/>
  <c r="AE96" i="1" s="1"/>
  <c r="P303" i="1" l="1"/>
  <c r="P97" i="1" s="1"/>
  <c r="AE97" i="1" s="1"/>
  <c r="P304" i="1" l="1"/>
  <c r="P98" i="1" s="1"/>
  <c r="AE98" i="1" s="1"/>
  <c r="P305" i="1" l="1"/>
  <c r="P99" i="1" s="1"/>
  <c r="AE99" i="1" s="1"/>
  <c r="P306" i="1" l="1"/>
  <c r="P100" i="1" s="1"/>
  <c r="AE100" i="1" s="1"/>
  <c r="P307" i="1" l="1"/>
  <c r="P101" i="1" s="1"/>
  <c r="AE101" i="1" s="1"/>
  <c r="P308" i="1" l="1"/>
  <c r="P102" i="1" s="1"/>
  <c r="AE102" i="1" s="1"/>
  <c r="P309" i="1" l="1"/>
  <c r="P103" i="1" s="1"/>
  <c r="AE103" i="1" s="1"/>
  <c r="P310" i="1" l="1"/>
  <c r="P104" i="1" s="1"/>
  <c r="AE104" i="1" s="1"/>
  <c r="P311" i="1" l="1"/>
  <c r="P105" i="1" s="1"/>
  <c r="AE105" i="1" s="1"/>
  <c r="P312" i="1" l="1"/>
  <c r="P106" i="1" s="1"/>
  <c r="AE106" i="1" s="1"/>
  <c r="P313" i="1" l="1"/>
  <c r="P107" i="1" s="1"/>
  <c r="AE107" i="1" s="1"/>
  <c r="P314" i="1" l="1"/>
  <c r="P108" i="1" s="1"/>
  <c r="AE108" i="1" s="1"/>
  <c r="P315" i="1" l="1"/>
  <c r="P109" i="1" s="1"/>
  <c r="AE109" i="1" s="1"/>
  <c r="P316" i="1" l="1"/>
  <c r="P110" i="1" s="1"/>
  <c r="AE110" i="1" s="1"/>
  <c r="P317" i="1" l="1"/>
  <c r="P111" i="1" s="1"/>
  <c r="AE111" i="1" s="1"/>
  <c r="P318" i="1" l="1"/>
  <c r="P112" i="1" s="1"/>
  <c r="AE112" i="1" s="1"/>
  <c r="P319" i="1" l="1"/>
  <c r="P113" i="1" s="1"/>
  <c r="AE113" i="1" s="1"/>
  <c r="P320" i="1" l="1"/>
  <c r="P114" i="1" s="1"/>
  <c r="AE114" i="1" s="1"/>
  <c r="P321" i="1" l="1"/>
  <c r="P115" i="1" s="1"/>
  <c r="AE115" i="1" s="1"/>
  <c r="P322" i="1" l="1"/>
  <c r="P116" i="1" s="1"/>
  <c r="AE116" i="1" s="1"/>
  <c r="P323" i="1" l="1"/>
  <c r="P117" i="1" s="1"/>
  <c r="AE117" i="1" s="1"/>
  <c r="P324" i="1" l="1"/>
  <c r="P118" i="1" s="1"/>
  <c r="AE118" i="1" s="1"/>
  <c r="P325" i="1" l="1"/>
  <c r="P119" i="1" s="1"/>
  <c r="AE119" i="1" s="1"/>
  <c r="P326" i="1" l="1"/>
  <c r="P120" i="1" s="1"/>
  <c r="AE120" i="1" s="1"/>
  <c r="P327" i="1" l="1"/>
  <c r="P121" i="1" s="1"/>
  <c r="AE121" i="1" s="1"/>
  <c r="P328" i="1" l="1"/>
  <c r="P122" i="1" s="1"/>
  <c r="AE122" i="1" s="1"/>
  <c r="P329" i="1" l="1"/>
  <c r="P123" i="1" s="1"/>
  <c r="AE123" i="1" s="1"/>
  <c r="P330" i="1" l="1"/>
  <c r="P124" i="1" s="1"/>
  <c r="AE124" i="1" s="1"/>
  <c r="P331" i="1" l="1"/>
  <c r="P125" i="1" s="1"/>
  <c r="AE125" i="1" s="1"/>
  <c r="P332" i="1" l="1"/>
  <c r="P126" i="1" s="1"/>
  <c r="AE126" i="1" s="1"/>
  <c r="P333" i="1" l="1"/>
  <c r="P127" i="1" s="1"/>
  <c r="AE127" i="1" s="1"/>
  <c r="P334" i="1" l="1"/>
  <c r="P128" i="1" s="1"/>
  <c r="AE128" i="1" s="1"/>
  <c r="P335" i="1" l="1"/>
  <c r="P129" i="1" s="1"/>
  <c r="AE129" i="1" s="1"/>
  <c r="P336" i="1" l="1"/>
  <c r="P130" i="1" s="1"/>
  <c r="AE130" i="1" s="1"/>
  <c r="P337" i="1" l="1"/>
  <c r="P131" i="1" s="1"/>
  <c r="AE131" i="1" s="1"/>
  <c r="P338" i="1" l="1"/>
  <c r="P132" i="1" s="1"/>
  <c r="AE132" i="1" s="1"/>
  <c r="P339" i="1" l="1"/>
  <c r="P133" i="1" s="1"/>
  <c r="AE133" i="1" s="1"/>
  <c r="P340" i="1" l="1"/>
  <c r="P134" i="1" s="1"/>
  <c r="AE134" i="1" s="1"/>
  <c r="P341" i="1" l="1"/>
  <c r="P135" i="1" s="1"/>
  <c r="AE135" i="1" s="1"/>
  <c r="P342" i="1" l="1"/>
  <c r="P136" i="1" s="1"/>
  <c r="AE136" i="1" s="1"/>
  <c r="P343" i="1" l="1"/>
  <c r="P137" i="1" s="1"/>
  <c r="AE137" i="1" s="1"/>
  <c r="P344" i="1" l="1"/>
  <c r="P138" i="1" s="1"/>
  <c r="AE138" i="1" s="1"/>
  <c r="P345" i="1" l="1"/>
  <c r="P139" i="1" s="1"/>
  <c r="AE139" i="1" s="1"/>
  <c r="P346" i="1" l="1"/>
  <c r="P140" i="1" s="1"/>
  <c r="AE140" i="1" s="1"/>
  <c r="P347" i="1" l="1"/>
  <c r="P141" i="1" s="1"/>
  <c r="AE141" i="1" s="1"/>
  <c r="P348" i="1" l="1"/>
  <c r="P142" i="1" s="1"/>
  <c r="AE142" i="1" s="1"/>
  <c r="P349" i="1" l="1"/>
  <c r="P143" i="1" s="1"/>
  <c r="AE143" i="1" s="1"/>
  <c r="P350" i="1" l="1"/>
  <c r="P144" i="1" s="1"/>
  <c r="AE144" i="1" s="1"/>
  <c r="P351" i="1" l="1"/>
  <c r="P145" i="1" s="1"/>
  <c r="AE145" i="1" s="1"/>
  <c r="P352" i="1" l="1"/>
  <c r="P146" i="1" s="1"/>
  <c r="AE146" i="1" s="1"/>
  <c r="P353" i="1" l="1"/>
  <c r="P147" i="1" s="1"/>
  <c r="AE147" i="1" s="1"/>
  <c r="P354" i="1" l="1"/>
  <c r="P148" i="1" s="1"/>
  <c r="AE148" i="1" s="1"/>
  <c r="P355" i="1" l="1"/>
  <c r="P149" i="1" s="1"/>
  <c r="AE149" i="1" s="1"/>
  <c r="P356" i="1" l="1"/>
  <c r="P150" i="1" s="1"/>
  <c r="AE150" i="1" s="1"/>
  <c r="P357" i="1" l="1"/>
  <c r="P151" i="1" s="1"/>
  <c r="AE151" i="1" s="1"/>
  <c r="P358" i="1" l="1"/>
  <c r="P152" i="1" s="1"/>
  <c r="AE152" i="1" s="1"/>
  <c r="P359" i="1" l="1"/>
  <c r="P153" i="1" s="1"/>
  <c r="AE153" i="1" s="1"/>
  <c r="P360" i="1" l="1"/>
  <c r="P154" i="1" s="1"/>
  <c r="AE154" i="1" s="1"/>
  <c r="P361" i="1" l="1"/>
  <c r="P155" i="1" s="1"/>
  <c r="AE155" i="1" s="1"/>
  <c r="P362" i="1" l="1"/>
  <c r="P156" i="1" s="1"/>
  <c r="AE156" i="1" s="1"/>
  <c r="P363" i="1" l="1"/>
  <c r="P157" i="1" s="1"/>
  <c r="AE157" i="1" s="1"/>
  <c r="P364" i="1" l="1"/>
  <c r="P158" i="1" s="1"/>
  <c r="AE158" i="1" s="1"/>
  <c r="P365" i="1" l="1"/>
  <c r="P159" i="1" s="1"/>
  <c r="AE159" i="1" s="1"/>
  <c r="P366" i="1" l="1"/>
  <c r="P160" i="1" s="1"/>
  <c r="AE160" i="1" s="1"/>
  <c r="P367" i="1" l="1"/>
  <c r="P161" i="1" s="1"/>
  <c r="AE161" i="1" s="1"/>
  <c r="P368" i="1" l="1"/>
  <c r="P162" i="1" s="1"/>
  <c r="AE162" i="1" s="1"/>
  <c r="P369" i="1" l="1"/>
  <c r="P163" i="1" s="1"/>
  <c r="AE163" i="1" s="1"/>
  <c r="P370" i="1" l="1"/>
  <c r="P164" i="1" s="1"/>
  <c r="AE164" i="1" s="1"/>
  <c r="P371" i="1" l="1"/>
  <c r="P165" i="1" s="1"/>
  <c r="AE165" i="1" s="1"/>
  <c r="P372" i="1" l="1"/>
  <c r="P166" i="1" s="1"/>
  <c r="AE166" i="1" s="1"/>
  <c r="P373" i="1" l="1"/>
  <c r="P167" i="1" s="1"/>
  <c r="AE167" i="1" s="1"/>
  <c r="P374" i="1" l="1"/>
  <c r="P168" i="1" s="1"/>
  <c r="AE168" i="1" s="1"/>
  <c r="P375" i="1" l="1"/>
  <c r="P169" i="1" s="1"/>
  <c r="AE169" i="1" s="1"/>
  <c r="P376" i="1" l="1"/>
  <c r="P170" i="1" s="1"/>
  <c r="AE170" i="1" s="1"/>
  <c r="P377" i="1" l="1"/>
  <c r="P171" i="1" s="1"/>
  <c r="AE171" i="1" s="1"/>
  <c r="P378" i="1" l="1"/>
  <c r="P172" i="1" s="1"/>
  <c r="AE172" i="1" s="1"/>
  <c r="P379" i="1" l="1"/>
  <c r="P173" i="1" s="1"/>
  <c r="AE173" i="1" s="1"/>
  <c r="P380" i="1" l="1"/>
  <c r="P174" i="1" s="1"/>
  <c r="AE174" i="1" s="1"/>
  <c r="P381" i="1" l="1"/>
  <c r="P175" i="1" s="1"/>
  <c r="AE175" i="1" s="1"/>
  <c r="P382" i="1" l="1"/>
  <c r="P176" i="1" s="1"/>
  <c r="AE176" i="1" s="1"/>
  <c r="P383" i="1" l="1"/>
  <c r="P177" i="1" s="1"/>
  <c r="AE177" i="1" s="1"/>
  <c r="P384" i="1" l="1"/>
  <c r="P178" i="1" s="1"/>
  <c r="AE178" i="1" s="1"/>
  <c r="P385" i="1" l="1"/>
  <c r="P179" i="1" s="1"/>
  <c r="AE179" i="1" s="1"/>
  <c r="P386" i="1" l="1"/>
  <c r="P180" i="1" s="1"/>
  <c r="AE180" i="1" s="1"/>
  <c r="P387" i="1" l="1"/>
  <c r="P181" i="1" s="1"/>
  <c r="AE181" i="1" s="1"/>
  <c r="P388" i="1" l="1"/>
  <c r="P182" i="1" s="1"/>
  <c r="AE182" i="1" s="1"/>
  <c r="P389" i="1" l="1"/>
  <c r="P183" i="1" s="1"/>
  <c r="AE183" i="1" s="1"/>
  <c r="P390" i="1" l="1"/>
  <c r="P184" i="1" s="1"/>
  <c r="AE184" i="1" s="1"/>
  <c r="P391" i="1" l="1"/>
  <c r="P185" i="1" s="1"/>
  <c r="AE185" i="1" s="1"/>
  <c r="P392" i="1" l="1"/>
  <c r="P186" i="1" s="1"/>
  <c r="AE186" i="1" s="1"/>
  <c r="P393" i="1" l="1"/>
  <c r="P187" i="1" s="1"/>
  <c r="AE187" i="1" s="1"/>
  <c r="P394" i="1" l="1"/>
  <c r="P188" i="1" s="1"/>
  <c r="AE188" i="1" s="1"/>
  <c r="P395" i="1" l="1"/>
  <c r="P189" i="1" s="1"/>
  <c r="AE189" i="1" s="1"/>
  <c r="P396" i="1" l="1"/>
  <c r="P190" i="1" s="1"/>
  <c r="AE190" i="1" s="1"/>
  <c r="P397" i="1" l="1"/>
  <c r="P191" i="1" s="1"/>
  <c r="AE191" i="1" s="1"/>
  <c r="P398" i="1" l="1"/>
  <c r="P192" i="1" s="1"/>
  <c r="AE192" i="1" s="1"/>
  <c r="P399" i="1" l="1"/>
  <c r="P193" i="1" s="1"/>
  <c r="AE193" i="1" s="1"/>
  <c r="P400" i="1" l="1"/>
  <c r="P194" i="1" s="1"/>
  <c r="AE194" i="1" s="1"/>
  <c r="P401" i="1" l="1"/>
  <c r="P195" i="1" s="1"/>
  <c r="AE195" i="1" s="1"/>
  <c r="P402" i="1" l="1"/>
  <c r="P196" i="1" s="1"/>
  <c r="AE196" i="1" s="1"/>
  <c r="P403" i="1" l="1"/>
  <c r="P197" i="1" s="1"/>
  <c r="AE197" i="1" s="1"/>
  <c r="P404" i="1" l="1"/>
  <c r="P198" i="1" s="1"/>
  <c r="AE198" i="1" s="1"/>
  <c r="P405" i="1" l="1"/>
  <c r="P199" i="1" s="1"/>
  <c r="AE199" i="1" s="1"/>
  <c r="P406" i="1" l="1"/>
  <c r="P200" i="1" s="1"/>
  <c r="AE200" i="1" s="1"/>
  <c r="P407" i="1" l="1"/>
  <c r="P201" i="1" s="1"/>
  <c r="AE201" i="1" s="1"/>
  <c r="P408" i="1" l="1"/>
  <c r="P202" i="1" s="1"/>
  <c r="AE202" i="1" s="1"/>
  <c r="P409" i="1" l="1"/>
  <c r="P203" i="1" s="1"/>
  <c r="AE203" i="1" s="1"/>
  <c r="P410" i="1" l="1"/>
  <c r="P204" i="1" s="1"/>
  <c r="AE204" i="1" s="1"/>
  <c r="P411" i="1" l="1"/>
  <c r="P205" i="1" s="1"/>
  <c r="AE205" i="1" s="1"/>
  <c r="P412" i="1" l="1"/>
  <c r="P206" i="1" s="1"/>
  <c r="AE206" i="1" s="1"/>
  <c r="P413" i="1" l="1"/>
  <c r="P207" i="1" s="1"/>
  <c r="AE207" i="1" s="1"/>
  <c r="P414" i="1" l="1"/>
  <c r="P208" i="1" s="1"/>
  <c r="AE208" i="1" s="1"/>
  <c r="P415" i="1" l="1"/>
  <c r="P209" i="1" s="1"/>
  <c r="AE209" i="1" s="1"/>
  <c r="P416" i="1" l="1"/>
  <c r="P210" i="1" s="1"/>
  <c r="AE210" i="1" s="1"/>
  <c r="P417" i="1" l="1"/>
  <c r="P211" i="1" s="1"/>
  <c r="AE211" i="1" s="1"/>
  <c r="P418" i="1" l="1"/>
  <c r="P212" i="1" s="1"/>
  <c r="AE212" i="1" s="1"/>
  <c r="P419" i="1" l="1"/>
  <c r="P213" i="1" s="1"/>
  <c r="AE213" i="1" s="1"/>
  <c r="P420" i="1" l="1"/>
  <c r="P214" i="1" s="1"/>
  <c r="AE214" i="1" s="1"/>
  <c r="P421" i="1" l="1"/>
  <c r="P215" i="1" s="1"/>
  <c r="AE215" i="1" s="1"/>
  <c r="P422" i="1" l="1"/>
  <c r="P216" i="1" s="1"/>
  <c r="AE216" i="1" s="1"/>
  <c r="P423" i="1" l="1"/>
  <c r="P217" i="1" s="1"/>
  <c r="AE217" i="1" s="1"/>
  <c r="P424" i="1" l="1"/>
  <c r="P218" i="1" s="1"/>
  <c r="AE218" i="1" s="1"/>
  <c r="P425" i="1" l="1"/>
  <c r="P219" i="1" s="1"/>
  <c r="AE219" i="1" s="1"/>
  <c r="P426" i="1" l="1"/>
  <c r="P220" i="1" s="1"/>
  <c r="AE220" i="1" s="1"/>
  <c r="P427" i="1" l="1"/>
  <c r="P221" i="1" s="1"/>
  <c r="AE221" i="1" s="1"/>
  <c r="P428" i="1" l="1"/>
  <c r="P222" i="1" s="1"/>
  <c r="AE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s="1"/>
  <c r="E24" i="1" l="1"/>
  <c r="Q231" i="1"/>
  <c r="Q25" i="1" s="1"/>
  <c r="AF25" i="1" s="1"/>
  <c r="E25" i="1" l="1"/>
  <c r="Q232" i="1"/>
  <c r="Q26" i="1" s="1"/>
  <c r="AF26" i="1" s="1"/>
  <c r="E26" i="1" l="1"/>
  <c r="Q233" i="1"/>
  <c r="Q27" i="1" s="1"/>
  <c r="AF27" i="1" s="1"/>
  <c r="E27" i="1" l="1"/>
  <c r="Q234" i="1"/>
  <c r="Q28" i="1" s="1"/>
  <c r="AF28" i="1" s="1"/>
  <c r="E28" i="1" l="1"/>
  <c r="Q235" i="1"/>
  <c r="Q29" i="1" s="1"/>
  <c r="AF29" i="1" s="1"/>
  <c r="E29" i="1" l="1"/>
  <c r="Q236" i="1"/>
  <c r="Q30" i="1" s="1"/>
  <c r="AF30" i="1" s="1"/>
  <c r="E30" i="1" l="1"/>
  <c r="Q237" i="1"/>
  <c r="Q31" i="1" s="1"/>
  <c r="AF31" i="1" s="1"/>
  <c r="E31" i="1" l="1"/>
  <c r="Q238" i="1"/>
  <c r="Q32" i="1" s="1"/>
  <c r="AF32" i="1" s="1"/>
  <c r="E32" i="1" l="1"/>
  <c r="Q239" i="1"/>
  <c r="Q33" i="1" s="1"/>
  <c r="AF33" i="1" s="1"/>
  <c r="E33" i="1" l="1"/>
  <c r="Q240" i="1"/>
  <c r="Q34" i="1" s="1"/>
  <c r="AF34" i="1" s="1"/>
  <c r="E34" i="1" l="1"/>
  <c r="Q241" i="1"/>
  <c r="Q35" i="1" s="1"/>
  <c r="AF35" i="1" s="1"/>
  <c r="E35" i="1" l="1"/>
  <c r="Q242" i="1"/>
  <c r="Q36" i="1" s="1"/>
  <c r="AF36" i="1" s="1"/>
  <c r="E36" i="1" l="1"/>
  <c r="Q243" i="1"/>
  <c r="Q37" i="1" s="1"/>
  <c r="AF37" i="1" s="1"/>
  <c r="E37" i="1" l="1"/>
  <c r="Q244" i="1"/>
  <c r="Q38" i="1" s="1"/>
  <c r="AF38" i="1" s="1"/>
  <c r="E38" i="1" l="1"/>
  <c r="Q245" i="1"/>
  <c r="Q39" i="1" s="1"/>
  <c r="AF39" i="1" s="1"/>
  <c r="E39" i="1" l="1"/>
  <c r="Q246" i="1"/>
  <c r="Q40" i="1" s="1"/>
  <c r="AF40" i="1" s="1"/>
  <c r="E40" i="1" l="1"/>
  <c r="Q247" i="1"/>
  <c r="Q41" i="1" s="1"/>
  <c r="AF41" i="1" s="1"/>
  <c r="E41" i="1" l="1"/>
  <c r="Q248" i="1"/>
  <c r="Q42" i="1" s="1"/>
  <c r="AF42" i="1" s="1"/>
  <c r="E42" i="1" l="1"/>
  <c r="Q249" i="1"/>
  <c r="Q43" i="1" s="1"/>
  <c r="AF43" i="1" s="1"/>
  <c r="E43" i="1" l="1"/>
  <c r="Q250" i="1"/>
  <c r="Q44" i="1" s="1"/>
  <c r="AF44" i="1" s="1"/>
  <c r="E44" i="1" l="1"/>
  <c r="Q251" i="1"/>
  <c r="Q45" i="1" s="1"/>
  <c r="AF45" i="1" s="1"/>
  <c r="E45" i="1" l="1"/>
  <c r="Q252" i="1"/>
  <c r="Q46" i="1" s="1"/>
  <c r="AF46" i="1" s="1"/>
  <c r="E46" i="1" l="1"/>
  <c r="Q253" i="1"/>
  <c r="Q47" i="1" s="1"/>
  <c r="AF47" i="1" s="1"/>
  <c r="E47" i="1" l="1"/>
  <c r="Q254" i="1"/>
  <c r="Q48" i="1" s="1"/>
  <c r="AF48" i="1" s="1"/>
  <c r="E48" i="1" l="1"/>
  <c r="Q255" i="1"/>
  <c r="Q49" i="1" s="1"/>
  <c r="AF49" i="1" s="1"/>
  <c r="E49" i="1" l="1"/>
  <c r="Q256" i="1"/>
  <c r="Q50" i="1" s="1"/>
  <c r="AF50" i="1" s="1"/>
  <c r="E50" i="1" l="1"/>
  <c r="Q257" i="1"/>
  <c r="Q51" i="1" s="1"/>
  <c r="AF51" i="1" s="1"/>
  <c r="E51" i="1" l="1"/>
  <c r="Q258" i="1"/>
  <c r="Q52" i="1" s="1"/>
  <c r="AF52" i="1" s="1"/>
  <c r="E52" i="1" l="1"/>
  <c r="Q259" i="1"/>
  <c r="Q53" i="1" s="1"/>
  <c r="AF53" i="1" s="1"/>
  <c r="E53" i="1" l="1"/>
  <c r="Q260" i="1"/>
  <c r="Q54" i="1" s="1"/>
  <c r="AF54" i="1" s="1"/>
  <c r="E54" i="1" l="1"/>
  <c r="Q261" i="1"/>
  <c r="Q55" i="1" s="1"/>
  <c r="AF55" i="1" s="1"/>
  <c r="E55" i="1" l="1"/>
  <c r="Q262" i="1"/>
  <c r="Q56" i="1" s="1"/>
  <c r="AF56" i="1" s="1"/>
  <c r="E56" i="1" l="1"/>
  <c r="Q263" i="1"/>
  <c r="Q57" i="1" s="1"/>
  <c r="AF57" i="1" s="1"/>
  <c r="E57" i="1" l="1"/>
  <c r="Q264" i="1"/>
  <c r="Q58" i="1" s="1"/>
  <c r="AF58" i="1" s="1"/>
  <c r="E58" i="1" l="1"/>
  <c r="Q265" i="1"/>
  <c r="Q59" i="1" s="1"/>
  <c r="AF59" i="1" s="1"/>
  <c r="E59" i="1" l="1"/>
  <c r="Q266" i="1"/>
  <c r="Q60" i="1" s="1"/>
  <c r="AF60" i="1" s="1"/>
  <c r="E60" i="1" l="1"/>
  <c r="Q267" i="1"/>
  <c r="Q61" i="1" s="1"/>
  <c r="AF61" i="1" s="1"/>
  <c r="E61" i="1" l="1"/>
  <c r="Q268" i="1"/>
  <c r="Q62" i="1" s="1"/>
  <c r="AF62" i="1" s="1"/>
  <c r="E62" i="1" l="1"/>
  <c r="Q269" i="1"/>
  <c r="Q63" i="1" s="1"/>
  <c r="AF63" i="1" s="1"/>
  <c r="E63" i="1" l="1"/>
  <c r="Q270" i="1"/>
  <c r="Q64" i="1" s="1"/>
  <c r="AF64" i="1" s="1"/>
  <c r="E64" i="1" l="1"/>
  <c r="Q271" i="1"/>
  <c r="Q65" i="1" s="1"/>
  <c r="AF65" i="1" s="1"/>
  <c r="E65" i="1" l="1"/>
  <c r="Q272" i="1"/>
  <c r="Q66" i="1" s="1"/>
  <c r="AF66" i="1" s="1"/>
  <c r="E66" i="1" l="1"/>
  <c r="Q273" i="1"/>
  <c r="Q67" i="1" s="1"/>
  <c r="AF67" i="1" s="1"/>
  <c r="E67" i="1" l="1"/>
  <c r="Q274" i="1"/>
  <c r="Q68" i="1" s="1"/>
  <c r="AF68" i="1" s="1"/>
  <c r="E68" i="1" l="1"/>
  <c r="Q275" i="1"/>
  <c r="Q69" i="1" s="1"/>
  <c r="AF69" i="1" s="1"/>
  <c r="E69" i="1" l="1"/>
  <c r="Q276" i="1"/>
  <c r="Q70" i="1" s="1"/>
  <c r="AF70" i="1" s="1"/>
  <c r="E70" i="1" l="1"/>
  <c r="Q277" i="1"/>
  <c r="Q71" i="1" s="1"/>
  <c r="AF71" i="1" s="1"/>
  <c r="E71" i="1" l="1"/>
  <c r="Q278" i="1"/>
  <c r="Q72" i="1" s="1"/>
  <c r="AF72" i="1" s="1"/>
  <c r="E72" i="1" l="1"/>
  <c r="Q279" i="1"/>
  <c r="Q73" i="1" s="1"/>
  <c r="AF73" i="1" s="1"/>
  <c r="E73" i="1" l="1"/>
  <c r="Q280" i="1"/>
  <c r="Q74" i="1" s="1"/>
  <c r="AF74" i="1" s="1"/>
  <c r="E74" i="1" l="1"/>
  <c r="Q281" i="1"/>
  <c r="Q75" i="1" s="1"/>
  <c r="AF75" i="1" s="1"/>
  <c r="E75" i="1" l="1"/>
  <c r="Q282" i="1"/>
  <c r="Q76" i="1" s="1"/>
  <c r="AF76" i="1" s="1"/>
  <c r="E76" i="1" l="1"/>
  <c r="Q283" i="1"/>
  <c r="Q77" i="1" s="1"/>
  <c r="AF77" i="1" s="1"/>
  <c r="E77" i="1" l="1"/>
  <c r="Q284" i="1"/>
  <c r="Q78" i="1" s="1"/>
  <c r="AF78" i="1" s="1"/>
  <c r="E78" i="1" l="1"/>
  <c r="Q285" i="1"/>
  <c r="Q79" i="1" s="1"/>
  <c r="AF79" i="1" s="1"/>
  <c r="E79" i="1" l="1"/>
  <c r="Q286" i="1"/>
  <c r="Q80" i="1" s="1"/>
  <c r="AF80" i="1" s="1"/>
  <c r="E80" i="1" l="1"/>
  <c r="Q287" i="1"/>
  <c r="Q81" i="1" s="1"/>
  <c r="AF81" i="1" s="1"/>
  <c r="E81" i="1" l="1"/>
  <c r="Q288" i="1"/>
  <c r="Q82" i="1" s="1"/>
  <c r="AF82" i="1" s="1"/>
  <c r="E82" i="1" l="1"/>
  <c r="Q289" i="1"/>
  <c r="Q83" i="1" s="1"/>
  <c r="AF83" i="1" s="1"/>
  <c r="E83" i="1" l="1"/>
  <c r="Q290" i="1"/>
  <c r="Q84" i="1" s="1"/>
  <c r="AF84" i="1" s="1"/>
  <c r="E84" i="1" l="1"/>
  <c r="Q291" i="1"/>
  <c r="Q85" i="1" s="1"/>
  <c r="AF85" i="1" s="1"/>
  <c r="E85" i="1" l="1"/>
  <c r="Q292" i="1"/>
  <c r="Q86" i="1" s="1"/>
  <c r="AF86" i="1" s="1"/>
  <c r="E86" i="1" l="1"/>
  <c r="Q293" i="1"/>
  <c r="Q87" i="1" s="1"/>
  <c r="AF87" i="1" s="1"/>
  <c r="E87" i="1" l="1"/>
  <c r="Q294" i="1"/>
  <c r="Q88" i="1" s="1"/>
  <c r="AF88" i="1" s="1"/>
  <c r="E88" i="1" l="1"/>
  <c r="Q295" i="1"/>
  <c r="Q89" i="1" s="1"/>
  <c r="AF89" i="1" s="1"/>
  <c r="E89" i="1" l="1"/>
  <c r="Q296" i="1"/>
  <c r="Q90" i="1" s="1"/>
  <c r="AF90" i="1" s="1"/>
  <c r="E90" i="1" l="1"/>
  <c r="Q297" i="1"/>
  <c r="Q91" i="1" s="1"/>
  <c r="AF91" i="1" s="1"/>
  <c r="E91" i="1" l="1"/>
  <c r="Q298" i="1"/>
  <c r="Q92" i="1" s="1"/>
  <c r="AF92" i="1" s="1"/>
  <c r="E92" i="1" l="1"/>
  <c r="Q299" i="1"/>
  <c r="Q93" i="1" s="1"/>
  <c r="AF93" i="1" s="1"/>
  <c r="E93" i="1" l="1"/>
  <c r="Q300" i="1"/>
  <c r="Q94" i="1" s="1"/>
  <c r="AF94" i="1" s="1"/>
  <c r="E94" i="1" l="1"/>
  <c r="Q301" i="1"/>
  <c r="Q95" i="1" s="1"/>
  <c r="AF95" i="1" s="1"/>
  <c r="E95" i="1" l="1"/>
  <c r="Q302" i="1"/>
  <c r="Q96" i="1" s="1"/>
  <c r="AF96" i="1" s="1"/>
  <c r="E96" i="1" l="1"/>
  <c r="Q303" i="1"/>
  <c r="Q97" i="1" s="1"/>
  <c r="AF97" i="1" s="1"/>
  <c r="E97" i="1" l="1"/>
  <c r="Q304" i="1"/>
  <c r="Q98" i="1" s="1"/>
  <c r="AF98" i="1" s="1"/>
  <c r="E98" i="1" l="1"/>
  <c r="Q305" i="1"/>
  <c r="Q99" i="1" s="1"/>
  <c r="AF99" i="1" s="1"/>
  <c r="E99" i="1" l="1"/>
  <c r="Q306" i="1"/>
  <c r="Q100" i="1" s="1"/>
  <c r="AF100" i="1" s="1"/>
  <c r="E100" i="1" l="1"/>
  <c r="Q307" i="1"/>
  <c r="Q101" i="1" s="1"/>
  <c r="AF101" i="1" s="1"/>
  <c r="E101" i="1" l="1"/>
  <c r="Q308" i="1"/>
  <c r="Q102" i="1" s="1"/>
  <c r="AF102" i="1" s="1"/>
  <c r="E102" i="1" l="1"/>
  <c r="Q309" i="1"/>
  <c r="Q103" i="1" s="1"/>
  <c r="AF103" i="1" s="1"/>
  <c r="E103" i="1" l="1"/>
  <c r="Q310" i="1"/>
  <c r="Q104" i="1" s="1"/>
  <c r="AF104" i="1" s="1"/>
  <c r="E104" i="1" l="1"/>
  <c r="Q311" i="1"/>
  <c r="Q105" i="1" s="1"/>
  <c r="AF105" i="1" s="1"/>
  <c r="E105" i="1" l="1"/>
  <c r="Q312" i="1"/>
  <c r="Q106" i="1" s="1"/>
  <c r="AF106" i="1" s="1"/>
  <c r="E106" i="1" l="1"/>
  <c r="Q313" i="1"/>
  <c r="Q107" i="1" s="1"/>
  <c r="AF107" i="1" s="1"/>
  <c r="E107" i="1" l="1"/>
  <c r="Q314" i="1"/>
  <c r="Q108" i="1" s="1"/>
  <c r="AF108" i="1" s="1"/>
  <c r="E108" i="1" l="1"/>
  <c r="Q315" i="1"/>
  <c r="Q109" i="1" s="1"/>
  <c r="AF109" i="1" s="1"/>
  <c r="E109" i="1" l="1"/>
  <c r="Q316" i="1"/>
  <c r="Q110" i="1" s="1"/>
  <c r="AF110" i="1" s="1"/>
  <c r="E110" i="1" l="1"/>
  <c r="Q317" i="1"/>
  <c r="Q111" i="1" s="1"/>
  <c r="AF111" i="1" s="1"/>
  <c r="E111" i="1" l="1"/>
  <c r="Q318" i="1"/>
  <c r="Q112" i="1" s="1"/>
  <c r="AF112" i="1" s="1"/>
  <c r="E112" i="1" l="1"/>
  <c r="Q319" i="1"/>
  <c r="Q113" i="1" s="1"/>
  <c r="AF113" i="1" s="1"/>
  <c r="E113" i="1" l="1"/>
  <c r="Q320" i="1"/>
  <c r="Q114" i="1" s="1"/>
  <c r="AF114" i="1" s="1"/>
  <c r="E114" i="1" l="1"/>
  <c r="Q321" i="1"/>
  <c r="Q115" i="1" s="1"/>
  <c r="AF115" i="1" s="1"/>
  <c r="E115" i="1" l="1"/>
  <c r="Q322" i="1"/>
  <c r="Q116" i="1" s="1"/>
  <c r="AF116" i="1" s="1"/>
  <c r="E116" i="1" l="1"/>
  <c r="Q323" i="1"/>
  <c r="Q117" i="1" s="1"/>
  <c r="AF117" i="1" s="1"/>
  <c r="E117" i="1" l="1"/>
  <c r="Q324" i="1"/>
  <c r="Q118" i="1" s="1"/>
  <c r="AF118" i="1" s="1"/>
  <c r="E118" i="1" l="1"/>
  <c r="Q325" i="1"/>
  <c r="Q119" i="1" s="1"/>
  <c r="AF119" i="1" s="1"/>
  <c r="E119" i="1" l="1"/>
  <c r="Q326" i="1"/>
  <c r="Q120" i="1" s="1"/>
  <c r="AF120" i="1" s="1"/>
  <c r="E120" i="1" l="1"/>
  <c r="Q327" i="1"/>
  <c r="Q121" i="1" s="1"/>
  <c r="AF121" i="1" s="1"/>
  <c r="E121" i="1" l="1"/>
  <c r="Q328" i="1"/>
  <c r="Q122" i="1" s="1"/>
  <c r="AF122" i="1" s="1"/>
  <c r="E122" i="1" l="1"/>
  <c r="Q329" i="1"/>
  <c r="Q123" i="1" s="1"/>
  <c r="AF123" i="1" s="1"/>
  <c r="E123" i="1" l="1"/>
  <c r="Q330" i="1"/>
  <c r="Q124" i="1" s="1"/>
  <c r="AF124" i="1" s="1"/>
  <c r="E124" i="1" l="1"/>
  <c r="Q331" i="1"/>
  <c r="Q125" i="1" s="1"/>
  <c r="AF125" i="1" s="1"/>
  <c r="E125" i="1" l="1"/>
  <c r="Q332" i="1"/>
  <c r="Q126" i="1" s="1"/>
  <c r="AF126" i="1" s="1"/>
  <c r="E126" i="1" l="1"/>
  <c r="Q333" i="1"/>
  <c r="Q127" i="1" s="1"/>
  <c r="AF127" i="1" s="1"/>
  <c r="E127" i="1" l="1"/>
  <c r="Q334" i="1"/>
  <c r="Q128" i="1" s="1"/>
  <c r="AF128" i="1" s="1"/>
  <c r="E128" i="1" l="1"/>
  <c r="Q335" i="1"/>
  <c r="Q129" i="1" s="1"/>
  <c r="AF129" i="1" s="1"/>
  <c r="E129" i="1" l="1"/>
  <c r="Q336" i="1"/>
  <c r="Q130" i="1" s="1"/>
  <c r="AF130" i="1" s="1"/>
  <c r="E130" i="1" l="1"/>
  <c r="Q337" i="1"/>
  <c r="Q131" i="1" s="1"/>
  <c r="AF131" i="1" s="1"/>
  <c r="E131" i="1" l="1"/>
  <c r="Q338" i="1"/>
  <c r="Q132" i="1" s="1"/>
  <c r="AF132" i="1" s="1"/>
  <c r="E132" i="1" l="1"/>
  <c r="Q339" i="1"/>
  <c r="Q133" i="1" s="1"/>
  <c r="AF133" i="1" s="1"/>
  <c r="E133" i="1" l="1"/>
  <c r="Q340" i="1"/>
  <c r="Q134" i="1" s="1"/>
  <c r="AF134" i="1" s="1"/>
  <c r="E134" i="1" l="1"/>
  <c r="Q341" i="1"/>
  <c r="Q135" i="1" s="1"/>
  <c r="AF135" i="1" s="1"/>
  <c r="E135" i="1" l="1"/>
  <c r="Q342" i="1"/>
  <c r="Q136" i="1" s="1"/>
  <c r="AF136" i="1" s="1"/>
  <c r="E136" i="1" l="1"/>
  <c r="Q343" i="1"/>
  <c r="Q137" i="1" s="1"/>
  <c r="AF137" i="1" s="1"/>
  <c r="E137" i="1" l="1"/>
  <c r="Q344" i="1"/>
  <c r="Q138" i="1" s="1"/>
  <c r="AF138" i="1" s="1"/>
  <c r="E138" i="1" l="1"/>
  <c r="Q345" i="1"/>
  <c r="Q139" i="1" s="1"/>
  <c r="AF139" i="1" s="1"/>
  <c r="E139" i="1" l="1"/>
  <c r="Q346" i="1"/>
  <c r="Q140" i="1" s="1"/>
  <c r="AF140" i="1" s="1"/>
  <c r="E140" i="1" l="1"/>
  <c r="Q347" i="1"/>
  <c r="Q141" i="1" s="1"/>
  <c r="AF141" i="1" s="1"/>
  <c r="E141" i="1" l="1"/>
  <c r="Q348" i="1"/>
  <c r="Q142" i="1" s="1"/>
  <c r="AF142" i="1" s="1"/>
  <c r="E142" i="1" l="1"/>
  <c r="Q349" i="1"/>
  <c r="Q143" i="1" s="1"/>
  <c r="AF143" i="1" s="1"/>
  <c r="E143" i="1" l="1"/>
  <c r="Q350" i="1"/>
  <c r="Q144" i="1" s="1"/>
  <c r="AF144" i="1" s="1"/>
  <c r="E144" i="1" l="1"/>
  <c r="Q351" i="1"/>
  <c r="Q145" i="1" s="1"/>
  <c r="AF145" i="1" s="1"/>
  <c r="E145" i="1" l="1"/>
  <c r="Q352" i="1"/>
  <c r="Q146" i="1" s="1"/>
  <c r="AF146" i="1" s="1"/>
  <c r="E146" i="1" l="1"/>
  <c r="Q353" i="1"/>
  <c r="Q147" i="1" s="1"/>
  <c r="AF147" i="1" s="1"/>
  <c r="E147" i="1" l="1"/>
  <c r="Q354" i="1"/>
  <c r="Q148" i="1" s="1"/>
  <c r="AF148" i="1" s="1"/>
  <c r="E148" i="1" l="1"/>
  <c r="Q355" i="1"/>
  <c r="Q149" i="1" s="1"/>
  <c r="AF149" i="1" s="1"/>
  <c r="E149" i="1" l="1"/>
  <c r="Q356" i="1"/>
  <c r="Q150" i="1" s="1"/>
  <c r="AF150" i="1" s="1"/>
  <c r="E150" i="1" l="1"/>
  <c r="Q357" i="1"/>
  <c r="Q151" i="1" s="1"/>
  <c r="AF151" i="1" s="1"/>
  <c r="E151" i="1" l="1"/>
  <c r="Q358" i="1"/>
  <c r="Q152" i="1" s="1"/>
  <c r="AF152" i="1" s="1"/>
  <c r="E152" i="1" l="1"/>
  <c r="Q359" i="1"/>
  <c r="Q153" i="1" s="1"/>
  <c r="AF153" i="1" s="1"/>
  <c r="E153" i="1" l="1"/>
  <c r="Q360" i="1"/>
  <c r="Q154" i="1" s="1"/>
  <c r="AF154" i="1" s="1"/>
  <c r="E154" i="1" l="1"/>
  <c r="Q361" i="1"/>
  <c r="Q155" i="1" s="1"/>
  <c r="AF155" i="1" s="1"/>
  <c r="E155" i="1" l="1"/>
  <c r="Q362" i="1"/>
  <c r="Q156" i="1" s="1"/>
  <c r="AF156" i="1" s="1"/>
  <c r="E156" i="1" l="1"/>
  <c r="Q363" i="1"/>
  <c r="Q157" i="1" s="1"/>
  <c r="AF157" i="1" s="1"/>
  <c r="E157" i="1" l="1"/>
  <c r="Q364" i="1"/>
  <c r="Q158" i="1" s="1"/>
  <c r="AF158" i="1" s="1"/>
  <c r="E158" i="1" l="1"/>
  <c r="Q365" i="1"/>
  <c r="Q159" i="1" s="1"/>
  <c r="AF159" i="1" s="1"/>
  <c r="E159" i="1" l="1"/>
  <c r="Q366" i="1"/>
  <c r="Q160" i="1" s="1"/>
  <c r="AF160" i="1" s="1"/>
  <c r="E160" i="1" l="1"/>
  <c r="Q367" i="1"/>
  <c r="Q161" i="1" s="1"/>
  <c r="AF161" i="1" s="1"/>
  <c r="E161" i="1" l="1"/>
  <c r="Q368" i="1"/>
  <c r="Q162" i="1" s="1"/>
  <c r="AF162" i="1" s="1"/>
  <c r="E162" i="1" l="1"/>
  <c r="Q369" i="1"/>
  <c r="Q163" i="1" s="1"/>
  <c r="AF163" i="1" s="1"/>
  <c r="E163" i="1" l="1"/>
  <c r="Q370" i="1"/>
  <c r="Q164" i="1" s="1"/>
  <c r="AF164" i="1" s="1"/>
  <c r="E164" i="1" l="1"/>
  <c r="Q371" i="1"/>
  <c r="Q165" i="1" s="1"/>
  <c r="AF165" i="1" s="1"/>
  <c r="E165" i="1" l="1"/>
  <c r="Q372" i="1"/>
  <c r="Q166" i="1" s="1"/>
  <c r="AF166" i="1" s="1"/>
  <c r="E166" i="1" l="1"/>
  <c r="Q373" i="1"/>
  <c r="Q167" i="1" s="1"/>
  <c r="AF167" i="1" s="1"/>
  <c r="E167" i="1" l="1"/>
  <c r="Q374" i="1"/>
  <c r="Q168" i="1" s="1"/>
  <c r="AF168" i="1" s="1"/>
  <c r="E168" i="1" l="1"/>
  <c r="Q375" i="1"/>
  <c r="Q169" i="1" s="1"/>
  <c r="AF169" i="1" s="1"/>
  <c r="E169" i="1" l="1"/>
  <c r="Q376" i="1"/>
  <c r="Q170" i="1" s="1"/>
  <c r="AF170" i="1" s="1"/>
  <c r="E170" i="1" l="1"/>
  <c r="Q377" i="1"/>
  <c r="Q171" i="1" s="1"/>
  <c r="AF171" i="1" s="1"/>
  <c r="E171" i="1" l="1"/>
  <c r="Q378" i="1"/>
  <c r="Q172" i="1" s="1"/>
  <c r="AF172" i="1" s="1"/>
  <c r="E172" i="1" l="1"/>
  <c r="Q379" i="1"/>
  <c r="Q173" i="1" s="1"/>
  <c r="AF173" i="1" s="1"/>
  <c r="E173" i="1" l="1"/>
  <c r="Q380" i="1"/>
  <c r="Q174" i="1" s="1"/>
  <c r="AF174" i="1" s="1"/>
  <c r="E174" i="1" l="1"/>
  <c r="Q381" i="1"/>
  <c r="Q175" i="1" s="1"/>
  <c r="AF175" i="1" s="1"/>
  <c r="E175" i="1" l="1"/>
  <c r="Q382" i="1"/>
  <c r="Q176" i="1" s="1"/>
  <c r="AF176" i="1" s="1"/>
  <c r="E176" i="1" l="1"/>
  <c r="Q383" i="1"/>
  <c r="Q177" i="1" s="1"/>
  <c r="AF177" i="1" s="1"/>
  <c r="E177" i="1" l="1"/>
  <c r="Q384" i="1"/>
  <c r="Q178" i="1" s="1"/>
  <c r="AF178" i="1" s="1"/>
  <c r="E178" i="1" l="1"/>
  <c r="Q385" i="1"/>
  <c r="Q179" i="1" s="1"/>
  <c r="AF179" i="1" s="1"/>
  <c r="E179" i="1" l="1"/>
  <c r="Q386" i="1"/>
  <c r="Q180" i="1" s="1"/>
  <c r="AF180" i="1" s="1"/>
  <c r="E180" i="1" l="1"/>
  <c r="Q387" i="1"/>
  <c r="Q181" i="1" s="1"/>
  <c r="AF181" i="1" s="1"/>
  <c r="E181" i="1" l="1"/>
  <c r="Q388" i="1"/>
  <c r="Q182" i="1" s="1"/>
  <c r="AF182" i="1" s="1"/>
  <c r="E182" i="1" l="1"/>
  <c r="Q389" i="1"/>
  <c r="Q183" i="1" s="1"/>
  <c r="AF183" i="1" s="1"/>
  <c r="E183" i="1" l="1"/>
  <c r="Q390" i="1"/>
  <c r="Q184" i="1" s="1"/>
  <c r="AF184" i="1" s="1"/>
  <c r="E184" i="1" l="1"/>
  <c r="Q391" i="1"/>
  <c r="Q185" i="1" s="1"/>
  <c r="AF185" i="1" s="1"/>
  <c r="E185" i="1" l="1"/>
  <c r="Q392" i="1"/>
  <c r="Q186" i="1" s="1"/>
  <c r="AF186" i="1" s="1"/>
  <c r="E186" i="1" l="1"/>
  <c r="Q393" i="1"/>
  <c r="Q187" i="1" s="1"/>
  <c r="AF187" i="1" s="1"/>
  <c r="E187" i="1" l="1"/>
  <c r="Q394" i="1"/>
  <c r="Q188" i="1" s="1"/>
  <c r="AF188" i="1" s="1"/>
  <c r="E188" i="1" l="1"/>
  <c r="Q395" i="1"/>
  <c r="Q189" i="1" s="1"/>
  <c r="AF189" i="1" s="1"/>
  <c r="E189" i="1" l="1"/>
  <c r="Q396" i="1"/>
  <c r="Q190" i="1" s="1"/>
  <c r="AF190" i="1" s="1"/>
  <c r="E190" i="1" l="1"/>
  <c r="Q397" i="1"/>
  <c r="Q191" i="1" s="1"/>
  <c r="AF191" i="1" s="1"/>
  <c r="E191" i="1" l="1"/>
  <c r="Q398" i="1"/>
  <c r="Q192" i="1" s="1"/>
  <c r="AF192" i="1" s="1"/>
  <c r="E192" i="1" l="1"/>
  <c r="Q399" i="1"/>
  <c r="Q193" i="1" s="1"/>
  <c r="AF193" i="1" s="1"/>
  <c r="E193" i="1" l="1"/>
  <c r="Q400" i="1"/>
  <c r="Q194" i="1" s="1"/>
  <c r="AF194" i="1" s="1"/>
  <c r="E194" i="1" l="1"/>
  <c r="Q401" i="1"/>
  <c r="Q195" i="1" s="1"/>
  <c r="AF195" i="1" s="1"/>
  <c r="E195" i="1" l="1"/>
  <c r="Q402" i="1"/>
  <c r="Q196" i="1" s="1"/>
  <c r="AF196" i="1" s="1"/>
  <c r="E196" i="1" l="1"/>
  <c r="Q403" i="1"/>
  <c r="Q197" i="1" s="1"/>
  <c r="AF197" i="1" s="1"/>
  <c r="E197" i="1" l="1"/>
  <c r="Q404" i="1"/>
  <c r="Q198" i="1" s="1"/>
  <c r="AF198" i="1" s="1"/>
  <c r="E198" i="1" l="1"/>
  <c r="Q405" i="1"/>
  <c r="Q199" i="1" s="1"/>
  <c r="AF199" i="1" s="1"/>
  <c r="E199" i="1" l="1"/>
  <c r="Q406" i="1"/>
  <c r="Q200" i="1" s="1"/>
  <c r="AF200" i="1" s="1"/>
  <c r="E200" i="1" l="1"/>
  <c r="Q407" i="1"/>
  <c r="Q201" i="1" s="1"/>
  <c r="AF201" i="1" s="1"/>
  <c r="E201" i="1" l="1"/>
  <c r="Q408" i="1"/>
  <c r="Q202" i="1" s="1"/>
  <c r="AF202" i="1" s="1"/>
  <c r="E202" i="1" l="1"/>
  <c r="Q409" i="1"/>
  <c r="Q203" i="1" s="1"/>
  <c r="AF203" i="1" s="1"/>
  <c r="E203" i="1" l="1"/>
  <c r="Q410" i="1"/>
  <c r="Q204" i="1" s="1"/>
  <c r="AF204" i="1" s="1"/>
  <c r="E204" i="1" l="1"/>
  <c r="Q411" i="1"/>
  <c r="Q205" i="1" s="1"/>
  <c r="AF205" i="1" s="1"/>
  <c r="E205" i="1" l="1"/>
  <c r="Q412" i="1"/>
  <c r="Q206" i="1" s="1"/>
  <c r="AF206" i="1" s="1"/>
  <c r="E206" i="1" l="1"/>
  <c r="Q413" i="1"/>
  <c r="Q207" i="1" s="1"/>
  <c r="AF207" i="1" s="1"/>
  <c r="E207" i="1" l="1"/>
  <c r="Q414" i="1"/>
  <c r="Q208" i="1" s="1"/>
  <c r="AF208" i="1" s="1"/>
  <c r="E208" i="1" l="1"/>
  <c r="Q415" i="1"/>
  <c r="Q209" i="1" s="1"/>
  <c r="AF209" i="1" s="1"/>
  <c r="E209" i="1" l="1"/>
  <c r="Q416" i="1"/>
  <c r="Q210" i="1" s="1"/>
  <c r="AF210" i="1" s="1"/>
  <c r="E210" i="1" l="1"/>
  <c r="Q417" i="1"/>
  <c r="Q211" i="1" s="1"/>
  <c r="AF211" i="1" s="1"/>
  <c r="E211" i="1" l="1"/>
  <c r="Q418" i="1"/>
  <c r="Q212" i="1" s="1"/>
  <c r="AF212" i="1" s="1"/>
  <c r="E212" i="1" l="1"/>
  <c r="Q419" i="1"/>
  <c r="Q213" i="1" s="1"/>
  <c r="AF213" i="1" s="1"/>
  <c r="E213" i="1" l="1"/>
  <c r="Q420" i="1"/>
  <c r="Q214" i="1" s="1"/>
  <c r="AF214" i="1" s="1"/>
  <c r="E214" i="1" l="1"/>
  <c r="Q421" i="1"/>
  <c r="Q215" i="1" s="1"/>
  <c r="AF215" i="1" s="1"/>
  <c r="E215" i="1" l="1"/>
  <c r="Q422" i="1"/>
  <c r="Q216" i="1" s="1"/>
  <c r="AF216" i="1" s="1"/>
  <c r="E216" i="1" l="1"/>
  <c r="Q423" i="1"/>
  <c r="Q217" i="1" s="1"/>
  <c r="AF217" i="1" s="1"/>
  <c r="E217" i="1" l="1"/>
  <c r="Q424" i="1"/>
  <c r="Q218" i="1" s="1"/>
  <c r="AF218" i="1" s="1"/>
  <c r="E218" i="1" l="1"/>
  <c r="Q425" i="1"/>
  <c r="Q219" i="1" s="1"/>
  <c r="AF219" i="1" s="1"/>
  <c r="E219" i="1" l="1"/>
  <c r="Q426" i="1"/>
  <c r="Q220" i="1" s="1"/>
  <c r="AF220" i="1" s="1"/>
  <c r="E220" i="1" l="1"/>
  <c r="Q427" i="1"/>
  <c r="Q221" i="1" s="1"/>
  <c r="AF221" i="1" s="1"/>
  <c r="E221" i="1" l="1"/>
  <c r="Q428" i="1"/>
  <c r="Q222" i="1" s="1"/>
  <c r="AF222" i="1" s="1"/>
  <c r="E222" i="1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O25" i="1" l="1"/>
  <c r="AG25" i="1"/>
  <c r="F24" i="1"/>
  <c r="AH24" i="1"/>
  <c r="S232" i="1"/>
  <c r="S26" i="1" s="1"/>
  <c r="AI24" i="1" l="1"/>
  <c r="AJ24" i="1" s="1"/>
  <c r="G24" i="1"/>
  <c r="F25" i="1"/>
  <c r="AH25" i="1"/>
  <c r="O26" i="1"/>
  <c r="AG26" i="1"/>
  <c r="S233" i="1"/>
  <c r="S27" i="1" s="1"/>
  <c r="O27" i="1" l="1"/>
  <c r="AG27" i="1"/>
  <c r="F26" i="1"/>
  <c r="AH26" i="1"/>
  <c r="AI25" i="1"/>
  <c r="AJ25" i="1" s="1"/>
  <c r="G25" i="1"/>
  <c r="S234" i="1"/>
  <c r="S28" i="1" s="1"/>
  <c r="O28" i="1" l="1"/>
  <c r="AG28" i="1"/>
  <c r="F27" i="1"/>
  <c r="AH27" i="1"/>
  <c r="G26" i="1"/>
  <c r="AI26" i="1"/>
  <c r="AJ26" i="1" s="1"/>
  <c r="S235" i="1"/>
  <c r="S29" i="1" s="1"/>
  <c r="O29" i="1" l="1"/>
  <c r="AG29" i="1"/>
  <c r="F28" i="1"/>
  <c r="AH28" i="1"/>
  <c r="AI27" i="1"/>
  <c r="AJ27" i="1" s="1"/>
  <c r="G27" i="1"/>
  <c r="S236" i="1"/>
  <c r="S30" i="1" s="1"/>
  <c r="AI28" i="1" l="1"/>
  <c r="AJ28" i="1" s="1"/>
  <c r="G28" i="1"/>
  <c r="O30" i="1"/>
  <c r="AG30" i="1"/>
  <c r="F29" i="1"/>
  <c r="AH29" i="1"/>
  <c r="S237" i="1"/>
  <c r="S31" i="1" s="1"/>
  <c r="F30" i="1" l="1"/>
  <c r="AH30" i="1"/>
  <c r="O31" i="1"/>
  <c r="AG31" i="1"/>
  <c r="AI29" i="1"/>
  <c r="AJ29" i="1" s="1"/>
  <c r="G29" i="1"/>
  <c r="S238" i="1"/>
  <c r="S32" i="1" s="1"/>
  <c r="F31" i="1" l="1"/>
  <c r="AH31" i="1"/>
  <c r="G30" i="1"/>
  <c r="AI30" i="1"/>
  <c r="AJ30" i="1" s="1"/>
  <c r="O32" i="1"/>
  <c r="AG32" i="1"/>
  <c r="S239" i="1"/>
  <c r="S33" i="1" s="1"/>
  <c r="O33" i="1" l="1"/>
  <c r="AG33" i="1"/>
  <c r="F32" i="1"/>
  <c r="AH32" i="1"/>
  <c r="AI31" i="1"/>
  <c r="AJ31" i="1" s="1"/>
  <c r="G31" i="1"/>
  <c r="S240" i="1"/>
  <c r="S34" i="1" s="1"/>
  <c r="O34" i="1" l="1"/>
  <c r="AG34" i="1"/>
  <c r="AI32" i="1"/>
  <c r="AJ32" i="1" s="1"/>
  <c r="G32" i="1"/>
  <c r="F33" i="1"/>
  <c r="AH33" i="1"/>
  <c r="S241" i="1"/>
  <c r="S35" i="1" s="1"/>
  <c r="O35" i="1" l="1"/>
  <c r="AG35" i="1"/>
  <c r="G33" i="1"/>
  <c r="AI33" i="1"/>
  <c r="AJ33" i="1" s="1"/>
  <c r="F34" i="1"/>
  <c r="AH34" i="1"/>
  <c r="S242" i="1"/>
  <c r="S36" i="1" s="1"/>
  <c r="O36" i="1" l="1"/>
  <c r="AG36" i="1"/>
  <c r="F35" i="1"/>
  <c r="AH35" i="1"/>
  <c r="G34" i="1"/>
  <c r="AI34" i="1"/>
  <c r="AJ34" i="1" s="1"/>
  <c r="S243" i="1"/>
  <c r="S37" i="1" s="1"/>
  <c r="O37" i="1" l="1"/>
  <c r="AG37" i="1"/>
  <c r="F36" i="1"/>
  <c r="AH36" i="1"/>
  <c r="AI35" i="1"/>
  <c r="AJ35" i="1" s="1"/>
  <c r="G35" i="1"/>
  <c r="S244" i="1"/>
  <c r="S38" i="1" s="1"/>
  <c r="O38" i="1" l="1"/>
  <c r="AG38" i="1"/>
  <c r="AI36" i="1"/>
  <c r="AJ36" i="1" s="1"/>
  <c r="G36" i="1"/>
  <c r="F37" i="1"/>
  <c r="AH37" i="1"/>
  <c r="S245" i="1"/>
  <c r="S39" i="1" s="1"/>
  <c r="O39" i="1" l="1"/>
  <c r="AG39" i="1"/>
  <c r="F38" i="1"/>
  <c r="AH38" i="1"/>
  <c r="AI37" i="1"/>
  <c r="AJ37" i="1" s="1"/>
  <c r="G37" i="1"/>
  <c r="S246" i="1"/>
  <c r="S40" i="1" s="1"/>
  <c r="O40" i="1" l="1"/>
  <c r="AG40" i="1"/>
  <c r="G38" i="1"/>
  <c r="AI38" i="1"/>
  <c r="AJ38" i="1" s="1"/>
  <c r="F39" i="1"/>
  <c r="AH39" i="1"/>
  <c r="S247" i="1"/>
  <c r="S41" i="1" s="1"/>
  <c r="O41" i="1" l="1"/>
  <c r="AG41" i="1"/>
  <c r="F40" i="1"/>
  <c r="AH40" i="1"/>
  <c r="AI39" i="1"/>
  <c r="AJ39" i="1" s="1"/>
  <c r="G39" i="1"/>
  <c r="S248" i="1"/>
  <c r="S42" i="1" s="1"/>
  <c r="O42" i="1" l="1"/>
  <c r="AG42" i="1"/>
  <c r="F41" i="1"/>
  <c r="AH41" i="1"/>
  <c r="AI40" i="1"/>
  <c r="AJ40" i="1" s="1"/>
  <c r="G40" i="1"/>
  <c r="S249" i="1"/>
  <c r="S43" i="1" s="1"/>
  <c r="O43" i="1" l="1"/>
  <c r="AG43" i="1"/>
  <c r="F42" i="1"/>
  <c r="AH42" i="1"/>
  <c r="AI41" i="1"/>
  <c r="AJ41" i="1" s="1"/>
  <c r="G41" i="1"/>
  <c r="S250" i="1"/>
  <c r="S44" i="1" s="1"/>
  <c r="G42" i="1" l="1"/>
  <c r="AI42" i="1"/>
  <c r="AJ42" i="1" s="1"/>
  <c r="F43" i="1"/>
  <c r="AH43" i="1"/>
  <c r="O44" i="1"/>
  <c r="AG44" i="1"/>
  <c r="S251" i="1"/>
  <c r="S45" i="1" s="1"/>
  <c r="AI43" i="1" l="1"/>
  <c r="AJ43" i="1" s="1"/>
  <c r="G43" i="1"/>
  <c r="F44" i="1"/>
  <c r="AH44" i="1"/>
  <c r="O45" i="1"/>
  <c r="AG45" i="1"/>
  <c r="S252" i="1"/>
  <c r="S46" i="1" s="1"/>
  <c r="O46" i="1" l="1"/>
  <c r="AG46" i="1"/>
  <c r="F45" i="1"/>
  <c r="AH45" i="1"/>
  <c r="AI44" i="1"/>
  <c r="AJ44" i="1" s="1"/>
  <c r="G44" i="1"/>
  <c r="S253" i="1"/>
  <c r="S47" i="1" s="1"/>
  <c r="AI45" i="1" l="1"/>
  <c r="AJ45" i="1" s="1"/>
  <c r="G45" i="1"/>
  <c r="F46" i="1"/>
  <c r="AH46" i="1"/>
  <c r="O47" i="1"/>
  <c r="AG47" i="1"/>
  <c r="S254" i="1"/>
  <c r="S48" i="1" s="1"/>
  <c r="O48" i="1" l="1"/>
  <c r="AG48" i="1"/>
  <c r="F47" i="1"/>
  <c r="AH47" i="1"/>
  <c r="G46" i="1"/>
  <c r="AI46" i="1"/>
  <c r="AJ46" i="1" s="1"/>
  <c r="S255" i="1"/>
  <c r="S49" i="1" s="1"/>
  <c r="O49" i="1" l="1"/>
  <c r="AG49" i="1"/>
  <c r="F48" i="1"/>
  <c r="AH48" i="1"/>
  <c r="AI47" i="1"/>
  <c r="AJ47" i="1" s="1"/>
  <c r="G47" i="1"/>
  <c r="S256" i="1"/>
  <c r="S50" i="1" s="1"/>
  <c r="O50" i="1" l="1"/>
  <c r="AG50" i="1"/>
  <c r="F49" i="1"/>
  <c r="AH49" i="1"/>
  <c r="AI48" i="1"/>
  <c r="AJ48" i="1" s="1"/>
  <c r="G48" i="1"/>
  <c r="S257" i="1"/>
  <c r="S51" i="1" s="1"/>
  <c r="O51" i="1" l="1"/>
  <c r="AG51" i="1"/>
  <c r="F50" i="1"/>
  <c r="AH50" i="1"/>
  <c r="G49" i="1"/>
  <c r="AI49" i="1"/>
  <c r="AJ49" i="1" s="1"/>
  <c r="S258" i="1"/>
  <c r="S52" i="1" s="1"/>
  <c r="O52" i="1" l="1"/>
  <c r="AG52" i="1"/>
  <c r="F51" i="1"/>
  <c r="AH51" i="1"/>
  <c r="G50" i="1"/>
  <c r="AI50" i="1"/>
  <c r="AJ50" i="1" s="1"/>
  <c r="S259" i="1"/>
  <c r="S53" i="1" s="1"/>
  <c r="O53" i="1" l="1"/>
  <c r="AG53" i="1"/>
  <c r="AI51" i="1"/>
  <c r="AJ51" i="1" s="1"/>
  <c r="G51" i="1"/>
  <c r="F52" i="1"/>
  <c r="AH52" i="1"/>
  <c r="S260" i="1"/>
  <c r="S54" i="1" s="1"/>
  <c r="AI52" i="1" l="1"/>
  <c r="AJ52" i="1" s="1"/>
  <c r="G52" i="1"/>
  <c r="F53" i="1"/>
  <c r="AH53" i="1"/>
  <c r="O54" i="1"/>
  <c r="AG54" i="1"/>
  <c r="S261" i="1"/>
  <c r="S55" i="1" s="1"/>
  <c r="O55" i="1" l="1"/>
  <c r="AG55" i="1"/>
  <c r="F54" i="1"/>
  <c r="AH54" i="1"/>
  <c r="AI53" i="1"/>
  <c r="AJ53" i="1" s="1"/>
  <c r="G53" i="1"/>
  <c r="S262" i="1"/>
  <c r="S56" i="1" s="1"/>
  <c r="O56" i="1" l="1"/>
  <c r="AG56" i="1"/>
  <c r="G54" i="1"/>
  <c r="AI54" i="1"/>
  <c r="AJ54" i="1" s="1"/>
  <c r="F55" i="1"/>
  <c r="AH55" i="1"/>
  <c r="S263" i="1"/>
  <c r="S57" i="1" s="1"/>
  <c r="O57" i="1" l="1"/>
  <c r="AG57" i="1"/>
  <c r="F56" i="1"/>
  <c r="AH56" i="1"/>
  <c r="AI55" i="1"/>
  <c r="AJ55" i="1" s="1"/>
  <c r="G55" i="1"/>
  <c r="S264" i="1"/>
  <c r="S58" i="1" s="1"/>
  <c r="O58" i="1" l="1"/>
  <c r="AG58" i="1"/>
  <c r="AI56" i="1"/>
  <c r="AJ56" i="1" s="1"/>
  <c r="G56" i="1"/>
  <c r="F57" i="1"/>
  <c r="AH57" i="1"/>
  <c r="S265" i="1"/>
  <c r="S59" i="1" s="1"/>
  <c r="O59" i="1" l="1"/>
  <c r="AG59" i="1"/>
  <c r="F58" i="1"/>
  <c r="AH58" i="1"/>
  <c r="AI57" i="1"/>
  <c r="AJ57" i="1" s="1"/>
  <c r="G57" i="1"/>
  <c r="S266" i="1"/>
  <c r="S60" i="1" s="1"/>
  <c r="O60" i="1" l="1"/>
  <c r="AG60" i="1"/>
  <c r="F59" i="1"/>
  <c r="AH59" i="1"/>
  <c r="G58" i="1"/>
  <c r="AI58" i="1"/>
  <c r="AJ58" i="1" s="1"/>
  <c r="S267" i="1"/>
  <c r="S61" i="1" s="1"/>
  <c r="O61" i="1" l="1"/>
  <c r="AG61" i="1"/>
  <c r="F60" i="1"/>
  <c r="AH60" i="1"/>
  <c r="AI59" i="1"/>
  <c r="AJ59" i="1" s="1"/>
  <c r="G59" i="1"/>
  <c r="S268" i="1"/>
  <c r="S62" i="1" s="1"/>
  <c r="O62" i="1" l="1"/>
  <c r="AG62" i="1"/>
  <c r="AI60" i="1"/>
  <c r="AJ60" i="1" s="1"/>
  <c r="G60" i="1"/>
  <c r="F61" i="1"/>
  <c r="AH61" i="1"/>
  <c r="S269" i="1"/>
  <c r="S63" i="1" s="1"/>
  <c r="O63" i="1" l="1"/>
  <c r="AG63" i="1"/>
  <c r="F62" i="1"/>
  <c r="AH62" i="1"/>
  <c r="AI61" i="1"/>
  <c r="AJ61" i="1" s="1"/>
  <c r="G61" i="1"/>
  <c r="S270" i="1"/>
  <c r="S64" i="1" s="1"/>
  <c r="O64" i="1" l="1"/>
  <c r="AG64" i="1"/>
  <c r="G62" i="1"/>
  <c r="AI62" i="1"/>
  <c r="AJ62" i="1" s="1"/>
  <c r="F63" i="1"/>
  <c r="AH63" i="1"/>
  <c r="S271" i="1"/>
  <c r="S65" i="1" s="1"/>
  <c r="O65" i="1" l="1"/>
  <c r="AG65" i="1"/>
  <c r="F64" i="1"/>
  <c r="AH64" i="1"/>
  <c r="AI63" i="1"/>
  <c r="AJ63" i="1" s="1"/>
  <c r="G63" i="1"/>
  <c r="S272" i="1"/>
  <c r="S66" i="1" s="1"/>
  <c r="O66" i="1" l="1"/>
  <c r="AG66" i="1"/>
  <c r="AI64" i="1"/>
  <c r="AJ64" i="1" s="1"/>
  <c r="G64" i="1"/>
  <c r="F65" i="1"/>
  <c r="AH65" i="1"/>
  <c r="S273" i="1"/>
  <c r="S67" i="1" s="1"/>
  <c r="O67" i="1" l="1"/>
  <c r="AG67" i="1"/>
  <c r="F66" i="1"/>
  <c r="AH66" i="1"/>
  <c r="G65" i="1"/>
  <c r="AI65" i="1"/>
  <c r="AJ65" i="1" s="1"/>
  <c r="S274" i="1"/>
  <c r="S68" i="1" s="1"/>
  <c r="O68" i="1" l="1"/>
  <c r="AG68" i="1"/>
  <c r="F67" i="1"/>
  <c r="AH67" i="1"/>
  <c r="G66" i="1"/>
  <c r="AI66" i="1"/>
  <c r="AJ66" i="1" s="1"/>
  <c r="S275" i="1"/>
  <c r="S69" i="1" s="1"/>
  <c r="O69" i="1" l="1"/>
  <c r="AG69" i="1"/>
  <c r="F68" i="1"/>
  <c r="AH68" i="1"/>
  <c r="AI67" i="1"/>
  <c r="AJ67" i="1" s="1"/>
  <c r="G67" i="1"/>
  <c r="S276" i="1"/>
  <c r="S70" i="1" s="1"/>
  <c r="O70" i="1" l="1"/>
  <c r="AG70" i="1"/>
  <c r="F69" i="1"/>
  <c r="AH69" i="1"/>
  <c r="AI68" i="1"/>
  <c r="AJ68" i="1" s="1"/>
  <c r="G68" i="1"/>
  <c r="S277" i="1"/>
  <c r="S71" i="1" s="1"/>
  <c r="O71" i="1" l="1"/>
  <c r="AG71" i="1"/>
  <c r="F70" i="1"/>
  <c r="AH70" i="1"/>
  <c r="AI69" i="1"/>
  <c r="AJ69" i="1" s="1"/>
  <c r="G69" i="1"/>
  <c r="S278" i="1"/>
  <c r="S72" i="1" s="1"/>
  <c r="O72" i="1" l="1"/>
  <c r="AG72" i="1"/>
  <c r="G70" i="1"/>
  <c r="AI70" i="1"/>
  <c r="AJ70" i="1" s="1"/>
  <c r="F71" i="1"/>
  <c r="AH71" i="1"/>
  <c r="S279" i="1"/>
  <c r="S73" i="1" s="1"/>
  <c r="O73" i="1" l="1"/>
  <c r="AG73" i="1"/>
  <c r="AI71" i="1"/>
  <c r="AJ71" i="1" s="1"/>
  <c r="G71" i="1"/>
  <c r="F72" i="1"/>
  <c r="AH72" i="1"/>
  <c r="S280" i="1"/>
  <c r="S74" i="1" s="1"/>
  <c r="O74" i="1" l="1"/>
  <c r="AG74" i="1"/>
  <c r="F73" i="1"/>
  <c r="AH73" i="1"/>
  <c r="AI72" i="1"/>
  <c r="AJ72" i="1" s="1"/>
  <c r="G72" i="1"/>
  <c r="S281" i="1"/>
  <c r="S75" i="1" s="1"/>
  <c r="O75" i="1" l="1"/>
  <c r="AG75" i="1"/>
  <c r="F74" i="1"/>
  <c r="AH74" i="1"/>
  <c r="AI73" i="1"/>
  <c r="AJ73" i="1" s="1"/>
  <c r="G73" i="1"/>
  <c r="S282" i="1"/>
  <c r="S76" i="1" s="1"/>
  <c r="O76" i="1" l="1"/>
  <c r="AG76" i="1"/>
  <c r="AI74" i="1"/>
  <c r="AJ74" i="1" s="1"/>
  <c r="G74" i="1"/>
  <c r="F75" i="1"/>
  <c r="AH75" i="1"/>
  <c r="S283" i="1"/>
  <c r="S77" i="1" s="1"/>
  <c r="O77" i="1" l="1"/>
  <c r="AG77" i="1"/>
  <c r="F76" i="1"/>
  <c r="AH76" i="1"/>
  <c r="AI75" i="1"/>
  <c r="AJ75" i="1" s="1"/>
  <c r="G75" i="1"/>
  <c r="S284" i="1"/>
  <c r="S78" i="1" s="1"/>
  <c r="O78" i="1" l="1"/>
  <c r="AG78" i="1"/>
  <c r="AI76" i="1"/>
  <c r="AJ76" i="1" s="1"/>
  <c r="G76" i="1"/>
  <c r="F77" i="1"/>
  <c r="AH77" i="1"/>
  <c r="S285" i="1"/>
  <c r="S79" i="1" s="1"/>
  <c r="O79" i="1" l="1"/>
  <c r="AG79" i="1"/>
  <c r="F78" i="1"/>
  <c r="AH78" i="1"/>
  <c r="G77" i="1"/>
  <c r="AI77" i="1"/>
  <c r="AJ77" i="1" s="1"/>
  <c r="S286" i="1"/>
  <c r="S80" i="1" s="1"/>
  <c r="O80" i="1" l="1"/>
  <c r="AG80" i="1"/>
  <c r="G78" i="1"/>
  <c r="AI78" i="1"/>
  <c r="AJ78" i="1" s="1"/>
  <c r="F79" i="1"/>
  <c r="AH79" i="1"/>
  <c r="S287" i="1"/>
  <c r="S81" i="1" s="1"/>
  <c r="O81" i="1" l="1"/>
  <c r="AG81" i="1"/>
  <c r="AI79" i="1"/>
  <c r="AJ79" i="1" s="1"/>
  <c r="G79" i="1"/>
  <c r="F80" i="1"/>
  <c r="AH80" i="1"/>
  <c r="S288" i="1"/>
  <c r="S82" i="1" s="1"/>
  <c r="O82" i="1" l="1"/>
  <c r="AG82" i="1"/>
  <c r="AI80" i="1"/>
  <c r="AJ80" i="1" s="1"/>
  <c r="G80" i="1"/>
  <c r="F81" i="1"/>
  <c r="AH81" i="1"/>
  <c r="S289" i="1"/>
  <c r="S83" i="1" s="1"/>
  <c r="O83" i="1" l="1"/>
  <c r="AG83" i="1"/>
  <c r="F82" i="1"/>
  <c r="AH82" i="1"/>
  <c r="AI81" i="1"/>
  <c r="AJ81" i="1" s="1"/>
  <c r="G81" i="1"/>
  <c r="S290" i="1"/>
  <c r="S84" i="1" s="1"/>
  <c r="O84" i="1" l="1"/>
  <c r="AG84" i="1"/>
  <c r="G82" i="1"/>
  <c r="AI82" i="1"/>
  <c r="AJ82" i="1" s="1"/>
  <c r="F83" i="1"/>
  <c r="AH83" i="1"/>
  <c r="S291" i="1"/>
  <c r="S85" i="1" s="1"/>
  <c r="O85" i="1" l="1"/>
  <c r="AG85" i="1"/>
  <c r="AI83" i="1"/>
  <c r="AJ83" i="1" s="1"/>
  <c r="G83" i="1"/>
  <c r="F84" i="1"/>
  <c r="AH84" i="1"/>
  <c r="S292" i="1"/>
  <c r="S86" i="1" s="1"/>
  <c r="O86" i="1" l="1"/>
  <c r="AG86" i="1"/>
  <c r="F85" i="1"/>
  <c r="AH85" i="1"/>
  <c r="AI84" i="1"/>
  <c r="AJ84" i="1" s="1"/>
  <c r="G84" i="1"/>
  <c r="S293" i="1"/>
  <c r="S87" i="1" s="1"/>
  <c r="O87" i="1" l="1"/>
  <c r="AG87" i="1"/>
  <c r="F86" i="1"/>
  <c r="AH86" i="1"/>
  <c r="AI85" i="1"/>
  <c r="AJ85" i="1" s="1"/>
  <c r="G85" i="1"/>
  <c r="S294" i="1"/>
  <c r="S88" i="1" s="1"/>
  <c r="O88" i="1" l="1"/>
  <c r="AG88" i="1"/>
  <c r="G86" i="1"/>
  <c r="AI86" i="1"/>
  <c r="AJ86" i="1" s="1"/>
  <c r="F87" i="1"/>
  <c r="AH87" i="1"/>
  <c r="S295" i="1"/>
  <c r="S89" i="1" s="1"/>
  <c r="O89" i="1" l="1"/>
  <c r="AG89" i="1"/>
  <c r="AI87" i="1"/>
  <c r="AJ87" i="1" s="1"/>
  <c r="G87" i="1"/>
  <c r="F88" i="1"/>
  <c r="AH88" i="1"/>
  <c r="S296" i="1"/>
  <c r="S90" i="1" s="1"/>
  <c r="O90" i="1" l="1"/>
  <c r="AG90" i="1"/>
  <c r="F89" i="1"/>
  <c r="AH89" i="1"/>
  <c r="G88" i="1"/>
  <c r="AI88" i="1"/>
  <c r="AJ88" i="1" s="1"/>
  <c r="S297" i="1"/>
  <c r="S91" i="1" s="1"/>
  <c r="O91" i="1" l="1"/>
  <c r="AG91" i="1"/>
  <c r="F90" i="1"/>
  <c r="AH90" i="1"/>
  <c r="AI89" i="1"/>
  <c r="AJ89" i="1" s="1"/>
  <c r="G89" i="1"/>
  <c r="S298" i="1"/>
  <c r="S92" i="1" s="1"/>
  <c r="O92" i="1" l="1"/>
  <c r="AG92" i="1"/>
  <c r="AI90" i="1"/>
  <c r="AJ90" i="1" s="1"/>
  <c r="G90" i="1"/>
  <c r="F91" i="1"/>
  <c r="AH91" i="1"/>
  <c r="S299" i="1"/>
  <c r="S93" i="1" s="1"/>
  <c r="O93" i="1" l="1"/>
  <c r="AG93" i="1"/>
  <c r="AI91" i="1"/>
  <c r="AJ91" i="1" s="1"/>
  <c r="G91" i="1"/>
  <c r="F92" i="1"/>
  <c r="AH92" i="1"/>
  <c r="S300" i="1"/>
  <c r="S94" i="1" s="1"/>
  <c r="O94" i="1" l="1"/>
  <c r="AG94" i="1"/>
  <c r="F93" i="1"/>
  <c r="AH93" i="1"/>
  <c r="AI92" i="1"/>
  <c r="AJ92" i="1" s="1"/>
  <c r="G92" i="1"/>
  <c r="S301" i="1"/>
  <c r="S95" i="1" s="1"/>
  <c r="O95" i="1" l="1"/>
  <c r="AG95" i="1"/>
  <c r="AI93" i="1"/>
  <c r="AJ93" i="1" s="1"/>
  <c r="G93" i="1"/>
  <c r="F94" i="1"/>
  <c r="AH94" i="1"/>
  <c r="S302" i="1"/>
  <c r="S96" i="1" s="1"/>
  <c r="O96" i="1" l="1"/>
  <c r="AG96" i="1"/>
  <c r="F95" i="1"/>
  <c r="AH95" i="1"/>
  <c r="G94" i="1"/>
  <c r="AI94" i="1"/>
  <c r="AJ94" i="1" s="1"/>
  <c r="S303" i="1"/>
  <c r="S97" i="1" s="1"/>
  <c r="O97" i="1" l="1"/>
  <c r="AG97" i="1"/>
  <c r="AI95" i="1"/>
  <c r="AJ95" i="1" s="1"/>
  <c r="G95" i="1"/>
  <c r="F96" i="1"/>
  <c r="AH96" i="1"/>
  <c r="S304" i="1"/>
  <c r="S98" i="1" s="1"/>
  <c r="O98" i="1" l="1"/>
  <c r="AG98" i="1"/>
  <c r="AI96" i="1"/>
  <c r="AJ96" i="1" s="1"/>
  <c r="G96" i="1"/>
  <c r="F97" i="1"/>
  <c r="AH97" i="1"/>
  <c r="S305" i="1"/>
  <c r="S99" i="1" s="1"/>
  <c r="O99" i="1" l="1"/>
  <c r="AG99" i="1"/>
  <c r="F98" i="1"/>
  <c r="AH98" i="1"/>
  <c r="AI97" i="1"/>
  <c r="AJ97" i="1" s="1"/>
  <c r="G97" i="1"/>
  <c r="S306" i="1"/>
  <c r="S100" i="1" s="1"/>
  <c r="O100" i="1" l="1"/>
  <c r="AG100" i="1"/>
  <c r="F99" i="1"/>
  <c r="AH99" i="1"/>
  <c r="G98" i="1"/>
  <c r="AI98" i="1"/>
  <c r="AJ98" i="1" s="1"/>
  <c r="S307" i="1"/>
  <c r="S101" i="1" s="1"/>
  <c r="O101" i="1" l="1"/>
  <c r="AG101" i="1"/>
  <c r="AI99" i="1"/>
  <c r="AJ99" i="1" s="1"/>
  <c r="G99" i="1"/>
  <c r="F100" i="1"/>
  <c r="AH100" i="1"/>
  <c r="S308" i="1"/>
  <c r="S102" i="1" s="1"/>
  <c r="O102" i="1" l="1"/>
  <c r="AG102" i="1"/>
  <c r="F101" i="1"/>
  <c r="AH101" i="1"/>
  <c r="G100" i="1"/>
  <c r="AI100" i="1"/>
  <c r="AJ100" i="1" s="1"/>
  <c r="S309" i="1"/>
  <c r="S103" i="1" s="1"/>
  <c r="O103" i="1" l="1"/>
  <c r="AG103" i="1"/>
  <c r="AI101" i="1"/>
  <c r="AJ101" i="1" s="1"/>
  <c r="G101" i="1"/>
  <c r="F102" i="1"/>
  <c r="AH102" i="1"/>
  <c r="S310" i="1"/>
  <c r="S104" i="1" s="1"/>
  <c r="O104" i="1" l="1"/>
  <c r="AG104" i="1"/>
  <c r="F103" i="1"/>
  <c r="AH103" i="1"/>
  <c r="G102" i="1"/>
  <c r="AI102" i="1"/>
  <c r="AJ102" i="1" s="1"/>
  <c r="S311" i="1"/>
  <c r="S105" i="1" s="1"/>
  <c r="O105" i="1" l="1"/>
  <c r="AG105" i="1"/>
  <c r="AI103" i="1"/>
  <c r="AJ103" i="1" s="1"/>
  <c r="G103" i="1"/>
  <c r="F104" i="1"/>
  <c r="AH104" i="1"/>
  <c r="S312" i="1"/>
  <c r="S106" i="1" s="1"/>
  <c r="O106" i="1" l="1"/>
  <c r="AG106" i="1"/>
  <c r="F105" i="1"/>
  <c r="AH105" i="1"/>
  <c r="AI104" i="1"/>
  <c r="AJ104" i="1" s="1"/>
  <c r="G104" i="1"/>
  <c r="S313" i="1"/>
  <c r="S107" i="1" s="1"/>
  <c r="O107" i="1" l="1"/>
  <c r="AG107" i="1"/>
  <c r="AI105" i="1"/>
  <c r="AJ105" i="1" s="1"/>
  <c r="G105" i="1"/>
  <c r="F106" i="1"/>
  <c r="AH106" i="1"/>
  <c r="S314" i="1"/>
  <c r="S108" i="1" s="1"/>
  <c r="O108" i="1" l="1"/>
  <c r="AG108" i="1"/>
  <c r="F107" i="1"/>
  <c r="AH107" i="1"/>
  <c r="AI106" i="1"/>
  <c r="AJ106" i="1" s="1"/>
  <c r="G106" i="1"/>
  <c r="S315" i="1"/>
  <c r="S109" i="1" s="1"/>
  <c r="O109" i="1" l="1"/>
  <c r="AG109" i="1"/>
  <c r="AI107" i="1"/>
  <c r="AJ107" i="1" s="1"/>
  <c r="G107" i="1"/>
  <c r="F108" i="1"/>
  <c r="AH108" i="1"/>
  <c r="S316" i="1"/>
  <c r="S110" i="1" s="1"/>
  <c r="O110" i="1" l="1"/>
  <c r="AG110" i="1"/>
  <c r="AI108" i="1"/>
  <c r="AJ108" i="1" s="1"/>
  <c r="G108" i="1"/>
  <c r="F109" i="1"/>
  <c r="AH109" i="1"/>
  <c r="S317" i="1"/>
  <c r="S111" i="1" s="1"/>
  <c r="O111" i="1" l="1"/>
  <c r="AG111" i="1"/>
  <c r="G109" i="1"/>
  <c r="AI109" i="1"/>
  <c r="AJ109" i="1" s="1"/>
  <c r="F110" i="1"/>
  <c r="AH110" i="1"/>
  <c r="S318" i="1"/>
  <c r="S112" i="1" s="1"/>
  <c r="G110" i="1" l="1"/>
  <c r="AI110" i="1"/>
  <c r="AJ110" i="1" s="1"/>
  <c r="F111" i="1"/>
  <c r="AH111" i="1"/>
  <c r="O112" i="1"/>
  <c r="AG112" i="1"/>
  <c r="S319" i="1"/>
  <c r="S113" i="1" s="1"/>
  <c r="O113" i="1" l="1"/>
  <c r="AG113" i="1"/>
  <c r="F112" i="1"/>
  <c r="AH112" i="1"/>
  <c r="AI111" i="1"/>
  <c r="AJ111" i="1" s="1"/>
  <c r="G111" i="1"/>
  <c r="S320" i="1"/>
  <c r="S114" i="1" s="1"/>
  <c r="O114" i="1" l="1"/>
  <c r="AG114" i="1"/>
  <c r="AI112" i="1"/>
  <c r="AJ112" i="1" s="1"/>
  <c r="G112" i="1"/>
  <c r="F113" i="1"/>
  <c r="AH113" i="1"/>
  <c r="S321" i="1"/>
  <c r="S115" i="1" s="1"/>
  <c r="O115" i="1" l="1"/>
  <c r="AG115" i="1"/>
  <c r="F114" i="1"/>
  <c r="AH114" i="1"/>
  <c r="AI113" i="1"/>
  <c r="AJ113" i="1" s="1"/>
  <c r="G113" i="1"/>
  <c r="S322" i="1"/>
  <c r="S116" i="1" s="1"/>
  <c r="O116" i="1" l="1"/>
  <c r="AG116" i="1"/>
  <c r="G114" i="1"/>
  <c r="AI114" i="1"/>
  <c r="AJ114" i="1" s="1"/>
  <c r="F115" i="1"/>
  <c r="AH115" i="1"/>
  <c r="S323" i="1"/>
  <c r="S117" i="1" s="1"/>
  <c r="O117" i="1" l="1"/>
  <c r="AG117" i="1"/>
  <c r="F116" i="1"/>
  <c r="AH116" i="1"/>
  <c r="AI115" i="1"/>
  <c r="AJ115" i="1" s="1"/>
  <c r="G115" i="1"/>
  <c r="S324" i="1"/>
  <c r="S118" i="1" s="1"/>
  <c r="O118" i="1" l="1"/>
  <c r="AG118" i="1"/>
  <c r="AI116" i="1"/>
  <c r="AJ116" i="1" s="1"/>
  <c r="G116" i="1"/>
  <c r="F117" i="1"/>
  <c r="AH117" i="1"/>
  <c r="S325" i="1"/>
  <c r="S119" i="1" s="1"/>
  <c r="O119" i="1" l="1"/>
  <c r="AG119" i="1"/>
  <c r="F118" i="1"/>
  <c r="AH118" i="1"/>
  <c r="AI117" i="1"/>
  <c r="AJ117" i="1" s="1"/>
  <c r="G117" i="1"/>
  <c r="S326" i="1"/>
  <c r="S120" i="1" s="1"/>
  <c r="O120" i="1" l="1"/>
  <c r="AG120" i="1"/>
  <c r="G118" i="1"/>
  <c r="AI118" i="1"/>
  <c r="AJ118" i="1" s="1"/>
  <c r="F119" i="1"/>
  <c r="AH119" i="1"/>
  <c r="S327" i="1"/>
  <c r="S121" i="1" s="1"/>
  <c r="O121" i="1" l="1"/>
  <c r="AG121" i="1"/>
  <c r="AI119" i="1"/>
  <c r="AJ119" i="1" s="1"/>
  <c r="G119" i="1"/>
  <c r="F120" i="1"/>
  <c r="AH120" i="1"/>
  <c r="S328" i="1"/>
  <c r="S122" i="1" s="1"/>
  <c r="O122" i="1" l="1"/>
  <c r="AG122" i="1"/>
  <c r="F121" i="1"/>
  <c r="AH121" i="1"/>
  <c r="AI120" i="1"/>
  <c r="AJ120" i="1" s="1"/>
  <c r="G120" i="1"/>
  <c r="S329" i="1"/>
  <c r="S123" i="1" s="1"/>
  <c r="O123" i="1" l="1"/>
  <c r="AG123" i="1"/>
  <c r="F122" i="1"/>
  <c r="AH122" i="1"/>
  <c r="AI121" i="1"/>
  <c r="AJ121" i="1" s="1"/>
  <c r="G121" i="1"/>
  <c r="S330" i="1"/>
  <c r="S124" i="1" s="1"/>
  <c r="O124" i="1" l="1"/>
  <c r="AG124" i="1"/>
  <c r="AI122" i="1"/>
  <c r="AJ122" i="1" s="1"/>
  <c r="G122" i="1"/>
  <c r="F123" i="1"/>
  <c r="AH123" i="1"/>
  <c r="S331" i="1"/>
  <c r="S125" i="1" s="1"/>
  <c r="O125" i="1" l="1"/>
  <c r="AG125" i="1"/>
  <c r="F124" i="1"/>
  <c r="AH124" i="1"/>
  <c r="AI123" i="1"/>
  <c r="AJ123" i="1" s="1"/>
  <c r="G123" i="1"/>
  <c r="S332" i="1"/>
  <c r="S126" i="1" s="1"/>
  <c r="O126" i="1" l="1"/>
  <c r="AG126" i="1"/>
  <c r="AI124" i="1"/>
  <c r="AJ124" i="1" s="1"/>
  <c r="G124" i="1"/>
  <c r="F125" i="1"/>
  <c r="AH125" i="1"/>
  <c r="S333" i="1"/>
  <c r="S127" i="1" s="1"/>
  <c r="O127" i="1" l="1"/>
  <c r="AG127" i="1"/>
  <c r="F126" i="1"/>
  <c r="AH126" i="1"/>
  <c r="AI125" i="1"/>
  <c r="AJ125" i="1" s="1"/>
  <c r="G125" i="1"/>
  <c r="S334" i="1"/>
  <c r="S128" i="1" s="1"/>
  <c r="O128" i="1" l="1"/>
  <c r="AG128" i="1"/>
  <c r="G126" i="1"/>
  <c r="AI126" i="1"/>
  <c r="AJ126" i="1" s="1"/>
  <c r="F127" i="1"/>
  <c r="AH127" i="1"/>
  <c r="S335" i="1"/>
  <c r="S129" i="1" s="1"/>
  <c r="O129" i="1" l="1"/>
  <c r="AG129" i="1"/>
  <c r="AI127" i="1"/>
  <c r="AJ127" i="1" s="1"/>
  <c r="G127" i="1"/>
  <c r="F128" i="1"/>
  <c r="AH128" i="1"/>
  <c r="S336" i="1"/>
  <c r="S130" i="1" s="1"/>
  <c r="O130" i="1" l="1"/>
  <c r="AG130" i="1"/>
  <c r="F129" i="1"/>
  <c r="AH129" i="1"/>
  <c r="AI128" i="1"/>
  <c r="AJ128" i="1" s="1"/>
  <c r="G128" i="1"/>
  <c r="S337" i="1"/>
  <c r="S131" i="1" s="1"/>
  <c r="O131" i="1" l="1"/>
  <c r="AG131" i="1"/>
  <c r="F130" i="1"/>
  <c r="AH130" i="1"/>
  <c r="AI129" i="1"/>
  <c r="AJ129" i="1" s="1"/>
  <c r="G129" i="1"/>
  <c r="S338" i="1"/>
  <c r="S132" i="1" s="1"/>
  <c r="O132" i="1" l="1"/>
  <c r="AG132" i="1"/>
  <c r="F131" i="1"/>
  <c r="AH131" i="1"/>
  <c r="G130" i="1"/>
  <c r="AI130" i="1"/>
  <c r="AJ130" i="1" s="1"/>
  <c r="S339" i="1"/>
  <c r="S133" i="1" s="1"/>
  <c r="O133" i="1" l="1"/>
  <c r="AG133" i="1"/>
  <c r="AI131" i="1"/>
  <c r="AJ131" i="1" s="1"/>
  <c r="G131" i="1"/>
  <c r="F132" i="1"/>
  <c r="AH132" i="1"/>
  <c r="S340" i="1"/>
  <c r="S134" i="1" s="1"/>
  <c r="O134" i="1" l="1"/>
  <c r="AG134" i="1"/>
  <c r="F133" i="1"/>
  <c r="AH133" i="1"/>
  <c r="AI132" i="1"/>
  <c r="AJ132" i="1" s="1"/>
  <c r="G132" i="1"/>
  <c r="S341" i="1"/>
  <c r="S135" i="1" s="1"/>
  <c r="O135" i="1" l="1"/>
  <c r="AG135" i="1"/>
  <c r="F134" i="1"/>
  <c r="AH134" i="1"/>
  <c r="AI133" i="1"/>
  <c r="AJ133" i="1" s="1"/>
  <c r="G133" i="1"/>
  <c r="S342" i="1"/>
  <c r="S136" i="1" s="1"/>
  <c r="O136" i="1" l="1"/>
  <c r="AG136" i="1"/>
  <c r="AI134" i="1"/>
  <c r="AJ134" i="1" s="1"/>
  <c r="G134" i="1"/>
  <c r="F135" i="1"/>
  <c r="AH135" i="1"/>
  <c r="S343" i="1"/>
  <c r="S137" i="1" s="1"/>
  <c r="AI135" i="1" l="1"/>
  <c r="AJ135" i="1" s="1"/>
  <c r="G135" i="1"/>
  <c r="F136" i="1"/>
  <c r="AH136" i="1"/>
  <c r="O137" i="1"/>
  <c r="AG137" i="1"/>
  <c r="S344" i="1"/>
  <c r="S138" i="1" s="1"/>
  <c r="O138" i="1" l="1"/>
  <c r="AG138" i="1"/>
  <c r="F137" i="1"/>
  <c r="AH137" i="1"/>
  <c r="AI136" i="1"/>
  <c r="AJ136" i="1" s="1"/>
  <c r="G136" i="1"/>
  <c r="S345" i="1"/>
  <c r="S139" i="1" s="1"/>
  <c r="O139" i="1" l="1"/>
  <c r="AG139" i="1"/>
  <c r="AI137" i="1"/>
  <c r="AJ137" i="1" s="1"/>
  <c r="G137" i="1"/>
  <c r="F138" i="1"/>
  <c r="AH138" i="1"/>
  <c r="S346" i="1"/>
  <c r="S140" i="1" s="1"/>
  <c r="O140" i="1" l="1"/>
  <c r="AG140" i="1"/>
  <c r="F139" i="1"/>
  <c r="AH139" i="1"/>
  <c r="AI138" i="1"/>
  <c r="AJ138" i="1" s="1"/>
  <c r="G138" i="1"/>
  <c r="S347" i="1"/>
  <c r="S141" i="1" s="1"/>
  <c r="O141" i="1" l="1"/>
  <c r="AG141" i="1"/>
  <c r="AI139" i="1"/>
  <c r="AJ139" i="1" s="1"/>
  <c r="G139" i="1"/>
  <c r="F140" i="1"/>
  <c r="AH140" i="1"/>
  <c r="S348" i="1"/>
  <c r="S142" i="1" s="1"/>
  <c r="O142" i="1" l="1"/>
  <c r="AG142" i="1"/>
  <c r="F141" i="1"/>
  <c r="AH141" i="1"/>
  <c r="AI140" i="1"/>
  <c r="AJ140" i="1" s="1"/>
  <c r="G140" i="1"/>
  <c r="S349" i="1"/>
  <c r="S143" i="1" s="1"/>
  <c r="O143" i="1" l="1"/>
  <c r="AG143" i="1"/>
  <c r="F142" i="1"/>
  <c r="AH142" i="1"/>
  <c r="AI141" i="1"/>
  <c r="AJ141" i="1" s="1"/>
  <c r="G141" i="1"/>
  <c r="S350" i="1"/>
  <c r="S144" i="1" s="1"/>
  <c r="O144" i="1" l="1"/>
  <c r="AG144" i="1"/>
  <c r="F143" i="1"/>
  <c r="AH143" i="1"/>
  <c r="G142" i="1"/>
  <c r="AI142" i="1"/>
  <c r="AJ142" i="1" s="1"/>
  <c r="S351" i="1"/>
  <c r="S145" i="1" s="1"/>
  <c r="O145" i="1" l="1"/>
  <c r="AG145" i="1"/>
  <c r="AI143" i="1"/>
  <c r="AJ143" i="1" s="1"/>
  <c r="G143" i="1"/>
  <c r="F144" i="1"/>
  <c r="AH144" i="1"/>
  <c r="S352" i="1"/>
  <c r="S146" i="1" s="1"/>
  <c r="O146" i="1" l="1"/>
  <c r="AG146" i="1"/>
  <c r="F145" i="1"/>
  <c r="AH145" i="1"/>
  <c r="AI144" i="1"/>
  <c r="AJ144" i="1" s="1"/>
  <c r="G144" i="1"/>
  <c r="S353" i="1"/>
  <c r="S147" i="1" s="1"/>
  <c r="O147" i="1" l="1"/>
  <c r="AG147" i="1"/>
  <c r="AI145" i="1"/>
  <c r="AJ145" i="1" s="1"/>
  <c r="G145" i="1"/>
  <c r="F146" i="1"/>
  <c r="AH146" i="1"/>
  <c r="S354" i="1"/>
  <c r="S148" i="1" s="1"/>
  <c r="O148" i="1" l="1"/>
  <c r="AG148" i="1"/>
  <c r="F147" i="1"/>
  <c r="AH147" i="1"/>
  <c r="AI146" i="1"/>
  <c r="AJ146" i="1" s="1"/>
  <c r="G146" i="1"/>
  <c r="S355" i="1"/>
  <c r="S149" i="1" s="1"/>
  <c r="O149" i="1" l="1"/>
  <c r="AG149" i="1"/>
  <c r="AI147" i="1"/>
  <c r="AJ147" i="1" s="1"/>
  <c r="G147" i="1"/>
  <c r="F148" i="1"/>
  <c r="AH148" i="1"/>
  <c r="S356" i="1"/>
  <c r="S150" i="1" s="1"/>
  <c r="O150" i="1" l="1"/>
  <c r="AG150" i="1"/>
  <c r="AI148" i="1"/>
  <c r="AJ148" i="1" s="1"/>
  <c r="G148" i="1"/>
  <c r="F149" i="1"/>
  <c r="AH149" i="1"/>
  <c r="S357" i="1"/>
  <c r="S151" i="1" s="1"/>
  <c r="O151" i="1" l="1"/>
  <c r="AG151" i="1"/>
  <c r="F150" i="1"/>
  <c r="AH150" i="1"/>
  <c r="AI149" i="1"/>
  <c r="AJ149" i="1" s="1"/>
  <c r="G149" i="1"/>
  <c r="S358" i="1"/>
  <c r="S152" i="1" s="1"/>
  <c r="O152" i="1" l="1"/>
  <c r="AG152" i="1"/>
  <c r="F151" i="1"/>
  <c r="AH151" i="1"/>
  <c r="AI150" i="1"/>
  <c r="AJ150" i="1" s="1"/>
  <c r="G150" i="1"/>
  <c r="S359" i="1"/>
  <c r="S153" i="1" s="1"/>
  <c r="O153" i="1" l="1"/>
  <c r="AG153" i="1"/>
  <c r="F152" i="1"/>
  <c r="AH152" i="1"/>
  <c r="AI151" i="1"/>
  <c r="AJ151" i="1" s="1"/>
  <c r="G151" i="1"/>
  <c r="S360" i="1"/>
  <c r="S154" i="1" s="1"/>
  <c r="O154" i="1" l="1"/>
  <c r="AG154" i="1"/>
  <c r="AI152" i="1"/>
  <c r="AJ152" i="1" s="1"/>
  <c r="G152" i="1"/>
  <c r="F153" i="1"/>
  <c r="AH153" i="1"/>
  <c r="S361" i="1"/>
  <c r="S155" i="1" s="1"/>
  <c r="O155" i="1" l="1"/>
  <c r="AG155" i="1"/>
  <c r="F154" i="1"/>
  <c r="AH154" i="1"/>
  <c r="AI153" i="1"/>
  <c r="AJ153" i="1" s="1"/>
  <c r="G153" i="1"/>
  <c r="S362" i="1"/>
  <c r="S156" i="1" s="1"/>
  <c r="O156" i="1" l="1"/>
  <c r="AG156" i="1"/>
  <c r="F155" i="1"/>
  <c r="AH155" i="1"/>
  <c r="AI154" i="1"/>
  <c r="AJ154" i="1" s="1"/>
  <c r="G154" i="1"/>
  <c r="S363" i="1"/>
  <c r="S157" i="1" s="1"/>
  <c r="O157" i="1" l="1"/>
  <c r="AG157" i="1"/>
  <c r="AI155" i="1"/>
  <c r="AJ155" i="1" s="1"/>
  <c r="G155" i="1"/>
  <c r="F156" i="1"/>
  <c r="AH156" i="1"/>
  <c r="S364" i="1"/>
  <c r="S158" i="1" s="1"/>
  <c r="O158" i="1" l="1"/>
  <c r="AG158" i="1"/>
  <c r="F157" i="1"/>
  <c r="AH157" i="1"/>
  <c r="AI156" i="1"/>
  <c r="AJ156" i="1" s="1"/>
  <c r="G156" i="1"/>
  <c r="S365" i="1"/>
  <c r="S159" i="1" s="1"/>
  <c r="O159" i="1" l="1"/>
  <c r="AG159" i="1"/>
  <c r="AI157" i="1"/>
  <c r="AJ157" i="1" s="1"/>
  <c r="G157" i="1"/>
  <c r="F158" i="1"/>
  <c r="AH158" i="1"/>
  <c r="S366" i="1"/>
  <c r="S160" i="1" s="1"/>
  <c r="O160" i="1" l="1"/>
  <c r="AG160" i="1"/>
  <c r="F159" i="1"/>
  <c r="AH159" i="1"/>
  <c r="G158" i="1"/>
  <c r="AI158" i="1"/>
  <c r="AJ158" i="1" s="1"/>
  <c r="S367" i="1"/>
  <c r="S161" i="1" s="1"/>
  <c r="O161" i="1" l="1"/>
  <c r="AG161" i="1"/>
  <c r="AI159" i="1"/>
  <c r="AJ159" i="1" s="1"/>
  <c r="G159" i="1"/>
  <c r="F160" i="1"/>
  <c r="AH160" i="1"/>
  <c r="S368" i="1"/>
  <c r="S162" i="1" s="1"/>
  <c r="O162" i="1" l="1"/>
  <c r="AG162" i="1"/>
  <c r="F161" i="1"/>
  <c r="AH161" i="1"/>
  <c r="AI160" i="1"/>
  <c r="AJ160" i="1" s="1"/>
  <c r="G160" i="1"/>
  <c r="S369" i="1"/>
  <c r="S163" i="1" s="1"/>
  <c r="O163" i="1" l="1"/>
  <c r="AG163" i="1"/>
  <c r="AI161" i="1"/>
  <c r="AJ161" i="1" s="1"/>
  <c r="G161" i="1"/>
  <c r="F162" i="1"/>
  <c r="AH162" i="1"/>
  <c r="S370" i="1"/>
  <c r="S164" i="1" s="1"/>
  <c r="O164" i="1" l="1"/>
  <c r="AG164" i="1"/>
  <c r="F163" i="1"/>
  <c r="AH163" i="1"/>
  <c r="G162" i="1"/>
  <c r="AI162" i="1"/>
  <c r="AJ162" i="1" s="1"/>
  <c r="S371" i="1"/>
  <c r="S165" i="1" s="1"/>
  <c r="O165" i="1" l="1"/>
  <c r="AG165" i="1"/>
  <c r="AI163" i="1"/>
  <c r="AJ163" i="1" s="1"/>
  <c r="G163" i="1"/>
  <c r="F164" i="1"/>
  <c r="AH164" i="1"/>
  <c r="S372" i="1"/>
  <c r="S166" i="1" s="1"/>
  <c r="O166" i="1" l="1"/>
  <c r="AG166" i="1"/>
  <c r="F165" i="1"/>
  <c r="AH165" i="1"/>
  <c r="G164" i="1"/>
  <c r="AI164" i="1"/>
  <c r="AJ164" i="1" s="1"/>
  <c r="S373" i="1"/>
  <c r="S167" i="1" s="1"/>
  <c r="O167" i="1" l="1"/>
  <c r="AG167" i="1"/>
  <c r="AI165" i="1"/>
  <c r="AJ165" i="1" s="1"/>
  <c r="G165" i="1"/>
  <c r="F166" i="1"/>
  <c r="AH166" i="1"/>
  <c r="S374" i="1"/>
  <c r="S168" i="1" s="1"/>
  <c r="O168" i="1" l="1"/>
  <c r="AG168" i="1"/>
  <c r="F167" i="1"/>
  <c r="AH167" i="1"/>
  <c r="AI166" i="1"/>
  <c r="AJ166" i="1" s="1"/>
  <c r="G166" i="1"/>
  <c r="S375" i="1"/>
  <c r="S169" i="1" s="1"/>
  <c r="O169" i="1" l="1"/>
  <c r="AG169" i="1"/>
  <c r="AI167" i="1"/>
  <c r="AJ167" i="1" s="1"/>
  <c r="G167" i="1"/>
  <c r="F168" i="1"/>
  <c r="AH168" i="1"/>
  <c r="S376" i="1"/>
  <c r="S170" i="1" s="1"/>
  <c r="O170" i="1" l="1"/>
  <c r="AG170" i="1"/>
  <c r="F169" i="1"/>
  <c r="AH169" i="1"/>
  <c r="AI168" i="1"/>
  <c r="AJ168" i="1" s="1"/>
  <c r="G168" i="1"/>
  <c r="S377" i="1"/>
  <c r="S171" i="1" s="1"/>
  <c r="O171" i="1" l="1"/>
  <c r="AG171" i="1"/>
  <c r="AI169" i="1"/>
  <c r="AJ169" i="1" s="1"/>
  <c r="G169" i="1"/>
  <c r="F170" i="1"/>
  <c r="AH170" i="1"/>
  <c r="S378" i="1"/>
  <c r="S172" i="1" s="1"/>
  <c r="O172" i="1" l="1"/>
  <c r="AG172" i="1"/>
  <c r="F171" i="1"/>
  <c r="AH171" i="1"/>
  <c r="AI170" i="1"/>
  <c r="AJ170" i="1" s="1"/>
  <c r="G170" i="1"/>
  <c r="S379" i="1"/>
  <c r="S173" i="1" s="1"/>
  <c r="AI171" i="1" l="1"/>
  <c r="AJ171" i="1" s="1"/>
  <c r="G171" i="1"/>
  <c r="F172" i="1"/>
  <c r="AH172" i="1"/>
  <c r="O173" i="1"/>
  <c r="AG173" i="1"/>
  <c r="S380" i="1"/>
  <c r="S174" i="1" s="1"/>
  <c r="G172" i="1" l="1"/>
  <c r="AI172" i="1"/>
  <c r="AJ172" i="1" s="1"/>
  <c r="F173" i="1"/>
  <c r="AH173" i="1"/>
  <c r="O174" i="1"/>
  <c r="AG174" i="1"/>
  <c r="S381" i="1"/>
  <c r="S175" i="1" s="1"/>
  <c r="AI173" i="1" l="1"/>
  <c r="AJ173" i="1" s="1"/>
  <c r="G173" i="1"/>
  <c r="F174" i="1"/>
  <c r="AH174" i="1"/>
  <c r="O175" i="1"/>
  <c r="AG175" i="1"/>
  <c r="S382" i="1"/>
  <c r="S176" i="1" s="1"/>
  <c r="AI174" i="1" l="1"/>
  <c r="AJ174" i="1" s="1"/>
  <c r="G174" i="1"/>
  <c r="F175" i="1"/>
  <c r="AH175" i="1"/>
  <c r="O176" i="1"/>
  <c r="AG176" i="1"/>
  <c r="S383" i="1"/>
  <c r="S177" i="1" s="1"/>
  <c r="AI175" i="1" l="1"/>
  <c r="AJ175" i="1" s="1"/>
  <c r="G175" i="1"/>
  <c r="F176" i="1"/>
  <c r="AH176" i="1"/>
  <c r="O177" i="1"/>
  <c r="AG177" i="1"/>
  <c r="S384" i="1"/>
  <c r="S178" i="1" s="1"/>
  <c r="AI176" i="1" l="1"/>
  <c r="AJ176" i="1" s="1"/>
  <c r="G176" i="1"/>
  <c r="F177" i="1"/>
  <c r="AH177" i="1"/>
  <c r="O178" i="1"/>
  <c r="AG178" i="1"/>
  <c r="S385" i="1"/>
  <c r="S179" i="1" s="1"/>
  <c r="AI177" i="1" l="1"/>
  <c r="AJ177" i="1" s="1"/>
  <c r="G177" i="1"/>
  <c r="O179" i="1"/>
  <c r="AG179" i="1"/>
  <c r="F178" i="1"/>
  <c r="AH178" i="1"/>
  <c r="S386" i="1"/>
  <c r="S180" i="1" s="1"/>
  <c r="F179" i="1" l="1"/>
  <c r="AH179" i="1"/>
  <c r="O180" i="1"/>
  <c r="AG180" i="1"/>
  <c r="AI178" i="1"/>
  <c r="AJ178" i="1" s="1"/>
  <c r="G178" i="1"/>
  <c r="S387" i="1"/>
  <c r="S181" i="1" s="1"/>
  <c r="O181" i="1" l="1"/>
  <c r="AG181" i="1"/>
  <c r="F180" i="1"/>
  <c r="AH180" i="1"/>
  <c r="AI179" i="1"/>
  <c r="AJ179" i="1" s="1"/>
  <c r="G179" i="1"/>
  <c r="S388" i="1"/>
  <c r="S182" i="1" s="1"/>
  <c r="O182" i="1" l="1"/>
  <c r="AG182" i="1"/>
  <c r="G180" i="1"/>
  <c r="AI180" i="1"/>
  <c r="AJ180" i="1" s="1"/>
  <c r="F181" i="1"/>
  <c r="AH181" i="1"/>
  <c r="S389" i="1"/>
  <c r="S183" i="1" s="1"/>
  <c r="O183" i="1" l="1"/>
  <c r="AG183" i="1"/>
  <c r="G181" i="1"/>
  <c r="AI181" i="1"/>
  <c r="AJ181" i="1" s="1"/>
  <c r="F182" i="1"/>
  <c r="AH182" i="1"/>
  <c r="S390" i="1"/>
  <c r="S184" i="1" s="1"/>
  <c r="O184" i="1" l="1"/>
  <c r="AG184" i="1"/>
  <c r="F183" i="1"/>
  <c r="AH183" i="1"/>
  <c r="AI182" i="1"/>
  <c r="AJ182" i="1" s="1"/>
  <c r="G182" i="1"/>
  <c r="S391" i="1"/>
  <c r="S185" i="1" s="1"/>
  <c r="O185" i="1" l="1"/>
  <c r="AG185" i="1"/>
  <c r="AI183" i="1"/>
  <c r="AJ183" i="1" s="1"/>
  <c r="G183" i="1"/>
  <c r="F184" i="1"/>
  <c r="AH184" i="1"/>
  <c r="S392" i="1"/>
  <c r="S186" i="1" s="1"/>
  <c r="O186" i="1" l="1"/>
  <c r="AG186" i="1"/>
  <c r="F185" i="1"/>
  <c r="AH185" i="1"/>
  <c r="AI184" i="1"/>
  <c r="AJ184" i="1" s="1"/>
  <c r="G184" i="1"/>
  <c r="S393" i="1"/>
  <c r="S187" i="1" s="1"/>
  <c r="O187" i="1" l="1"/>
  <c r="AG187" i="1"/>
  <c r="AI185" i="1"/>
  <c r="AJ185" i="1" s="1"/>
  <c r="G185" i="1"/>
  <c r="F186" i="1"/>
  <c r="AH186" i="1"/>
  <c r="S394" i="1"/>
  <c r="S188" i="1" s="1"/>
  <c r="O188" i="1" l="1"/>
  <c r="AG188" i="1"/>
  <c r="F187" i="1"/>
  <c r="AH187" i="1"/>
  <c r="AI186" i="1"/>
  <c r="AJ186" i="1" s="1"/>
  <c r="G186" i="1"/>
  <c r="S395" i="1"/>
  <c r="S189" i="1" s="1"/>
  <c r="O189" i="1" l="1"/>
  <c r="AG189" i="1"/>
  <c r="AI187" i="1"/>
  <c r="AJ187" i="1" s="1"/>
  <c r="G187" i="1"/>
  <c r="F188" i="1"/>
  <c r="AH188" i="1"/>
  <c r="S396" i="1"/>
  <c r="S190" i="1" s="1"/>
  <c r="O190" i="1" l="1"/>
  <c r="AG190" i="1"/>
  <c r="F189" i="1"/>
  <c r="AH189" i="1"/>
  <c r="G188" i="1"/>
  <c r="AI188" i="1"/>
  <c r="AJ188" i="1" s="1"/>
  <c r="S397" i="1"/>
  <c r="S191" i="1" s="1"/>
  <c r="O191" i="1" l="1"/>
  <c r="AG191" i="1"/>
  <c r="AI189" i="1"/>
  <c r="AJ189" i="1" s="1"/>
  <c r="G189" i="1"/>
  <c r="F190" i="1"/>
  <c r="AH190" i="1"/>
  <c r="S398" i="1"/>
  <c r="S192" i="1" s="1"/>
  <c r="O192" i="1" l="1"/>
  <c r="AG192" i="1"/>
  <c r="F191" i="1"/>
  <c r="AH191" i="1"/>
  <c r="AI190" i="1"/>
  <c r="AJ190" i="1" s="1"/>
  <c r="G190" i="1"/>
  <c r="S399" i="1"/>
  <c r="S193" i="1" s="1"/>
  <c r="AI191" i="1" l="1"/>
  <c r="AJ191" i="1" s="1"/>
  <c r="G191" i="1"/>
  <c r="O193" i="1"/>
  <c r="AG193" i="1"/>
  <c r="F192" i="1"/>
  <c r="AH192" i="1"/>
  <c r="S400" i="1"/>
  <c r="S194" i="1" s="1"/>
  <c r="F193" i="1" l="1"/>
  <c r="AH193" i="1"/>
  <c r="O194" i="1"/>
  <c r="AG194" i="1"/>
  <c r="AI192" i="1"/>
  <c r="AJ192" i="1" s="1"/>
  <c r="G192" i="1"/>
  <c r="S401" i="1"/>
  <c r="S195" i="1" s="1"/>
  <c r="F194" i="1" l="1"/>
  <c r="AH194" i="1"/>
  <c r="AI193" i="1"/>
  <c r="AJ193" i="1" s="1"/>
  <c r="G193" i="1"/>
  <c r="O195" i="1"/>
  <c r="AG195" i="1"/>
  <c r="S402" i="1"/>
  <c r="S196" i="1" s="1"/>
  <c r="O196" i="1" l="1"/>
  <c r="AG196" i="1"/>
  <c r="F195" i="1"/>
  <c r="AH195" i="1"/>
  <c r="AI194" i="1"/>
  <c r="AJ194" i="1" s="1"/>
  <c r="G194" i="1"/>
  <c r="S403" i="1"/>
  <c r="S197" i="1" s="1"/>
  <c r="O197" i="1" l="1"/>
  <c r="AG197" i="1"/>
  <c r="F196" i="1"/>
  <c r="AH196" i="1"/>
  <c r="AI195" i="1"/>
  <c r="AJ195" i="1" s="1"/>
  <c r="G195" i="1"/>
  <c r="S404" i="1"/>
  <c r="S198" i="1" s="1"/>
  <c r="O198" i="1" l="1"/>
  <c r="AG198" i="1"/>
  <c r="G196" i="1"/>
  <c r="AI196" i="1"/>
  <c r="AJ196" i="1" s="1"/>
  <c r="F197" i="1"/>
  <c r="AH197" i="1"/>
  <c r="S405" i="1"/>
  <c r="S199" i="1" s="1"/>
  <c r="O199" i="1" l="1"/>
  <c r="AG199" i="1"/>
  <c r="G197" i="1"/>
  <c r="AI197" i="1"/>
  <c r="AJ197" i="1" s="1"/>
  <c r="F198" i="1"/>
  <c r="AH198" i="1"/>
  <c r="S406" i="1"/>
  <c r="S200" i="1" s="1"/>
  <c r="O200" i="1" l="1"/>
  <c r="AG200" i="1"/>
  <c r="F199" i="1"/>
  <c r="AH199" i="1"/>
  <c r="AI198" i="1"/>
  <c r="AJ198" i="1" s="1"/>
  <c r="G198" i="1"/>
  <c r="S407" i="1"/>
  <c r="S201" i="1" s="1"/>
  <c r="O201" i="1" l="1"/>
  <c r="AG201" i="1"/>
  <c r="F200" i="1"/>
  <c r="AH200" i="1"/>
  <c r="AI199" i="1"/>
  <c r="AJ199" i="1" s="1"/>
  <c r="G199" i="1"/>
  <c r="S408" i="1"/>
  <c r="S202" i="1" s="1"/>
  <c r="O202" i="1" l="1"/>
  <c r="AG202" i="1"/>
  <c r="AI200" i="1"/>
  <c r="AJ200" i="1" s="1"/>
  <c r="G200" i="1"/>
  <c r="F201" i="1"/>
  <c r="AH201" i="1"/>
  <c r="S409" i="1"/>
  <c r="S203" i="1" s="1"/>
  <c r="O203" i="1" l="1"/>
  <c r="AG203" i="1"/>
  <c r="F202" i="1"/>
  <c r="AH202" i="1"/>
  <c r="AI201" i="1"/>
  <c r="AJ201" i="1" s="1"/>
  <c r="G201" i="1"/>
  <c r="S410" i="1"/>
  <c r="S204" i="1" s="1"/>
  <c r="O204" i="1" l="1"/>
  <c r="AG204" i="1"/>
  <c r="AI202" i="1"/>
  <c r="AJ202" i="1" s="1"/>
  <c r="G202" i="1"/>
  <c r="F203" i="1"/>
  <c r="AH203" i="1"/>
  <c r="S411" i="1"/>
  <c r="S205" i="1" s="1"/>
  <c r="O205" i="1" l="1"/>
  <c r="AG205" i="1"/>
  <c r="AI203" i="1"/>
  <c r="AJ203" i="1" s="1"/>
  <c r="G203" i="1"/>
  <c r="F204" i="1"/>
  <c r="AH204" i="1"/>
  <c r="S412" i="1"/>
  <c r="S206" i="1" s="1"/>
  <c r="O206" i="1" l="1"/>
  <c r="AG206" i="1"/>
  <c r="F205" i="1"/>
  <c r="AH205" i="1"/>
  <c r="G204" i="1"/>
  <c r="AI204" i="1"/>
  <c r="AJ204" i="1" s="1"/>
  <c r="S413" i="1"/>
  <c r="S207" i="1" s="1"/>
  <c r="O207" i="1" l="1"/>
  <c r="AG207" i="1"/>
  <c r="F206" i="1"/>
  <c r="AH206" i="1"/>
  <c r="AI205" i="1"/>
  <c r="AJ205" i="1" s="1"/>
  <c r="G205" i="1"/>
  <c r="S414" i="1"/>
  <c r="S208" i="1" s="1"/>
  <c r="O208" i="1" l="1"/>
  <c r="AG208" i="1"/>
  <c r="AI206" i="1"/>
  <c r="AJ206" i="1" s="1"/>
  <c r="G206" i="1"/>
  <c r="F207" i="1"/>
  <c r="AH207" i="1"/>
  <c r="S415" i="1"/>
  <c r="S209" i="1" s="1"/>
  <c r="O209" i="1" l="1"/>
  <c r="AG209" i="1"/>
  <c r="F208" i="1"/>
  <c r="AH208" i="1"/>
  <c r="AI207" i="1"/>
  <c r="AJ207" i="1" s="1"/>
  <c r="G207" i="1"/>
  <c r="S416" i="1"/>
  <c r="S210" i="1" s="1"/>
  <c r="O210" i="1" l="1"/>
  <c r="AG210" i="1"/>
  <c r="AI208" i="1"/>
  <c r="AJ208" i="1" s="1"/>
  <c r="G208" i="1"/>
  <c r="F209" i="1"/>
  <c r="AH209" i="1"/>
  <c r="S417" i="1"/>
  <c r="S211" i="1" s="1"/>
  <c r="O211" i="1" l="1"/>
  <c r="AG211" i="1"/>
  <c r="F210" i="1"/>
  <c r="AH210" i="1"/>
  <c r="AI209" i="1"/>
  <c r="AJ209" i="1" s="1"/>
  <c r="G209" i="1"/>
  <c r="S418" i="1"/>
  <c r="S212" i="1" s="1"/>
  <c r="O212" i="1" l="1"/>
  <c r="AG212" i="1"/>
  <c r="AI210" i="1"/>
  <c r="AJ210" i="1" s="1"/>
  <c r="G210" i="1"/>
  <c r="F211" i="1"/>
  <c r="AH211" i="1"/>
  <c r="S419" i="1"/>
  <c r="S213" i="1" s="1"/>
  <c r="O213" i="1" l="1"/>
  <c r="AG213" i="1"/>
  <c r="F212" i="1"/>
  <c r="AH212" i="1"/>
  <c r="AI211" i="1"/>
  <c r="AJ211" i="1" s="1"/>
  <c r="G211" i="1"/>
  <c r="S420" i="1"/>
  <c r="S214" i="1" s="1"/>
  <c r="O214" i="1" l="1"/>
  <c r="AG214" i="1"/>
  <c r="G212" i="1"/>
  <c r="AI212" i="1"/>
  <c r="AJ212" i="1" s="1"/>
  <c r="F213" i="1"/>
  <c r="AH213" i="1"/>
  <c r="S421" i="1"/>
  <c r="S215" i="1" s="1"/>
  <c r="O215" i="1" l="1"/>
  <c r="AG215" i="1"/>
  <c r="F214" i="1"/>
  <c r="AH214" i="1"/>
  <c r="G213" i="1"/>
  <c r="AI213" i="1"/>
  <c r="AJ213" i="1" s="1"/>
  <c r="S422" i="1"/>
  <c r="S216" i="1" s="1"/>
  <c r="O216" i="1" l="1"/>
  <c r="AG216" i="1"/>
  <c r="F215" i="1"/>
  <c r="AH215" i="1"/>
  <c r="AI214" i="1"/>
  <c r="AJ214" i="1" s="1"/>
  <c r="G214" i="1"/>
  <c r="S423" i="1"/>
  <c r="S217" i="1" s="1"/>
  <c r="O217" i="1" l="1"/>
  <c r="AG217" i="1"/>
  <c r="F216" i="1"/>
  <c r="AH216" i="1"/>
  <c r="AI215" i="1"/>
  <c r="AJ215" i="1" s="1"/>
  <c r="G215" i="1"/>
  <c r="S424" i="1"/>
  <c r="S218" i="1" s="1"/>
  <c r="O218" i="1" l="1"/>
  <c r="AG218" i="1"/>
  <c r="F217" i="1"/>
  <c r="AH217" i="1"/>
  <c r="AI216" i="1"/>
  <c r="AJ216" i="1" s="1"/>
  <c r="G216" i="1"/>
  <c r="S425" i="1"/>
  <c r="S219" i="1" s="1"/>
  <c r="O219" i="1" l="1"/>
  <c r="AG219" i="1"/>
  <c r="F218" i="1"/>
  <c r="AH218" i="1"/>
  <c r="AI217" i="1"/>
  <c r="AJ217" i="1" s="1"/>
  <c r="G217" i="1"/>
  <c r="S426" i="1"/>
  <c r="S220" i="1" s="1"/>
  <c r="O220" i="1" l="1"/>
  <c r="AG220" i="1"/>
  <c r="F219" i="1"/>
  <c r="AH219" i="1"/>
  <c r="AI218" i="1"/>
  <c r="AJ218" i="1" s="1"/>
  <c r="G218" i="1"/>
  <c r="S427" i="1"/>
  <c r="S221" i="1" s="1"/>
  <c r="AI219" i="1" l="1"/>
  <c r="AJ219" i="1" s="1"/>
  <c r="G219" i="1"/>
  <c r="F220" i="1"/>
  <c r="AH220" i="1"/>
  <c r="O221" i="1"/>
  <c r="AG221" i="1"/>
  <c r="S428" i="1"/>
  <c r="S222" i="1" s="1"/>
  <c r="O222" i="1" l="1"/>
  <c r="AG222" i="1"/>
  <c r="F221" i="1"/>
  <c r="AH221" i="1"/>
  <c r="G220" i="1"/>
  <c r="AI220" i="1"/>
  <c r="AJ220" i="1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F222" i="1" l="1"/>
  <c r="AH222" i="1"/>
  <c r="AI221" i="1"/>
  <c r="AJ221" i="1" s="1"/>
  <c r="G221" i="1"/>
  <c r="T231" i="1"/>
  <c r="T25" i="1" s="1"/>
  <c r="AI222" i="1" l="1"/>
  <c r="AJ222" i="1" s="1"/>
  <c r="G222" i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<sst xmlns="http://schemas.openxmlformats.org/spreadsheetml/2006/main" count="31951" uniqueCount="309">
  <si>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</si>
  <si>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</si>
  <si>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</si>
  <si>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</si>
  <si>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</si>
  <si>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</si>
  <si>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</si>
  <si>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</si>
  <si>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</si>
  <si>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</si>
  <si>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</si>
  <si>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</si>
  <si>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</si>
  <si>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</si>
  <si>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</si>
  <si>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</si>
  <si>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</si>
  <si>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</si>
  <si>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</si>
  <si>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</si>
  <si>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</si>
  <si>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</si>
  <si>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</si>
  <si>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</si>
  <si>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</si>
  <si>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</si>
  <si>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</si>
  <si>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</si>
  <si>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</si>
  <si>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</si>
  <si>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</si>
  <si>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</si>
  <si>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</si>
  <si>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</si>
  <si>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</si>
  <si>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</si>
  <si>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</si>
  <si>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</si>
  <si>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</si>
  <si>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</si>
  <si>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</si>
  <si>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</si>
  <si>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</si>
  <si>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</si>
  <si>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</si>
  <si>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</si>
  <si>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</si>
  <si>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</si>
  <si>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</si>
  <si>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</si>
  <si>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</si>
  <si>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</si>
  <si>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</si>
  <si>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</si>
  <si>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</si>
  <si>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</si>
  <si>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</si>
  <si>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</si>
  <si>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</si>
  <si>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</si>
  <si>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</si>
  <si>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</si>
  <si>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</si>
  <si>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</si>
  <si>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</si>
  <si>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</si>
  <si>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</si>
  <si>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</si>
  <si>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</si>
  <si>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</si>
  <si>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</si>
  <si>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</si>
  <si>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</si>
  <si>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</si>
  <si>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</si>
  <si>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</si>
  <si>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</si>
  <si>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</si>
  <si>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</si>
  <si>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</si>
  <si>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</si>
  <si>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</si>
  <si>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</si>
  <si>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</si>
  <si>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</si>
  <si>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</si>
  <si>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</si>
  <si>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</si>
  <si>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</si>
  <si>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</si>
  <si>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</si>
  <si>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</si>
  <si>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</si>
  <si>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</si>
  <si>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</si>
  <si>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</si>
  <si>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</si>
  <si>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</si>
  <si>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</si>
  <si>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</si>
  <si>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</si>
  <si>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</si>
  <si>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</si>
  <si>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</si>
  <si>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</si>
  <si>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</si>
  <si>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</si>
  <si>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</si>
  <si>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</si>
  <si>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</si>
  <si>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</si>
  <si>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</si>
  <si>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</si>
  <si>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</si>
  <si>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</si>
  <si>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</si>
  <si>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</si>
  <si>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</si>
  <si>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</si>
  <si>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</si>
  <si>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</si>
  <si>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</si>
  <si>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</si>
  <si>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</si>
  <si>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</si>
  <si>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</si>
  <si>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</si>
  <si>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</si>
  <si>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</si>
  <si>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</si>
  <si>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</si>
  <si>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</si>
  <si>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</si>
  <si>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</si>
  <si>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</si>
  <si>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</si>
  <si>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</si>
  <si>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</si>
  <si>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</si>
  <si>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</si>
  <si>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</si>
  <si>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</si>
  <si>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</si>
  <si>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</si>
  <si>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</si>
  <si>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</si>
  <si>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</si>
  <si>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</si>
  <si>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</si>
  <si>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</si>
  <si>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</si>
  <si>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</si>
  <si>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</si>
  <si>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</si>
  <si>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</si>
  <si>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</si>
  <si>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</si>
  <si>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</si>
  <si>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</si>
  <si>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</si>
  <si>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</si>
  <si>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</si>
  <si>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</si>
  <si>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</si>
  <si>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</si>
  <si>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</si>
  <si>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</si>
  <si>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</si>
  <si>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</si>
  <si>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</si>
  <si>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</si>
  <si>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</si>
  <si>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</si>
  <si>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</si>
  <si>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</si>
  <si>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</si>
  <si>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</si>
  <si>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</si>
  <si>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</si>
  <si>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</si>
  <si>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</si>
  <si>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</si>
  <si>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</si>
  <si>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</si>
  <si>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</si>
  <si>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</si>
  <si>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</si>
  <si>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</si>
  <si>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</si>
  <si>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</si>
  <si>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</si>
  <si>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</si>
  <si>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</si>
  <si>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</si>
  <si>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</si>
  <si>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</si>
  <si>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</si>
  <si>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</si>
  <si>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</si>
  <si>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</si>
  <si>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</si>
  <si>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</si>
  <si>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</si>
  <si>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</si>
  <si>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</si>
  <si>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</si>
  <si>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</si>
  <si>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</si>
  <si>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</si>
  <si>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</si>
  <si>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</si>
  <si>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</si>
  <si>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</si>
  <si>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</si>
  <si>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</si>
  <si>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</si>
  <si>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</si>
  <si>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</si>
  <si>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</si>
  <si>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</si>
  <si>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</si>
  <si>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</si>
  <si>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</si>
  <si>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</si>
  <si>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</si>
  <si>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</si>
  <si>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</si>
  <si>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</si>
  <si>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</si>
  <si>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</si>
  <si>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</si>
  <si>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</si>
  <si>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</si>
  <si>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</si>
  <si>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</si>
  <si>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</si>
  <si>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</si>
  <si>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</si>
  <si>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</si>
  <si>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</si>
  <si>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</si>
  <si>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</si>
  <si>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</si>
  <si>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</si>
  <si>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</si>
  <si>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</si>
  <si>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</si>
  <si>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</si>
  <si>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</si>
  <si>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</si>
  <si>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</si>
  <si>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</si>
  <si>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</si>
  <si>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</si>
  <si>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</si>
  <si>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</si>
  <si>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</si>
  <si>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</si>
  <si>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</si>
  <si>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</si>
  <si>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</si>
  <si>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</si>
  <si>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</si>
  <si>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</si>
  <si>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</si>
  <si>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</si>
  <si>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</si>
  <si>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</si>
  <si>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</si>
  <si>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</si>
  <si>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</si>
  <si>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</si>
  <si>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</si>
  <si>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</si>
  <si>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</si>
  <si>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</si>
  <si>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</si>
  <si>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</si>
  <si>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</si>
  <si>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</si>
  <si>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</si>
  <si>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</si>
  <si>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</si>
  <si>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</si>
  <si>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</si>
  <si>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</si>
  <si>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</si>
  <si>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</si>
  <si>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</si>
  <si>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</si>
  <si>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</si>
  <si>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</si>
  <si>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</si>
  <si>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</si>
  <si>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</si>
  <si>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</si>
  <si>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</si>
  <si>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</si>
  <si>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</si>
  <si>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</si>
  <si>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</si>
  <si>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</si>
  <si>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</si>
  <si>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</si>
  <si>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</si>
  <si>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</si>
  <si>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</si>
  <si>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 xml:space="preserve"> The disc was made of iron, had a diameter of 1 meters and a thickness of 10 mm.  If the iron costs $2.14 per pound, determine the_x000D__x000D_      a) volume of the disc in cubic centimeters_x000D_      b) specific gravity of the disc_x000D_      c) mass of the disc in kg_x000D_      d) the material cost (in $) for one of these discs_x000D_</t>
  </si>
  <si>
    <t>Column15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</si>
</sst>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87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saveTableToCSV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869">
      <calculatedColumnFormula>ROUND(Tablebct[[#This Row],[Cost]],2)</calculatedColumnFormula>
    </tableColumn>
    <tableColumn id="5" xr3:uid="{C2F3BDA7-99DE-4B0A-BBBB-FACA117038AA}" name="e)" dataDxfId="868"/>
    <tableColumn id="6" xr3:uid="{439564D3-B29D-41F9-95F8-CB63099C4AED}" name="f)" dataDxfId="867"/>
    <tableColumn id="7" xr3:uid="{82DE3B70-147D-4090-8706-C4404DDEA4D5}" name="g)" dataDxfId="866"/>
    <tableColumn id="8" xr3:uid="{CFD48CB4-5F27-4823-85C3-CCB135108604}" name="h)" dataDxfId="865"/>
    <tableColumn id="9" xr3:uid="{9A112FE2-8926-463F-8FF0-9ED2396DC3EE}" name="i)" dataDxfId="864"/>
    <tableColumn id="10" xr3:uid="{378A39B4-911C-4AE7-958A-F846188C4EC0}" name="j)" dataDxfId="863"/>
    <tableColumn id="11" xr3:uid="{87B532B2-4553-426A-9F89-74FE1FD4A22B}" name="material" dataDxfId="862">
      <calculatedColumnFormula>VLOOKUP(S23,Table5[#All],2)</calculatedColumnFormula>
    </tableColumn>
    <tableColumn id="12" xr3:uid="{57A3D59A-19D7-4F2E-930A-053450AA8583}" name="diam" dataDxfId="86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5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4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8"/>
    <tableColumn id="26" xr3:uid="{32EA3D2F-ACD3-420B-BE4F-3C488AD27729}" name="i" dataDxfId="847"/>
    <tableColumn id="27" xr3:uid="{AF998D36-A4D9-4E65-BEEF-60D327B2EE1D}" name="Area_cm2" dataDxfId="846">
      <calculatedColumnFormula>PI()*(Tablebct[[#This Row],[diam]]*100)^2/4</calculatedColumnFormula>
    </tableColumn>
    <tableColumn id="28" xr3:uid="{8F324038-18A7-439B-ACE5-6687B4755747}" name="V_cm3" dataDxfId="845">
      <calculatedColumnFormula>Tablebct[[#This Row],[Area_cm2]]*Tablebct[[#This Row],[thick]]/10</calculatedColumnFormula>
    </tableColumn>
    <tableColumn id="29" xr3:uid="{C0488455-EEDD-4210-A5A5-7FEC2D2F515D}" name="SG" dataDxfId="844">
      <calculatedColumnFormula>VLOOKUP(Tablebct[[#This Row],[material2]],Table5[#All],3)</calculatedColumnFormula>
    </tableColumn>
    <tableColumn id="30" xr3:uid="{BB19DB7C-3E67-4204-BA03-149BB355A92B}" name="mass_kg" dataDxfId="843">
      <calculatedColumnFormula>Tablebct[[#This Row],[V_cm3]]/(100^3)*Tablebct[[#This Row],[SG]]*1000</calculatedColumnFormula>
    </tableColumn>
    <tableColumn id="31" xr3:uid="{40461954-2D14-4E7F-A69B-B408D75CCC5D}" name="mass_lb" dataDxfId="842">
      <calculatedColumnFormula>Tablebct[[#This Row],[mass_kg]]*2.20462</calculatedColumnFormula>
    </tableColumn>
    <tableColumn id="32" xr3:uid="{8052BF63-33ED-49A3-A49D-B5FB387B9BF1}" name="Cost" dataDxfId="841">
      <calculatedColumnFormula>Tablebct[[#This Row],[mass_lb]]*Tablebct[[#This Row],[price]]</calculatedColumnFormula>
    </tableColumn>
    <tableColumn id="33" xr3:uid="{EBF59FFB-7F4E-4029-A601-A4F7ABEBD7AD}" name="Column19" dataDxfId="840"/>
    <tableColumn id="34" xr3:uid="{49E32A60-8B39-470B-813D-7801EE25A238}" name="Column20" dataDxfId="839"/>
    <tableColumn id="35" xr3:uid="{7BF07A69-0568-4B95-A4E2-FB8F46924635}" name="Column21" dataDxfId="838"/>
    <tableColumn id="36" xr3:uid="{EBA74CD3-251B-4C17-98A1-5CFE21A66126}" name="Column22" dataDxfId="837"/>
    <tableColumn id="37" xr3:uid="{674EB14B-B658-4835-B3FB-887DC90D1348}" name="Column23" dataDxfId="836"/>
    <tableColumn id="38" xr3:uid="{1B4A74E8-D175-4878-A1B1-9AAF471B9E70}" name="Column24" dataDxfId="835"/>
    <tableColumn id="39" xr3:uid="{80F7A775-28B1-4F33-9F1E-2BF52ABF3A76}" name="Column25" dataDxfId="834"/>
    <tableColumn id="40" xr3:uid="{DFE4A6D3-9A2F-4F68-8C8F-64CE7DD8DB27}" name="Column26" dataDxfId="833"/>
    <tableColumn id="41" xr3:uid="{2D074547-9487-4C12-84B3-B09FD8B6DC1D}" name="Column27" dataDxfId="832"/>
    <tableColumn id="42" xr3:uid="{7EE69AB6-CB39-4439-9ECC-5D4E26F9F28A}" name="Column28" dataDxfId="831"/>
    <tableColumn id="43" xr3:uid="{1FEDA74D-C612-4D8C-9AEC-DF8984868134}" name="Column29" dataDxfId="830"/>
    <tableColumn id="44" xr3:uid="{BBE1C6FF-9938-4D8A-BC5D-7840E69ADB55}" name="Column30" dataDxfId="829"/>
    <tableColumn id="45" xr3:uid="{9D4B66DB-EB8B-46F0-9F71-2A5A71050F2C}" name="Column31" dataDxfId="828"/>
    <tableColumn id="46" xr3:uid="{C4E019F2-C53A-460E-B7CB-B33EA59ED306}" name="Column32" dataDxfId="827"/>
    <tableColumn id="47" xr3:uid="{6DBCDD45-F895-4518-AA35-54E5F08A7C5F}" name="Column33" dataDxfId="826"/>
    <tableColumn id="48" xr3:uid="{FC8CE7F9-4D48-4116-8C69-B5CB68C46F89}" name="Column34" dataDxfId="825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31B95C67-3C9D-43CE-BE4B-C292985B8C12}"/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IFERROR(INDEX(Tablebct[[material]:[Column11]],$A2,MATCH("g1_"&amp;"*",Problem!$O$14:$AB$14,0)),"")</calculatedColumnFormula>
    </tableColumn>
    <tableColumn id="13" xr3:uid="{58B67E17-76DD-489F-9C3E-5C1F7AC67D97}" name="Column13" dataDxfId="809">
      <calculatedColumnFormula>IFERROR(INDEX(Tablebct[[material]:[Column11]],$A2,MATCH("g2_"&amp;"*",Problem!$O$14:$AB$14,0)),"")</calculatedColumnFormula>
    </tableColumn>
    <tableColumn id="14" xr3:uid="{1CE6897D-BF0C-47D9-A4BE-B429D40642EB}" name="Column14" dataDxfId="808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86" zoomScaleNormal="86" workbookViewId="0">
      <selection activeCell="G8" sqref="G7:G8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4</v>
      </c>
    </row>
    <row r="6" spans="1:67" x14ac:dyDescent="0.35">
      <c r="A6" t="s">
        <v>2</v>
      </c>
    </row>
    <row r="7" spans="1:67" ht="12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ht="94.5" customHeight="1" x14ac:dyDescent="0.35">
      <c r="B8" s="59" t="s">
        <v>307</v>
      </c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IF(ISBLANK(AE$22),"",AE$22)</f>
        <v>Area_cm2</v>
      </c>
      <c r="BC22" s="50" t="s">
        <v>296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297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>
        <f>ROUND(Tablebct[[#This Row],[Cost]],2)</f>
        <v>907.04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17.200000000000003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298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>
        <f>ROUND(Tablebct[[#This Row],[Cost]],2)</f>
        <v>383.98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8.8000000000000007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299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>
        <f>ROUND(Tablebct[[#This Row],[Cost]],2)</f>
        <v>147.29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20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300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>
        <f>ROUND(Tablebct[[#This Row],[Cost]],2)</f>
        <v>211.53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13.3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301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>
        <f>ROUND(Tablebct[[#This Row],[Cost]],2)</f>
        <v>244.54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13.100000000000001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>
        <f>ROUND(Tablebct[[#This Row],[Cost]],2)</f>
        <v>525.35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8.6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>
        <f>ROUND(Tablebct[[#This Row],[Cost]],2)</f>
        <v>340.94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12.9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>
        <f>ROUND(Tablebct[[#This Row],[Cost]],2)</f>
        <v>267.02999999999997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18.5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>
        <f>ROUND(Tablebct[[#This Row],[Cost]],2)</f>
        <v>160.24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14.2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>
        <f>ROUND(Tablebct[[#This Row],[Cost]],2)</f>
        <v>38.369999999999997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8.5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>
        <f>ROUND(Tablebct[[#This Row],[Cost]],2)</f>
        <v>348.2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19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>
        <f>ROUND(Tablebct[[#This Row],[Cost]],2)</f>
        <v>233.02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13.2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>
        <f>ROUND(Tablebct[[#This Row],[Cost]],2)</f>
        <v>483.88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18.200000000000003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>
        <f>ROUND(Tablebct[[#This Row],[Cost]],2)</f>
        <v>277.66000000000003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11.600000000000001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>
        <f>ROUND(Tablebct[[#This Row],[Cost]],2)</f>
        <v>703.13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18.8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>
        <f>ROUND(Tablebct[[#This Row],[Cost]],2)</f>
        <v>586.64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16.899999999999999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>
        <f>ROUND(Tablebct[[#This Row],[Cost]],2)</f>
        <v>834.99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18.899999999999999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>
        <f>ROUND(Tablebct[[#This Row],[Cost]],2)</f>
        <v>548.33000000000004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18.100000000000001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>
        <f>ROUND(Tablebct[[#This Row],[Cost]],2)</f>
        <v>600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12.4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>
        <f>ROUND(Tablebct[[#This Row],[Cost]],2)</f>
        <v>305.02999999999997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17.899999999999999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>
        <f>ROUND(Tablebct[[#This Row],[Cost]],2)</f>
        <v>64.77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16.399999999999999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>
        <f>ROUND(Tablebct[[#This Row],[Cost]],2)</f>
        <v>429.6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19.399999999999999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>
        <f>ROUND(Tablebct[[#This Row],[Cost]],2)</f>
        <v>428.47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11.7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>
        <f>ROUND(Tablebct[[#This Row],[Cost]],2)</f>
        <v>1204.82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18.200000000000003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>
        <f>ROUND(Tablebct[[#This Row],[Cost]],2)</f>
        <v>34.67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8.9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>
        <f>ROUND(Tablebct[[#This Row],[Cost]],2)</f>
        <v>195.42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11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>
        <f>ROUND(Tablebct[[#This Row],[Cost]],2)</f>
        <v>136.07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13.2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>
        <f>ROUND(Tablebct[[#This Row],[Cost]],2)</f>
        <v>435.18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16.200000000000003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>
        <f>ROUND(Tablebct[[#This Row],[Cost]],2)</f>
        <v>711.87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10.199999999999999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>
        <f>ROUND(Tablebct[[#This Row],[Cost]],2)</f>
        <v>294.02999999999997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16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>
        <f>ROUND(Tablebct[[#This Row],[Cost]],2)</f>
        <v>348.19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11.3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>
        <f>ROUND(Tablebct[[#This Row],[Cost]],2)</f>
        <v>940.75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15.4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>
        <f>ROUND(Tablebct[[#This Row],[Cost]],2)</f>
        <v>301.2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19.399999999999999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>
        <f>ROUND(Tablebct[[#This Row],[Cost]],2)</f>
        <v>148.66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15.9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>
        <f>ROUND(Tablebct[[#This Row],[Cost]],2)</f>
        <v>198.97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10.5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>
        <f>ROUND(Tablebct[[#This Row],[Cost]],2)</f>
        <v>340.42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8.1999999999999993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>
        <f>ROUND(Tablebct[[#This Row],[Cost]],2)</f>
        <v>167.85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15.3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>
        <f>ROUND(Tablebct[[#This Row],[Cost]],2)</f>
        <v>88.33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17.899999999999999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>
        <f>ROUND(Tablebct[[#This Row],[Cost]],2)</f>
        <v>368.08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16.200000000000003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>
        <f>ROUND(Tablebct[[#This Row],[Cost]],2)</f>
        <v>88.23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15.4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>
        <f>ROUND(Tablebct[[#This Row],[Cost]],2)</f>
        <v>325.13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16.3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>
        <f>ROUND(Tablebct[[#This Row],[Cost]],2)</f>
        <v>476.86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8.5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>
        <f>ROUND(Tablebct[[#This Row],[Cost]],2)</f>
        <v>116.51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17.700000000000003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>
        <f>ROUND(Tablebct[[#This Row],[Cost]],2)</f>
        <v>983.36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13.7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>
        <f>ROUND(Tablebct[[#This Row],[Cost]],2)</f>
        <v>321.63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18.200000000000003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>
        <f>ROUND(Tablebct[[#This Row],[Cost]],2)</f>
        <v>335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8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>
        <f>ROUND(Tablebct[[#This Row],[Cost]],2)</f>
        <v>149.53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16.3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>
        <f>ROUND(Tablebct[[#This Row],[Cost]],2)</f>
        <v>529.20000000000005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19.700000000000003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>
        <f>ROUND(Tablebct[[#This Row],[Cost]],2)</f>
        <v>329.2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16.899999999999999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>
        <f>ROUND(Tablebct[[#This Row],[Cost]],2)</f>
        <v>142.9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9.9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>
        <f>ROUND(Tablebct[[#This Row],[Cost]],2)</f>
        <v>470.78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10.6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>
        <f>ROUND(Tablebct[[#This Row],[Cost]],2)</f>
        <v>184.29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7.3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>
        <f>ROUND(Tablebct[[#This Row],[Cost]],2)</f>
        <v>203.99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11.9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>
        <f>ROUND(Tablebct[[#This Row],[Cost]],2)</f>
        <v>175.24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15.3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>
        <f>ROUND(Tablebct[[#This Row],[Cost]],2)</f>
        <v>796.73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14.100000000000001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>
        <f>ROUND(Tablebct[[#This Row],[Cost]],2)</f>
        <v>33.4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10.9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>
        <f>ROUND(Tablebct[[#This Row],[Cost]],2)</f>
        <v>402.66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8.6999999999999993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>
        <f>ROUND(Tablebct[[#This Row],[Cost]],2)</f>
        <v>127.67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7.6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>
        <f>ROUND(Tablebct[[#This Row],[Cost]],2)</f>
        <v>47.16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14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>
        <f>ROUND(Tablebct[[#This Row],[Cost]],2)</f>
        <v>217.92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9.5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>
        <f>ROUND(Tablebct[[#This Row],[Cost]],2)</f>
        <v>254.35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15.5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>
        <f>ROUND(Tablebct[[#This Row],[Cost]],2)</f>
        <v>572.85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12.4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>
        <f>ROUND(Tablebct[[#This Row],[Cost]],2)</f>
        <v>206.34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16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>
        <f>ROUND(Tablebct[[#This Row],[Cost]],2)</f>
        <v>435.43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15.4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>
        <f>ROUND(Tablebct[[#This Row],[Cost]],2)</f>
        <v>185.99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7.7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>
        <f>ROUND(Tablebct[[#This Row],[Cost]],2)</f>
        <v>680.69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16.8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>
        <f>ROUND(Tablebct[[#This Row],[Cost]],2)</f>
        <v>407.57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13.100000000000001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>
        <f>ROUND(Tablebct[[#This Row],[Cost]],2)</f>
        <v>192.98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10.4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>
        <f>ROUND(Tablebct[[#This Row],[Cost]],2)</f>
        <v>231.58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17.200000000000003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>
        <f>ROUND(Tablebct[[#This Row],[Cost]],2)</f>
        <v>228.53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7.1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>
        <f>ROUND(Tablebct[[#This Row],[Cost]],2)</f>
        <v>77.239999999999995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18.700000000000003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>
        <f>ROUND(Tablebct[[#This Row],[Cost]],2)</f>
        <v>280.64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12.100000000000001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>
        <f>ROUND(Tablebct[[#This Row],[Cost]],2)</f>
        <v>843.01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18.399999999999999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>
        <f>ROUND(Tablebct[[#This Row],[Cost]],2)</f>
        <v>746.06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17.700000000000003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>
        <f>ROUND(Tablebct[[#This Row],[Cost]],2)</f>
        <v>503.64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14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>
        <f>ROUND(Tablebct[[#This Row],[Cost]],2)</f>
        <v>428.1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11.9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>
        <f>ROUND(Tablebct[[#This Row],[Cost]],2)</f>
        <v>637.80999999999995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12.3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>
        <f>ROUND(Tablebct[[#This Row],[Cost]],2)</f>
        <v>494.58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15.200000000000001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>
        <f>ROUND(Tablebct[[#This Row],[Cost]],2)</f>
        <v>221.46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14.5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>
        <f>ROUND(Tablebct[[#This Row],[Cost]],2)</f>
        <v>124.67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12.5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>
        <f>ROUND(Tablebct[[#This Row],[Cost]],2)</f>
        <v>264.83999999999997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10.3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>
        <f>ROUND(Tablebct[[#This Row],[Cost]],2)</f>
        <v>647.11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15.1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>
        <f>ROUND(Tablebct[[#This Row],[Cost]],2)</f>
        <v>103.27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9.8000000000000007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>
        <f>ROUND(Tablebct[[#This Row],[Cost]],2)</f>
        <v>149.44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10.3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>
        <f>ROUND(Tablebct[[#This Row],[Cost]],2)</f>
        <v>80.14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17.3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>
        <f>ROUND(Tablebct[[#This Row],[Cost]],2)</f>
        <v>360.04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19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>
        <f>ROUND(Tablebct[[#This Row],[Cost]],2)</f>
        <v>566.13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19.5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>
        <f>ROUND(Tablebct[[#This Row],[Cost]],2)</f>
        <v>276.95999999999998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14.4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>
        <f>ROUND(Tablebct[[#This Row],[Cost]],2)</f>
        <v>1750.34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19.200000000000003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>
        <f>ROUND(Tablebct[[#This Row],[Cost]],2)</f>
        <v>399.32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11.100000000000001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>
        <f>ROUND(Tablebct[[#This Row],[Cost]],2)</f>
        <v>65.44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13.7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>
        <f>ROUND(Tablebct[[#This Row],[Cost]],2)</f>
        <v>212.06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12.2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>
        <f>ROUND(Tablebct[[#This Row],[Cost]],2)</f>
        <v>239.51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7.3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>
        <f>ROUND(Tablebct[[#This Row],[Cost]],2)</f>
        <v>543.17999999999995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12.5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>
        <f>ROUND(Tablebct[[#This Row],[Cost]],2)</f>
        <v>164.52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17.100000000000001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>
        <f>ROUND(Tablebct[[#This Row],[Cost]],2)</f>
        <v>51.18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18.700000000000003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>
        <f>ROUND(Tablebct[[#This Row],[Cost]],2)</f>
        <v>124.77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18.5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>
        <f>ROUND(Tablebct[[#This Row],[Cost]],2)</f>
        <v>672.54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16.200000000000003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>
        <f>ROUND(Tablebct[[#This Row],[Cost]],2)</f>
        <v>251.08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9.5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>
        <f>ROUND(Tablebct[[#This Row],[Cost]],2)</f>
        <v>317.64999999999998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18.200000000000003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>
        <f>ROUND(Tablebct[[#This Row],[Cost]],2)</f>
        <v>210.74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15.9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>
        <f>ROUND(Tablebct[[#This Row],[Cost]],2)</f>
        <v>254.37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7.1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>
        <f>ROUND(Tablebct[[#This Row],[Cost]],2)</f>
        <v>281.25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14.100000000000001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>
        <f>ROUND(Tablebct[[#This Row],[Cost]],2)</f>
        <v>835.68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15.200000000000001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>
        <f>ROUND(Tablebct[[#This Row],[Cost]],2)</f>
        <v>71.06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9.4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>
        <f>ROUND(Tablebct[[#This Row],[Cost]],2)</f>
        <v>615.76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11.2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>
        <f>ROUND(Tablebct[[#This Row],[Cost]],2)</f>
        <v>67.06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7.7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>
        <f>ROUND(Tablebct[[#This Row],[Cost]],2)</f>
        <v>140.11000000000001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7.4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>
        <f>ROUND(Tablebct[[#This Row],[Cost]],2)</f>
        <v>233.52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11.100000000000001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>
        <f>ROUND(Tablebct[[#This Row],[Cost]],2)</f>
        <v>422.7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10.7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>
        <f>ROUND(Tablebct[[#This Row],[Cost]],2)</f>
        <v>31.79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13.600000000000001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>
        <f>ROUND(Tablebct[[#This Row],[Cost]],2)</f>
        <v>345.58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16.899999999999999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>
        <f>ROUND(Tablebct[[#This Row],[Cost]],2)</f>
        <v>38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7.9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>
        <f>ROUND(Tablebct[[#This Row],[Cost]],2)</f>
        <v>213.81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14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>
        <f>ROUND(Tablebct[[#This Row],[Cost]],2)</f>
        <v>614.19000000000005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11.9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>
        <f>ROUND(Tablebct[[#This Row],[Cost]],2)</f>
        <v>274.77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9.5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>
        <f>ROUND(Tablebct[[#This Row],[Cost]],2)</f>
        <v>512.89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16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>
        <f>ROUND(Tablebct[[#This Row],[Cost]],2)</f>
        <v>1031.73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10.7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>
        <f>ROUND(Tablebct[[#This Row],[Cost]],2)</f>
        <v>416.72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17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>
        <f>ROUND(Tablebct[[#This Row],[Cost]],2)</f>
        <v>1303.6400000000001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16.899999999999999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>
        <f>ROUND(Tablebct[[#This Row],[Cost]],2)</f>
        <v>70.63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7.1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>
        <f>ROUND(Tablebct[[#This Row],[Cost]],2)</f>
        <v>537.73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16.600000000000001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>
        <f>ROUND(Tablebct[[#This Row],[Cost]],2)</f>
        <v>1154.8599999999999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19.899999999999999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>
        <f>ROUND(Tablebct[[#This Row],[Cost]],2)</f>
        <v>878.88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15.8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>
        <f>ROUND(Tablebct[[#This Row],[Cost]],2)</f>
        <v>500.46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11.3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>
        <f>ROUND(Tablebct[[#This Row],[Cost]],2)</f>
        <v>183.59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12.7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>
        <f>ROUND(Tablebct[[#This Row],[Cost]],2)</f>
        <v>328.3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13.3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>
        <f>ROUND(Tablebct[[#This Row],[Cost]],2)</f>
        <v>387.14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16.899999999999999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>
        <f>ROUND(Tablebct[[#This Row],[Cost]],2)</f>
        <v>1023.95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16.200000000000003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>
        <f>ROUND(Tablebct[[#This Row],[Cost]],2)</f>
        <v>161.22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13.5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>
        <f>ROUND(Tablebct[[#This Row],[Cost]],2)</f>
        <v>876.47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12.8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>
        <f>ROUND(Tablebct[[#This Row],[Cost]],2)</f>
        <v>218.72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10.199999999999999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>
        <f>ROUND(Tablebct[[#This Row],[Cost]],2)</f>
        <v>563.33000000000004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9.3000000000000007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>
        <f>ROUND(Tablebct[[#This Row],[Cost]],2)</f>
        <v>255.24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9.6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>
        <f>ROUND(Tablebct[[#This Row],[Cost]],2)</f>
        <v>380.86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10.4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>
        <f>ROUND(Tablebct[[#This Row],[Cost]],2)</f>
        <v>985.04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15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>
        <f>ROUND(Tablebct[[#This Row],[Cost]],2)</f>
        <v>101.62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7.8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>
        <f>ROUND(Tablebct[[#This Row],[Cost]],2)</f>
        <v>964.93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17.200000000000003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>
        <f>ROUND(Tablebct[[#This Row],[Cost]],2)</f>
        <v>88.74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18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>
        <f>ROUND(Tablebct[[#This Row],[Cost]],2)</f>
        <v>48.85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9.4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>
        <f>ROUND(Tablebct[[#This Row],[Cost]],2)</f>
        <v>58.49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12.3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>
        <f>ROUND(Tablebct[[#This Row],[Cost]],2)</f>
        <v>776.39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13.4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>
        <f>ROUND(Tablebct[[#This Row],[Cost]],2)</f>
        <v>134.16999999999999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7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>
        <f>ROUND(Tablebct[[#This Row],[Cost]],2)</f>
        <v>275.48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13.2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>
        <f>ROUND(Tablebct[[#This Row],[Cost]],2)</f>
        <v>139.28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7.6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>
        <f>ROUND(Tablebct[[#This Row],[Cost]],2)</f>
        <v>282.83999999999997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12.100000000000001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>
        <f>ROUND(Tablebct[[#This Row],[Cost]],2)</f>
        <v>92.99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7.4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>
        <f>ROUND(Tablebct[[#This Row],[Cost]],2)</f>
        <v>1279.0999999999999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12.8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>
        <f>ROUND(Tablebct[[#This Row],[Cost]],2)</f>
        <v>702.54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18.700000000000003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>
        <f>ROUND(Tablebct[[#This Row],[Cost]],2)</f>
        <v>128.16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15.9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>
        <f>ROUND(Tablebct[[#This Row],[Cost]],2)</f>
        <v>79.59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9.3000000000000007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>
        <f>ROUND(Tablebct[[#This Row],[Cost]],2)</f>
        <v>379.24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7.2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>
        <f>ROUND(Tablebct[[#This Row],[Cost]],2)</f>
        <v>84.65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17.8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>
        <f>ROUND(Tablebct[[#This Row],[Cost]],2)</f>
        <v>132.21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8.1999999999999993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>
        <f>ROUND(Tablebct[[#This Row],[Cost]],2)</f>
        <v>570.04999999999995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11.7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>
        <f>ROUND(Tablebct[[#This Row],[Cost]],2)</f>
        <v>134.19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10.1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>
        <f>ROUND(Tablebct[[#This Row],[Cost]],2)</f>
        <v>215.23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16.600000000000001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>
        <f>ROUND(Tablebct[[#This Row],[Cost]],2)</f>
        <v>55.37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9.9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>
        <f>ROUND(Tablebct[[#This Row],[Cost]],2)</f>
        <v>31.6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11.2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>
        <f>ROUND(Tablebct[[#This Row],[Cost]],2)</f>
        <v>451.56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8.8000000000000007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>
        <f>ROUND(Tablebct[[#This Row],[Cost]],2)</f>
        <v>185.25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19.600000000000001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>
        <f>ROUND(Tablebct[[#This Row],[Cost]],2)</f>
        <v>1022.6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18.600000000000001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>
        <f>ROUND(Tablebct[[#This Row],[Cost]],2)</f>
        <v>413.9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16.600000000000001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>
        <f>ROUND(Tablebct[[#This Row],[Cost]],2)</f>
        <v>506.59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11.2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>
        <f>ROUND(Tablebct[[#This Row],[Cost]],2)</f>
        <v>1091.02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15.200000000000001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>
        <f>ROUND(Tablebct[[#This Row],[Cost]],2)</f>
        <v>582.55999999999995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15.8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>
        <f>ROUND(Tablebct[[#This Row],[Cost]],2)</f>
        <v>512.79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18.5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>
        <f>ROUND(Tablebct[[#This Row],[Cost]],2)</f>
        <v>170.66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7.2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>
        <f>ROUND(Tablebct[[#This Row],[Cost]],2)</f>
        <v>518.37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19.8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>
        <f>ROUND(Tablebct[[#This Row],[Cost]],2)</f>
        <v>121.43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7.4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>
        <f>ROUND(Tablebct[[#This Row],[Cost]],2)</f>
        <v>1141.27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14.100000000000001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>
        <f>ROUND(Tablebct[[#This Row],[Cost]],2)</f>
        <v>152.54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14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>
        <f>ROUND(Tablebct[[#This Row],[Cost]],2)</f>
        <v>154.86000000000001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19.700000000000003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>
        <f>ROUND(Tablebct[[#This Row],[Cost]],2)</f>
        <v>521.05999999999995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12.9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>
        <f>ROUND(Tablebct[[#This Row],[Cost]],2)</f>
        <v>69.959999999999994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8.9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>
        <f>ROUND(Tablebct[[#This Row],[Cost]],2)</f>
        <v>191.19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7.1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>
        <f>ROUND(Tablebct[[#This Row],[Cost]],2)</f>
        <v>481.34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11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>
        <f>ROUND(Tablebct[[#This Row],[Cost]],2)</f>
        <v>424.26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9.9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>
        <f>ROUND(Tablebct[[#This Row],[Cost]],2)</f>
        <v>284.77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9.4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>
        <f>ROUND(Tablebct[[#This Row],[Cost]],2)</f>
        <v>151.6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15.200000000000001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>
        <f>ROUND(Tablebct[[#This Row],[Cost]],2)</f>
        <v>65.510000000000005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14.9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>
        <f>ROUND(Tablebct[[#This Row],[Cost]],2)</f>
        <v>481.16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8.6999999999999993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>
        <f>ROUND(Tablebct[[#This Row],[Cost]],2)</f>
        <v>662.69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18.899999999999999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>
        <f>ROUND(Tablebct[[#This Row],[Cost]],2)</f>
        <v>492.61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12.8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>
        <f>ROUND(Tablebct[[#This Row],[Cost]],2)</f>
        <v>685.21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19.700000000000003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>
        <f>ROUND(Tablebct[[#This Row],[Cost]],2)</f>
        <v>148.41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12.4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>
        <f>ROUND(Tablebct[[#This Row],[Cost]],2)</f>
        <v>1135.6199999999999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15.4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>
        <f>ROUND(Tablebct[[#This Row],[Cost]],2)</f>
        <v>656.82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11.600000000000001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>
        <f>ROUND(Tablebct[[#This Row],[Cost]],2)</f>
        <v>461.82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15.700000000000001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>
        <f>ROUND(Tablebct[[#This Row],[Cost]],2)</f>
        <v>78.39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14.100000000000001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>
        <f>ROUND(Tablebct[[#This Row],[Cost]],2)</f>
        <v>170.33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14.100000000000001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>
        <f>ROUND(Tablebct[[#This Row],[Cost]],2)</f>
        <v>204.11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16.200000000000003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>
        <f>ROUND(Tablebct[[#This Row],[Cost]],2)</f>
        <v>544.88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11.100000000000001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>
        <f>ROUND(Tablebct[[#This Row],[Cost]],2)</f>
        <v>781.16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15.5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>
        <f>ROUND(Tablebct[[#This Row],[Cost]],2)</f>
        <v>198.73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16.200000000000003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>
        <f>ROUND(Tablebct[[#This Row],[Cost]],2)</f>
        <v>324.89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12.7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>
        <f>ROUND(Tablebct[[#This Row],[Cost]],2)</f>
        <v>245.57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13.4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>
        <f>ROUND(Tablebct[[#This Row],[Cost]],2)</f>
        <v>564.36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14.600000000000001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A2" sqref="A2:O20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303</v>
      </c>
      <c r="B1" t="s">
        <v>304</v>
      </c>
      <c r="C1" t="s">
        <v>264</v>
      </c>
      <c r="D1" t="s">
        <v>265</v>
      </c>
      <c r="E1" t="s">
        <v>266</v>
      </c>
      <c r="F1" t="s">
        <v>267</v>
      </c>
      <c r="G1" t="s">
        <v>268</v>
      </c>
      <c r="H1" t="s">
        <v>269</v>
      </c>
      <c r="I1" t="s">
        <v>270</v>
      </c>
      <c r="J1" t="s">
        <v>271</v>
      </c>
      <c r="K1" t="s">
        <v>272</v>
      </c>
      <c r="L1" t="s">
        <v>273</v>
      </c>
      <c r="M1" t="s">
        <v>305</v>
      </c>
      <c r="N1" t="s">
        <v>306</v>
      </c>
      <c r="O1" t="s">
        <v>308</v>
      </c>
    </row>
    <row r="2" spans="1:15" x14ac:dyDescent="0.35">
      <c r="A2" t="s">
        <v>302</v>
      </c>
      <c r="B2" t="str">
        <f>IF(OR(RIGHT(Problem!O$14,3)="num",RIGHT(Problem!O$14,3)="txt"),Tablebct[[#Headers],[material]],"Null")</f>
        <v>material</v>
      </c>
      <c r="C2" t="str">
        <f>IF(OR(RIGHT(Problem!P$14,3)="num",RIGHT(Problem!P$14,3)="txt"),Tablebct[[#Headers],[diam]],"Null")</f>
        <v>diam</v>
      </c>
      <c r="D2" t="str">
        <f>IF(OR(RIGHT(Problem!Q$14,3)="num",RIGHT(Problem!Q$14,3)="txt"),Tablebct[[#Headers],[thick]],"Null")</f>
        <v>thick</v>
      </c>
      <c r="E2" t="str">
        <f>IF(OR(RIGHT(Problem!R$14,3)="num",RIGHT(Problem!R$14,3)="txt"),Tablebct[[#Headers],[price]],"Null")</f>
        <v>price</v>
      </c>
      <c r="F2" t="str">
        <f>IF(OR(RIGHT(Problem!S$14,3)="num",RIGHT(Problem!S$14,3)="txt"),Tablebct[[#Headers],[material2]],"Null")</f>
        <v>Null</v>
      </c>
      <c r="G2" t="str">
        <f>IF(OR(RIGHT(Problem!T$14,3)="num",RIGHT(Problem!T$14,3)="txt"),Tablebct[[#Headers],[Column3]],"Null")</f>
        <v>Null</v>
      </c>
      <c r="H2" t="str">
        <f>IF(OR(RIGHT(Problem!U$14,3)="num",RIGHT(Problem!U$14,3)="txt"),Tablebct[[#Headers],[Column4]],"Null")</f>
        <v>Null</v>
      </c>
      <c r="I2" t="str">
        <f>IF(OR(RIGHT(Problem!V$14,3)="num",RIGHT(Problem!V$14,3)="txt"),Tablebct[[#Headers],[Column5]],"Null")</f>
        <v>Null</v>
      </c>
      <c r="J2" t="str">
        <f>IF(OR(RIGHT(Problem!W$14,3)="num",RIGHT(Problem!W$14,3)="txt"),Tablebct[[#Headers],[Column6]],"Null")</f>
        <v>Null</v>
      </c>
      <c r="K2" t="str">
        <f>IF(OR(RIGHT(Problem!X$14,3)="num",RIGHT(Problem!X$14,3)="txt"),Tablebct[[#Headers],[Column7]],"Null")</f>
        <v>Null</v>
      </c>
      <c r="L2" t="str">
        <f>IF(OR(RIGHT(Problem!Y$14,3)="num",RIGHT(Problem!Y$14,3)="txt"),Tablebct[[#Headers],[Column8]],"Null")</f>
        <v>Null</v>
      </c>
      <c r="M2" t="str">
        <f>IF(OR(RIGHT(Problem!Z$14,3)="num",RIGHT(Problem!Z$14,3)="txt"),Tablebct[[#Headers],[Column9]],"Null")</f>
        <v>Null</v>
      </c>
      <c r="N2" t="str">
        <f>IF(OR(RIGHT(Problem!AA$14,3)="num",RIGHT(Problem!AA$14,3)="txt"),Tablebct[[#Headers],[Column10]],"Null")</f>
        <v>Null</v>
      </c>
      <c r="O2" t="str">
        <f>IF(OR(RIGHT(Problem!AB$14,3)="num",RIGHT(Problem!AB$14,3)="txt"),Tablebct[[#Headers],[Column11]],"Null")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iron</v>
      </c>
      <c r="C3">
        <f>IF(OR(RIGHT(Problem!P$14,3)="num",RIGHT(Problem!P$14,3)="txt"),Problem!P23,"Null")</f>
        <v>1</v>
      </c>
      <c r="D3">
        <f>IF(OR(RIGHT(Problem!Q$14,3)="num",RIGHT(Problem!Q$14,3)="txt"),Problem!Q23,"Null")</f>
        <v>10</v>
      </c>
      <c r="E3">
        <f>IF(OR(RIGHT(Problem!R$14,3)="num",RIGHT(Problem!R$14,3)="txt"),Problem!R23,"Null")</f>
        <v>2.14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Titanium</v>
      </c>
      <c r="C4">
        <f>IF(OR(RIGHT(Problem!P$14,3)="num",RIGHT(Problem!P$14,3)="txt"),Problem!P24,"Null")</f>
        <v>1.2</v>
      </c>
      <c r="D4">
        <f>IF(OR(RIGHT(Problem!Q$14,3)="num",RIGHT(Problem!Q$14,3)="txt"),Problem!Q24,"Null")</f>
        <v>17.200000000000003</v>
      </c>
      <c r="E4">
        <f>IF(OR(RIGHT(Problem!R$14,3)="num",RIGHT(Problem!R$14,3)="txt"),Problem!R24,"Null")</f>
        <v>4.7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Titanium</v>
      </c>
      <c r="C5">
        <f>IF(OR(RIGHT(Problem!P$14,3)="num",RIGHT(Problem!P$14,3)="txt"),Problem!P25,"Null")</f>
        <v>1</v>
      </c>
      <c r="D5">
        <f>IF(OR(RIGHT(Problem!Q$14,3)="num",RIGHT(Problem!Q$14,3)="txt"),Problem!Q25,"Null")</f>
        <v>8.8000000000000007</v>
      </c>
      <c r="E5">
        <f>IF(OR(RIGHT(Problem!R$14,3)="num",RIGHT(Problem!R$14,3)="txt"),Problem!R25,"Null")</f>
        <v>5.6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HDPE</v>
      </c>
      <c r="C6">
        <f>IF(OR(RIGHT(Problem!P$14,3)="num",RIGHT(Problem!P$14,3)="txt"),Problem!P26,"Null")</f>
        <v>1.1000000000000001</v>
      </c>
      <c r="D6">
        <f>IF(OR(RIGHT(Problem!Q$14,3)="num",RIGHT(Problem!Q$14,3)="txt"),Problem!Q26,"Null")</f>
        <v>20</v>
      </c>
      <c r="E6">
        <f>IF(OR(RIGHT(Problem!R$14,3)="num",RIGHT(Problem!R$14,3)="txt"),Problem!R26,"Null")</f>
        <v>3.7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Aluminum</v>
      </c>
      <c r="C7">
        <f>IF(OR(RIGHT(Problem!P$14,3)="num",RIGHT(Problem!P$14,3)="txt"),Problem!P27,"Null")</f>
        <v>0.89999999999999991</v>
      </c>
      <c r="D7">
        <f>IF(OR(RIGHT(Problem!Q$14,3)="num",RIGHT(Problem!Q$14,3)="txt"),Problem!Q27,"Null")</f>
        <v>13.3</v>
      </c>
      <c r="E7">
        <f>IF(OR(RIGHT(Problem!R$14,3)="num",RIGHT(Problem!R$14,3)="txt"),Problem!R27,"Null")</f>
        <v>4.2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Aluminum</v>
      </c>
      <c r="C8">
        <f>IF(OR(RIGHT(Problem!P$14,3)="num",RIGHT(Problem!P$14,3)="txt"),Problem!P28,"Null")</f>
        <v>1.1000000000000001</v>
      </c>
      <c r="D8">
        <f>IF(OR(RIGHT(Problem!Q$14,3)="num",RIGHT(Problem!Q$14,3)="txt"),Problem!Q28,"Null")</f>
        <v>13.100000000000001</v>
      </c>
      <c r="E8">
        <f>IF(OR(RIGHT(Problem!R$14,3)="num",RIGHT(Problem!R$14,3)="txt"),Problem!R28,"Null")</f>
        <v>3.3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Titanium</v>
      </c>
      <c r="C9">
        <f>IF(OR(RIGHT(Problem!P$14,3)="num",RIGHT(Problem!P$14,3)="txt"),Problem!P29,"Null")</f>
        <v>1.4</v>
      </c>
      <c r="D9">
        <f>IF(OR(RIGHT(Problem!Q$14,3)="num",RIGHT(Problem!Q$14,3)="txt"),Problem!Q29,"Null")</f>
        <v>8.6</v>
      </c>
      <c r="E9">
        <f>IF(OR(RIGHT(Problem!R$14,3)="num",RIGHT(Problem!R$14,3)="txt"),Problem!R29,"Null")</f>
        <v>4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Titanium</v>
      </c>
      <c r="C10">
        <f>IF(OR(RIGHT(Problem!P$14,3)="num",RIGHT(Problem!P$14,3)="txt"),Problem!P30,"Null")</f>
        <v>0.79999999999999993</v>
      </c>
      <c r="D10">
        <f>IF(OR(RIGHT(Problem!Q$14,3)="num",RIGHT(Problem!Q$14,3)="txt"),Problem!Q30,"Null")</f>
        <v>12.9</v>
      </c>
      <c r="E10">
        <f>IF(OR(RIGHT(Problem!R$14,3)="num",RIGHT(Problem!R$14,3)="txt"),Problem!R30,"Null")</f>
        <v>5.3000000000000007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HDPE</v>
      </c>
      <c r="C11">
        <f>IF(OR(RIGHT(Problem!P$14,3)="num",RIGHT(Problem!P$14,3)="txt"),Problem!P31,"Null")</f>
        <v>1.5</v>
      </c>
      <c r="D11">
        <f>IF(OR(RIGHT(Problem!Q$14,3)="num",RIGHT(Problem!Q$14,3)="txt"),Problem!Q31,"Null")</f>
        <v>18.5</v>
      </c>
      <c r="E11">
        <f>IF(OR(RIGHT(Problem!R$14,3)="num",RIGHT(Problem!R$14,3)="txt"),Problem!R31,"Null")</f>
        <v>3.9000000000000004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HDPE</v>
      </c>
      <c r="C12">
        <f>IF(OR(RIGHT(Problem!P$14,3)="num",RIGHT(Problem!P$14,3)="txt"),Problem!P32,"Null")</f>
        <v>1.4</v>
      </c>
      <c r="D12">
        <f>IF(OR(RIGHT(Problem!Q$14,3)="num",RIGHT(Problem!Q$14,3)="txt"),Problem!Q32,"Null")</f>
        <v>14.2</v>
      </c>
      <c r="E12">
        <f>IF(OR(RIGHT(Problem!R$14,3)="num",RIGHT(Problem!R$14,3)="txt"),Problem!R32,"Null")</f>
        <v>3.5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HDPE</v>
      </c>
      <c r="C13">
        <f>IF(OR(RIGHT(Problem!P$14,3)="num",RIGHT(Problem!P$14,3)="txt"),Problem!P33,"Null")</f>
        <v>0.7</v>
      </c>
      <c r="D13">
        <f>IF(OR(RIGHT(Problem!Q$14,3)="num",RIGHT(Problem!Q$14,3)="txt"),Problem!Q33,"Null")</f>
        <v>8.5</v>
      </c>
      <c r="E13">
        <f>IF(OR(RIGHT(Problem!R$14,3)="num",RIGHT(Problem!R$14,3)="txt"),Problem!R33,"Null")</f>
        <v>5.6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Aluminum</v>
      </c>
      <c r="C14">
        <f>IF(OR(RIGHT(Problem!P$14,3)="num",RIGHT(Problem!P$14,3)="txt"),Problem!P34,"Null")</f>
        <v>1.4</v>
      </c>
      <c r="D14">
        <f>IF(OR(RIGHT(Problem!Q$14,3)="num",RIGHT(Problem!Q$14,3)="txt"),Problem!Q34,"Null")</f>
        <v>19</v>
      </c>
      <c r="E14">
        <f>IF(OR(RIGHT(Problem!R$14,3)="num",RIGHT(Problem!R$14,3)="txt"),Problem!R34,"Null")</f>
        <v>2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Aluminum</v>
      </c>
      <c r="C15">
        <f>IF(OR(RIGHT(Problem!P$14,3)="num",RIGHT(Problem!P$14,3)="txt"),Problem!P35,"Null")</f>
        <v>0.79999999999999993</v>
      </c>
      <c r="D15">
        <f>IF(OR(RIGHT(Problem!Q$14,3)="num",RIGHT(Problem!Q$14,3)="txt"),Problem!Q35,"Null")</f>
        <v>13.2</v>
      </c>
      <c r="E15">
        <f>IF(OR(RIGHT(Problem!R$14,3)="num",RIGHT(Problem!R$14,3)="txt"),Problem!R35,"Null")</f>
        <v>5.9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Aluminum</v>
      </c>
      <c r="C16">
        <f>IF(OR(RIGHT(Problem!P$14,3)="num",RIGHT(Problem!P$14,3)="txt"),Problem!P36,"Null")</f>
        <v>1.1000000000000001</v>
      </c>
      <c r="D16">
        <f>IF(OR(RIGHT(Problem!Q$14,3)="num",RIGHT(Problem!Q$14,3)="txt"),Problem!Q36,"Null")</f>
        <v>18.200000000000003</v>
      </c>
      <c r="E16">
        <f>IF(OR(RIGHT(Problem!R$14,3)="num",RIGHT(Problem!R$14,3)="txt"),Problem!R36,"Null")</f>
        <v>4.7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Titanium</v>
      </c>
      <c r="C17">
        <f>IF(OR(RIGHT(Problem!P$14,3)="num",RIGHT(Problem!P$14,3)="txt"),Problem!P37,"Null")</f>
        <v>0.79999999999999993</v>
      </c>
      <c r="D17">
        <f>IF(OR(RIGHT(Problem!Q$14,3)="num",RIGHT(Problem!Q$14,3)="txt"),Problem!Q37,"Null")</f>
        <v>11.600000000000001</v>
      </c>
      <c r="E17">
        <f>IF(OR(RIGHT(Problem!R$14,3)="num",RIGHT(Problem!R$14,3)="txt"),Problem!R37,"Null")</f>
        <v>4.8000000000000007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Titanium</v>
      </c>
      <c r="C18">
        <f>IF(OR(RIGHT(Problem!P$14,3)="num",RIGHT(Problem!P$14,3)="txt"),Problem!P38,"Null")</f>
        <v>1</v>
      </c>
      <c r="D18">
        <f>IF(OR(RIGHT(Problem!Q$14,3)="num",RIGHT(Problem!Q$14,3)="txt"),Problem!Q38,"Null")</f>
        <v>18.8</v>
      </c>
      <c r="E18">
        <f>IF(OR(RIGHT(Problem!R$14,3)="num",RIGHT(Problem!R$14,3)="txt"),Problem!R38,"Null")</f>
        <v>4.8000000000000007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Titanium</v>
      </c>
      <c r="C19">
        <f>IF(OR(RIGHT(Problem!P$14,3)="num",RIGHT(Problem!P$14,3)="txt"),Problem!P39,"Null")</f>
        <v>0.89999999999999991</v>
      </c>
      <c r="D19">
        <f>IF(OR(RIGHT(Problem!Q$14,3)="num",RIGHT(Problem!Q$14,3)="txt"),Problem!Q39,"Null")</f>
        <v>16.899999999999999</v>
      </c>
      <c r="E19">
        <f>IF(OR(RIGHT(Problem!R$14,3)="num",RIGHT(Problem!R$14,3)="txt"),Problem!R39,"Null")</f>
        <v>5.5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Aluminum</v>
      </c>
      <c r="C20">
        <f>IF(OR(RIGHT(Problem!P$14,3)="num",RIGHT(Problem!P$14,3)="txt"),Problem!P40,"Null")</f>
        <v>1.5</v>
      </c>
      <c r="D20">
        <f>IF(OR(RIGHT(Problem!Q$14,3)="num",RIGHT(Problem!Q$14,3)="txt"),Problem!Q40,"Null")</f>
        <v>18.899999999999999</v>
      </c>
      <c r="E20">
        <f>IF(OR(RIGHT(Problem!R$14,3)="num",RIGHT(Problem!R$14,3)="txt"),Problem!R40,"Null")</f>
        <v>4.2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Titanium</v>
      </c>
      <c r="C21">
        <f>IF(OR(RIGHT(Problem!P$14,3)="num",RIGHT(Problem!P$14,3)="txt"),Problem!P41,"Null")</f>
        <v>0.89999999999999991</v>
      </c>
      <c r="D21">
        <f>IF(OR(RIGHT(Problem!Q$14,3)="num",RIGHT(Problem!Q$14,3)="txt"),Problem!Q41,"Null")</f>
        <v>18.100000000000001</v>
      </c>
      <c r="E21">
        <f>IF(OR(RIGHT(Problem!R$14,3)="num",RIGHT(Problem!R$14,3)="txt"),Problem!R41,"Null")</f>
        <v>4.8000000000000007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Aluminum</v>
      </c>
      <c r="C22">
        <f>IF(OR(RIGHT(Problem!P$14,3)="num",RIGHT(Problem!P$14,3)="txt"),Problem!P42,"Null")</f>
        <v>1.5</v>
      </c>
      <c r="D22">
        <f>IF(OR(RIGHT(Problem!Q$14,3)="num",RIGHT(Problem!Q$14,3)="txt"),Problem!Q42,"Null")</f>
        <v>12.4</v>
      </c>
      <c r="E22">
        <f>IF(OR(RIGHT(Problem!R$14,3)="num",RIGHT(Problem!R$14,3)="txt"),Problem!R42,"Null")</f>
        <v>4.5999999999999996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Titanium</v>
      </c>
      <c r="C23">
        <f>IF(OR(RIGHT(Problem!P$14,3)="num",RIGHT(Problem!P$14,3)="txt"),Problem!P43,"Null")</f>
        <v>0.89999999999999991</v>
      </c>
      <c r="D23">
        <f>IF(OR(RIGHT(Problem!Q$14,3)="num",RIGHT(Problem!Q$14,3)="txt"),Problem!Q43,"Null")</f>
        <v>17.899999999999999</v>
      </c>
      <c r="E23">
        <f>IF(OR(RIGHT(Problem!R$14,3)="num",RIGHT(Problem!R$14,3)="txt"),Problem!R43,"Null")</f>
        <v>2.7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HDPE</v>
      </c>
      <c r="C24">
        <f>IF(OR(RIGHT(Problem!P$14,3)="num",RIGHT(Problem!P$14,3)="txt"),Problem!P44,"Null")</f>
        <v>0.7</v>
      </c>
      <c r="D24">
        <f>IF(OR(RIGHT(Problem!Q$14,3)="num",RIGHT(Problem!Q$14,3)="txt"),Problem!Q44,"Null")</f>
        <v>16.399999999999999</v>
      </c>
      <c r="E24">
        <f>IF(OR(RIGHT(Problem!R$14,3)="num",RIGHT(Problem!R$14,3)="txt"),Problem!R44,"Null")</f>
        <v>4.9000000000000004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Titanium</v>
      </c>
      <c r="C25">
        <f>IF(OR(RIGHT(Problem!P$14,3)="num",RIGHT(Problem!P$14,3)="txt"),Problem!P45,"Null")</f>
        <v>0.7</v>
      </c>
      <c r="D25">
        <f>IF(OR(RIGHT(Problem!Q$14,3)="num",RIGHT(Problem!Q$14,3)="txt"),Problem!Q45,"Null")</f>
        <v>19.399999999999999</v>
      </c>
      <c r="E25">
        <f>IF(OR(RIGHT(Problem!R$14,3)="num",RIGHT(Problem!R$14,3)="txt"),Problem!R45,"Null")</f>
        <v>5.8000000000000007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Titanium</v>
      </c>
      <c r="C26">
        <f>IF(OR(RIGHT(Problem!P$14,3)="num",RIGHT(Problem!P$14,3)="txt"),Problem!P46,"Null")</f>
        <v>1</v>
      </c>
      <c r="D26">
        <f>IF(OR(RIGHT(Problem!Q$14,3)="num",RIGHT(Problem!Q$14,3)="txt"),Problem!Q46,"Null")</f>
        <v>11.7</v>
      </c>
      <c r="E26">
        <f>IF(OR(RIGHT(Problem!R$14,3)="num",RIGHT(Problem!R$14,3)="txt"),Problem!R46,"Null")</f>
        <v>4.7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Titanium</v>
      </c>
      <c r="C27">
        <f>IF(OR(RIGHT(Problem!P$14,3)="num",RIGHT(Problem!P$14,3)="txt"),Problem!P47,"Null")</f>
        <v>1.2</v>
      </c>
      <c r="D27">
        <f>IF(OR(RIGHT(Problem!Q$14,3)="num",RIGHT(Problem!Q$14,3)="txt"),Problem!Q47,"Null")</f>
        <v>18.200000000000003</v>
      </c>
      <c r="E27">
        <f>IF(OR(RIGHT(Problem!R$14,3)="num",RIGHT(Problem!R$14,3)="txt"),Problem!R47,"Null")</f>
        <v>5.9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HDPE</v>
      </c>
      <c r="C28">
        <f>IF(OR(RIGHT(Problem!P$14,3)="num",RIGHT(Problem!P$14,3)="txt"),Problem!P48,"Null")</f>
        <v>0.79999999999999993</v>
      </c>
      <c r="D28">
        <f>IF(OR(RIGHT(Problem!Q$14,3)="num",RIGHT(Problem!Q$14,3)="txt"),Problem!Q48,"Null")</f>
        <v>8.9</v>
      </c>
      <c r="E28">
        <f>IF(OR(RIGHT(Problem!R$14,3)="num",RIGHT(Problem!R$14,3)="txt"),Problem!R48,"Null")</f>
        <v>3.7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Aluminum</v>
      </c>
      <c r="C29">
        <f>IF(OR(RIGHT(Problem!P$14,3)="num",RIGHT(Problem!P$14,3)="txt"),Problem!P49,"Null")</f>
        <v>1</v>
      </c>
      <c r="D29">
        <f>IF(OR(RIGHT(Problem!Q$14,3)="num",RIGHT(Problem!Q$14,3)="txt"),Problem!Q49,"Null")</f>
        <v>11</v>
      </c>
      <c r="E29">
        <f>IF(OR(RIGHT(Problem!R$14,3)="num",RIGHT(Problem!R$14,3)="txt"),Problem!R49,"Null")</f>
        <v>3.8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Aluminum</v>
      </c>
      <c r="C30">
        <f>IF(OR(RIGHT(Problem!P$14,3)="num",RIGHT(Problem!P$14,3)="txt"),Problem!P50,"Null")</f>
        <v>0.7</v>
      </c>
      <c r="D30">
        <f>IF(OR(RIGHT(Problem!Q$14,3)="num",RIGHT(Problem!Q$14,3)="txt"),Problem!Q50,"Null")</f>
        <v>13.2</v>
      </c>
      <c r="E30">
        <f>IF(OR(RIGHT(Problem!R$14,3)="num",RIGHT(Problem!R$14,3)="txt"),Problem!R50,"Null")</f>
        <v>4.5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Aluminum</v>
      </c>
      <c r="C31">
        <f>IF(OR(RIGHT(Problem!P$14,3)="num",RIGHT(Problem!P$14,3)="txt"),Problem!P51,"Null")</f>
        <v>1.3</v>
      </c>
      <c r="D31">
        <f>IF(OR(RIGHT(Problem!Q$14,3)="num",RIGHT(Problem!Q$14,3)="txt"),Problem!Q51,"Null")</f>
        <v>16.200000000000003</v>
      </c>
      <c r="E31">
        <f>IF(OR(RIGHT(Problem!R$14,3)="num",RIGHT(Problem!R$14,3)="txt"),Problem!R51,"Null")</f>
        <v>3.4000000000000004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Titanium</v>
      </c>
      <c r="C32">
        <f>IF(OR(RIGHT(Problem!P$14,3)="num",RIGHT(Problem!P$14,3)="txt"),Problem!P52,"Null")</f>
        <v>1.3</v>
      </c>
      <c r="D32">
        <f>IF(OR(RIGHT(Problem!Q$14,3)="num",RIGHT(Problem!Q$14,3)="txt"),Problem!Q52,"Null")</f>
        <v>10.199999999999999</v>
      </c>
      <c r="E32">
        <f>IF(OR(RIGHT(Problem!R$14,3)="num",RIGHT(Problem!R$14,3)="txt"),Problem!R52,"Null")</f>
        <v>5.3000000000000007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HDPE</v>
      </c>
      <c r="C33">
        <f>IF(OR(RIGHT(Problem!P$14,3)="num",RIGHT(Problem!P$14,3)="txt"),Problem!P53,"Null")</f>
        <v>1.4</v>
      </c>
      <c r="D33">
        <f>IF(OR(RIGHT(Problem!Q$14,3)="num",RIGHT(Problem!Q$14,3)="txt"),Problem!Q53,"Null")</f>
        <v>16</v>
      </c>
      <c r="E33">
        <f>IF(OR(RIGHT(Problem!R$14,3)="num",RIGHT(Problem!R$14,3)="txt"),Problem!R53,"Null")</f>
        <v>5.7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Aluminum</v>
      </c>
      <c r="C34">
        <f>IF(OR(RIGHT(Problem!P$14,3)="num",RIGHT(Problem!P$14,3)="txt"),Problem!P54,"Null")</f>
        <v>1.3</v>
      </c>
      <c r="D34">
        <f>IF(OR(RIGHT(Problem!Q$14,3)="num",RIGHT(Problem!Q$14,3)="txt"),Problem!Q54,"Null")</f>
        <v>11.3</v>
      </c>
      <c r="E34">
        <f>IF(OR(RIGHT(Problem!R$14,3)="num",RIGHT(Problem!R$14,3)="txt"),Problem!R54,"Null")</f>
        <v>3.9000000000000004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Titanium</v>
      </c>
      <c r="C35">
        <f>IF(OR(RIGHT(Problem!P$14,3)="num",RIGHT(Problem!P$14,3)="txt"),Problem!P55,"Null")</f>
        <v>1.4</v>
      </c>
      <c r="D35">
        <f>IF(OR(RIGHT(Problem!Q$14,3)="num",RIGHT(Problem!Q$14,3)="txt"),Problem!Q55,"Null")</f>
        <v>15.4</v>
      </c>
      <c r="E35">
        <f>IF(OR(RIGHT(Problem!R$14,3)="num",RIGHT(Problem!R$14,3)="txt"),Problem!R55,"Null")</f>
        <v>4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Aluminum</v>
      </c>
      <c r="C36">
        <f>IF(OR(RIGHT(Problem!P$14,3)="num",RIGHT(Problem!P$14,3)="txt"),Problem!P56,"Null")</f>
        <v>0.89999999999999991</v>
      </c>
      <c r="D36">
        <f>IF(OR(RIGHT(Problem!Q$14,3)="num",RIGHT(Problem!Q$14,3)="txt"),Problem!Q56,"Null")</f>
        <v>19.399999999999999</v>
      </c>
      <c r="E36">
        <f>IF(OR(RIGHT(Problem!R$14,3)="num",RIGHT(Problem!R$14,3)="txt"),Problem!R56,"Null")</f>
        <v>4.0999999999999996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HDPE</v>
      </c>
      <c r="C37">
        <f>IF(OR(RIGHT(Problem!P$14,3)="num",RIGHT(Problem!P$14,3)="txt"),Problem!P57,"Null")</f>
        <v>1.4</v>
      </c>
      <c r="D37">
        <f>IF(OR(RIGHT(Problem!Q$14,3)="num",RIGHT(Problem!Q$14,3)="txt"),Problem!Q57,"Null")</f>
        <v>15.9</v>
      </c>
      <c r="E37">
        <f>IF(OR(RIGHT(Problem!R$14,3)="num",RIGHT(Problem!R$14,3)="txt"),Problem!R57,"Null")</f>
        <v>2.9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Titanium</v>
      </c>
      <c r="C38">
        <f>IF(OR(RIGHT(Problem!P$14,3)="num",RIGHT(Problem!P$14,3)="txt"),Problem!P58,"Null")</f>
        <v>0.79999999999999993</v>
      </c>
      <c r="D38">
        <f>IF(OR(RIGHT(Problem!Q$14,3)="num",RIGHT(Problem!Q$14,3)="txt"),Problem!Q58,"Null")</f>
        <v>10.5</v>
      </c>
      <c r="E38">
        <f>IF(OR(RIGHT(Problem!R$14,3)="num",RIGHT(Problem!R$14,3)="txt"),Problem!R58,"Null")</f>
        <v>3.8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Titanium</v>
      </c>
      <c r="C39">
        <f>IF(OR(RIGHT(Problem!P$14,3)="num",RIGHT(Problem!P$14,3)="txt"),Problem!P59,"Null")</f>
        <v>1.2</v>
      </c>
      <c r="D39">
        <f>IF(OR(RIGHT(Problem!Q$14,3)="num",RIGHT(Problem!Q$14,3)="txt"),Problem!Q59,"Null")</f>
        <v>8.1999999999999993</v>
      </c>
      <c r="E39">
        <f>IF(OR(RIGHT(Problem!R$14,3)="num",RIGHT(Problem!R$14,3)="txt"),Problem!R59,"Null")</f>
        <v>3.7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Titanium</v>
      </c>
      <c r="C40">
        <f>IF(OR(RIGHT(Problem!P$14,3)="num",RIGHT(Problem!P$14,3)="txt"),Problem!P60,"Null")</f>
        <v>0.79999999999999993</v>
      </c>
      <c r="D40">
        <f>IF(OR(RIGHT(Problem!Q$14,3)="num",RIGHT(Problem!Q$14,3)="txt"),Problem!Q60,"Null")</f>
        <v>15.3</v>
      </c>
      <c r="E40">
        <f>IF(OR(RIGHT(Problem!R$14,3)="num",RIGHT(Problem!R$14,3)="txt"),Problem!R60,"Null")</f>
        <v>2.2000000000000002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HDPE</v>
      </c>
      <c r="C41">
        <f>IF(OR(RIGHT(Problem!P$14,3)="num",RIGHT(Problem!P$14,3)="txt"),Problem!P61,"Null")</f>
        <v>1</v>
      </c>
      <c r="D41">
        <f>IF(OR(RIGHT(Problem!Q$14,3)="num",RIGHT(Problem!Q$14,3)="txt"),Problem!Q61,"Null")</f>
        <v>17.899999999999999</v>
      </c>
      <c r="E41">
        <f>IF(OR(RIGHT(Problem!R$14,3)="num",RIGHT(Problem!R$14,3)="txt"),Problem!R61,"Null")</f>
        <v>3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Titanium</v>
      </c>
      <c r="C42">
        <f>IF(OR(RIGHT(Problem!P$14,3)="num",RIGHT(Problem!P$14,3)="txt"),Problem!P62,"Null")</f>
        <v>0.89999999999999991</v>
      </c>
      <c r="D42">
        <f>IF(OR(RIGHT(Problem!Q$14,3)="num",RIGHT(Problem!Q$14,3)="txt"),Problem!Q62,"Null")</f>
        <v>16.200000000000003</v>
      </c>
      <c r="E42">
        <f>IF(OR(RIGHT(Problem!R$14,3)="num",RIGHT(Problem!R$14,3)="txt"),Problem!R62,"Null")</f>
        <v>3.6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HDPE</v>
      </c>
      <c r="C43">
        <f>IF(OR(RIGHT(Problem!P$14,3)="num",RIGHT(Problem!P$14,3)="txt"),Problem!P63,"Null")</f>
        <v>0.89999999999999991</v>
      </c>
      <c r="D43">
        <f>IF(OR(RIGHT(Problem!Q$14,3)="num",RIGHT(Problem!Q$14,3)="txt"),Problem!Q63,"Null")</f>
        <v>15.4</v>
      </c>
      <c r="E43">
        <f>IF(OR(RIGHT(Problem!R$14,3)="num",RIGHT(Problem!R$14,3)="txt"),Problem!R63,"Null")</f>
        <v>4.3000000000000007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Titanium</v>
      </c>
      <c r="C44">
        <f>IF(OR(RIGHT(Problem!P$14,3)="num",RIGHT(Problem!P$14,3)="txt"),Problem!P64,"Null")</f>
        <v>0.79999999999999993</v>
      </c>
      <c r="D44">
        <f>IF(OR(RIGHT(Problem!Q$14,3)="num",RIGHT(Problem!Q$14,3)="txt"),Problem!Q64,"Null")</f>
        <v>16.3</v>
      </c>
      <c r="E44">
        <f>IF(OR(RIGHT(Problem!R$14,3)="num",RIGHT(Problem!R$14,3)="txt"),Problem!R64,"Null")</f>
        <v>4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Titanium</v>
      </c>
      <c r="C45">
        <f>IF(OR(RIGHT(Problem!P$14,3)="num",RIGHT(Problem!P$14,3)="txt"),Problem!P65,"Null")</f>
        <v>1.2</v>
      </c>
      <c r="D45">
        <f>IF(OR(RIGHT(Problem!Q$14,3)="num",RIGHT(Problem!Q$14,3)="txt"),Problem!Q65,"Null")</f>
        <v>8.5</v>
      </c>
      <c r="E45">
        <f>IF(OR(RIGHT(Problem!R$14,3)="num",RIGHT(Problem!R$14,3)="txt"),Problem!R65,"Null")</f>
        <v>5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Aluminum</v>
      </c>
      <c r="C46">
        <f>IF(OR(RIGHT(Problem!P$14,3)="num",RIGHT(Problem!P$14,3)="txt"),Problem!P66,"Null")</f>
        <v>0.79999999999999993</v>
      </c>
      <c r="D46">
        <f>IF(OR(RIGHT(Problem!Q$14,3)="num",RIGHT(Problem!Q$14,3)="txt"),Problem!Q66,"Null")</f>
        <v>17.700000000000003</v>
      </c>
      <c r="E46">
        <f>IF(OR(RIGHT(Problem!R$14,3)="num",RIGHT(Problem!R$14,3)="txt"),Problem!R66,"Null")</f>
        <v>2.2000000000000002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Titanium</v>
      </c>
      <c r="C47">
        <f>IF(OR(RIGHT(Problem!P$14,3)="num",RIGHT(Problem!P$14,3)="txt"),Problem!P67,"Null")</f>
        <v>1.4</v>
      </c>
      <c r="D47">
        <f>IF(OR(RIGHT(Problem!Q$14,3)="num",RIGHT(Problem!Q$14,3)="txt"),Problem!Q67,"Null")</f>
        <v>13.7</v>
      </c>
      <c r="E47">
        <f>IF(OR(RIGHT(Problem!R$14,3)="num",RIGHT(Problem!R$14,3)="txt"),Problem!R67,"Null")</f>
        <v>4.7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Titanium</v>
      </c>
      <c r="C48">
        <f>IF(OR(RIGHT(Problem!P$14,3)="num",RIGHT(Problem!P$14,3)="txt"),Problem!P68,"Null")</f>
        <v>0.89999999999999991</v>
      </c>
      <c r="D48">
        <f>IF(OR(RIGHT(Problem!Q$14,3)="num",RIGHT(Problem!Q$14,3)="txt"),Problem!Q68,"Null")</f>
        <v>18.200000000000003</v>
      </c>
      <c r="E48">
        <f>IF(OR(RIGHT(Problem!R$14,3)="num",RIGHT(Problem!R$14,3)="txt"),Problem!R68,"Null")</f>
        <v>2.8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Aluminum</v>
      </c>
      <c r="C49">
        <f>IF(OR(RIGHT(Problem!P$14,3)="num",RIGHT(Problem!P$14,3)="txt"),Problem!P69,"Null")</f>
        <v>1.3</v>
      </c>
      <c r="D49">
        <f>IF(OR(RIGHT(Problem!Q$14,3)="num",RIGHT(Problem!Q$14,3)="txt"),Problem!Q69,"Null")</f>
        <v>8</v>
      </c>
      <c r="E49">
        <f>IF(OR(RIGHT(Problem!R$14,3)="num",RIGHT(Problem!R$14,3)="txt"),Problem!R69,"Null")</f>
        <v>5.3000000000000007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HDPE</v>
      </c>
      <c r="C50">
        <f>IF(OR(RIGHT(Problem!P$14,3)="num",RIGHT(Problem!P$14,3)="txt"),Problem!P70,"Null")</f>
        <v>1.3</v>
      </c>
      <c r="D50">
        <f>IF(OR(RIGHT(Problem!Q$14,3)="num",RIGHT(Problem!Q$14,3)="txt"),Problem!Q70,"Null")</f>
        <v>16.3</v>
      </c>
      <c r="E50">
        <f>IF(OR(RIGHT(Problem!R$14,3)="num",RIGHT(Problem!R$14,3)="txt"),Problem!R70,"Null")</f>
        <v>3.3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Aluminum</v>
      </c>
      <c r="C51">
        <f>IF(OR(RIGHT(Problem!P$14,3)="num",RIGHT(Problem!P$14,3)="txt"),Problem!P71,"Null")</f>
        <v>1.3</v>
      </c>
      <c r="D51">
        <f>IF(OR(RIGHT(Problem!Q$14,3)="num",RIGHT(Problem!Q$14,3)="txt"),Problem!Q71,"Null")</f>
        <v>19.700000000000003</v>
      </c>
      <c r="E51">
        <f>IF(OR(RIGHT(Problem!R$14,3)="num",RIGHT(Problem!R$14,3)="txt"),Problem!R71,"Null")</f>
        <v>3.4000000000000004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Titanium</v>
      </c>
      <c r="C52">
        <f>IF(OR(RIGHT(Problem!P$14,3)="num",RIGHT(Problem!P$14,3)="txt"),Problem!P72,"Null")</f>
        <v>1</v>
      </c>
      <c r="D52">
        <f>IF(OR(RIGHT(Problem!Q$14,3)="num",RIGHT(Problem!Q$14,3)="txt"),Problem!Q72,"Null")</f>
        <v>16.899999999999999</v>
      </c>
      <c r="E52">
        <f>IF(OR(RIGHT(Problem!R$14,3)="num",RIGHT(Problem!R$14,3)="txt"),Problem!R72,"Null")</f>
        <v>2.5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HDPE</v>
      </c>
      <c r="C53">
        <f>IF(OR(RIGHT(Problem!P$14,3)="num",RIGHT(Problem!P$14,3)="txt"),Problem!P73,"Null")</f>
        <v>1.5</v>
      </c>
      <c r="D53">
        <f>IF(OR(RIGHT(Problem!Q$14,3)="num",RIGHT(Problem!Q$14,3)="txt"),Problem!Q73,"Null")</f>
        <v>9.9</v>
      </c>
      <c r="E53">
        <f>IF(OR(RIGHT(Problem!R$14,3)="num",RIGHT(Problem!R$14,3)="txt"),Problem!R73,"Null")</f>
        <v>3.9000000000000004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Titanium</v>
      </c>
      <c r="C54">
        <f>IF(OR(RIGHT(Problem!P$14,3)="num",RIGHT(Problem!P$14,3)="txt"),Problem!P74,"Null")</f>
        <v>1</v>
      </c>
      <c r="D54">
        <f>IF(OR(RIGHT(Problem!Q$14,3)="num",RIGHT(Problem!Q$14,3)="txt"),Problem!Q74,"Null")</f>
        <v>10.6</v>
      </c>
      <c r="E54">
        <f>IF(OR(RIGHT(Problem!R$14,3)="num",RIGHT(Problem!R$14,3)="txt"),Problem!R74,"Null")</f>
        <v>5.7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Aluminum</v>
      </c>
      <c r="C55">
        <f>IF(OR(RIGHT(Problem!P$14,3)="num",RIGHT(Problem!P$14,3)="txt"),Problem!P75,"Null")</f>
        <v>1</v>
      </c>
      <c r="D55">
        <f>IF(OR(RIGHT(Problem!Q$14,3)="num",RIGHT(Problem!Q$14,3)="txt"),Problem!Q75,"Null")</f>
        <v>7.3</v>
      </c>
      <c r="E55">
        <f>IF(OR(RIGHT(Problem!R$14,3)="num",RIGHT(Problem!R$14,3)="txt"),Problem!R75,"Null")</f>
        <v>5.4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Titanium</v>
      </c>
      <c r="C56">
        <f>IF(OR(RIGHT(Problem!P$14,3)="num",RIGHT(Problem!P$14,3)="txt"),Problem!P76,"Null")</f>
        <v>1</v>
      </c>
      <c r="D56">
        <f>IF(OR(RIGHT(Problem!Q$14,3)="num",RIGHT(Problem!Q$14,3)="txt"),Problem!Q76,"Null")</f>
        <v>11.9</v>
      </c>
      <c r="E56">
        <f>IF(OR(RIGHT(Problem!R$14,3)="num",RIGHT(Problem!R$14,3)="txt"),Problem!R76,"Null")</f>
        <v>2.2000000000000002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Aluminum</v>
      </c>
      <c r="C57">
        <f>IF(OR(RIGHT(Problem!P$14,3)="num",RIGHT(Problem!P$14,3)="txt"),Problem!P77,"Null")</f>
        <v>0.7</v>
      </c>
      <c r="D57">
        <f>IF(OR(RIGHT(Problem!Q$14,3)="num",RIGHT(Problem!Q$14,3)="txt"),Problem!Q77,"Null")</f>
        <v>15.3</v>
      </c>
      <c r="E57">
        <f>IF(OR(RIGHT(Problem!R$14,3)="num",RIGHT(Problem!R$14,3)="txt"),Problem!R77,"Null")</f>
        <v>5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Titanium</v>
      </c>
      <c r="C58">
        <f>IF(OR(RIGHT(Problem!P$14,3)="num",RIGHT(Problem!P$14,3)="txt"),Problem!P78,"Null")</f>
        <v>1.4</v>
      </c>
      <c r="D58">
        <f>IF(OR(RIGHT(Problem!Q$14,3)="num",RIGHT(Problem!Q$14,3)="txt"),Problem!Q78,"Null")</f>
        <v>14.100000000000001</v>
      </c>
      <c r="E58">
        <f>IF(OR(RIGHT(Problem!R$14,3)="num",RIGHT(Problem!R$14,3)="txt"),Problem!R78,"Null")</f>
        <v>3.7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HDPE</v>
      </c>
      <c r="C59">
        <f>IF(OR(RIGHT(Problem!P$14,3)="num",RIGHT(Problem!P$14,3)="txt"),Problem!P79,"Null")</f>
        <v>0.89999999999999991</v>
      </c>
      <c r="D59">
        <f>IF(OR(RIGHT(Problem!Q$14,3)="num",RIGHT(Problem!Q$14,3)="txt"),Problem!Q79,"Null")</f>
        <v>10.9</v>
      </c>
      <c r="E59">
        <f>IF(OR(RIGHT(Problem!R$14,3)="num",RIGHT(Problem!R$14,3)="txt"),Problem!R79,"Null")</f>
        <v>2.2999999999999998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Aluminum</v>
      </c>
      <c r="C60">
        <f>IF(OR(RIGHT(Problem!P$14,3)="num",RIGHT(Problem!P$14,3)="txt"),Problem!P80,"Null")</f>
        <v>1.5</v>
      </c>
      <c r="D60">
        <f>IF(OR(RIGHT(Problem!Q$14,3)="num",RIGHT(Problem!Q$14,3)="txt"),Problem!Q80,"Null")</f>
        <v>8.6999999999999993</v>
      </c>
      <c r="E60">
        <f>IF(OR(RIGHT(Problem!R$14,3)="num",RIGHT(Problem!R$14,3)="txt"),Problem!R80,"Null")</f>
        <v>4.4000000000000004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Titanium</v>
      </c>
      <c r="C61">
        <f>IF(OR(RIGHT(Problem!P$14,3)="num",RIGHT(Problem!P$14,3)="txt"),Problem!P81,"Null")</f>
        <v>0.7</v>
      </c>
      <c r="D61">
        <f>IF(OR(RIGHT(Problem!Q$14,3)="num",RIGHT(Problem!Q$14,3)="txt"),Problem!Q81,"Null")</f>
        <v>7.6</v>
      </c>
      <c r="E61">
        <f>IF(OR(RIGHT(Problem!R$14,3)="num",RIGHT(Problem!R$14,3)="txt"),Problem!R81,"Null")</f>
        <v>4.4000000000000004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HDPE</v>
      </c>
      <c r="C62">
        <f>IF(OR(RIGHT(Problem!P$14,3)="num",RIGHT(Problem!P$14,3)="txt"),Problem!P82,"Null")</f>
        <v>0.79999999999999993</v>
      </c>
      <c r="D62">
        <f>IF(OR(RIGHT(Problem!Q$14,3)="num",RIGHT(Problem!Q$14,3)="txt"),Problem!Q82,"Null")</f>
        <v>14</v>
      </c>
      <c r="E62">
        <f>IF(OR(RIGHT(Problem!R$14,3)="num",RIGHT(Problem!R$14,3)="txt"),Problem!R82,"Null")</f>
        <v>3.2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Titanium</v>
      </c>
      <c r="C63">
        <f>IF(OR(RIGHT(Problem!P$14,3)="num",RIGHT(Problem!P$14,3)="txt"),Problem!P83,"Null")</f>
        <v>0.79999999999999993</v>
      </c>
      <c r="D63">
        <f>IF(OR(RIGHT(Problem!Q$14,3)="num",RIGHT(Problem!Q$14,3)="txt"),Problem!Q83,"Null")</f>
        <v>9.5</v>
      </c>
      <c r="E63">
        <f>IF(OR(RIGHT(Problem!R$14,3)="num",RIGHT(Problem!R$14,3)="txt"),Problem!R83,"Null")</f>
        <v>4.5999999999999996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Titanium</v>
      </c>
      <c r="C64">
        <f>IF(OR(RIGHT(Problem!P$14,3)="num",RIGHT(Problem!P$14,3)="txt"),Problem!P84,"Null")</f>
        <v>0.89999999999999991</v>
      </c>
      <c r="D64">
        <f>IF(OR(RIGHT(Problem!Q$14,3)="num",RIGHT(Problem!Q$14,3)="txt"),Problem!Q84,"Null")</f>
        <v>15.5</v>
      </c>
      <c r="E64">
        <f>IF(OR(RIGHT(Problem!R$14,3)="num",RIGHT(Problem!R$14,3)="txt"),Problem!R84,"Null")</f>
        <v>2.6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Titanium</v>
      </c>
      <c r="C65">
        <f>IF(OR(RIGHT(Problem!P$14,3)="num",RIGHT(Problem!P$14,3)="txt"),Problem!P85,"Null")</f>
        <v>1.1000000000000001</v>
      </c>
      <c r="D65">
        <f>IF(OR(RIGHT(Problem!Q$14,3)="num",RIGHT(Problem!Q$14,3)="txt"),Problem!Q85,"Null")</f>
        <v>12.4</v>
      </c>
      <c r="E65">
        <f>IF(OR(RIGHT(Problem!R$14,3)="num",RIGHT(Problem!R$14,3)="txt"),Problem!R85,"Null")</f>
        <v>4.9000000000000004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HDPE</v>
      </c>
      <c r="C66">
        <f>IF(OR(RIGHT(Problem!P$14,3)="num",RIGHT(Problem!P$14,3)="txt"),Problem!P86,"Null")</f>
        <v>1.4</v>
      </c>
      <c r="D66">
        <f>IF(OR(RIGHT(Problem!Q$14,3)="num",RIGHT(Problem!Q$14,3)="txt"),Problem!Q86,"Null")</f>
        <v>16</v>
      </c>
      <c r="E66">
        <f>IF(OR(RIGHT(Problem!R$14,3)="num",RIGHT(Problem!R$14,3)="txt"),Problem!R86,"Null")</f>
        <v>4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Aluminum</v>
      </c>
      <c r="C67">
        <f>IF(OR(RIGHT(Problem!P$14,3)="num",RIGHT(Problem!P$14,3)="txt"),Problem!P87,"Null")</f>
        <v>1.2</v>
      </c>
      <c r="D67">
        <f>IF(OR(RIGHT(Problem!Q$14,3)="num",RIGHT(Problem!Q$14,3)="txt"),Problem!Q87,"Null")</f>
        <v>15.4</v>
      </c>
      <c r="E67">
        <f>IF(OR(RIGHT(Problem!R$14,3)="num",RIGHT(Problem!R$14,3)="txt"),Problem!R87,"Null")</f>
        <v>4.2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Titanium</v>
      </c>
      <c r="C68">
        <f>IF(OR(RIGHT(Problem!P$14,3)="num",RIGHT(Problem!P$14,3)="txt"),Problem!P88,"Null")</f>
        <v>1</v>
      </c>
      <c r="D68">
        <f>IF(OR(RIGHT(Problem!Q$14,3)="num",RIGHT(Problem!Q$14,3)="txt"),Problem!Q88,"Null")</f>
        <v>7.7</v>
      </c>
      <c r="E68">
        <f>IF(OR(RIGHT(Problem!R$14,3)="num",RIGHT(Problem!R$14,3)="txt"),Problem!R88,"Null")</f>
        <v>3.1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Titanium</v>
      </c>
      <c r="C69">
        <f>IF(OR(RIGHT(Problem!P$14,3)="num",RIGHT(Problem!P$14,3)="txt"),Problem!P89,"Null")</f>
        <v>1</v>
      </c>
      <c r="D69">
        <f>IF(OR(RIGHT(Problem!Q$14,3)="num",RIGHT(Problem!Q$14,3)="txt"),Problem!Q89,"Null")</f>
        <v>16.8</v>
      </c>
      <c r="E69">
        <f>IF(OR(RIGHT(Problem!R$14,3)="num",RIGHT(Problem!R$14,3)="txt"),Problem!R89,"Null")</f>
        <v>5.2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Titanium</v>
      </c>
      <c r="C70">
        <f>IF(OR(RIGHT(Problem!P$14,3)="num",RIGHT(Problem!P$14,3)="txt"),Problem!P90,"Null")</f>
        <v>1.1000000000000001</v>
      </c>
      <c r="D70">
        <f>IF(OR(RIGHT(Problem!Q$14,3)="num",RIGHT(Problem!Q$14,3)="txt"),Problem!Q90,"Null")</f>
        <v>13.100000000000001</v>
      </c>
      <c r="E70">
        <f>IF(OR(RIGHT(Problem!R$14,3)="num",RIGHT(Problem!R$14,3)="txt"),Problem!R90,"Null")</f>
        <v>3.3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Aluminum</v>
      </c>
      <c r="C71">
        <f>IF(OR(RIGHT(Problem!P$14,3)="num",RIGHT(Problem!P$14,3)="txt"),Problem!P91,"Null")</f>
        <v>0.89999999999999991</v>
      </c>
      <c r="D71">
        <f>IF(OR(RIGHT(Problem!Q$14,3)="num",RIGHT(Problem!Q$14,3)="txt"),Problem!Q91,"Null")</f>
        <v>10.4</v>
      </c>
      <c r="E71">
        <f>IF(OR(RIGHT(Problem!R$14,3)="num",RIGHT(Problem!R$14,3)="txt"),Problem!R91,"Null")</f>
        <v>4.9000000000000004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Titanium</v>
      </c>
      <c r="C72">
        <f>IF(OR(RIGHT(Problem!P$14,3)="num",RIGHT(Problem!P$14,3)="txt"),Problem!P92,"Null")</f>
        <v>0.79999999999999993</v>
      </c>
      <c r="D72">
        <f>IF(OR(RIGHT(Problem!Q$14,3)="num",RIGHT(Problem!Q$14,3)="txt"),Problem!Q92,"Null")</f>
        <v>17.200000000000003</v>
      </c>
      <c r="E72">
        <f>IF(OR(RIGHT(Problem!R$14,3)="num",RIGHT(Problem!R$14,3)="txt"),Problem!R92,"Null")</f>
        <v>2.7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Titanium</v>
      </c>
      <c r="C73">
        <f>IF(OR(RIGHT(Problem!P$14,3)="num",RIGHT(Problem!P$14,3)="txt"),Problem!P93,"Null")</f>
        <v>0.89999999999999991</v>
      </c>
      <c r="D73">
        <f>IF(OR(RIGHT(Problem!Q$14,3)="num",RIGHT(Problem!Q$14,3)="txt"),Problem!Q93,"Null")</f>
        <v>7.1</v>
      </c>
      <c r="E73">
        <f>IF(OR(RIGHT(Problem!R$14,3)="num",RIGHT(Problem!R$14,3)="txt"),Problem!R93,"Null")</f>
        <v>5.0999999999999996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HDPE</v>
      </c>
      <c r="C74">
        <f>IF(OR(RIGHT(Problem!P$14,3)="num",RIGHT(Problem!P$14,3)="txt"),Problem!P94,"Null")</f>
        <v>0.89999999999999991</v>
      </c>
      <c r="D74">
        <f>IF(OR(RIGHT(Problem!Q$14,3)="num",RIGHT(Problem!Q$14,3)="txt"),Problem!Q94,"Null")</f>
        <v>18.700000000000003</v>
      </c>
      <c r="E74">
        <f>IF(OR(RIGHT(Problem!R$14,3)="num",RIGHT(Problem!R$14,3)="txt"),Problem!R94,"Null")</f>
        <v>3.1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Aluminum</v>
      </c>
      <c r="C75">
        <f>IF(OR(RIGHT(Problem!P$14,3)="num",RIGHT(Problem!P$14,3)="txt"),Problem!P95,"Null")</f>
        <v>1.1000000000000001</v>
      </c>
      <c r="D75">
        <f>IF(OR(RIGHT(Problem!Q$14,3)="num",RIGHT(Problem!Q$14,3)="txt"),Problem!Q95,"Null")</f>
        <v>12.100000000000001</v>
      </c>
      <c r="E75">
        <f>IF(OR(RIGHT(Problem!R$14,3)="num",RIGHT(Problem!R$14,3)="txt"),Problem!R95,"Null")</f>
        <v>4.0999999999999996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Aluminum</v>
      </c>
      <c r="C76">
        <f>IF(OR(RIGHT(Problem!P$14,3)="num",RIGHT(Problem!P$14,3)="txt"),Problem!P96,"Null")</f>
        <v>1.4</v>
      </c>
      <c r="D76">
        <f>IF(OR(RIGHT(Problem!Q$14,3)="num",RIGHT(Problem!Q$14,3)="txt"),Problem!Q96,"Null")</f>
        <v>18.399999999999999</v>
      </c>
      <c r="E76">
        <f>IF(OR(RIGHT(Problem!R$14,3)="num",RIGHT(Problem!R$14,3)="txt"),Problem!R96,"Null")</f>
        <v>5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Aluminum</v>
      </c>
      <c r="C77">
        <f>IF(OR(RIGHT(Problem!P$14,3)="num",RIGHT(Problem!P$14,3)="txt"),Problem!P97,"Null")</f>
        <v>1.4</v>
      </c>
      <c r="D77">
        <f>IF(OR(RIGHT(Problem!Q$14,3)="num",RIGHT(Problem!Q$14,3)="txt"),Problem!Q97,"Null")</f>
        <v>17.700000000000003</v>
      </c>
      <c r="E77">
        <f>IF(OR(RIGHT(Problem!R$14,3)="num",RIGHT(Problem!R$14,3)="txt"),Problem!R97,"Null")</f>
        <v>4.5999999999999996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Titanium</v>
      </c>
      <c r="C78">
        <f>IF(OR(RIGHT(Problem!P$14,3)="num",RIGHT(Problem!P$14,3)="txt"),Problem!P98,"Null")</f>
        <v>0.89999999999999991</v>
      </c>
      <c r="D78">
        <f>IF(OR(RIGHT(Problem!Q$14,3)="num",RIGHT(Problem!Q$14,3)="txt"),Problem!Q98,"Null")</f>
        <v>14</v>
      </c>
      <c r="E78">
        <f>IF(OR(RIGHT(Problem!R$14,3)="num",RIGHT(Problem!R$14,3)="txt"),Problem!R98,"Null")</f>
        <v>5.7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Titanium</v>
      </c>
      <c r="C79">
        <f>IF(OR(RIGHT(Problem!P$14,3)="num",RIGHT(Problem!P$14,3)="txt"),Problem!P99,"Null")</f>
        <v>0.89999999999999991</v>
      </c>
      <c r="D79">
        <f>IF(OR(RIGHT(Problem!Q$14,3)="num",RIGHT(Problem!Q$14,3)="txt"),Problem!Q99,"Null")</f>
        <v>11.9</v>
      </c>
      <c r="E79">
        <f>IF(OR(RIGHT(Problem!R$14,3)="num",RIGHT(Problem!R$14,3)="txt"),Problem!R99,"Null")</f>
        <v>5.7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Titanium</v>
      </c>
      <c r="C80">
        <f>IF(OR(RIGHT(Problem!P$14,3)="num",RIGHT(Problem!P$14,3)="txt"),Problem!P100,"Null")</f>
        <v>1.1000000000000001</v>
      </c>
      <c r="D80">
        <f>IF(OR(RIGHT(Problem!Q$14,3)="num",RIGHT(Problem!Q$14,3)="txt"),Problem!Q100,"Null")</f>
        <v>12.3</v>
      </c>
      <c r="E80">
        <f>IF(OR(RIGHT(Problem!R$14,3)="num",RIGHT(Problem!R$14,3)="txt"),Problem!R100,"Null")</f>
        <v>5.5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Titanium</v>
      </c>
      <c r="C81">
        <f>IF(OR(RIGHT(Problem!P$14,3)="num",RIGHT(Problem!P$14,3)="txt"),Problem!P101,"Null")</f>
        <v>1.2</v>
      </c>
      <c r="D81">
        <f>IF(OR(RIGHT(Problem!Q$14,3)="num",RIGHT(Problem!Q$14,3)="txt"),Problem!Q101,"Null")</f>
        <v>15.200000000000001</v>
      </c>
      <c r="E81">
        <f>IF(OR(RIGHT(Problem!R$14,3)="num",RIGHT(Problem!R$14,3)="txt"),Problem!R101,"Null")</f>
        <v>2.9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Aluminum</v>
      </c>
      <c r="C82">
        <f>IF(OR(RIGHT(Problem!P$14,3)="num",RIGHT(Problem!P$14,3)="txt"),Problem!P102,"Null")</f>
        <v>1.1000000000000001</v>
      </c>
      <c r="D82">
        <f>IF(OR(RIGHT(Problem!Q$14,3)="num",RIGHT(Problem!Q$14,3)="txt"),Problem!Q102,"Null")</f>
        <v>14.5</v>
      </c>
      <c r="E82">
        <f>IF(OR(RIGHT(Problem!R$14,3)="num",RIGHT(Problem!R$14,3)="txt"),Problem!R102,"Null")</f>
        <v>2.7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Titanium</v>
      </c>
      <c r="C83">
        <f>IF(OR(RIGHT(Problem!P$14,3)="num",RIGHT(Problem!P$14,3)="txt"),Problem!P103,"Null")</f>
        <v>0.79999999999999993</v>
      </c>
      <c r="D83">
        <f>IF(OR(RIGHT(Problem!Q$14,3)="num",RIGHT(Problem!Q$14,3)="txt"),Problem!Q103,"Null")</f>
        <v>12.5</v>
      </c>
      <c r="E83">
        <f>IF(OR(RIGHT(Problem!R$14,3)="num",RIGHT(Problem!R$14,3)="txt"),Problem!R103,"Null")</f>
        <v>2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Titanium</v>
      </c>
      <c r="C84">
        <f>IF(OR(RIGHT(Problem!P$14,3)="num",RIGHT(Problem!P$14,3)="txt"),Problem!P104,"Null")</f>
        <v>1</v>
      </c>
      <c r="D84">
        <f>IF(OR(RIGHT(Problem!Q$14,3)="num",RIGHT(Problem!Q$14,3)="txt"),Problem!Q104,"Null")</f>
        <v>10.3</v>
      </c>
      <c r="E84">
        <f>IF(OR(RIGHT(Problem!R$14,3)="num",RIGHT(Problem!R$14,3)="txt"),Problem!R104,"Null")</f>
        <v>3.3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Titanium</v>
      </c>
      <c r="C85">
        <f>IF(OR(RIGHT(Problem!P$14,3)="num",RIGHT(Problem!P$14,3)="txt"),Problem!P105,"Null")</f>
        <v>1</v>
      </c>
      <c r="D85">
        <f>IF(OR(RIGHT(Problem!Q$14,3)="num",RIGHT(Problem!Q$14,3)="txt"),Problem!Q105,"Null")</f>
        <v>15.1</v>
      </c>
      <c r="E85">
        <f>IF(OR(RIGHT(Problem!R$14,3)="num",RIGHT(Problem!R$14,3)="txt"),Problem!R105,"Null")</f>
        <v>5.5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Aluminum</v>
      </c>
      <c r="C86">
        <f>IF(OR(RIGHT(Problem!P$14,3)="num",RIGHT(Problem!P$14,3)="txt"),Problem!P106,"Null")</f>
        <v>0.7</v>
      </c>
      <c r="D86">
        <f>IF(OR(RIGHT(Problem!Q$14,3)="num",RIGHT(Problem!Q$14,3)="txt"),Problem!Q106,"Null")</f>
        <v>9.8000000000000007</v>
      </c>
      <c r="E86">
        <f>IF(OR(RIGHT(Problem!R$14,3)="num",RIGHT(Problem!R$14,3)="txt"),Problem!R106,"Null")</f>
        <v>4.5999999999999996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HDPE</v>
      </c>
      <c r="C87">
        <f>IF(OR(RIGHT(Problem!P$14,3)="num",RIGHT(Problem!P$14,3)="txt"),Problem!P107,"Null")</f>
        <v>1.4</v>
      </c>
      <c r="D87">
        <f>IF(OR(RIGHT(Problem!Q$14,3)="num",RIGHT(Problem!Q$14,3)="txt"),Problem!Q107,"Null")</f>
        <v>10.3</v>
      </c>
      <c r="E87">
        <f>IF(OR(RIGHT(Problem!R$14,3)="num",RIGHT(Problem!R$14,3)="txt"),Problem!R107,"Null")</f>
        <v>4.5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HDPE</v>
      </c>
      <c r="C88">
        <f>IF(OR(RIGHT(Problem!P$14,3)="num",RIGHT(Problem!P$14,3)="txt"),Problem!P108,"Null")</f>
        <v>0.79999999999999993</v>
      </c>
      <c r="D88">
        <f>IF(OR(RIGHT(Problem!Q$14,3)="num",RIGHT(Problem!Q$14,3)="txt"),Problem!Q108,"Null")</f>
        <v>17.3</v>
      </c>
      <c r="E88">
        <f>IF(OR(RIGHT(Problem!R$14,3)="num",RIGHT(Problem!R$14,3)="txt"),Problem!R108,"Null")</f>
        <v>4.4000000000000004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Titanium</v>
      </c>
      <c r="C89">
        <f>IF(OR(RIGHT(Problem!P$14,3)="num",RIGHT(Problem!P$14,3)="txt"),Problem!P109,"Null")</f>
        <v>0.79999999999999993</v>
      </c>
      <c r="D89">
        <f>IF(OR(RIGHT(Problem!Q$14,3)="num",RIGHT(Problem!Q$14,3)="txt"),Problem!Q109,"Null")</f>
        <v>19</v>
      </c>
      <c r="E89">
        <f>IF(OR(RIGHT(Problem!R$14,3)="num",RIGHT(Problem!R$14,3)="txt"),Problem!R109,"Null")</f>
        <v>3.8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Titanium</v>
      </c>
      <c r="C90">
        <f>IF(OR(RIGHT(Problem!P$14,3)="num",RIGHT(Problem!P$14,3)="txt"),Problem!P110,"Null")</f>
        <v>0.89999999999999991</v>
      </c>
      <c r="D90">
        <f>IF(OR(RIGHT(Problem!Q$14,3)="num",RIGHT(Problem!Q$14,3)="txt"),Problem!Q110,"Null")</f>
        <v>19.5</v>
      </c>
      <c r="E90">
        <f>IF(OR(RIGHT(Problem!R$14,3)="num",RIGHT(Problem!R$14,3)="txt"),Problem!R110,"Null")</f>
        <v>4.5999999999999996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Aluminum</v>
      </c>
      <c r="C91">
        <f>IF(OR(RIGHT(Problem!P$14,3)="num",RIGHT(Problem!P$14,3)="txt"),Problem!P111,"Null")</f>
        <v>1.1000000000000001</v>
      </c>
      <c r="D91">
        <f>IF(OR(RIGHT(Problem!Q$14,3)="num",RIGHT(Problem!Q$14,3)="txt"),Problem!Q111,"Null")</f>
        <v>14.4</v>
      </c>
      <c r="E91">
        <f>IF(OR(RIGHT(Problem!R$14,3)="num",RIGHT(Problem!R$14,3)="txt"),Problem!R111,"Null")</f>
        <v>3.4000000000000004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Titanium</v>
      </c>
      <c r="C92">
        <f>IF(OR(RIGHT(Problem!P$14,3)="num",RIGHT(Problem!P$14,3)="txt"),Problem!P112,"Null")</f>
        <v>1.5</v>
      </c>
      <c r="D92">
        <f>IF(OR(RIGHT(Problem!Q$14,3)="num",RIGHT(Problem!Q$14,3)="txt"),Problem!Q112,"Null")</f>
        <v>19.200000000000003</v>
      </c>
      <c r="E92">
        <f>IF(OR(RIGHT(Problem!R$14,3)="num",RIGHT(Problem!R$14,3)="txt"),Problem!R112,"Null")</f>
        <v>5.2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Titanium</v>
      </c>
      <c r="C93">
        <f>IF(OR(RIGHT(Problem!P$14,3)="num",RIGHT(Problem!P$14,3)="txt"),Problem!P113,"Null")</f>
        <v>0.89999999999999991</v>
      </c>
      <c r="D93">
        <f>IF(OR(RIGHT(Problem!Q$14,3)="num",RIGHT(Problem!Q$14,3)="txt"),Problem!Q113,"Null")</f>
        <v>11.100000000000001</v>
      </c>
      <c r="E93">
        <f>IF(OR(RIGHT(Problem!R$14,3)="num",RIGHT(Problem!R$14,3)="txt"),Problem!R113,"Null")</f>
        <v>5.7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HDPE</v>
      </c>
      <c r="C94">
        <f>IF(OR(RIGHT(Problem!P$14,3)="num",RIGHT(Problem!P$14,3)="txt"),Problem!P114,"Null")</f>
        <v>1.1000000000000001</v>
      </c>
      <c r="D94">
        <f>IF(OR(RIGHT(Problem!Q$14,3)="num",RIGHT(Problem!Q$14,3)="txt"),Problem!Q114,"Null")</f>
        <v>13.7</v>
      </c>
      <c r="E94">
        <f>IF(OR(RIGHT(Problem!R$14,3)="num",RIGHT(Problem!R$14,3)="txt"),Problem!R114,"Null")</f>
        <v>2.4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Aluminum</v>
      </c>
      <c r="C95">
        <f>IF(OR(RIGHT(Problem!P$14,3)="num",RIGHT(Problem!P$14,3)="txt"),Problem!P115,"Null")</f>
        <v>1.3</v>
      </c>
      <c r="D95">
        <f>IF(OR(RIGHT(Problem!Q$14,3)="num",RIGHT(Problem!Q$14,3)="txt"),Problem!Q115,"Null")</f>
        <v>12.2</v>
      </c>
      <c r="E95">
        <f>IF(OR(RIGHT(Problem!R$14,3)="num",RIGHT(Problem!R$14,3)="txt"),Problem!R115,"Null")</f>
        <v>2.2000000000000002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Aluminum</v>
      </c>
      <c r="C96">
        <f>IF(OR(RIGHT(Problem!P$14,3)="num",RIGHT(Problem!P$14,3)="txt"),Problem!P116,"Null")</f>
        <v>1.1000000000000001</v>
      </c>
      <c r="D96">
        <f>IF(OR(RIGHT(Problem!Q$14,3)="num",RIGHT(Problem!Q$14,3)="txt"),Problem!Q116,"Null")</f>
        <v>7.3</v>
      </c>
      <c r="E96">
        <f>IF(OR(RIGHT(Problem!R$14,3)="num",RIGHT(Problem!R$14,3)="txt"),Problem!R116,"Null")</f>
        <v>5.8000000000000007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Aluminum</v>
      </c>
      <c r="C97">
        <f>IF(OR(RIGHT(Problem!P$14,3)="num",RIGHT(Problem!P$14,3)="txt"),Problem!P117,"Null")</f>
        <v>1.3</v>
      </c>
      <c r="D97">
        <f>IF(OR(RIGHT(Problem!Q$14,3)="num",RIGHT(Problem!Q$14,3)="txt"),Problem!Q117,"Null")</f>
        <v>12.5</v>
      </c>
      <c r="E97">
        <f>IF(OR(RIGHT(Problem!R$14,3)="num",RIGHT(Problem!R$14,3)="txt"),Problem!R117,"Null")</f>
        <v>5.5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Aluminum</v>
      </c>
      <c r="C98">
        <f>IF(OR(RIGHT(Problem!P$14,3)="num",RIGHT(Problem!P$14,3)="txt"),Problem!P118,"Null")</f>
        <v>0.7</v>
      </c>
      <c r="D98">
        <f>IF(OR(RIGHT(Problem!Q$14,3)="num",RIGHT(Problem!Q$14,3)="txt"),Problem!Q118,"Null")</f>
        <v>17.100000000000001</v>
      </c>
      <c r="E98">
        <f>IF(OR(RIGHT(Problem!R$14,3)="num",RIGHT(Problem!R$14,3)="txt"),Problem!R118,"Null")</f>
        <v>4.2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HDPE</v>
      </c>
      <c r="C99">
        <f>IF(OR(RIGHT(Problem!P$14,3)="num",RIGHT(Problem!P$14,3)="txt"),Problem!P119,"Null")</f>
        <v>0.79999999999999993</v>
      </c>
      <c r="D99">
        <f>IF(OR(RIGHT(Problem!Q$14,3)="num",RIGHT(Problem!Q$14,3)="txt"),Problem!Q119,"Null")</f>
        <v>18.700000000000003</v>
      </c>
      <c r="E99">
        <f>IF(OR(RIGHT(Problem!R$14,3)="num",RIGHT(Problem!R$14,3)="txt"),Problem!R119,"Null")</f>
        <v>2.6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HDPE</v>
      </c>
      <c r="C100">
        <f>IF(OR(RIGHT(Problem!P$14,3)="num",RIGHT(Problem!P$14,3)="txt"),Problem!P120,"Null")</f>
        <v>1</v>
      </c>
      <c r="D100">
        <f>IF(OR(RIGHT(Problem!Q$14,3)="num",RIGHT(Problem!Q$14,3)="txt"),Problem!Q120,"Null")</f>
        <v>18.5</v>
      </c>
      <c r="E100">
        <f>IF(OR(RIGHT(Problem!R$14,3)="num",RIGHT(Problem!R$14,3)="txt"),Problem!R120,"Null")</f>
        <v>4.0999999999999996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Titanium</v>
      </c>
      <c r="C101">
        <f>IF(OR(RIGHT(Problem!P$14,3)="num",RIGHT(Problem!P$14,3)="txt"),Problem!P121,"Null")</f>
        <v>1.2</v>
      </c>
      <c r="D101">
        <f>IF(OR(RIGHT(Problem!Q$14,3)="num",RIGHT(Problem!Q$14,3)="txt"),Problem!Q121,"Null")</f>
        <v>16.200000000000003</v>
      </c>
      <c r="E101">
        <f>IF(OR(RIGHT(Problem!R$14,3)="num",RIGHT(Problem!R$14,3)="txt"),Problem!R121,"Null")</f>
        <v>3.7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Titanium</v>
      </c>
      <c r="C102">
        <f>IF(OR(RIGHT(Problem!P$14,3)="num",RIGHT(Problem!P$14,3)="txt"),Problem!P122,"Null")</f>
        <v>0.79999999999999993</v>
      </c>
      <c r="D102">
        <f>IF(OR(RIGHT(Problem!Q$14,3)="num",RIGHT(Problem!Q$14,3)="txt"),Problem!Q122,"Null")</f>
        <v>9.5</v>
      </c>
      <c r="E102">
        <f>IF(OR(RIGHT(Problem!R$14,3)="num",RIGHT(Problem!R$14,3)="txt"),Problem!R122,"Null")</f>
        <v>5.3000000000000007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Titanium</v>
      </c>
      <c r="C103">
        <f>IF(OR(RIGHT(Problem!P$14,3)="num",RIGHT(Problem!P$14,3)="txt"),Problem!P123,"Null")</f>
        <v>0.79999999999999993</v>
      </c>
      <c r="D103">
        <f>IF(OR(RIGHT(Problem!Q$14,3)="num",RIGHT(Problem!Q$14,3)="txt"),Problem!Q123,"Null")</f>
        <v>18.200000000000003</v>
      </c>
      <c r="E103">
        <f>IF(OR(RIGHT(Problem!R$14,3)="num",RIGHT(Problem!R$14,3)="txt"),Problem!R123,"Null")</f>
        <v>3.5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Titanium</v>
      </c>
      <c r="C104">
        <f>IF(OR(RIGHT(Problem!P$14,3)="num",RIGHT(Problem!P$14,3)="txt"),Problem!P124,"Null")</f>
        <v>0.89999999999999991</v>
      </c>
      <c r="D104">
        <f>IF(OR(RIGHT(Problem!Q$14,3)="num",RIGHT(Problem!Q$14,3)="txt"),Problem!Q124,"Null")</f>
        <v>15.9</v>
      </c>
      <c r="E104">
        <f>IF(OR(RIGHT(Problem!R$14,3)="num",RIGHT(Problem!R$14,3)="txt"),Problem!R124,"Null")</f>
        <v>2.1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Titanium</v>
      </c>
      <c r="C105">
        <f>IF(OR(RIGHT(Problem!P$14,3)="num",RIGHT(Problem!P$14,3)="txt"),Problem!P125,"Null")</f>
        <v>1.1000000000000001</v>
      </c>
      <c r="D105">
        <f>IF(OR(RIGHT(Problem!Q$14,3)="num",RIGHT(Problem!Q$14,3)="txt"),Problem!Q125,"Null")</f>
        <v>7.1</v>
      </c>
      <c r="E105">
        <f>IF(OR(RIGHT(Problem!R$14,3)="num",RIGHT(Problem!R$14,3)="txt"),Problem!R125,"Null")</f>
        <v>3.8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Titanium</v>
      </c>
      <c r="C106">
        <f>IF(OR(RIGHT(Problem!P$14,3)="num",RIGHT(Problem!P$14,3)="txt"),Problem!P126,"Null")</f>
        <v>0.79999999999999993</v>
      </c>
      <c r="D106">
        <f>IF(OR(RIGHT(Problem!Q$14,3)="num",RIGHT(Problem!Q$14,3)="txt"),Problem!Q126,"Null")</f>
        <v>14.100000000000001</v>
      </c>
      <c r="E106">
        <f>IF(OR(RIGHT(Problem!R$14,3)="num",RIGHT(Problem!R$14,3)="txt"),Problem!R126,"Null")</f>
        <v>4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Titanium</v>
      </c>
      <c r="C107">
        <f>IF(OR(RIGHT(Problem!P$14,3)="num",RIGHT(Problem!P$14,3)="txt"),Problem!P127,"Null")</f>
        <v>1.4</v>
      </c>
      <c r="D107">
        <f>IF(OR(RIGHT(Problem!Q$14,3)="num",RIGHT(Problem!Q$14,3)="txt"),Problem!Q127,"Null")</f>
        <v>15.200000000000001</v>
      </c>
      <c r="E107">
        <f>IF(OR(RIGHT(Problem!R$14,3)="num",RIGHT(Problem!R$14,3)="txt"),Problem!R127,"Null")</f>
        <v>3.6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Aluminum</v>
      </c>
      <c r="C108">
        <f>IF(OR(RIGHT(Problem!P$14,3)="num",RIGHT(Problem!P$14,3)="txt"),Problem!P128,"Null")</f>
        <v>0.7</v>
      </c>
      <c r="D108">
        <f>IF(OR(RIGHT(Problem!Q$14,3)="num",RIGHT(Problem!Q$14,3)="txt"),Problem!Q128,"Null")</f>
        <v>9.4</v>
      </c>
      <c r="E108">
        <f>IF(OR(RIGHT(Problem!R$14,3)="num",RIGHT(Problem!R$14,3)="txt"),Problem!R128,"Null")</f>
        <v>3.3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Titanium</v>
      </c>
      <c r="C109">
        <f>IF(OR(RIGHT(Problem!P$14,3)="num",RIGHT(Problem!P$14,3)="txt"),Problem!P129,"Null")</f>
        <v>1.2</v>
      </c>
      <c r="D109">
        <f>IF(OR(RIGHT(Problem!Q$14,3)="num",RIGHT(Problem!Q$14,3)="txt"),Problem!Q129,"Null")</f>
        <v>11.2</v>
      </c>
      <c r="E109">
        <f>IF(OR(RIGHT(Problem!R$14,3)="num",RIGHT(Problem!R$14,3)="txt"),Problem!R129,"Null")</f>
        <v>4.9000000000000004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Aluminum</v>
      </c>
      <c r="C110">
        <f>IF(OR(RIGHT(Problem!P$14,3)="num",RIGHT(Problem!P$14,3)="txt"),Problem!P130,"Null")</f>
        <v>0.89999999999999991</v>
      </c>
      <c r="D110">
        <f>IF(OR(RIGHT(Problem!Q$14,3)="num",RIGHT(Problem!Q$14,3)="txt"),Problem!Q130,"Null")</f>
        <v>7.7</v>
      </c>
      <c r="E110">
        <f>IF(OR(RIGHT(Problem!R$14,3)="num",RIGHT(Problem!R$14,3)="txt"),Problem!R130,"Null")</f>
        <v>2.2999999999999998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Titanium</v>
      </c>
      <c r="C111">
        <f>IF(OR(RIGHT(Problem!P$14,3)="num",RIGHT(Problem!P$14,3)="txt"),Problem!P131,"Null")</f>
        <v>0.89999999999999991</v>
      </c>
      <c r="D111">
        <f>IF(OR(RIGHT(Problem!Q$14,3)="num",RIGHT(Problem!Q$14,3)="txt"),Problem!Q131,"Null")</f>
        <v>7.4</v>
      </c>
      <c r="E111">
        <f>IF(OR(RIGHT(Problem!R$14,3)="num",RIGHT(Problem!R$14,3)="txt"),Problem!R131,"Null")</f>
        <v>3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Aluminum</v>
      </c>
      <c r="C112">
        <f>IF(OR(RIGHT(Problem!P$14,3)="num",RIGHT(Problem!P$14,3)="txt"),Problem!P132,"Null")</f>
        <v>1.5</v>
      </c>
      <c r="D112">
        <f>IF(OR(RIGHT(Problem!Q$14,3)="num",RIGHT(Problem!Q$14,3)="txt"),Problem!Q132,"Null")</f>
        <v>11.100000000000001</v>
      </c>
      <c r="E112">
        <f>IF(OR(RIGHT(Problem!R$14,3)="num",RIGHT(Problem!R$14,3)="txt"),Problem!R132,"Null")</f>
        <v>2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Titanium</v>
      </c>
      <c r="C113">
        <f>IF(OR(RIGHT(Problem!P$14,3)="num",RIGHT(Problem!P$14,3)="txt"),Problem!P133,"Null")</f>
        <v>1.3</v>
      </c>
      <c r="D113">
        <f>IF(OR(RIGHT(Problem!Q$14,3)="num",RIGHT(Problem!Q$14,3)="txt"),Problem!Q133,"Null")</f>
        <v>10.7</v>
      </c>
      <c r="E113">
        <f>IF(OR(RIGHT(Problem!R$14,3)="num",RIGHT(Problem!R$14,3)="txt"),Problem!R133,"Null")</f>
        <v>3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HDPE</v>
      </c>
      <c r="C114">
        <f>IF(OR(RIGHT(Problem!P$14,3)="num",RIGHT(Problem!P$14,3)="txt"),Problem!P134,"Null")</f>
        <v>0.7</v>
      </c>
      <c r="D114">
        <f>IF(OR(RIGHT(Problem!Q$14,3)="num",RIGHT(Problem!Q$14,3)="txt"),Problem!Q134,"Null")</f>
        <v>13.600000000000001</v>
      </c>
      <c r="E114">
        <f>IF(OR(RIGHT(Problem!R$14,3)="num",RIGHT(Problem!R$14,3)="txt"),Problem!R134,"Null")</f>
        <v>2.9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Aluminum</v>
      </c>
      <c r="C115">
        <f>IF(OR(RIGHT(Problem!P$14,3)="num",RIGHT(Problem!P$14,3)="txt"),Problem!P135,"Null")</f>
        <v>0.89999999999999991</v>
      </c>
      <c r="D115">
        <f>IF(OR(RIGHT(Problem!Q$14,3)="num",RIGHT(Problem!Q$14,3)="txt"),Problem!Q135,"Null")</f>
        <v>16.899999999999999</v>
      </c>
      <c r="E115">
        <f>IF(OR(RIGHT(Problem!R$14,3)="num",RIGHT(Problem!R$14,3)="txt"),Problem!R135,"Null")</f>
        <v>5.4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Aluminum</v>
      </c>
      <c r="C116">
        <f>IF(OR(RIGHT(Problem!P$14,3)="num",RIGHT(Problem!P$14,3)="txt"),Problem!P136,"Null")</f>
        <v>0.7</v>
      </c>
      <c r="D116">
        <f>IF(OR(RIGHT(Problem!Q$14,3)="num",RIGHT(Problem!Q$14,3)="txt"),Problem!Q136,"Null")</f>
        <v>7.9</v>
      </c>
      <c r="E116">
        <f>IF(OR(RIGHT(Problem!R$14,3)="num",RIGHT(Problem!R$14,3)="txt"),Problem!R136,"Null")</f>
        <v>2.1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Titanium</v>
      </c>
      <c r="C117">
        <f>IF(OR(RIGHT(Problem!P$14,3)="num",RIGHT(Problem!P$14,3)="txt"),Problem!P137,"Null")</f>
        <v>0.7</v>
      </c>
      <c r="D117">
        <f>IF(OR(RIGHT(Problem!Q$14,3)="num",RIGHT(Problem!Q$14,3)="txt"),Problem!Q137,"Null")</f>
        <v>14</v>
      </c>
      <c r="E117">
        <f>IF(OR(RIGHT(Problem!R$14,3)="num",RIGHT(Problem!R$14,3)="txt"),Problem!R137,"Null")</f>
        <v>4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Titanium</v>
      </c>
      <c r="C118">
        <f>IF(OR(RIGHT(Problem!P$14,3)="num",RIGHT(Problem!P$14,3)="txt"),Problem!P138,"Null")</f>
        <v>1.2</v>
      </c>
      <c r="D118">
        <f>IF(OR(RIGHT(Problem!Q$14,3)="num",RIGHT(Problem!Q$14,3)="txt"),Problem!Q138,"Null")</f>
        <v>11.9</v>
      </c>
      <c r="E118">
        <f>IF(OR(RIGHT(Problem!R$14,3)="num",RIGHT(Problem!R$14,3)="txt"),Problem!R138,"Null")</f>
        <v>4.5999999999999996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Titanium</v>
      </c>
      <c r="C119">
        <f>IF(OR(RIGHT(Problem!P$14,3)="num",RIGHT(Problem!P$14,3)="txt"),Problem!P139,"Null")</f>
        <v>0.79999999999999993</v>
      </c>
      <c r="D119">
        <f>IF(OR(RIGHT(Problem!Q$14,3)="num",RIGHT(Problem!Q$14,3)="txt"),Problem!Q139,"Null")</f>
        <v>9.5</v>
      </c>
      <c r="E119">
        <f>IF(OR(RIGHT(Problem!R$14,3)="num",RIGHT(Problem!R$14,3)="txt"),Problem!R139,"Null")</f>
        <v>5.8000000000000007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Titanium</v>
      </c>
      <c r="C120">
        <f>IF(OR(RIGHT(Problem!P$14,3)="num",RIGHT(Problem!P$14,3)="txt"),Problem!P140,"Null")</f>
        <v>1.1000000000000001</v>
      </c>
      <c r="D120">
        <f>IF(OR(RIGHT(Problem!Q$14,3)="num",RIGHT(Problem!Q$14,3)="txt"),Problem!Q140,"Null")</f>
        <v>16</v>
      </c>
      <c r="E120">
        <f>IF(OR(RIGHT(Problem!R$14,3)="num",RIGHT(Problem!R$14,3)="txt"),Problem!R140,"Null")</f>
        <v>3.4000000000000004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Titanium</v>
      </c>
      <c r="C121">
        <f>IF(OR(RIGHT(Problem!P$14,3)="num",RIGHT(Problem!P$14,3)="txt"),Problem!P141,"Null")</f>
        <v>1.5</v>
      </c>
      <c r="D121">
        <f>IF(OR(RIGHT(Problem!Q$14,3)="num",RIGHT(Problem!Q$14,3)="txt"),Problem!Q141,"Null")</f>
        <v>10.7</v>
      </c>
      <c r="E121">
        <f>IF(OR(RIGHT(Problem!R$14,3)="num",RIGHT(Problem!R$14,3)="txt"),Problem!R141,"Null")</f>
        <v>5.5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Titanium</v>
      </c>
      <c r="C122">
        <f>IF(OR(RIGHT(Problem!P$14,3)="num",RIGHT(Problem!P$14,3)="txt"),Problem!P142,"Null")</f>
        <v>1.1000000000000001</v>
      </c>
      <c r="D122">
        <f>IF(OR(RIGHT(Problem!Q$14,3)="num",RIGHT(Problem!Q$14,3)="txt"),Problem!Q142,"Null")</f>
        <v>17</v>
      </c>
      <c r="E122">
        <f>IF(OR(RIGHT(Problem!R$14,3)="num",RIGHT(Problem!R$14,3)="txt"),Problem!R142,"Null")</f>
        <v>2.6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Titanium</v>
      </c>
      <c r="C123">
        <f>IF(OR(RIGHT(Problem!P$14,3)="num",RIGHT(Problem!P$14,3)="txt"),Problem!P143,"Null")</f>
        <v>1.5</v>
      </c>
      <c r="D123">
        <f>IF(OR(RIGHT(Problem!Q$14,3)="num",RIGHT(Problem!Q$14,3)="txt"),Problem!Q143,"Null")</f>
        <v>16.899999999999999</v>
      </c>
      <c r="E123">
        <f>IF(OR(RIGHT(Problem!R$14,3)="num",RIGHT(Problem!R$14,3)="txt"),Problem!R143,"Null")</f>
        <v>4.4000000000000004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HDPE</v>
      </c>
      <c r="C124">
        <f>IF(OR(RIGHT(Problem!P$14,3)="num",RIGHT(Problem!P$14,3)="txt"),Problem!P144,"Null")</f>
        <v>1.2</v>
      </c>
      <c r="D124">
        <f>IF(OR(RIGHT(Problem!Q$14,3)="num",RIGHT(Problem!Q$14,3)="txt"),Problem!Q144,"Null")</f>
        <v>7.1</v>
      </c>
      <c r="E124">
        <f>IF(OR(RIGHT(Problem!R$14,3)="num",RIGHT(Problem!R$14,3)="txt"),Problem!R144,"Null")</f>
        <v>4.2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Aluminum</v>
      </c>
      <c r="C125">
        <f>IF(OR(RIGHT(Problem!P$14,3)="num",RIGHT(Problem!P$14,3)="txt"),Problem!P145,"Null")</f>
        <v>1.3</v>
      </c>
      <c r="D125">
        <f>IF(OR(RIGHT(Problem!Q$14,3)="num",RIGHT(Problem!Q$14,3)="txt"),Problem!Q145,"Null")</f>
        <v>16.600000000000001</v>
      </c>
      <c r="E125">
        <f>IF(OR(RIGHT(Problem!R$14,3)="num",RIGHT(Problem!R$14,3)="txt"),Problem!R145,"Null")</f>
        <v>4.0999999999999996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Titanium</v>
      </c>
      <c r="C126">
        <f>IF(OR(RIGHT(Problem!P$14,3)="num",RIGHT(Problem!P$14,3)="txt"),Problem!P146,"Null")</f>
        <v>1.4</v>
      </c>
      <c r="D126">
        <f>IF(OR(RIGHT(Problem!Q$14,3)="num",RIGHT(Problem!Q$14,3)="txt"),Problem!Q146,"Null")</f>
        <v>19.899999999999999</v>
      </c>
      <c r="E126">
        <f>IF(OR(RIGHT(Problem!R$14,3)="num",RIGHT(Problem!R$14,3)="txt"),Problem!R146,"Null")</f>
        <v>3.8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Titanium</v>
      </c>
      <c r="C127">
        <f>IF(OR(RIGHT(Problem!P$14,3)="num",RIGHT(Problem!P$14,3)="txt"),Problem!P147,"Null")</f>
        <v>1.1000000000000001</v>
      </c>
      <c r="D127">
        <f>IF(OR(RIGHT(Problem!Q$14,3)="num",RIGHT(Problem!Q$14,3)="txt"),Problem!Q147,"Null")</f>
        <v>15.8</v>
      </c>
      <c r="E127">
        <f>IF(OR(RIGHT(Problem!R$14,3)="num",RIGHT(Problem!R$14,3)="txt"),Problem!R147,"Null")</f>
        <v>5.9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Titanium</v>
      </c>
      <c r="C128">
        <f>IF(OR(RIGHT(Problem!P$14,3)="num",RIGHT(Problem!P$14,3)="txt"),Problem!P148,"Null")</f>
        <v>1.4</v>
      </c>
      <c r="D128">
        <f>IF(OR(RIGHT(Problem!Q$14,3)="num",RIGHT(Problem!Q$14,3)="txt"),Problem!Q148,"Null")</f>
        <v>11.3</v>
      </c>
      <c r="E128">
        <f>IF(OR(RIGHT(Problem!R$14,3)="num",RIGHT(Problem!R$14,3)="txt"),Problem!R148,"Null")</f>
        <v>2.9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HDPE</v>
      </c>
      <c r="C129">
        <f>IF(OR(RIGHT(Problem!P$14,3)="num",RIGHT(Problem!P$14,3)="txt"),Problem!P149,"Null")</f>
        <v>1.3</v>
      </c>
      <c r="D129">
        <f>IF(OR(RIGHT(Problem!Q$14,3)="num",RIGHT(Problem!Q$14,3)="txt"),Problem!Q149,"Null")</f>
        <v>12.7</v>
      </c>
      <c r="E129">
        <f>IF(OR(RIGHT(Problem!R$14,3)="num",RIGHT(Problem!R$14,3)="txt"),Problem!R149,"Null")</f>
        <v>5.2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Titanium</v>
      </c>
      <c r="C130">
        <f>IF(OR(RIGHT(Problem!P$14,3)="num",RIGHT(Problem!P$14,3)="txt"),Problem!P150,"Null")</f>
        <v>1.2</v>
      </c>
      <c r="D130">
        <f>IF(OR(RIGHT(Problem!Q$14,3)="num",RIGHT(Problem!Q$14,3)="txt"),Problem!Q150,"Null")</f>
        <v>13.3</v>
      </c>
      <c r="E130">
        <f>IF(OR(RIGHT(Problem!R$14,3)="num",RIGHT(Problem!R$14,3)="txt"),Problem!R150,"Null")</f>
        <v>2.2000000000000002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Titanium</v>
      </c>
      <c r="C131">
        <f>IF(OR(RIGHT(Problem!P$14,3)="num",RIGHT(Problem!P$14,3)="txt"),Problem!P151,"Null")</f>
        <v>0.7</v>
      </c>
      <c r="D131">
        <f>IF(OR(RIGHT(Problem!Q$14,3)="num",RIGHT(Problem!Q$14,3)="txt"),Problem!Q151,"Null")</f>
        <v>16.899999999999999</v>
      </c>
      <c r="E131">
        <f>IF(OR(RIGHT(Problem!R$14,3)="num",RIGHT(Problem!R$14,3)="txt"),Problem!R151,"Null")</f>
        <v>6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Titanium</v>
      </c>
      <c r="C132">
        <f>IF(OR(RIGHT(Problem!P$14,3)="num",RIGHT(Problem!P$14,3)="txt"),Problem!P152,"Null")</f>
        <v>1.3</v>
      </c>
      <c r="D132">
        <f>IF(OR(RIGHT(Problem!Q$14,3)="num",RIGHT(Problem!Q$14,3)="txt"),Problem!Q152,"Null")</f>
        <v>16.200000000000003</v>
      </c>
      <c r="E132">
        <f>IF(OR(RIGHT(Problem!R$14,3)="num",RIGHT(Problem!R$14,3)="txt"),Problem!R152,"Null")</f>
        <v>4.8000000000000007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HDPE</v>
      </c>
      <c r="C133">
        <f>IF(OR(RIGHT(Problem!P$14,3)="num",RIGHT(Problem!P$14,3)="txt"),Problem!P153,"Null")</f>
        <v>1.1000000000000001</v>
      </c>
      <c r="D133">
        <f>IF(OR(RIGHT(Problem!Q$14,3)="num",RIGHT(Problem!Q$14,3)="txt"),Problem!Q153,"Null")</f>
        <v>13.5</v>
      </c>
      <c r="E133">
        <f>IF(OR(RIGHT(Problem!R$14,3)="num",RIGHT(Problem!R$14,3)="txt"),Problem!R153,"Null")</f>
        <v>6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Titanium</v>
      </c>
      <c r="C134">
        <f>IF(OR(RIGHT(Problem!P$14,3)="num",RIGHT(Problem!P$14,3)="txt"),Problem!P154,"Null")</f>
        <v>1.3</v>
      </c>
      <c r="D134">
        <f>IF(OR(RIGHT(Problem!Q$14,3)="num",RIGHT(Problem!Q$14,3)="txt"),Problem!Q154,"Null")</f>
        <v>12.8</v>
      </c>
      <c r="E134">
        <f>IF(OR(RIGHT(Problem!R$14,3)="num",RIGHT(Problem!R$14,3)="txt"),Problem!R154,"Null")</f>
        <v>5.2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Titanium</v>
      </c>
      <c r="C135">
        <f>IF(OR(RIGHT(Problem!P$14,3)="num",RIGHT(Problem!P$14,3)="txt"),Problem!P155,"Null")</f>
        <v>0.79999999999999993</v>
      </c>
      <c r="D135">
        <f>IF(OR(RIGHT(Problem!Q$14,3)="num",RIGHT(Problem!Q$14,3)="txt"),Problem!Q155,"Null")</f>
        <v>10.199999999999999</v>
      </c>
      <c r="E135">
        <f>IF(OR(RIGHT(Problem!R$14,3)="num",RIGHT(Problem!R$14,3)="txt"),Problem!R155,"Null")</f>
        <v>4.3000000000000007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Titanium</v>
      </c>
      <c r="C136">
        <f>IF(OR(RIGHT(Problem!P$14,3)="num",RIGHT(Problem!P$14,3)="txt"),Problem!P156,"Null")</f>
        <v>1.3</v>
      </c>
      <c r="D136">
        <f>IF(OR(RIGHT(Problem!Q$14,3)="num",RIGHT(Problem!Q$14,3)="txt"),Problem!Q156,"Null")</f>
        <v>9.3000000000000007</v>
      </c>
      <c r="E136">
        <f>IF(OR(RIGHT(Problem!R$14,3)="num",RIGHT(Problem!R$14,3)="txt"),Problem!R156,"Null")</f>
        <v>4.5999999999999996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Aluminum</v>
      </c>
      <c r="C137">
        <f>IF(OR(RIGHT(Problem!P$14,3)="num",RIGHT(Problem!P$14,3)="txt"),Problem!P157,"Null")</f>
        <v>1.1000000000000001</v>
      </c>
      <c r="D137">
        <f>IF(OR(RIGHT(Problem!Q$14,3)="num",RIGHT(Problem!Q$14,3)="txt"),Problem!Q157,"Null")</f>
        <v>9.6</v>
      </c>
      <c r="E137">
        <f>IF(OR(RIGHT(Problem!R$14,3)="num",RIGHT(Problem!R$14,3)="txt"),Problem!R157,"Null")</f>
        <v>4.7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Titanium</v>
      </c>
      <c r="C138">
        <f>IF(OR(RIGHT(Problem!P$14,3)="num",RIGHT(Problem!P$14,3)="txt"),Problem!P158,"Null")</f>
        <v>1</v>
      </c>
      <c r="D138">
        <f>IF(OR(RIGHT(Problem!Q$14,3)="num",RIGHT(Problem!Q$14,3)="txt"),Problem!Q158,"Null")</f>
        <v>10.4</v>
      </c>
      <c r="E138">
        <f>IF(OR(RIGHT(Problem!R$14,3)="num",RIGHT(Problem!R$14,3)="txt"),Problem!R158,"Null")</f>
        <v>4.7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Titanium</v>
      </c>
      <c r="C139">
        <f>IF(OR(RIGHT(Problem!P$14,3)="num",RIGHT(Problem!P$14,3)="txt"),Problem!P159,"Null")</f>
        <v>1.4</v>
      </c>
      <c r="D139">
        <f>IF(OR(RIGHT(Problem!Q$14,3)="num",RIGHT(Problem!Q$14,3)="txt"),Problem!Q159,"Null")</f>
        <v>15</v>
      </c>
      <c r="E139">
        <f>IF(OR(RIGHT(Problem!R$14,3)="num",RIGHT(Problem!R$14,3)="txt"),Problem!R159,"Null")</f>
        <v>4.3000000000000007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HDPE</v>
      </c>
      <c r="C140">
        <f>IF(OR(RIGHT(Problem!P$14,3)="num",RIGHT(Problem!P$14,3)="txt"),Problem!P160,"Null")</f>
        <v>1.2</v>
      </c>
      <c r="D140">
        <f>IF(OR(RIGHT(Problem!Q$14,3)="num",RIGHT(Problem!Q$14,3)="txt"),Problem!Q160,"Null")</f>
        <v>7.8</v>
      </c>
      <c r="E140">
        <f>IF(OR(RIGHT(Problem!R$14,3)="num",RIGHT(Problem!R$14,3)="txt"),Problem!R160,"Null")</f>
        <v>5.5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Titanium</v>
      </c>
      <c r="C141">
        <f>IF(OR(RIGHT(Problem!P$14,3)="num",RIGHT(Problem!P$14,3)="txt"),Problem!P161,"Null")</f>
        <v>1.2</v>
      </c>
      <c r="D141">
        <f>IF(OR(RIGHT(Problem!Q$14,3)="num",RIGHT(Problem!Q$14,3)="txt"),Problem!Q161,"Null")</f>
        <v>17.200000000000003</v>
      </c>
      <c r="E141">
        <f>IF(OR(RIGHT(Problem!R$14,3)="num",RIGHT(Problem!R$14,3)="txt"),Problem!R161,"Null")</f>
        <v>5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HDPE</v>
      </c>
      <c r="C142">
        <f>IF(OR(RIGHT(Problem!P$14,3)="num",RIGHT(Problem!P$14,3)="txt"),Problem!P162,"Null")</f>
        <v>0.89999999999999991</v>
      </c>
      <c r="D142">
        <f>IF(OR(RIGHT(Problem!Q$14,3)="num",RIGHT(Problem!Q$14,3)="txt"),Problem!Q162,"Null")</f>
        <v>18</v>
      </c>
      <c r="E142">
        <f>IF(OR(RIGHT(Problem!R$14,3)="num",RIGHT(Problem!R$14,3)="txt"),Problem!R162,"Null")</f>
        <v>3.7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HDPE</v>
      </c>
      <c r="C143">
        <f>IF(OR(RIGHT(Problem!P$14,3)="num",RIGHT(Problem!P$14,3)="txt"),Problem!P163,"Null")</f>
        <v>0.89999999999999991</v>
      </c>
      <c r="D143">
        <f>IF(OR(RIGHT(Problem!Q$14,3)="num",RIGHT(Problem!Q$14,3)="txt"),Problem!Q163,"Null")</f>
        <v>9.4</v>
      </c>
      <c r="E143">
        <f>IF(OR(RIGHT(Problem!R$14,3)="num",RIGHT(Problem!R$14,3)="txt"),Problem!R163,"Null")</f>
        <v>3.9000000000000004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HDPE</v>
      </c>
      <c r="C144">
        <f>IF(OR(RIGHT(Problem!P$14,3)="num",RIGHT(Problem!P$14,3)="txt"),Problem!P164,"Null")</f>
        <v>0.7</v>
      </c>
      <c r="D144">
        <f>IF(OR(RIGHT(Problem!Q$14,3)="num",RIGHT(Problem!Q$14,3)="txt"),Problem!Q164,"Null")</f>
        <v>12.3</v>
      </c>
      <c r="E144">
        <f>IF(OR(RIGHT(Problem!R$14,3)="num",RIGHT(Problem!R$14,3)="txt"),Problem!R164,"Null")</f>
        <v>5.9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Titanium</v>
      </c>
      <c r="C145">
        <f>IF(OR(RIGHT(Problem!P$14,3)="num",RIGHT(Problem!P$14,3)="txt"),Problem!P165,"Null")</f>
        <v>1.3</v>
      </c>
      <c r="D145">
        <f>IF(OR(RIGHT(Problem!Q$14,3)="num",RIGHT(Problem!Q$14,3)="txt"),Problem!Q165,"Null")</f>
        <v>13.4</v>
      </c>
      <c r="E145">
        <f>IF(OR(RIGHT(Problem!R$14,3)="num",RIGHT(Problem!R$14,3)="txt"),Problem!R165,"Null")</f>
        <v>4.4000000000000004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Aluminum</v>
      </c>
      <c r="C146">
        <f>IF(OR(RIGHT(Problem!P$14,3)="num",RIGHT(Problem!P$14,3)="txt"),Problem!P166,"Null")</f>
        <v>1.3</v>
      </c>
      <c r="D146">
        <f>IF(OR(RIGHT(Problem!Q$14,3)="num",RIGHT(Problem!Q$14,3)="txt"),Problem!Q166,"Null")</f>
        <v>10</v>
      </c>
      <c r="E146">
        <f>IF(OR(RIGHT(Problem!R$14,3)="num",RIGHT(Problem!R$14,3)="txt"),Problem!R166,"Null")</f>
        <v>4.9000000000000004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Aluminum</v>
      </c>
      <c r="C147">
        <f>IF(OR(RIGHT(Problem!P$14,3)="num",RIGHT(Problem!P$14,3)="txt"),Problem!P167,"Null")</f>
        <v>1</v>
      </c>
      <c r="D147">
        <f>IF(OR(RIGHT(Problem!Q$14,3)="num",RIGHT(Problem!Q$14,3)="txt"),Problem!Q167,"Null")</f>
        <v>7</v>
      </c>
      <c r="E147">
        <f>IF(OR(RIGHT(Problem!R$14,3)="num",RIGHT(Problem!R$14,3)="txt"),Problem!R167,"Null")</f>
        <v>4.0999999999999996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Aluminum</v>
      </c>
      <c r="C148">
        <f>IF(OR(RIGHT(Problem!P$14,3)="num",RIGHT(Problem!P$14,3)="txt"),Problem!P168,"Null")</f>
        <v>1.2</v>
      </c>
      <c r="D148">
        <f>IF(OR(RIGHT(Problem!Q$14,3)="num",RIGHT(Problem!Q$14,3)="txt"),Problem!Q168,"Null")</f>
        <v>13.2</v>
      </c>
      <c r="E148">
        <f>IF(OR(RIGHT(Problem!R$14,3)="num",RIGHT(Problem!R$14,3)="txt"),Problem!R168,"Null")</f>
        <v>3.1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Titanium</v>
      </c>
      <c r="C149">
        <f>IF(OR(RIGHT(Problem!P$14,3)="num",RIGHT(Problem!P$14,3)="txt"),Problem!P169,"Null")</f>
        <v>0.7</v>
      </c>
      <c r="D149">
        <f>IF(OR(RIGHT(Problem!Q$14,3)="num",RIGHT(Problem!Q$14,3)="txt"),Problem!Q169,"Null")</f>
        <v>7.6</v>
      </c>
      <c r="E149">
        <f>IF(OR(RIGHT(Problem!R$14,3)="num",RIGHT(Problem!R$14,3)="txt"),Problem!R169,"Null")</f>
        <v>4.8000000000000007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Titanium</v>
      </c>
      <c r="C150">
        <f>IF(OR(RIGHT(Problem!P$14,3)="num",RIGHT(Problem!P$14,3)="txt"),Problem!P170,"Null")</f>
        <v>1</v>
      </c>
      <c r="D150">
        <f>IF(OR(RIGHT(Problem!Q$14,3)="num",RIGHT(Problem!Q$14,3)="txt"),Problem!Q170,"Null")</f>
        <v>12.100000000000001</v>
      </c>
      <c r="E150">
        <f>IF(OR(RIGHT(Problem!R$14,3)="num",RIGHT(Problem!R$14,3)="txt"),Problem!R170,"Null")</f>
        <v>3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Aluminum</v>
      </c>
      <c r="C151">
        <f>IF(OR(RIGHT(Problem!P$14,3)="num",RIGHT(Problem!P$14,3)="txt"),Problem!P171,"Null")</f>
        <v>0.79999999999999993</v>
      </c>
      <c r="D151">
        <f>IF(OR(RIGHT(Problem!Q$14,3)="num",RIGHT(Problem!Q$14,3)="txt"),Problem!Q171,"Null")</f>
        <v>7.4</v>
      </c>
      <c r="E151">
        <f>IF(OR(RIGHT(Problem!R$14,3)="num",RIGHT(Problem!R$14,3)="txt"),Problem!R171,"Null")</f>
        <v>4.2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Titanium</v>
      </c>
      <c r="C152">
        <f>IF(OR(RIGHT(Problem!P$14,3)="num",RIGHT(Problem!P$14,3)="txt"),Problem!P172,"Null")</f>
        <v>1.5</v>
      </c>
      <c r="D152">
        <f>IF(OR(RIGHT(Problem!Q$14,3)="num",RIGHT(Problem!Q$14,3)="txt"),Problem!Q172,"Null")</f>
        <v>12.8</v>
      </c>
      <c r="E152">
        <f>IF(OR(RIGHT(Problem!R$14,3)="num",RIGHT(Problem!R$14,3)="txt"),Problem!R172,"Null")</f>
        <v>5.7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Aluminum</v>
      </c>
      <c r="C153">
        <f>IF(OR(RIGHT(Problem!P$14,3)="num",RIGHT(Problem!P$14,3)="txt"),Problem!P173,"Null")</f>
        <v>1.4</v>
      </c>
      <c r="D153">
        <f>IF(OR(RIGHT(Problem!Q$14,3)="num",RIGHT(Problem!Q$14,3)="txt"),Problem!Q173,"Null")</f>
        <v>18.700000000000003</v>
      </c>
      <c r="E153">
        <f>IF(OR(RIGHT(Problem!R$14,3)="num",RIGHT(Problem!R$14,3)="txt"),Problem!R173,"Null")</f>
        <v>4.0999999999999996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HDPE</v>
      </c>
      <c r="C154">
        <f>IF(OR(RIGHT(Problem!P$14,3)="num",RIGHT(Problem!P$14,3)="txt"),Problem!P174,"Null")</f>
        <v>1.4</v>
      </c>
      <c r="D154">
        <f>IF(OR(RIGHT(Problem!Q$14,3)="num",RIGHT(Problem!Q$14,3)="txt"),Problem!Q174,"Null")</f>
        <v>15.9</v>
      </c>
      <c r="E154">
        <f>IF(OR(RIGHT(Problem!R$14,3)="num",RIGHT(Problem!R$14,3)="txt"),Problem!R174,"Null")</f>
        <v>2.5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HDPE</v>
      </c>
      <c r="C155">
        <f>IF(OR(RIGHT(Problem!P$14,3)="num",RIGHT(Problem!P$14,3)="txt"),Problem!P175,"Null")</f>
        <v>1.1000000000000001</v>
      </c>
      <c r="D155">
        <f>IF(OR(RIGHT(Problem!Q$14,3)="num",RIGHT(Problem!Q$14,3)="txt"),Problem!Q175,"Null")</f>
        <v>9.3000000000000007</v>
      </c>
      <c r="E155">
        <f>IF(OR(RIGHT(Problem!R$14,3)="num",RIGHT(Problem!R$14,3)="txt"),Problem!R175,"Null")</f>
        <v>4.3000000000000007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Titanium</v>
      </c>
      <c r="C156">
        <f>IF(OR(RIGHT(Problem!P$14,3)="num",RIGHT(Problem!P$14,3)="txt"),Problem!P176,"Null")</f>
        <v>1.3</v>
      </c>
      <c r="D156">
        <f>IF(OR(RIGHT(Problem!Q$14,3)="num",RIGHT(Problem!Q$14,3)="txt"),Problem!Q176,"Null")</f>
        <v>7.2</v>
      </c>
      <c r="E156">
        <f>IF(OR(RIGHT(Problem!R$14,3)="num",RIGHT(Problem!R$14,3)="txt"),Problem!R176,"Null")</f>
        <v>4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HDPE</v>
      </c>
      <c r="C157">
        <f>IF(OR(RIGHT(Problem!P$14,3)="num",RIGHT(Problem!P$14,3)="txt"),Problem!P177,"Null")</f>
        <v>0.7</v>
      </c>
      <c r="D157">
        <f>IF(OR(RIGHT(Problem!Q$14,3)="num",RIGHT(Problem!Q$14,3)="txt"),Problem!Q177,"Null")</f>
        <v>17.8</v>
      </c>
      <c r="E157">
        <f>IF(OR(RIGHT(Problem!R$14,3)="num",RIGHT(Problem!R$14,3)="txt"),Problem!R177,"Null")</f>
        <v>5.9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HDPE</v>
      </c>
      <c r="C158">
        <f>IF(OR(RIGHT(Problem!P$14,3)="num",RIGHT(Problem!P$14,3)="txt"),Problem!P178,"Null")</f>
        <v>1.3</v>
      </c>
      <c r="D158">
        <f>IF(OR(RIGHT(Problem!Q$14,3)="num",RIGHT(Problem!Q$14,3)="txt"),Problem!Q178,"Null")</f>
        <v>8.1999999999999993</v>
      </c>
      <c r="E158">
        <f>IF(OR(RIGHT(Problem!R$14,3)="num",RIGHT(Problem!R$14,3)="txt"),Problem!R178,"Null")</f>
        <v>5.8000000000000007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Titanium</v>
      </c>
      <c r="C159">
        <f>IF(OR(RIGHT(Problem!P$14,3)="num",RIGHT(Problem!P$14,3)="txt"),Problem!P179,"Null")</f>
        <v>1.3</v>
      </c>
      <c r="D159">
        <f>IF(OR(RIGHT(Problem!Q$14,3)="num",RIGHT(Problem!Q$14,3)="txt"),Problem!Q179,"Null")</f>
        <v>11.7</v>
      </c>
      <c r="E159">
        <f>IF(OR(RIGHT(Problem!R$14,3)="num",RIGHT(Problem!R$14,3)="txt"),Problem!R179,"Null")</f>
        <v>3.7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Aluminum</v>
      </c>
      <c r="C160">
        <f>IF(OR(RIGHT(Problem!P$14,3)="num",RIGHT(Problem!P$14,3)="txt"),Problem!P180,"Null")</f>
        <v>0.7</v>
      </c>
      <c r="D160">
        <f>IF(OR(RIGHT(Problem!Q$14,3)="num",RIGHT(Problem!Q$14,3)="txt"),Problem!Q180,"Null")</f>
        <v>10.1</v>
      </c>
      <c r="E160">
        <f>IF(OR(RIGHT(Problem!R$14,3)="num",RIGHT(Problem!R$14,3)="txt"),Problem!R180,"Null")</f>
        <v>5.8000000000000007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Titanium</v>
      </c>
      <c r="C161">
        <f>IF(OR(RIGHT(Problem!P$14,3)="num",RIGHT(Problem!P$14,3)="txt"),Problem!P181,"Null")</f>
        <v>0.79999999999999993</v>
      </c>
      <c r="D161">
        <f>IF(OR(RIGHT(Problem!Q$14,3)="num",RIGHT(Problem!Q$14,3)="txt"),Problem!Q181,"Null")</f>
        <v>16.600000000000001</v>
      </c>
      <c r="E161">
        <f>IF(OR(RIGHT(Problem!R$14,3)="num",RIGHT(Problem!R$14,3)="txt"),Problem!R181,"Null")</f>
        <v>2.6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HDPE</v>
      </c>
      <c r="C162">
        <f>IF(OR(RIGHT(Problem!P$14,3)="num",RIGHT(Problem!P$14,3)="txt"),Problem!P182,"Null")</f>
        <v>1</v>
      </c>
      <c r="D162">
        <f>IF(OR(RIGHT(Problem!Q$14,3)="num",RIGHT(Problem!Q$14,3)="txt"),Problem!Q182,"Null")</f>
        <v>9.9</v>
      </c>
      <c r="E162">
        <f>IF(OR(RIGHT(Problem!R$14,3)="num",RIGHT(Problem!R$14,3)="txt"),Problem!R182,"Null")</f>
        <v>3.4000000000000004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HDPE</v>
      </c>
      <c r="C163">
        <f>IF(OR(RIGHT(Problem!P$14,3)="num",RIGHT(Problem!P$14,3)="txt"),Problem!P183,"Null")</f>
        <v>0.7</v>
      </c>
      <c r="D163">
        <f>IF(OR(RIGHT(Problem!Q$14,3)="num",RIGHT(Problem!Q$14,3)="txt"),Problem!Q183,"Null")</f>
        <v>11.2</v>
      </c>
      <c r="E163">
        <f>IF(OR(RIGHT(Problem!R$14,3)="num",RIGHT(Problem!R$14,3)="txt"),Problem!R183,"Null")</f>
        <v>3.5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Aluminum</v>
      </c>
      <c r="C164">
        <f>IF(OR(RIGHT(Problem!P$14,3)="num",RIGHT(Problem!P$14,3)="txt"),Problem!P184,"Null")</f>
        <v>1.4</v>
      </c>
      <c r="D164">
        <f>IF(OR(RIGHT(Problem!Q$14,3)="num",RIGHT(Problem!Q$14,3)="txt"),Problem!Q184,"Null")</f>
        <v>8.8000000000000007</v>
      </c>
      <c r="E164">
        <f>IF(OR(RIGHT(Problem!R$14,3)="num",RIGHT(Problem!R$14,3)="txt"),Problem!R184,"Null")</f>
        <v>5.6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HDPE</v>
      </c>
      <c r="C165">
        <f>IF(OR(RIGHT(Problem!P$14,3)="num",RIGHT(Problem!P$14,3)="txt"),Problem!P185,"Null")</f>
        <v>1.3</v>
      </c>
      <c r="D165">
        <f>IF(OR(RIGHT(Problem!Q$14,3)="num",RIGHT(Problem!Q$14,3)="txt"),Problem!Q185,"Null")</f>
        <v>19.600000000000001</v>
      </c>
      <c r="E165">
        <f>IF(OR(RIGHT(Problem!R$14,3)="num",RIGHT(Problem!R$14,3)="txt"),Problem!R185,"Null")</f>
        <v>3.4000000000000004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Titanium</v>
      </c>
      <c r="C166">
        <f>IF(OR(RIGHT(Problem!P$14,3)="num",RIGHT(Problem!P$14,3)="txt"),Problem!P186,"Null")</f>
        <v>1.2</v>
      </c>
      <c r="D166">
        <f>IF(OR(RIGHT(Problem!Q$14,3)="num",RIGHT(Problem!Q$14,3)="txt"),Problem!Q186,"Null")</f>
        <v>18.600000000000001</v>
      </c>
      <c r="E166">
        <f>IF(OR(RIGHT(Problem!R$14,3)="num",RIGHT(Problem!R$14,3)="txt"),Problem!R186,"Null")</f>
        <v>4.9000000000000004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Titanium</v>
      </c>
      <c r="C167">
        <f>IF(OR(RIGHT(Problem!P$14,3)="num",RIGHT(Problem!P$14,3)="txt"),Problem!P187,"Null")</f>
        <v>0.79999999999999993</v>
      </c>
      <c r="D167">
        <f>IF(OR(RIGHT(Problem!Q$14,3)="num",RIGHT(Problem!Q$14,3)="txt"),Problem!Q187,"Null")</f>
        <v>16.600000000000001</v>
      </c>
      <c r="E167">
        <f>IF(OR(RIGHT(Problem!R$14,3)="num",RIGHT(Problem!R$14,3)="txt"),Problem!R187,"Null")</f>
        <v>5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Aluminum</v>
      </c>
      <c r="C168">
        <f>IF(OR(RIGHT(Problem!P$14,3)="num",RIGHT(Problem!P$14,3)="txt"),Problem!P188,"Null")</f>
        <v>1.5</v>
      </c>
      <c r="D168">
        <f>IF(OR(RIGHT(Problem!Q$14,3)="num",RIGHT(Problem!Q$14,3)="txt"),Problem!Q188,"Null")</f>
        <v>11.2</v>
      </c>
      <c r="E168">
        <f>IF(OR(RIGHT(Problem!R$14,3)="num",RIGHT(Problem!R$14,3)="txt"),Problem!R188,"Null")</f>
        <v>4.3000000000000007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Titanium</v>
      </c>
      <c r="C169">
        <f>IF(OR(RIGHT(Problem!P$14,3)="num",RIGHT(Problem!P$14,3)="txt"),Problem!P189,"Null")</f>
        <v>1.4</v>
      </c>
      <c r="D169">
        <f>IF(OR(RIGHT(Problem!Q$14,3)="num",RIGHT(Problem!Q$14,3)="txt"),Problem!Q189,"Null")</f>
        <v>15.200000000000001</v>
      </c>
      <c r="E169">
        <f>IF(OR(RIGHT(Problem!R$14,3)="num",RIGHT(Problem!R$14,3)="txt"),Problem!R189,"Null")</f>
        <v>4.7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Titanium</v>
      </c>
      <c r="C170">
        <f>IF(OR(RIGHT(Problem!P$14,3)="num",RIGHT(Problem!P$14,3)="txt"),Problem!P190,"Null")</f>
        <v>1.3</v>
      </c>
      <c r="D170">
        <f>IF(OR(RIGHT(Problem!Q$14,3)="num",RIGHT(Problem!Q$14,3)="txt"),Problem!Q190,"Null")</f>
        <v>15.8</v>
      </c>
      <c r="E170">
        <f>IF(OR(RIGHT(Problem!R$14,3)="num",RIGHT(Problem!R$14,3)="txt"),Problem!R190,"Null")</f>
        <v>2.8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Aluminum</v>
      </c>
      <c r="C171">
        <f>IF(OR(RIGHT(Problem!P$14,3)="num",RIGHT(Problem!P$14,3)="txt"),Problem!P191,"Null")</f>
        <v>1.1000000000000001</v>
      </c>
      <c r="D171">
        <f>IF(OR(RIGHT(Problem!Q$14,3)="num",RIGHT(Problem!Q$14,3)="txt"),Problem!Q191,"Null")</f>
        <v>18.5</v>
      </c>
      <c r="E171">
        <f>IF(OR(RIGHT(Problem!R$14,3)="num",RIGHT(Problem!R$14,3)="txt"),Problem!R191,"Null")</f>
        <v>4.9000000000000004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Aluminum</v>
      </c>
      <c r="C172">
        <f>IF(OR(RIGHT(Problem!P$14,3)="num",RIGHT(Problem!P$14,3)="txt"),Problem!P192,"Null")</f>
        <v>1.3</v>
      </c>
      <c r="D172">
        <f>IF(OR(RIGHT(Problem!Q$14,3)="num",RIGHT(Problem!Q$14,3)="txt"),Problem!Q192,"Null")</f>
        <v>7.2</v>
      </c>
      <c r="E172">
        <f>IF(OR(RIGHT(Problem!R$14,3)="num",RIGHT(Problem!R$14,3)="txt"),Problem!R192,"Null")</f>
        <v>3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Aluminum</v>
      </c>
      <c r="C173">
        <f>IF(OR(RIGHT(Problem!P$14,3)="num",RIGHT(Problem!P$14,3)="txt"),Problem!P193,"Null")</f>
        <v>1</v>
      </c>
      <c r="D173">
        <f>IF(OR(RIGHT(Problem!Q$14,3)="num",RIGHT(Problem!Q$14,3)="txt"),Problem!Q193,"Null")</f>
        <v>19.8</v>
      </c>
      <c r="E173">
        <f>IF(OR(RIGHT(Problem!R$14,3)="num",RIGHT(Problem!R$14,3)="txt"),Problem!R193,"Null")</f>
        <v>5.6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Titanium</v>
      </c>
      <c r="C174">
        <f>IF(OR(RIGHT(Problem!P$14,3)="num",RIGHT(Problem!P$14,3)="txt"),Problem!P194,"Null")</f>
        <v>0.89999999999999991</v>
      </c>
      <c r="D174">
        <f>IF(OR(RIGHT(Problem!Q$14,3)="num",RIGHT(Problem!Q$14,3)="txt"),Problem!Q194,"Null")</f>
        <v>7.4</v>
      </c>
      <c r="E174">
        <f>IF(OR(RIGHT(Problem!R$14,3)="num",RIGHT(Problem!R$14,3)="txt"),Problem!R194,"Null")</f>
        <v>2.6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Titanium</v>
      </c>
      <c r="C175">
        <f>IF(OR(RIGHT(Problem!P$14,3)="num",RIGHT(Problem!P$14,3)="txt"),Problem!P195,"Null")</f>
        <v>1.4</v>
      </c>
      <c r="D175">
        <f>IF(OR(RIGHT(Problem!Q$14,3)="num",RIGHT(Problem!Q$14,3)="txt"),Problem!Q195,"Null")</f>
        <v>14.100000000000001</v>
      </c>
      <c r="E175">
        <f>IF(OR(RIGHT(Problem!R$14,3)="num",RIGHT(Problem!R$14,3)="txt"),Problem!R195,"Null")</f>
        <v>5.3000000000000007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HDPE</v>
      </c>
      <c r="C176">
        <f>IF(OR(RIGHT(Problem!P$14,3)="num",RIGHT(Problem!P$14,3)="txt"),Problem!P196,"Null")</f>
        <v>1.2</v>
      </c>
      <c r="D176">
        <f>IF(OR(RIGHT(Problem!Q$14,3)="num",RIGHT(Problem!Q$14,3)="txt"),Problem!Q196,"Null")</f>
        <v>14</v>
      </c>
      <c r="E176">
        <f>IF(OR(RIGHT(Problem!R$14,3)="num",RIGHT(Problem!R$14,3)="txt"),Problem!R196,"Null")</f>
        <v>4.5999999999999996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HDPE</v>
      </c>
      <c r="C177">
        <f>IF(OR(RIGHT(Problem!P$14,3)="num",RIGHT(Problem!P$14,3)="txt"),Problem!P197,"Null")</f>
        <v>0.89999999999999991</v>
      </c>
      <c r="D177">
        <f>IF(OR(RIGHT(Problem!Q$14,3)="num",RIGHT(Problem!Q$14,3)="txt"),Problem!Q197,"Null")</f>
        <v>19.700000000000003</v>
      </c>
      <c r="E177">
        <f>IF(OR(RIGHT(Problem!R$14,3)="num",RIGHT(Problem!R$14,3)="txt"),Problem!R197,"Null")</f>
        <v>5.9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Titanium</v>
      </c>
      <c r="C178">
        <f>IF(OR(RIGHT(Problem!P$14,3)="num",RIGHT(Problem!P$14,3)="txt"),Problem!P198,"Null")</f>
        <v>1.2</v>
      </c>
      <c r="D178">
        <f>IF(OR(RIGHT(Problem!Q$14,3)="num",RIGHT(Problem!Q$14,3)="txt"),Problem!Q198,"Null")</f>
        <v>12.9</v>
      </c>
      <c r="E178">
        <f>IF(OR(RIGHT(Problem!R$14,3)="num",RIGHT(Problem!R$14,3)="txt"),Problem!R198,"Null")</f>
        <v>3.6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HDPE</v>
      </c>
      <c r="C179">
        <f>IF(OR(RIGHT(Problem!P$14,3)="num",RIGHT(Problem!P$14,3)="txt"),Problem!P199,"Null")</f>
        <v>0.89999999999999991</v>
      </c>
      <c r="D179">
        <f>IF(OR(RIGHT(Problem!Q$14,3)="num",RIGHT(Problem!Q$14,3)="txt"),Problem!Q199,"Null")</f>
        <v>8.9</v>
      </c>
      <c r="E179">
        <f>IF(OR(RIGHT(Problem!R$14,3)="num",RIGHT(Problem!R$14,3)="txt"),Problem!R199,"Null")</f>
        <v>5.9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Titanium</v>
      </c>
      <c r="C180">
        <f>IF(OR(RIGHT(Problem!P$14,3)="num",RIGHT(Problem!P$14,3)="txt"),Problem!P200,"Null")</f>
        <v>0.79999999999999993</v>
      </c>
      <c r="D180">
        <f>IF(OR(RIGHT(Problem!Q$14,3)="num",RIGHT(Problem!Q$14,3)="txt"),Problem!Q200,"Null")</f>
        <v>7.1</v>
      </c>
      <c r="E180">
        <f>IF(OR(RIGHT(Problem!R$14,3)="num",RIGHT(Problem!R$14,3)="txt"),Problem!R200,"Null")</f>
        <v>5.4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Titanium</v>
      </c>
      <c r="C181">
        <f>IF(OR(RIGHT(Problem!P$14,3)="num",RIGHT(Problem!P$14,3)="txt"),Problem!P201,"Null")</f>
        <v>1.2</v>
      </c>
      <c r="D181">
        <f>IF(OR(RIGHT(Problem!Q$14,3)="num",RIGHT(Problem!Q$14,3)="txt"),Problem!Q201,"Null")</f>
        <v>11</v>
      </c>
      <c r="E181">
        <f>IF(OR(RIGHT(Problem!R$14,3)="num",RIGHT(Problem!R$14,3)="txt"),Problem!R201,"Null")</f>
        <v>3.9000000000000004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Titanium</v>
      </c>
      <c r="C182">
        <f>IF(OR(RIGHT(Problem!P$14,3)="num",RIGHT(Problem!P$14,3)="txt"),Problem!P202,"Null")</f>
        <v>1</v>
      </c>
      <c r="D182">
        <f>IF(OR(RIGHT(Problem!Q$14,3)="num",RIGHT(Problem!Q$14,3)="txt"),Problem!Q202,"Null")</f>
        <v>9.9</v>
      </c>
      <c r="E182">
        <f>IF(OR(RIGHT(Problem!R$14,3)="num",RIGHT(Problem!R$14,3)="txt"),Problem!R202,"Null")</f>
        <v>5.5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Aluminum</v>
      </c>
      <c r="C183">
        <f>IF(OR(RIGHT(Problem!P$14,3)="num",RIGHT(Problem!P$14,3)="txt"),Problem!P203,"Null")</f>
        <v>1.2</v>
      </c>
      <c r="D183">
        <f>IF(OR(RIGHT(Problem!Q$14,3)="num",RIGHT(Problem!Q$14,3)="txt"),Problem!Q203,"Null")</f>
        <v>9.4</v>
      </c>
      <c r="E183">
        <f>IF(OR(RIGHT(Problem!R$14,3)="num",RIGHT(Problem!R$14,3)="txt"),Problem!R203,"Null")</f>
        <v>4.5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Titanium</v>
      </c>
      <c r="C184">
        <f>IF(OR(RIGHT(Problem!P$14,3)="num",RIGHT(Problem!P$14,3)="txt"),Problem!P204,"Null")</f>
        <v>0.79999999999999993</v>
      </c>
      <c r="D184">
        <f>IF(OR(RIGHT(Problem!Q$14,3)="num",RIGHT(Problem!Q$14,3)="txt"),Problem!Q204,"Null")</f>
        <v>15.200000000000001</v>
      </c>
      <c r="E184">
        <f>IF(OR(RIGHT(Problem!R$14,3)="num",RIGHT(Problem!R$14,3)="txt"),Problem!R204,"Null")</f>
        <v>2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HDPE</v>
      </c>
      <c r="C185">
        <f>IF(OR(RIGHT(Problem!P$14,3)="num",RIGHT(Problem!P$14,3)="txt"),Problem!P205,"Null")</f>
        <v>0.89999999999999991</v>
      </c>
      <c r="D185">
        <f>IF(OR(RIGHT(Problem!Q$14,3)="num",RIGHT(Problem!Q$14,3)="txt"),Problem!Q205,"Null")</f>
        <v>14.9</v>
      </c>
      <c r="E185">
        <f>IF(OR(RIGHT(Problem!R$14,3)="num",RIGHT(Problem!R$14,3)="txt"),Problem!R205,"Null")</f>
        <v>3.3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Titanium</v>
      </c>
      <c r="C186">
        <f>IF(OR(RIGHT(Problem!P$14,3)="num",RIGHT(Problem!P$14,3)="txt"),Problem!P206,"Null")</f>
        <v>1.3</v>
      </c>
      <c r="D186">
        <f>IF(OR(RIGHT(Problem!Q$14,3)="num",RIGHT(Problem!Q$14,3)="txt"),Problem!Q206,"Null")</f>
        <v>8.6999999999999993</v>
      </c>
      <c r="E186">
        <f>IF(OR(RIGHT(Problem!R$14,3)="num",RIGHT(Problem!R$14,3)="txt"),Problem!R206,"Null")</f>
        <v>4.2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Titanium</v>
      </c>
      <c r="C187">
        <f>IF(OR(RIGHT(Problem!P$14,3)="num",RIGHT(Problem!P$14,3)="txt"),Problem!P207,"Null")</f>
        <v>1</v>
      </c>
      <c r="D187">
        <f>IF(OR(RIGHT(Problem!Q$14,3)="num",RIGHT(Problem!Q$14,3)="txt"),Problem!Q207,"Null")</f>
        <v>18.899999999999999</v>
      </c>
      <c r="E187">
        <f>IF(OR(RIGHT(Problem!R$14,3)="num",RIGHT(Problem!R$14,3)="txt"),Problem!R207,"Null")</f>
        <v>4.5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Aluminum</v>
      </c>
      <c r="C188">
        <f>IF(OR(RIGHT(Problem!P$14,3)="num",RIGHT(Problem!P$14,3)="txt"),Problem!P208,"Null")</f>
        <v>1.4</v>
      </c>
      <c r="D188">
        <f>IF(OR(RIGHT(Problem!Q$14,3)="num",RIGHT(Problem!Q$14,3)="txt"),Problem!Q208,"Null")</f>
        <v>12.8</v>
      </c>
      <c r="E188">
        <f>IF(OR(RIGHT(Problem!R$14,3)="num",RIGHT(Problem!R$14,3)="txt"),Problem!R208,"Null")</f>
        <v>4.2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Titanium</v>
      </c>
      <c r="C189">
        <f>IF(OR(RIGHT(Problem!P$14,3)="num",RIGHT(Problem!P$14,3)="txt"),Problem!P209,"Null")</f>
        <v>1.2</v>
      </c>
      <c r="D189">
        <f>IF(OR(RIGHT(Problem!Q$14,3)="num",RIGHT(Problem!Q$14,3)="txt"),Problem!Q209,"Null")</f>
        <v>19.700000000000003</v>
      </c>
      <c r="E189">
        <f>IF(OR(RIGHT(Problem!R$14,3)="num",RIGHT(Problem!R$14,3)="txt"),Problem!R209,"Null")</f>
        <v>3.1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Titanium</v>
      </c>
      <c r="C190">
        <f>IF(OR(RIGHT(Problem!P$14,3)="num",RIGHT(Problem!P$14,3)="txt"),Problem!P210,"Null")</f>
        <v>0.79999999999999993</v>
      </c>
      <c r="D190">
        <f>IF(OR(RIGHT(Problem!Q$14,3)="num",RIGHT(Problem!Q$14,3)="txt"),Problem!Q210,"Null")</f>
        <v>12.4</v>
      </c>
      <c r="E190">
        <f>IF(OR(RIGHT(Problem!R$14,3)="num",RIGHT(Problem!R$14,3)="txt"),Problem!R210,"Null")</f>
        <v>2.4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Titanium</v>
      </c>
      <c r="C191">
        <f>IF(OR(RIGHT(Problem!P$14,3)="num",RIGHT(Problem!P$14,3)="txt"),Problem!P211,"Null")</f>
        <v>1.3</v>
      </c>
      <c r="D191">
        <f>IF(OR(RIGHT(Problem!Q$14,3)="num",RIGHT(Problem!Q$14,3)="txt"),Problem!Q211,"Null")</f>
        <v>15.4</v>
      </c>
      <c r="E191">
        <f>IF(OR(RIGHT(Problem!R$14,3)="num",RIGHT(Problem!R$14,3)="txt"),Problem!R211,"Null")</f>
        <v>5.6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Titanium</v>
      </c>
      <c r="C192">
        <f>IF(OR(RIGHT(Problem!P$14,3)="num",RIGHT(Problem!P$14,3)="txt"),Problem!P212,"Null")</f>
        <v>1.3</v>
      </c>
      <c r="D192">
        <f>IF(OR(RIGHT(Problem!Q$14,3)="num",RIGHT(Problem!Q$14,3)="txt"),Problem!Q212,"Null")</f>
        <v>11.600000000000001</v>
      </c>
      <c r="E192">
        <f>IF(OR(RIGHT(Problem!R$14,3)="num",RIGHT(Problem!R$14,3)="txt"),Problem!R212,"Null")</f>
        <v>4.3000000000000007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Aluminum</v>
      </c>
      <c r="C193">
        <f>IF(OR(RIGHT(Problem!P$14,3)="num",RIGHT(Problem!P$14,3)="txt"),Problem!P213,"Null")</f>
        <v>1.1000000000000001</v>
      </c>
      <c r="D193">
        <f>IF(OR(RIGHT(Problem!Q$14,3)="num",RIGHT(Problem!Q$14,3)="txt"),Problem!Q213,"Null")</f>
        <v>15.700000000000001</v>
      </c>
      <c r="E193">
        <f>IF(OR(RIGHT(Problem!R$14,3)="num",RIGHT(Problem!R$14,3)="txt"),Problem!R213,"Null")</f>
        <v>5.2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HDPE</v>
      </c>
      <c r="C194">
        <f>IF(OR(RIGHT(Problem!P$14,3)="num",RIGHT(Problem!P$14,3)="txt"),Problem!P214,"Null")</f>
        <v>1.3</v>
      </c>
      <c r="D194">
        <f>IF(OR(RIGHT(Problem!Q$14,3)="num",RIGHT(Problem!Q$14,3)="txt"),Problem!Q214,"Null")</f>
        <v>14.100000000000001</v>
      </c>
      <c r="E194">
        <f>IF(OR(RIGHT(Problem!R$14,3)="num",RIGHT(Problem!R$14,3)="txt"),Problem!R214,"Null")</f>
        <v>2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HDPE</v>
      </c>
      <c r="C195">
        <f>IF(OR(RIGHT(Problem!P$14,3)="num",RIGHT(Problem!P$14,3)="txt"),Problem!P215,"Null")</f>
        <v>1.2</v>
      </c>
      <c r="D195">
        <f>IF(OR(RIGHT(Problem!Q$14,3)="num",RIGHT(Problem!Q$14,3)="txt"),Problem!Q215,"Null")</f>
        <v>14.100000000000001</v>
      </c>
      <c r="E195">
        <f>IF(OR(RIGHT(Problem!R$14,3)="num",RIGHT(Problem!R$14,3)="txt"),Problem!R215,"Null")</f>
        <v>5.0999999999999996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Aluminum</v>
      </c>
      <c r="C196">
        <f>IF(OR(RIGHT(Problem!P$14,3)="num",RIGHT(Problem!P$14,3)="txt"),Problem!P216,"Null")</f>
        <v>0.7</v>
      </c>
      <c r="D196">
        <f>IF(OR(RIGHT(Problem!Q$14,3)="num",RIGHT(Problem!Q$14,3)="txt"),Problem!Q216,"Null")</f>
        <v>16.200000000000003</v>
      </c>
      <c r="E196">
        <f>IF(OR(RIGHT(Problem!R$14,3)="num",RIGHT(Problem!R$14,3)="txt"),Problem!R216,"Null")</f>
        <v>5.5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Titanium</v>
      </c>
      <c r="C197">
        <f>IF(OR(RIGHT(Problem!P$14,3)="num",RIGHT(Problem!P$14,3)="txt"),Problem!P217,"Null")</f>
        <v>1.5</v>
      </c>
      <c r="D197">
        <f>IF(OR(RIGHT(Problem!Q$14,3)="num",RIGHT(Problem!Q$14,3)="txt"),Problem!Q217,"Null")</f>
        <v>11.100000000000001</v>
      </c>
      <c r="E197">
        <f>IF(OR(RIGHT(Problem!R$14,3)="num",RIGHT(Problem!R$14,3)="txt"),Problem!R217,"Null")</f>
        <v>2.8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Titanium</v>
      </c>
      <c r="C198">
        <f>IF(OR(RIGHT(Problem!P$14,3)="num",RIGHT(Problem!P$14,3)="txt"),Problem!P218,"Null")</f>
        <v>1.4</v>
      </c>
      <c r="D198">
        <f>IF(OR(RIGHT(Problem!Q$14,3)="num",RIGHT(Problem!Q$14,3)="txt"),Problem!Q218,"Null")</f>
        <v>15.5</v>
      </c>
      <c r="E198">
        <f>IF(OR(RIGHT(Problem!R$14,3)="num",RIGHT(Problem!R$14,3)="txt"),Problem!R218,"Null")</f>
        <v>3.3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Aluminum</v>
      </c>
      <c r="C199">
        <f>IF(OR(RIGHT(Problem!P$14,3)="num",RIGHT(Problem!P$14,3)="txt"),Problem!P219,"Null")</f>
        <v>0.79999999999999993</v>
      </c>
      <c r="D199">
        <f>IF(OR(RIGHT(Problem!Q$14,3)="num",RIGHT(Problem!Q$14,3)="txt"),Problem!Q219,"Null")</f>
        <v>16.200000000000003</v>
      </c>
      <c r="E199">
        <f>IF(OR(RIGHT(Problem!R$14,3)="num",RIGHT(Problem!R$14,3)="txt"),Problem!R219,"Null")</f>
        <v>4.0999999999999996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Aluminum</v>
      </c>
      <c r="C200">
        <f>IF(OR(RIGHT(Problem!P$14,3)="num",RIGHT(Problem!P$14,3)="txt"),Problem!P220,"Null")</f>
        <v>1.2</v>
      </c>
      <c r="D200">
        <f>IF(OR(RIGHT(Problem!Q$14,3)="num",RIGHT(Problem!Q$14,3)="txt"),Problem!Q220,"Null")</f>
        <v>12.7</v>
      </c>
      <c r="E200">
        <f>IF(OR(RIGHT(Problem!R$14,3)="num",RIGHT(Problem!R$14,3)="txt"),Problem!R220,"Null")</f>
        <v>3.8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Titanium</v>
      </c>
      <c r="C201">
        <f>IF(OR(RIGHT(Problem!P$14,3)="num",RIGHT(Problem!P$14,3)="txt"),Problem!P221,"Null")</f>
        <v>0.7</v>
      </c>
      <c r="D201">
        <f>IF(OR(RIGHT(Problem!Q$14,3)="num",RIGHT(Problem!Q$14,3)="txt"),Problem!Q221,"Null")</f>
        <v>13.4</v>
      </c>
      <c r="E201">
        <f>IF(OR(RIGHT(Problem!R$14,3)="num",RIGHT(Problem!R$14,3)="txt"),Problem!R221,"Null")</f>
        <v>4.8000000000000007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Titanium</v>
      </c>
      <c r="C202">
        <f>IF(OR(RIGHT(Problem!P$14,3)="num",RIGHT(Problem!P$14,3)="txt"),Problem!P222,"Null")</f>
        <v>1.1000000000000001</v>
      </c>
      <c r="D202">
        <f>IF(OR(RIGHT(Problem!Q$14,3)="num",RIGHT(Problem!Q$14,3)="txt"),Problem!Q222,"Null")</f>
        <v>14.600000000000001</v>
      </c>
      <c r="E202">
        <f>IF(OR(RIGHT(Problem!R$14,3)="num",RIGHT(Problem!R$14,3)="txt"),Problem!R222,"Null")</f>
        <v>4.0999999999999996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A2" sqref="A2:N20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303</v>
      </c>
      <c r="B1" s="58" t="s">
        <v>304</v>
      </c>
      <c r="C1" s="58" t="s">
        <v>264</v>
      </c>
      <c r="D1" s="58" t="s">
        <v>265</v>
      </c>
      <c r="E1" s="58" t="s">
        <v>266</v>
      </c>
      <c r="F1" s="58" t="s">
        <v>267</v>
      </c>
      <c r="G1" s="58" t="s">
        <v>268</v>
      </c>
      <c r="H1" s="58" t="s">
        <v>269</v>
      </c>
      <c r="I1" s="58" t="s">
        <v>270</v>
      </c>
      <c r="J1" s="58" t="s">
        <v>271</v>
      </c>
      <c r="K1" s="58" t="s">
        <v>272</v>
      </c>
      <c r="L1" s="58" t="s">
        <v>273</v>
      </c>
      <c r="M1" s="58" t="s">
        <v>305</v>
      </c>
      <c r="N1" s="58" t="s">
        <v>306</v>
      </c>
    </row>
    <row r="2" spans="1:14" ht="15" thickBot="1" x14ac:dyDescent="0.4">
      <c r="A2" s="54" t="s">
        <v>302</v>
      </c>
      <c r="B2" s="51" t="s">
        <v>233</v>
      </c>
      <c r="C2" s="51" t="s">
        <v>234</v>
      </c>
      <c r="D2" s="51" t="s">
        <v>235</v>
      </c>
      <c r="E2" s="51" t="s">
        <v>236</v>
      </c>
      <c r="F2" s="51" t="s">
        <v>237</v>
      </c>
      <c r="G2" s="51" t="s">
        <v>238</v>
      </c>
      <c r="H2" s="51" t="s">
        <v>239</v>
      </c>
      <c r="I2" s="51" t="s">
        <v>240</v>
      </c>
      <c r="J2" s="51" t="s">
        <v>241</v>
      </c>
      <c r="K2" s="51" t="s">
        <v>242</v>
      </c>
      <c r="L2" s="51" t="s">
        <v>252</v>
      </c>
      <c r="M2" s="51" t="s">
        <v>256</v>
      </c>
      <c r="N2" s="51" t="s">
        <v>303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>
        <f>IFERROR(INDEX(Tablebct[[material]:[Column11]],$A3,MATCH("g1_"&amp;"*",Problem!$O$14:$AB$14,0)),"")</f>
        <v>1</v>
      </c>
      <c r="M3" s="52">
        <f>IFERROR(INDEX(Tablebct[[material]:[Column11]],$A3,MATCH("g2_"&amp;"*",Problem!$O$14:$AB$14,0)),"")</f>
        <v>2.14</v>
      </c>
      <c r="N3" s="52" t="str">
        <f>IFERROR(INDEX(Tablebct[[material]:[Column11]],$A3,MATCH("g3_"&amp;"*",Problem!$O$14:$AB$14,0)),"")</f>
        <v/>
      </c>
    </row>
    <row r="4" spans="1:14" x14ac:dyDescent="0.35">
      <c r="A4" s="56">
        <v>2</v>
      </c>
      <c r="B4" s="53">
        <f>Problem!E24</f>
        <v>19452.7</v>
      </c>
      <c r="C4" s="53">
        <f>Problem!F24</f>
        <v>4.5</v>
      </c>
      <c r="D4" s="53">
        <f>Problem!G24</f>
        <v>87.54</v>
      </c>
      <c r="E4" s="53">
        <f>Problem!H24</f>
        <v>907.04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>
        <f>IFERROR(INDEX(Tablebct[[material]:[Column11]],$A4,MATCH("g1_"&amp;"*",Problem!$O$14:$AB$14,0)),"")</f>
        <v>1.2</v>
      </c>
      <c r="M4" s="53">
        <f>IFERROR(INDEX(Tablebct[[material]:[Column11]],$A4,MATCH("g2_"&amp;"*",Problem!$O$14:$AB$14,0)),"")</f>
        <v>4.7</v>
      </c>
      <c r="N4" s="53" t="str">
        <f>IFERROR(INDEX(Tablebct[[material]:[Column11]],$A4,MATCH("g3_"&amp;"*",Problem!$O$14:$AB$14,0)),"")</f>
        <v/>
      </c>
    </row>
    <row r="5" spans="1:14" x14ac:dyDescent="0.35">
      <c r="A5" s="56">
        <v>3</v>
      </c>
      <c r="B5" s="53">
        <f>Problem!E25</f>
        <v>6911.5</v>
      </c>
      <c r="C5" s="53">
        <f>Problem!F25</f>
        <v>4.5</v>
      </c>
      <c r="D5" s="53">
        <f>Problem!G25</f>
        <v>31.1</v>
      </c>
      <c r="E5" s="53">
        <f>Problem!H25</f>
        <v>383.98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>
        <f>IFERROR(INDEX(Tablebct[[material]:[Column11]],$A5,MATCH("g1_"&amp;"*",Problem!$O$14:$AB$14,0)),"")</f>
        <v>1</v>
      </c>
      <c r="M5" s="53">
        <f>IFERROR(INDEX(Tablebct[[material]:[Column11]],$A5,MATCH("g2_"&amp;"*",Problem!$O$14:$AB$14,0)),"")</f>
        <v>5.6</v>
      </c>
      <c r="N5" s="53" t="str">
        <f>IFERROR(INDEX(Tablebct[[material]:[Column11]],$A5,MATCH("g3_"&amp;"*",Problem!$O$14:$AB$14,0)),"")</f>
        <v/>
      </c>
    </row>
    <row r="6" spans="1:14" x14ac:dyDescent="0.35">
      <c r="A6" s="56">
        <v>4</v>
      </c>
      <c r="B6" s="53">
        <f>Problem!E26</f>
        <v>19006.599999999999</v>
      </c>
      <c r="C6" s="53">
        <f>Problem!F26</f>
        <v>0.95</v>
      </c>
      <c r="D6" s="53">
        <f>Problem!G26</f>
        <v>18.059999999999999</v>
      </c>
      <c r="E6" s="53">
        <f>Problem!H26</f>
        <v>147.29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>
        <f>IFERROR(INDEX(Tablebct[[material]:[Column11]],$A6,MATCH("g1_"&amp;"*",Problem!$O$14:$AB$14,0)),"")</f>
        <v>1.1000000000000001</v>
      </c>
      <c r="M6" s="53">
        <f>IFERROR(INDEX(Tablebct[[material]:[Column11]],$A6,MATCH("g2_"&amp;"*",Problem!$O$14:$AB$14,0)),"")</f>
        <v>3.7</v>
      </c>
      <c r="N6" s="53" t="str">
        <f>IFERROR(INDEX(Tablebct[[material]:[Column11]],$A6,MATCH("g3_"&amp;"*",Problem!$O$14:$AB$14,0)),"")</f>
        <v/>
      </c>
    </row>
    <row r="7" spans="1:14" x14ac:dyDescent="0.35">
      <c r="A7" s="56">
        <v>5</v>
      </c>
      <c r="B7" s="53">
        <f>Problem!E27</f>
        <v>8461.1</v>
      </c>
      <c r="C7" s="53">
        <f>Problem!F27</f>
        <v>2.7</v>
      </c>
      <c r="D7" s="53">
        <f>Problem!G27</f>
        <v>22.84</v>
      </c>
      <c r="E7" s="53">
        <f>Problem!H27</f>
        <v>211.53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>
        <f>IFERROR(INDEX(Tablebct[[material]:[Column11]],$A7,MATCH("g1_"&amp;"*",Problem!$O$14:$AB$14,0)),"")</f>
        <v>0.89999999999999991</v>
      </c>
      <c r="M7" s="53">
        <f>IFERROR(INDEX(Tablebct[[material]:[Column11]],$A7,MATCH("g2_"&amp;"*",Problem!$O$14:$AB$14,0)),"")</f>
        <v>4.2</v>
      </c>
      <c r="N7" s="53" t="str">
        <f>IFERROR(INDEX(Tablebct[[material]:[Column11]],$A7,MATCH("g3_"&amp;"*",Problem!$O$14:$AB$14,0)),"")</f>
        <v/>
      </c>
    </row>
    <row r="8" spans="1:14" x14ac:dyDescent="0.35">
      <c r="A8" s="56">
        <v>6</v>
      </c>
      <c r="B8" s="53">
        <f>Problem!E28</f>
        <v>12449.3</v>
      </c>
      <c r="C8" s="53">
        <f>Problem!F28</f>
        <v>2.7</v>
      </c>
      <c r="D8" s="53">
        <f>Problem!G28</f>
        <v>33.61</v>
      </c>
      <c r="E8" s="53">
        <f>Problem!H28</f>
        <v>244.54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>
        <f>IFERROR(INDEX(Tablebct[[material]:[Column11]],$A8,MATCH("g1_"&amp;"*",Problem!$O$14:$AB$14,0)),"")</f>
        <v>1.1000000000000001</v>
      </c>
      <c r="M8" s="53">
        <f>IFERROR(INDEX(Tablebct[[material]:[Column11]],$A8,MATCH("g2_"&amp;"*",Problem!$O$14:$AB$14,0)),"")</f>
        <v>3.3</v>
      </c>
      <c r="N8" s="53" t="str">
        <f>IFERROR(INDEX(Tablebct[[material]:[Column11]],$A8,MATCH("g3_"&amp;"*",Problem!$O$14:$AB$14,0)),"")</f>
        <v/>
      </c>
    </row>
    <row r="9" spans="1:14" x14ac:dyDescent="0.35">
      <c r="A9" s="56">
        <v>7</v>
      </c>
      <c r="B9" s="53">
        <f>Problem!E29</f>
        <v>13238.7</v>
      </c>
      <c r="C9" s="53">
        <f>Problem!F29</f>
        <v>4.5</v>
      </c>
      <c r="D9" s="53">
        <f>Problem!G29</f>
        <v>59.57</v>
      </c>
      <c r="E9" s="53">
        <f>Problem!H29</f>
        <v>525.35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>
        <f>IFERROR(INDEX(Tablebct[[material]:[Column11]],$A9,MATCH("g1_"&amp;"*",Problem!$O$14:$AB$14,0)),"")</f>
        <v>1.4</v>
      </c>
      <c r="M9" s="53">
        <f>IFERROR(INDEX(Tablebct[[material]:[Column11]],$A9,MATCH("g2_"&amp;"*",Problem!$O$14:$AB$14,0)),"")</f>
        <v>4</v>
      </c>
      <c r="N9" s="53" t="str">
        <f>IFERROR(INDEX(Tablebct[[material]:[Column11]],$A9,MATCH("g3_"&amp;"*",Problem!$O$14:$AB$14,0)),"")</f>
        <v/>
      </c>
    </row>
    <row r="10" spans="1:14" x14ac:dyDescent="0.35">
      <c r="A10" s="56">
        <v>8</v>
      </c>
      <c r="B10" s="53">
        <f>Problem!E30</f>
        <v>6484.2</v>
      </c>
      <c r="C10" s="53">
        <f>Problem!F30</f>
        <v>4.5</v>
      </c>
      <c r="D10" s="53">
        <f>Problem!G30</f>
        <v>29.18</v>
      </c>
      <c r="E10" s="53">
        <f>Problem!H30</f>
        <v>340.94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>
        <f>IFERROR(INDEX(Tablebct[[material]:[Column11]],$A10,MATCH("g1_"&amp;"*",Problem!$O$14:$AB$14,0)),"")</f>
        <v>0.79999999999999993</v>
      </c>
      <c r="M10" s="53">
        <f>IFERROR(INDEX(Tablebct[[material]:[Column11]],$A10,MATCH("g2_"&amp;"*",Problem!$O$14:$AB$14,0)),"")</f>
        <v>5.3000000000000007</v>
      </c>
      <c r="N10" s="53" t="str">
        <f>IFERROR(INDEX(Tablebct[[material]:[Column11]],$A10,MATCH("g3_"&amp;"*",Problem!$O$14:$AB$14,0)),"")</f>
        <v/>
      </c>
    </row>
    <row r="11" spans="1:14" x14ac:dyDescent="0.35">
      <c r="A11" s="56">
        <v>9</v>
      </c>
      <c r="B11" s="53">
        <f>Problem!E31</f>
        <v>32692.2</v>
      </c>
      <c r="C11" s="53">
        <f>Problem!F31</f>
        <v>0.95</v>
      </c>
      <c r="D11" s="53">
        <f>Problem!G31</f>
        <v>31.06</v>
      </c>
      <c r="E11" s="53">
        <f>Problem!H31</f>
        <v>267.02999999999997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>
        <f>IFERROR(INDEX(Tablebct[[material]:[Column11]],$A11,MATCH("g1_"&amp;"*",Problem!$O$14:$AB$14,0)),"")</f>
        <v>1.5</v>
      </c>
      <c r="M11" s="53">
        <f>IFERROR(INDEX(Tablebct[[material]:[Column11]],$A11,MATCH("g2_"&amp;"*",Problem!$O$14:$AB$14,0)),"")</f>
        <v>3.9000000000000004</v>
      </c>
      <c r="N11" s="53" t="str">
        <f>IFERROR(INDEX(Tablebct[[material]:[Column11]],$A11,MATCH("g3_"&amp;"*",Problem!$O$14:$AB$14,0)),"")</f>
        <v/>
      </c>
    </row>
    <row r="12" spans="1:14" x14ac:dyDescent="0.35">
      <c r="A12" s="56">
        <v>10</v>
      </c>
      <c r="B12" s="53">
        <f>Problem!E32</f>
        <v>21859.200000000001</v>
      </c>
      <c r="C12" s="53">
        <f>Problem!F32</f>
        <v>0.95</v>
      </c>
      <c r="D12" s="53">
        <f>Problem!G32</f>
        <v>20.77</v>
      </c>
      <c r="E12" s="53">
        <f>Problem!H32</f>
        <v>160.24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>
        <f>IFERROR(INDEX(Tablebct[[material]:[Column11]],$A12,MATCH("g1_"&amp;"*",Problem!$O$14:$AB$14,0)),"")</f>
        <v>1.4</v>
      </c>
      <c r="M12" s="53">
        <f>IFERROR(INDEX(Tablebct[[material]:[Column11]],$A12,MATCH("g2_"&amp;"*",Problem!$O$14:$AB$14,0)),"")</f>
        <v>3.5</v>
      </c>
      <c r="N12" s="53" t="str">
        <f>IFERROR(INDEX(Tablebct[[material]:[Column11]],$A12,MATCH("g3_"&amp;"*",Problem!$O$14:$AB$14,0)),"")</f>
        <v/>
      </c>
    </row>
    <row r="13" spans="1:14" x14ac:dyDescent="0.35">
      <c r="A13" s="56">
        <v>11</v>
      </c>
      <c r="B13" s="53">
        <f>Problem!E33</f>
        <v>3271.2</v>
      </c>
      <c r="C13" s="53">
        <f>Problem!F33</f>
        <v>0.95</v>
      </c>
      <c r="D13" s="53">
        <f>Problem!G33</f>
        <v>3.11</v>
      </c>
      <c r="E13" s="53">
        <f>Problem!H33</f>
        <v>38.369999999999997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>
        <f>IFERROR(INDEX(Tablebct[[material]:[Column11]],$A13,MATCH("g1_"&amp;"*",Problem!$O$14:$AB$14,0)),"")</f>
        <v>0.7</v>
      </c>
      <c r="M13" s="53">
        <f>IFERROR(INDEX(Tablebct[[material]:[Column11]],$A13,MATCH("g2_"&amp;"*",Problem!$O$14:$AB$14,0)),"")</f>
        <v>5.6</v>
      </c>
      <c r="N13" s="53" t="str">
        <f>IFERROR(INDEX(Tablebct[[material]:[Column11]],$A13,MATCH("g3_"&amp;"*",Problem!$O$14:$AB$14,0)),"")</f>
        <v/>
      </c>
    </row>
    <row r="14" spans="1:14" x14ac:dyDescent="0.35">
      <c r="A14" s="56">
        <v>12</v>
      </c>
      <c r="B14" s="53">
        <f>Problem!E34</f>
        <v>29248.2</v>
      </c>
      <c r="C14" s="53">
        <f>Problem!F34</f>
        <v>2.7</v>
      </c>
      <c r="D14" s="53">
        <f>Problem!G34</f>
        <v>78.97</v>
      </c>
      <c r="E14" s="53">
        <f>Problem!H34</f>
        <v>348.2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>
        <f>IFERROR(INDEX(Tablebct[[material]:[Column11]],$A14,MATCH("g1_"&amp;"*",Problem!$O$14:$AB$14,0)),"")</f>
        <v>1.4</v>
      </c>
      <c r="M14" s="53">
        <f>IFERROR(INDEX(Tablebct[[material]:[Column11]],$A14,MATCH("g2_"&amp;"*",Problem!$O$14:$AB$14,0)),"")</f>
        <v>2</v>
      </c>
      <c r="N14" s="53" t="str">
        <f>IFERROR(INDEX(Tablebct[[material]:[Column11]],$A14,MATCH("g3_"&amp;"*",Problem!$O$14:$AB$14,0)),"")</f>
        <v/>
      </c>
    </row>
    <row r="15" spans="1:14" x14ac:dyDescent="0.35">
      <c r="A15" s="56">
        <v>13</v>
      </c>
      <c r="B15" s="53">
        <f>Problem!E35</f>
        <v>6635</v>
      </c>
      <c r="C15" s="53">
        <f>Problem!F35</f>
        <v>2.7</v>
      </c>
      <c r="D15" s="53">
        <f>Problem!G35</f>
        <v>17.91</v>
      </c>
      <c r="E15" s="53">
        <f>Problem!H35</f>
        <v>233.02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>
        <f>IFERROR(INDEX(Tablebct[[material]:[Column11]],$A15,MATCH("g1_"&amp;"*",Problem!$O$14:$AB$14,0)),"")</f>
        <v>0.79999999999999993</v>
      </c>
      <c r="M15" s="53">
        <f>IFERROR(INDEX(Tablebct[[material]:[Column11]],$A15,MATCH("g2_"&amp;"*",Problem!$O$14:$AB$14,0)),"")</f>
        <v>5.9</v>
      </c>
      <c r="N15" s="53" t="str">
        <f>IFERROR(INDEX(Tablebct[[material]:[Column11]],$A15,MATCH("g3_"&amp;"*",Problem!$O$14:$AB$14,0)),"")</f>
        <v/>
      </c>
    </row>
    <row r="16" spans="1:14" x14ac:dyDescent="0.35">
      <c r="A16" s="56">
        <v>14</v>
      </c>
      <c r="B16" s="53">
        <f>Problem!E36</f>
        <v>17296</v>
      </c>
      <c r="C16" s="53">
        <f>Problem!F36</f>
        <v>2.7</v>
      </c>
      <c r="D16" s="53">
        <f>Problem!G36</f>
        <v>46.7</v>
      </c>
      <c r="E16" s="53">
        <f>Problem!H36</f>
        <v>483.88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>
        <f>IFERROR(INDEX(Tablebct[[material]:[Column11]],$A16,MATCH("g1_"&amp;"*",Problem!$O$14:$AB$14,0)),"")</f>
        <v>1.1000000000000001</v>
      </c>
      <c r="M16" s="53">
        <f>IFERROR(INDEX(Tablebct[[material]:[Column11]],$A16,MATCH("g2_"&amp;"*",Problem!$O$14:$AB$14,0)),"")</f>
        <v>4.7</v>
      </c>
      <c r="N16" s="53" t="str">
        <f>IFERROR(INDEX(Tablebct[[material]:[Column11]],$A16,MATCH("g3_"&amp;"*",Problem!$O$14:$AB$14,0)),"")</f>
        <v/>
      </c>
    </row>
    <row r="17" spans="1:14" x14ac:dyDescent="0.35">
      <c r="A17" s="56">
        <v>15</v>
      </c>
      <c r="B17" s="53">
        <f>Problem!E37</f>
        <v>5830.8</v>
      </c>
      <c r="C17" s="53">
        <f>Problem!F37</f>
        <v>4.5</v>
      </c>
      <c r="D17" s="53">
        <f>Problem!G37</f>
        <v>26.24</v>
      </c>
      <c r="E17" s="53">
        <f>Problem!H37</f>
        <v>277.66000000000003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>
        <f>IFERROR(INDEX(Tablebct[[material]:[Column11]],$A17,MATCH("g1_"&amp;"*",Problem!$O$14:$AB$14,0)),"")</f>
        <v>0.79999999999999993</v>
      </c>
      <c r="M17" s="53">
        <f>IFERROR(INDEX(Tablebct[[material]:[Column11]],$A17,MATCH("g2_"&amp;"*",Problem!$O$14:$AB$14,0)),"")</f>
        <v>4.8000000000000007</v>
      </c>
      <c r="N17" s="53" t="str">
        <f>IFERROR(INDEX(Tablebct[[material]:[Column11]],$A17,MATCH("g3_"&amp;"*",Problem!$O$14:$AB$14,0)),"")</f>
        <v/>
      </c>
    </row>
    <row r="18" spans="1:14" x14ac:dyDescent="0.35">
      <c r="A18" s="56">
        <v>16</v>
      </c>
      <c r="B18" s="53">
        <f>Problem!E38</f>
        <v>14765.5</v>
      </c>
      <c r="C18" s="53">
        <f>Problem!F38</f>
        <v>4.5</v>
      </c>
      <c r="D18" s="53">
        <f>Problem!G38</f>
        <v>66.44</v>
      </c>
      <c r="E18" s="53">
        <f>Problem!H38</f>
        <v>703.13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>
        <f>IFERROR(INDEX(Tablebct[[material]:[Column11]],$A18,MATCH("g1_"&amp;"*",Problem!$O$14:$AB$14,0)),"")</f>
        <v>1</v>
      </c>
      <c r="M18" s="53">
        <f>IFERROR(INDEX(Tablebct[[material]:[Column11]],$A18,MATCH("g2_"&amp;"*",Problem!$O$14:$AB$14,0)),"")</f>
        <v>4.8000000000000007</v>
      </c>
      <c r="N18" s="53" t="str">
        <f>IFERROR(INDEX(Tablebct[[material]:[Column11]],$A18,MATCH("g3_"&amp;"*",Problem!$O$14:$AB$14,0)),"")</f>
        <v/>
      </c>
    </row>
    <row r="19" spans="1:14" x14ac:dyDescent="0.35">
      <c r="A19" s="56">
        <v>17</v>
      </c>
      <c r="B19" s="53">
        <f>Problem!E39</f>
        <v>10751.3</v>
      </c>
      <c r="C19" s="53">
        <f>Problem!F39</f>
        <v>4.5</v>
      </c>
      <c r="D19" s="53">
        <f>Problem!G39</f>
        <v>48.38</v>
      </c>
      <c r="E19" s="53">
        <f>Problem!H39</f>
        <v>586.64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>
        <f>IFERROR(INDEX(Tablebct[[material]:[Column11]],$A19,MATCH("g1_"&amp;"*",Problem!$O$14:$AB$14,0)),"")</f>
        <v>0.89999999999999991</v>
      </c>
      <c r="M19" s="53">
        <f>IFERROR(INDEX(Tablebct[[material]:[Column11]],$A19,MATCH("g2_"&amp;"*",Problem!$O$14:$AB$14,0)),"")</f>
        <v>5.5</v>
      </c>
      <c r="N19" s="53" t="str">
        <f>IFERROR(INDEX(Tablebct[[material]:[Column11]],$A19,MATCH("g3_"&amp;"*",Problem!$O$14:$AB$14,0)),"")</f>
        <v/>
      </c>
    </row>
    <row r="20" spans="1:14" x14ac:dyDescent="0.35">
      <c r="A20" s="56">
        <v>18</v>
      </c>
      <c r="B20" s="53">
        <f>Problem!E40</f>
        <v>33399.1</v>
      </c>
      <c r="C20" s="53">
        <f>Problem!F40</f>
        <v>2.7</v>
      </c>
      <c r="D20" s="53">
        <f>Problem!G40</f>
        <v>90.18</v>
      </c>
      <c r="E20" s="53">
        <f>Problem!H40</f>
        <v>834.99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>
        <f>IFERROR(INDEX(Tablebct[[material]:[Column11]],$A20,MATCH("g1_"&amp;"*",Problem!$O$14:$AB$14,0)),"")</f>
        <v>1.5</v>
      </c>
      <c r="M20" s="53">
        <f>IFERROR(INDEX(Tablebct[[material]:[Column11]],$A20,MATCH("g2_"&amp;"*",Problem!$O$14:$AB$14,0)),"")</f>
        <v>4.2</v>
      </c>
      <c r="N20" s="53" t="str">
        <f>IFERROR(INDEX(Tablebct[[material]:[Column11]],$A20,MATCH("g3_"&amp;"*",Problem!$O$14:$AB$14,0)),"")</f>
        <v/>
      </c>
    </row>
    <row r="21" spans="1:14" x14ac:dyDescent="0.35">
      <c r="A21" s="56">
        <v>19</v>
      </c>
      <c r="B21" s="53">
        <f>Problem!E41</f>
        <v>11514.7</v>
      </c>
      <c r="C21" s="53">
        <f>Problem!F41</f>
        <v>4.5</v>
      </c>
      <c r="D21" s="53">
        <f>Problem!G41</f>
        <v>51.82</v>
      </c>
      <c r="E21" s="53">
        <f>Problem!H41</f>
        <v>548.33000000000004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>
        <f>IFERROR(INDEX(Tablebct[[material]:[Column11]],$A21,MATCH("g1_"&amp;"*",Problem!$O$14:$AB$14,0)),"")</f>
        <v>0.89999999999999991</v>
      </c>
      <c r="M21" s="53">
        <f>IFERROR(INDEX(Tablebct[[material]:[Column11]],$A21,MATCH("g2_"&amp;"*",Problem!$O$14:$AB$14,0)),"")</f>
        <v>4.8000000000000007</v>
      </c>
      <c r="N21" s="53" t="str">
        <f>IFERROR(INDEX(Tablebct[[material]:[Column11]],$A21,MATCH("g3_"&amp;"*",Problem!$O$14:$AB$14,0)),"")</f>
        <v/>
      </c>
    </row>
    <row r="22" spans="1:14" x14ac:dyDescent="0.35">
      <c r="A22" s="56">
        <v>20</v>
      </c>
      <c r="B22" s="53">
        <f>Problem!E42</f>
        <v>21912.6</v>
      </c>
      <c r="C22" s="53">
        <f>Problem!F42</f>
        <v>2.7</v>
      </c>
      <c r="D22" s="53">
        <f>Problem!G42</f>
        <v>59.16</v>
      </c>
      <c r="E22" s="53">
        <f>Problem!H42</f>
        <v>600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>
        <f>IFERROR(INDEX(Tablebct[[material]:[Column11]],$A22,MATCH("g1_"&amp;"*",Problem!$O$14:$AB$14,0)),"")</f>
        <v>1.5</v>
      </c>
      <c r="M22" s="53">
        <f>IFERROR(INDEX(Tablebct[[material]:[Column11]],$A22,MATCH("g2_"&amp;"*",Problem!$O$14:$AB$14,0)),"")</f>
        <v>4.5999999999999996</v>
      </c>
      <c r="N22" s="53" t="str">
        <f>IFERROR(INDEX(Tablebct[[material]:[Column11]],$A22,MATCH("g3_"&amp;"*",Problem!$O$14:$AB$14,0)),"")</f>
        <v/>
      </c>
    </row>
    <row r="23" spans="1:14" x14ac:dyDescent="0.35">
      <c r="A23" s="56">
        <v>21</v>
      </c>
      <c r="B23" s="53">
        <f>Problem!E43</f>
        <v>11387.5</v>
      </c>
      <c r="C23" s="53">
        <f>Problem!F43</f>
        <v>4.5</v>
      </c>
      <c r="D23" s="53">
        <f>Problem!G43</f>
        <v>51.24</v>
      </c>
      <c r="E23" s="53">
        <f>Problem!H43</f>
        <v>305.02999999999997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>
        <f>IFERROR(INDEX(Tablebct[[material]:[Column11]],$A23,MATCH("g1_"&amp;"*",Problem!$O$14:$AB$14,0)),"")</f>
        <v>0.89999999999999991</v>
      </c>
      <c r="M23" s="53">
        <f>IFERROR(INDEX(Tablebct[[material]:[Column11]],$A23,MATCH("g2_"&amp;"*",Problem!$O$14:$AB$14,0)),"")</f>
        <v>2.7</v>
      </c>
      <c r="N23" s="53" t="str">
        <f>IFERROR(INDEX(Tablebct[[material]:[Column11]],$A23,MATCH("g3_"&amp;"*",Problem!$O$14:$AB$14,0)),"")</f>
        <v/>
      </c>
    </row>
    <row r="24" spans="1:14" x14ac:dyDescent="0.35">
      <c r="A24" s="56">
        <v>22</v>
      </c>
      <c r="B24" s="53">
        <f>Problem!E44</f>
        <v>6311.5</v>
      </c>
      <c r="C24" s="53">
        <f>Problem!F44</f>
        <v>0.95</v>
      </c>
      <c r="D24" s="53">
        <f>Problem!G44</f>
        <v>6</v>
      </c>
      <c r="E24" s="53">
        <f>Problem!H44</f>
        <v>64.77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>
        <f>IFERROR(INDEX(Tablebct[[material]:[Column11]],$A24,MATCH("g1_"&amp;"*",Problem!$O$14:$AB$14,0)),"")</f>
        <v>0.7</v>
      </c>
      <c r="M24" s="53">
        <f>IFERROR(INDEX(Tablebct[[material]:[Column11]],$A24,MATCH("g2_"&amp;"*",Problem!$O$14:$AB$14,0)),"")</f>
        <v>4.9000000000000004</v>
      </c>
      <c r="N24" s="53" t="str">
        <f>IFERROR(INDEX(Tablebct[[material]:[Column11]],$A24,MATCH("g3_"&amp;"*",Problem!$O$14:$AB$14,0)),"")</f>
        <v/>
      </c>
    </row>
    <row r="25" spans="1:14" x14ac:dyDescent="0.35">
      <c r="A25" s="56">
        <v>23</v>
      </c>
      <c r="B25" s="53">
        <f>Problem!E45</f>
        <v>7466</v>
      </c>
      <c r="C25" s="53">
        <f>Problem!F45</f>
        <v>4.5</v>
      </c>
      <c r="D25" s="53">
        <f>Problem!G45</f>
        <v>33.6</v>
      </c>
      <c r="E25" s="53">
        <f>Problem!H45</f>
        <v>429.6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>
        <f>IFERROR(INDEX(Tablebct[[material]:[Column11]],$A25,MATCH("g1_"&amp;"*",Problem!$O$14:$AB$14,0)),"")</f>
        <v>0.7</v>
      </c>
      <c r="M25" s="53">
        <f>IFERROR(INDEX(Tablebct[[material]:[Column11]],$A25,MATCH("g2_"&amp;"*",Problem!$O$14:$AB$14,0)),"")</f>
        <v>5.8000000000000007</v>
      </c>
      <c r="N25" s="53" t="str">
        <f>IFERROR(INDEX(Tablebct[[material]:[Column11]],$A25,MATCH("g3_"&amp;"*",Problem!$O$14:$AB$14,0)),"")</f>
        <v/>
      </c>
    </row>
    <row r="26" spans="1:14" x14ac:dyDescent="0.35">
      <c r="A26" s="56">
        <v>24</v>
      </c>
      <c r="B26" s="53">
        <f>Problem!E46</f>
        <v>9189.2000000000007</v>
      </c>
      <c r="C26" s="53">
        <f>Problem!F46</f>
        <v>4.5</v>
      </c>
      <c r="D26" s="53">
        <f>Problem!G46</f>
        <v>41.35</v>
      </c>
      <c r="E26" s="53">
        <f>Problem!H46</f>
        <v>428.47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>
        <f>IFERROR(INDEX(Tablebct[[material]:[Column11]],$A26,MATCH("g1_"&amp;"*",Problem!$O$14:$AB$14,0)),"")</f>
        <v>1</v>
      </c>
      <c r="M26" s="53">
        <f>IFERROR(INDEX(Tablebct[[material]:[Column11]],$A26,MATCH("g2_"&amp;"*",Problem!$O$14:$AB$14,0)),"")</f>
        <v>4.7</v>
      </c>
      <c r="N26" s="53" t="str">
        <f>IFERROR(INDEX(Tablebct[[material]:[Column11]],$A26,MATCH("g3_"&amp;"*",Problem!$O$14:$AB$14,0)),"")</f>
        <v/>
      </c>
    </row>
    <row r="27" spans="1:14" x14ac:dyDescent="0.35">
      <c r="A27" s="56">
        <v>25</v>
      </c>
      <c r="B27" s="53">
        <f>Problem!E47</f>
        <v>20583.7</v>
      </c>
      <c r="C27" s="53">
        <f>Problem!F47</f>
        <v>4.5</v>
      </c>
      <c r="D27" s="53">
        <f>Problem!G47</f>
        <v>92.63</v>
      </c>
      <c r="E27" s="53">
        <f>Problem!H47</f>
        <v>1204.82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>
        <f>IFERROR(INDEX(Tablebct[[material]:[Column11]],$A27,MATCH("g1_"&amp;"*",Problem!$O$14:$AB$14,0)),"")</f>
        <v>1.2</v>
      </c>
      <c r="M27" s="53">
        <f>IFERROR(INDEX(Tablebct[[material]:[Column11]],$A27,MATCH("g2_"&amp;"*",Problem!$O$14:$AB$14,0)),"")</f>
        <v>5.9</v>
      </c>
      <c r="N27" s="53" t="str">
        <f>IFERROR(INDEX(Tablebct[[material]:[Column11]],$A27,MATCH("g3_"&amp;"*",Problem!$O$14:$AB$14,0)),"")</f>
        <v/>
      </c>
    </row>
    <row r="28" spans="1:14" x14ac:dyDescent="0.35">
      <c r="A28" s="56">
        <v>26</v>
      </c>
      <c r="B28" s="53">
        <f>Problem!E48</f>
        <v>4473.6000000000004</v>
      </c>
      <c r="C28" s="53">
        <f>Problem!F48</f>
        <v>0.95</v>
      </c>
      <c r="D28" s="53">
        <f>Problem!G48</f>
        <v>4.25</v>
      </c>
      <c r="E28" s="53">
        <f>Problem!H48</f>
        <v>34.67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>
        <f>IFERROR(INDEX(Tablebct[[material]:[Column11]],$A28,MATCH("g1_"&amp;"*",Problem!$O$14:$AB$14,0)),"")</f>
        <v>0.79999999999999993</v>
      </c>
      <c r="M28" s="53">
        <f>IFERROR(INDEX(Tablebct[[material]:[Column11]],$A28,MATCH("g2_"&amp;"*",Problem!$O$14:$AB$14,0)),"")</f>
        <v>3.7</v>
      </c>
      <c r="N28" s="53" t="str">
        <f>IFERROR(INDEX(Tablebct[[material]:[Column11]],$A28,MATCH("g3_"&amp;"*",Problem!$O$14:$AB$14,0)),"")</f>
        <v/>
      </c>
    </row>
    <row r="29" spans="1:14" x14ac:dyDescent="0.35">
      <c r="A29" s="56">
        <v>27</v>
      </c>
      <c r="B29" s="53">
        <f>Problem!E49</f>
        <v>8639.4</v>
      </c>
      <c r="C29" s="53">
        <f>Problem!F49</f>
        <v>2.7</v>
      </c>
      <c r="D29" s="53">
        <f>Problem!G49</f>
        <v>23.33</v>
      </c>
      <c r="E29" s="53">
        <f>Problem!H49</f>
        <v>195.42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>
        <f>IFERROR(INDEX(Tablebct[[material]:[Column11]],$A29,MATCH("g1_"&amp;"*",Problem!$O$14:$AB$14,0)),"")</f>
        <v>1</v>
      </c>
      <c r="M29" s="53">
        <f>IFERROR(INDEX(Tablebct[[material]:[Column11]],$A29,MATCH("g2_"&amp;"*",Problem!$O$14:$AB$14,0)),"")</f>
        <v>3.8</v>
      </c>
      <c r="N29" s="53" t="str">
        <f>IFERROR(INDEX(Tablebct[[material]:[Column11]],$A29,MATCH("g3_"&amp;"*",Problem!$O$14:$AB$14,0)),"")</f>
        <v/>
      </c>
    </row>
    <row r="30" spans="1:14" x14ac:dyDescent="0.35">
      <c r="A30" s="56">
        <v>28</v>
      </c>
      <c r="B30" s="53">
        <f>Problem!E50</f>
        <v>5080</v>
      </c>
      <c r="C30" s="53">
        <f>Problem!F50</f>
        <v>2.7</v>
      </c>
      <c r="D30" s="53">
        <f>Problem!G50</f>
        <v>13.72</v>
      </c>
      <c r="E30" s="53">
        <f>Problem!H50</f>
        <v>136.07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>
        <f>IFERROR(INDEX(Tablebct[[material]:[Column11]],$A30,MATCH("g1_"&amp;"*",Problem!$O$14:$AB$14,0)),"")</f>
        <v>0.7</v>
      </c>
      <c r="M30" s="53">
        <f>IFERROR(INDEX(Tablebct[[material]:[Column11]],$A30,MATCH("g2_"&amp;"*",Problem!$O$14:$AB$14,0)),"")</f>
        <v>4.5</v>
      </c>
      <c r="N30" s="53" t="str">
        <f>IFERROR(INDEX(Tablebct[[material]:[Column11]],$A30,MATCH("g3_"&amp;"*",Problem!$O$14:$AB$14,0)),"")</f>
        <v/>
      </c>
    </row>
    <row r="31" spans="1:14" x14ac:dyDescent="0.35">
      <c r="A31" s="56">
        <v>29</v>
      </c>
      <c r="B31" s="53">
        <f>Problem!E51</f>
        <v>21502.6</v>
      </c>
      <c r="C31" s="53">
        <f>Problem!F51</f>
        <v>2.7</v>
      </c>
      <c r="D31" s="53">
        <f>Problem!G51</f>
        <v>58.06</v>
      </c>
      <c r="E31" s="53">
        <f>Problem!H51</f>
        <v>435.18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>
        <f>IFERROR(INDEX(Tablebct[[material]:[Column11]],$A31,MATCH("g1_"&amp;"*",Problem!$O$14:$AB$14,0)),"")</f>
        <v>1.3</v>
      </c>
      <c r="M31" s="53">
        <f>IFERROR(INDEX(Tablebct[[material]:[Column11]],$A31,MATCH("g2_"&amp;"*",Problem!$O$14:$AB$14,0)),"")</f>
        <v>3.4000000000000004</v>
      </c>
      <c r="N31" s="53" t="str">
        <f>IFERROR(INDEX(Tablebct[[material]:[Column11]],$A31,MATCH("g3_"&amp;"*",Problem!$O$14:$AB$14,0)),"")</f>
        <v/>
      </c>
    </row>
    <row r="32" spans="1:14" x14ac:dyDescent="0.35">
      <c r="A32" s="56">
        <v>30</v>
      </c>
      <c r="B32" s="53">
        <f>Problem!E52</f>
        <v>13538.7</v>
      </c>
      <c r="C32" s="53">
        <f>Problem!F52</f>
        <v>4.5</v>
      </c>
      <c r="D32" s="53">
        <f>Problem!G52</f>
        <v>60.92</v>
      </c>
      <c r="E32" s="53">
        <f>Problem!H52</f>
        <v>711.87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>
        <f>IFERROR(INDEX(Tablebct[[material]:[Column11]],$A32,MATCH("g1_"&amp;"*",Problem!$O$14:$AB$14,0)),"")</f>
        <v>1.3</v>
      </c>
      <c r="M32" s="53">
        <f>IFERROR(INDEX(Tablebct[[material]:[Column11]],$A32,MATCH("g2_"&amp;"*",Problem!$O$14:$AB$14,0)),"")</f>
        <v>5.3000000000000007</v>
      </c>
      <c r="N32" s="53" t="str">
        <f>IFERROR(INDEX(Tablebct[[material]:[Column11]],$A32,MATCH("g3_"&amp;"*",Problem!$O$14:$AB$14,0)),"")</f>
        <v/>
      </c>
    </row>
    <row r="33" spans="1:14" x14ac:dyDescent="0.35">
      <c r="A33" s="56">
        <v>31</v>
      </c>
      <c r="B33" s="53">
        <f>Problem!E53</f>
        <v>24630.1</v>
      </c>
      <c r="C33" s="53">
        <f>Problem!F53</f>
        <v>0.95</v>
      </c>
      <c r="D33" s="53">
        <f>Problem!G53</f>
        <v>23.4</v>
      </c>
      <c r="E33" s="53">
        <f>Problem!H53</f>
        <v>294.02999999999997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>
        <f>IFERROR(INDEX(Tablebct[[material]:[Column11]],$A33,MATCH("g1_"&amp;"*",Problem!$O$14:$AB$14,0)),"")</f>
        <v>1.4</v>
      </c>
      <c r="M33" s="53">
        <f>IFERROR(INDEX(Tablebct[[material]:[Column11]],$A33,MATCH("g2_"&amp;"*",Problem!$O$14:$AB$14,0)),"")</f>
        <v>5.7</v>
      </c>
      <c r="N33" s="53" t="str">
        <f>IFERROR(INDEX(Tablebct[[material]:[Column11]],$A33,MATCH("g3_"&amp;"*",Problem!$O$14:$AB$14,0)),"")</f>
        <v/>
      </c>
    </row>
    <row r="34" spans="1:14" x14ac:dyDescent="0.35">
      <c r="A34" s="56">
        <v>32</v>
      </c>
      <c r="B34" s="53">
        <f>Problem!E54</f>
        <v>14998.7</v>
      </c>
      <c r="C34" s="53">
        <f>Problem!F54</f>
        <v>2.7</v>
      </c>
      <c r="D34" s="53">
        <f>Problem!G54</f>
        <v>40.5</v>
      </c>
      <c r="E34" s="53">
        <f>Problem!H54</f>
        <v>348.19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>
        <f>IFERROR(INDEX(Tablebct[[material]:[Column11]],$A34,MATCH("g1_"&amp;"*",Problem!$O$14:$AB$14,0)),"")</f>
        <v>1.3</v>
      </c>
      <c r="M34" s="53">
        <f>IFERROR(INDEX(Tablebct[[material]:[Column11]],$A34,MATCH("g2_"&amp;"*",Problem!$O$14:$AB$14,0)),"")</f>
        <v>3.9000000000000004</v>
      </c>
      <c r="N34" s="53" t="str">
        <f>IFERROR(INDEX(Tablebct[[material]:[Column11]],$A34,MATCH("g3_"&amp;"*",Problem!$O$14:$AB$14,0)),"")</f>
        <v/>
      </c>
    </row>
    <row r="35" spans="1:14" x14ac:dyDescent="0.35">
      <c r="A35" s="56">
        <v>33</v>
      </c>
      <c r="B35" s="53">
        <f>Problem!E55</f>
        <v>23706.5</v>
      </c>
      <c r="C35" s="53">
        <f>Problem!F55</f>
        <v>4.5</v>
      </c>
      <c r="D35" s="53">
        <f>Problem!G55</f>
        <v>106.68</v>
      </c>
      <c r="E35" s="53">
        <f>Problem!H55</f>
        <v>940.75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>
        <f>IFERROR(INDEX(Tablebct[[material]:[Column11]],$A35,MATCH("g1_"&amp;"*",Problem!$O$14:$AB$14,0)),"")</f>
        <v>1.4</v>
      </c>
      <c r="M35" s="53">
        <f>IFERROR(INDEX(Tablebct[[material]:[Column11]],$A35,MATCH("g2_"&amp;"*",Problem!$O$14:$AB$14,0)),"")</f>
        <v>4</v>
      </c>
      <c r="N35" s="53" t="str">
        <f>IFERROR(INDEX(Tablebct[[material]:[Column11]],$A35,MATCH("g3_"&amp;"*",Problem!$O$14:$AB$14,0)),"")</f>
        <v/>
      </c>
    </row>
    <row r="36" spans="1:14" x14ac:dyDescent="0.35">
      <c r="A36" s="56">
        <v>34</v>
      </c>
      <c r="B36" s="53">
        <f>Problem!E56</f>
        <v>12341.7</v>
      </c>
      <c r="C36" s="53">
        <f>Problem!F56</f>
        <v>2.7</v>
      </c>
      <c r="D36" s="53">
        <f>Problem!G56</f>
        <v>33.32</v>
      </c>
      <c r="E36" s="53">
        <f>Problem!H56</f>
        <v>301.2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>
        <f>IFERROR(INDEX(Tablebct[[material]:[Column11]],$A36,MATCH("g1_"&amp;"*",Problem!$O$14:$AB$14,0)),"")</f>
        <v>0.89999999999999991</v>
      </c>
      <c r="M36" s="53">
        <f>IFERROR(INDEX(Tablebct[[material]:[Column11]],$A36,MATCH("g2_"&amp;"*",Problem!$O$14:$AB$14,0)),"")</f>
        <v>4.0999999999999996</v>
      </c>
      <c r="N36" s="53" t="str">
        <f>IFERROR(INDEX(Tablebct[[material]:[Column11]],$A36,MATCH("g3_"&amp;"*",Problem!$O$14:$AB$14,0)),"")</f>
        <v/>
      </c>
    </row>
    <row r="37" spans="1:14" x14ac:dyDescent="0.35">
      <c r="A37" s="56">
        <v>35</v>
      </c>
      <c r="B37" s="53">
        <f>Problem!E57</f>
        <v>24476.1</v>
      </c>
      <c r="C37" s="53">
        <f>Problem!F57</f>
        <v>0.95</v>
      </c>
      <c r="D37" s="53">
        <f>Problem!G57</f>
        <v>23.25</v>
      </c>
      <c r="E37" s="53">
        <f>Problem!H57</f>
        <v>148.66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>
        <f>IFERROR(INDEX(Tablebct[[material]:[Column11]],$A37,MATCH("g1_"&amp;"*",Problem!$O$14:$AB$14,0)),"")</f>
        <v>1.4</v>
      </c>
      <c r="M37" s="53">
        <f>IFERROR(INDEX(Tablebct[[material]:[Column11]],$A37,MATCH("g2_"&amp;"*",Problem!$O$14:$AB$14,0)),"")</f>
        <v>2.9</v>
      </c>
      <c r="N37" s="53" t="str">
        <f>IFERROR(INDEX(Tablebct[[material]:[Column11]],$A37,MATCH("g3_"&amp;"*",Problem!$O$14:$AB$14,0)),"")</f>
        <v/>
      </c>
    </row>
    <row r="38" spans="1:14" x14ac:dyDescent="0.35">
      <c r="A38" s="56">
        <v>36</v>
      </c>
      <c r="B38" s="53">
        <f>Problem!E58</f>
        <v>5277.9</v>
      </c>
      <c r="C38" s="53">
        <f>Problem!F58</f>
        <v>4.5</v>
      </c>
      <c r="D38" s="53">
        <f>Problem!G58</f>
        <v>23.75</v>
      </c>
      <c r="E38" s="53">
        <f>Problem!H58</f>
        <v>198.97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>
        <f>IFERROR(INDEX(Tablebct[[material]:[Column11]],$A38,MATCH("g1_"&amp;"*",Problem!$O$14:$AB$14,0)),"")</f>
        <v>0.79999999999999993</v>
      </c>
      <c r="M38" s="53">
        <f>IFERROR(INDEX(Tablebct[[material]:[Column11]],$A38,MATCH("g2_"&amp;"*",Problem!$O$14:$AB$14,0)),"")</f>
        <v>3.8</v>
      </c>
      <c r="N38" s="53" t="str">
        <f>IFERROR(INDEX(Tablebct[[material]:[Column11]],$A38,MATCH("g3_"&amp;"*",Problem!$O$14:$AB$14,0)),"")</f>
        <v/>
      </c>
    </row>
    <row r="39" spans="1:14" x14ac:dyDescent="0.35">
      <c r="A39" s="56">
        <v>37</v>
      </c>
      <c r="B39" s="53">
        <f>Problem!E59</f>
        <v>9274</v>
      </c>
      <c r="C39" s="53">
        <f>Problem!F59</f>
        <v>4.5</v>
      </c>
      <c r="D39" s="53">
        <f>Problem!G59</f>
        <v>41.73</v>
      </c>
      <c r="E39" s="53">
        <f>Problem!H59</f>
        <v>340.42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>
        <f>IFERROR(INDEX(Tablebct[[material]:[Column11]],$A39,MATCH("g1_"&amp;"*",Problem!$O$14:$AB$14,0)),"")</f>
        <v>1.2</v>
      </c>
      <c r="M39" s="53">
        <f>IFERROR(INDEX(Tablebct[[material]:[Column11]],$A39,MATCH("g2_"&amp;"*",Problem!$O$14:$AB$14,0)),"")</f>
        <v>3.7</v>
      </c>
      <c r="N39" s="53" t="str">
        <f>IFERROR(INDEX(Tablebct[[material]:[Column11]],$A39,MATCH("g3_"&amp;"*",Problem!$O$14:$AB$14,0)),"")</f>
        <v/>
      </c>
    </row>
    <row r="40" spans="1:14" x14ac:dyDescent="0.35">
      <c r="A40" s="56">
        <v>38</v>
      </c>
      <c r="B40" s="53">
        <f>Problem!E60</f>
        <v>7690.6</v>
      </c>
      <c r="C40" s="53">
        <f>Problem!F60</f>
        <v>4.5</v>
      </c>
      <c r="D40" s="53">
        <f>Problem!G60</f>
        <v>34.61</v>
      </c>
      <c r="E40" s="53">
        <f>Problem!H60</f>
        <v>167.85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>
        <f>IFERROR(INDEX(Tablebct[[material]:[Column11]],$A40,MATCH("g1_"&amp;"*",Problem!$O$14:$AB$14,0)),"")</f>
        <v>0.79999999999999993</v>
      </c>
      <c r="M40" s="53">
        <f>IFERROR(INDEX(Tablebct[[material]:[Column11]],$A40,MATCH("g2_"&amp;"*",Problem!$O$14:$AB$14,0)),"")</f>
        <v>2.2000000000000002</v>
      </c>
      <c r="N40" s="53" t="str">
        <f>IFERROR(INDEX(Tablebct[[material]:[Column11]],$A40,MATCH("g3_"&amp;"*",Problem!$O$14:$AB$14,0)),"")</f>
        <v/>
      </c>
    </row>
    <row r="41" spans="1:14" x14ac:dyDescent="0.35">
      <c r="A41" s="56">
        <v>39</v>
      </c>
      <c r="B41" s="53">
        <f>Problem!E61</f>
        <v>14058.6</v>
      </c>
      <c r="C41" s="53">
        <f>Problem!F61</f>
        <v>0.95</v>
      </c>
      <c r="D41" s="53">
        <f>Problem!G61</f>
        <v>13.36</v>
      </c>
      <c r="E41" s="53">
        <f>Problem!H61</f>
        <v>88.33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>
        <f>IFERROR(INDEX(Tablebct[[material]:[Column11]],$A41,MATCH("g1_"&amp;"*",Problem!$O$14:$AB$14,0)),"")</f>
        <v>1</v>
      </c>
      <c r="M41" s="53">
        <f>IFERROR(INDEX(Tablebct[[material]:[Column11]],$A41,MATCH("g2_"&amp;"*",Problem!$O$14:$AB$14,0)),"")</f>
        <v>3</v>
      </c>
      <c r="N41" s="53" t="str">
        <f>IFERROR(INDEX(Tablebct[[material]:[Column11]],$A41,MATCH("g3_"&amp;"*",Problem!$O$14:$AB$14,0)),"")</f>
        <v/>
      </c>
    </row>
    <row r="42" spans="1:14" x14ac:dyDescent="0.35">
      <c r="A42" s="56">
        <v>40</v>
      </c>
      <c r="B42" s="53">
        <f>Problem!E62</f>
        <v>10306</v>
      </c>
      <c r="C42" s="53">
        <f>Problem!F62</f>
        <v>4.5</v>
      </c>
      <c r="D42" s="53">
        <f>Problem!G62</f>
        <v>46.38</v>
      </c>
      <c r="E42" s="53">
        <f>Problem!H62</f>
        <v>368.08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>
        <f>IFERROR(INDEX(Tablebct[[material]:[Column11]],$A42,MATCH("g1_"&amp;"*",Problem!$O$14:$AB$14,0)),"")</f>
        <v>0.89999999999999991</v>
      </c>
      <c r="M42" s="53">
        <f>IFERROR(INDEX(Tablebct[[material]:[Column11]],$A42,MATCH("g2_"&amp;"*",Problem!$O$14:$AB$14,0)),"")</f>
        <v>3.6</v>
      </c>
      <c r="N42" s="53" t="str">
        <f>IFERROR(INDEX(Tablebct[[material]:[Column11]],$A42,MATCH("g3_"&amp;"*",Problem!$O$14:$AB$14,0)),"")</f>
        <v/>
      </c>
    </row>
    <row r="43" spans="1:14" x14ac:dyDescent="0.35">
      <c r="A43" s="56">
        <v>41</v>
      </c>
      <c r="B43" s="53">
        <f>Problem!E63</f>
        <v>9797.1</v>
      </c>
      <c r="C43" s="53">
        <f>Problem!F63</f>
        <v>0.95</v>
      </c>
      <c r="D43" s="53">
        <f>Problem!G63</f>
        <v>9.31</v>
      </c>
      <c r="E43" s="53">
        <f>Problem!H63</f>
        <v>88.23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>
        <f>IFERROR(INDEX(Tablebct[[material]:[Column11]],$A43,MATCH("g1_"&amp;"*",Problem!$O$14:$AB$14,0)),"")</f>
        <v>0.89999999999999991</v>
      </c>
      <c r="M43" s="53">
        <f>IFERROR(INDEX(Tablebct[[material]:[Column11]],$A43,MATCH("g2_"&amp;"*",Problem!$O$14:$AB$14,0)),"")</f>
        <v>4.3000000000000007</v>
      </c>
      <c r="N43" s="53" t="str">
        <f>IFERROR(INDEX(Tablebct[[material]:[Column11]],$A43,MATCH("g3_"&amp;"*",Problem!$O$14:$AB$14,0)),"")</f>
        <v/>
      </c>
    </row>
    <row r="44" spans="1:14" x14ac:dyDescent="0.35">
      <c r="A44" s="56">
        <v>42</v>
      </c>
      <c r="B44" s="53">
        <f>Problem!E64</f>
        <v>8193.2999999999993</v>
      </c>
      <c r="C44" s="53">
        <f>Problem!F64</f>
        <v>4.5</v>
      </c>
      <c r="D44" s="53">
        <f>Problem!G64</f>
        <v>36.869999999999997</v>
      </c>
      <c r="E44" s="53">
        <f>Problem!H64</f>
        <v>325.13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>
        <f>IFERROR(INDEX(Tablebct[[material]:[Column11]],$A44,MATCH("g1_"&amp;"*",Problem!$O$14:$AB$14,0)),"")</f>
        <v>0.79999999999999993</v>
      </c>
      <c r="M44" s="53">
        <f>IFERROR(INDEX(Tablebct[[material]:[Column11]],$A44,MATCH("g2_"&amp;"*",Problem!$O$14:$AB$14,0)),"")</f>
        <v>4</v>
      </c>
      <c r="N44" s="53" t="str">
        <f>IFERROR(INDEX(Tablebct[[material]:[Column11]],$A44,MATCH("g3_"&amp;"*",Problem!$O$14:$AB$14,0)),"")</f>
        <v/>
      </c>
    </row>
    <row r="45" spans="1:14" x14ac:dyDescent="0.35">
      <c r="A45" s="56">
        <v>43</v>
      </c>
      <c r="B45" s="53">
        <f>Problem!E65</f>
        <v>9613.2999999999993</v>
      </c>
      <c r="C45" s="53">
        <f>Problem!F65</f>
        <v>4.5</v>
      </c>
      <c r="D45" s="53">
        <f>Problem!G65</f>
        <v>43.26</v>
      </c>
      <c r="E45" s="53">
        <f>Problem!H65</f>
        <v>476.86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>
        <f>IFERROR(INDEX(Tablebct[[material]:[Column11]],$A45,MATCH("g1_"&amp;"*",Problem!$O$14:$AB$14,0)),"")</f>
        <v>1.2</v>
      </c>
      <c r="M45" s="53">
        <f>IFERROR(INDEX(Tablebct[[material]:[Column11]],$A45,MATCH("g2_"&amp;"*",Problem!$O$14:$AB$14,0)),"")</f>
        <v>5</v>
      </c>
      <c r="N45" s="53" t="str">
        <f>IFERROR(INDEX(Tablebct[[material]:[Column11]],$A45,MATCH("g3_"&amp;"*",Problem!$O$14:$AB$14,0)),"")</f>
        <v/>
      </c>
    </row>
    <row r="46" spans="1:14" x14ac:dyDescent="0.35">
      <c r="A46" s="56">
        <v>44</v>
      </c>
      <c r="B46" s="53">
        <f>Problem!E66</f>
        <v>8897</v>
      </c>
      <c r="C46" s="53">
        <f>Problem!F66</f>
        <v>2.7</v>
      </c>
      <c r="D46" s="53">
        <f>Problem!G66</f>
        <v>24.02</v>
      </c>
      <c r="E46" s="53">
        <f>Problem!H66</f>
        <v>116.51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>
        <f>IFERROR(INDEX(Tablebct[[material]:[Column11]],$A46,MATCH("g1_"&amp;"*",Problem!$O$14:$AB$14,0)),"")</f>
        <v>0.79999999999999993</v>
      </c>
      <c r="M46" s="53">
        <f>IFERROR(INDEX(Tablebct[[material]:[Column11]],$A46,MATCH("g2_"&amp;"*",Problem!$O$14:$AB$14,0)),"")</f>
        <v>2.2000000000000002</v>
      </c>
      <c r="N46" s="53" t="str">
        <f>IFERROR(INDEX(Tablebct[[material]:[Column11]],$A46,MATCH("g3_"&amp;"*",Problem!$O$14:$AB$14,0)),"")</f>
        <v/>
      </c>
    </row>
    <row r="47" spans="1:14" x14ac:dyDescent="0.35">
      <c r="A47" s="56">
        <v>45</v>
      </c>
      <c r="B47" s="53">
        <f>Problem!E67</f>
        <v>21089.5</v>
      </c>
      <c r="C47" s="53">
        <f>Problem!F67</f>
        <v>4.5</v>
      </c>
      <c r="D47" s="53">
        <f>Problem!G67</f>
        <v>94.9</v>
      </c>
      <c r="E47" s="53">
        <f>Problem!H67</f>
        <v>983.36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>
        <f>IFERROR(INDEX(Tablebct[[material]:[Column11]],$A47,MATCH("g1_"&amp;"*",Problem!$O$14:$AB$14,0)),"")</f>
        <v>1.4</v>
      </c>
      <c r="M47" s="53">
        <f>IFERROR(INDEX(Tablebct[[material]:[Column11]],$A47,MATCH("g2_"&amp;"*",Problem!$O$14:$AB$14,0)),"")</f>
        <v>4.7</v>
      </c>
      <c r="N47" s="53" t="str">
        <f>IFERROR(INDEX(Tablebct[[material]:[Column11]],$A47,MATCH("g3_"&amp;"*",Problem!$O$14:$AB$14,0)),"")</f>
        <v/>
      </c>
    </row>
    <row r="48" spans="1:14" x14ac:dyDescent="0.35">
      <c r="A48" s="56">
        <v>46</v>
      </c>
      <c r="B48" s="53">
        <f>Problem!E68</f>
        <v>11578.3</v>
      </c>
      <c r="C48" s="53">
        <f>Problem!F68</f>
        <v>4.5</v>
      </c>
      <c r="D48" s="53">
        <f>Problem!G68</f>
        <v>52.1</v>
      </c>
      <c r="E48" s="53">
        <f>Problem!H68</f>
        <v>321.63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>
        <f>IFERROR(INDEX(Tablebct[[material]:[Column11]],$A48,MATCH("g1_"&amp;"*",Problem!$O$14:$AB$14,0)),"")</f>
        <v>0.89999999999999991</v>
      </c>
      <c r="M48" s="53">
        <f>IFERROR(INDEX(Tablebct[[material]:[Column11]],$A48,MATCH("g2_"&amp;"*",Problem!$O$14:$AB$14,0)),"")</f>
        <v>2.8</v>
      </c>
      <c r="N48" s="53" t="str">
        <f>IFERROR(INDEX(Tablebct[[material]:[Column11]],$A48,MATCH("g3_"&amp;"*",Problem!$O$14:$AB$14,0)),"")</f>
        <v/>
      </c>
    </row>
    <row r="49" spans="1:14" x14ac:dyDescent="0.35">
      <c r="A49" s="56">
        <v>47</v>
      </c>
      <c r="B49" s="53">
        <f>Problem!E69</f>
        <v>10618.6</v>
      </c>
      <c r="C49" s="53">
        <f>Problem!F69</f>
        <v>2.7</v>
      </c>
      <c r="D49" s="53">
        <f>Problem!G69</f>
        <v>28.67</v>
      </c>
      <c r="E49" s="53">
        <f>Problem!H69</f>
        <v>335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>
        <f>IFERROR(INDEX(Tablebct[[material]:[Column11]],$A49,MATCH("g1_"&amp;"*",Problem!$O$14:$AB$14,0)),"")</f>
        <v>1.3</v>
      </c>
      <c r="M49" s="53">
        <f>IFERROR(INDEX(Tablebct[[material]:[Column11]],$A49,MATCH("g2_"&amp;"*",Problem!$O$14:$AB$14,0)),"")</f>
        <v>5.3000000000000007</v>
      </c>
      <c r="N49" s="53" t="str">
        <f>IFERROR(INDEX(Tablebct[[material]:[Column11]],$A49,MATCH("g3_"&amp;"*",Problem!$O$14:$AB$14,0)),"")</f>
        <v/>
      </c>
    </row>
    <row r="50" spans="1:14" x14ac:dyDescent="0.35">
      <c r="A50" s="56">
        <v>48</v>
      </c>
      <c r="B50" s="53">
        <f>Problem!E70</f>
        <v>21635.4</v>
      </c>
      <c r="C50" s="53">
        <f>Problem!F70</f>
        <v>0.95</v>
      </c>
      <c r="D50" s="53">
        <f>Problem!G70</f>
        <v>20.55</v>
      </c>
      <c r="E50" s="53">
        <f>Problem!H70</f>
        <v>149.53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>
        <f>IFERROR(INDEX(Tablebct[[material]:[Column11]],$A50,MATCH("g1_"&amp;"*",Problem!$O$14:$AB$14,0)),"")</f>
        <v>1.3</v>
      </c>
      <c r="M50" s="53">
        <f>IFERROR(INDEX(Tablebct[[material]:[Column11]],$A50,MATCH("g2_"&amp;"*",Problem!$O$14:$AB$14,0)),"")</f>
        <v>3.3</v>
      </c>
      <c r="N50" s="53" t="str">
        <f>IFERROR(INDEX(Tablebct[[material]:[Column11]],$A50,MATCH("g3_"&amp;"*",Problem!$O$14:$AB$14,0)),"")</f>
        <v/>
      </c>
    </row>
    <row r="51" spans="1:14" x14ac:dyDescent="0.35">
      <c r="A51" s="56">
        <v>49</v>
      </c>
      <c r="B51" s="53">
        <f>Problem!E71</f>
        <v>26148.3</v>
      </c>
      <c r="C51" s="53">
        <f>Problem!F71</f>
        <v>2.7</v>
      </c>
      <c r="D51" s="53">
        <f>Problem!G71</f>
        <v>70.599999999999994</v>
      </c>
      <c r="E51" s="53">
        <f>Problem!H71</f>
        <v>529.20000000000005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>
        <f>IFERROR(INDEX(Tablebct[[material]:[Column11]],$A51,MATCH("g1_"&amp;"*",Problem!$O$14:$AB$14,0)),"")</f>
        <v>1.3</v>
      </c>
      <c r="M51" s="53">
        <f>IFERROR(INDEX(Tablebct[[material]:[Column11]],$A51,MATCH("g2_"&amp;"*",Problem!$O$14:$AB$14,0)),"")</f>
        <v>3.4000000000000004</v>
      </c>
      <c r="N51" s="53" t="str">
        <f>IFERROR(INDEX(Tablebct[[material]:[Column11]],$A51,MATCH("g3_"&amp;"*",Problem!$O$14:$AB$14,0)),"")</f>
        <v/>
      </c>
    </row>
    <row r="52" spans="1:14" x14ac:dyDescent="0.35">
      <c r="A52" s="56">
        <v>50</v>
      </c>
      <c r="B52" s="53">
        <f>Problem!E72</f>
        <v>13273.2</v>
      </c>
      <c r="C52" s="53">
        <f>Problem!F72</f>
        <v>4.5</v>
      </c>
      <c r="D52" s="53">
        <f>Problem!G72</f>
        <v>59.73</v>
      </c>
      <c r="E52" s="53">
        <f>Problem!H72</f>
        <v>329.2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>
        <f>IFERROR(INDEX(Tablebct[[material]:[Column11]],$A52,MATCH("g1_"&amp;"*",Problem!$O$14:$AB$14,0)),"")</f>
        <v>1</v>
      </c>
      <c r="M52" s="53">
        <f>IFERROR(INDEX(Tablebct[[material]:[Column11]],$A52,MATCH("g2_"&amp;"*",Problem!$O$14:$AB$14,0)),"")</f>
        <v>2.5</v>
      </c>
      <c r="N52" s="53" t="str">
        <f>IFERROR(INDEX(Tablebct[[material]:[Column11]],$A52,MATCH("g3_"&amp;"*",Problem!$O$14:$AB$14,0)),"")</f>
        <v/>
      </c>
    </row>
    <row r="53" spans="1:14" x14ac:dyDescent="0.35">
      <c r="A53" s="56">
        <v>51</v>
      </c>
      <c r="B53" s="53">
        <f>Problem!E73</f>
        <v>17494.7</v>
      </c>
      <c r="C53" s="53">
        <f>Problem!F73</f>
        <v>0.95</v>
      </c>
      <c r="D53" s="53">
        <f>Problem!G73</f>
        <v>16.62</v>
      </c>
      <c r="E53" s="53">
        <f>Problem!H73</f>
        <v>142.9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>
        <f>IFERROR(INDEX(Tablebct[[material]:[Column11]],$A53,MATCH("g1_"&amp;"*",Problem!$O$14:$AB$14,0)),"")</f>
        <v>1.5</v>
      </c>
      <c r="M53" s="53">
        <f>IFERROR(INDEX(Tablebct[[material]:[Column11]],$A53,MATCH("g2_"&amp;"*",Problem!$O$14:$AB$14,0)),"")</f>
        <v>3.9000000000000004</v>
      </c>
      <c r="N53" s="53" t="str">
        <f>IFERROR(INDEX(Tablebct[[material]:[Column11]],$A53,MATCH("g3_"&amp;"*",Problem!$O$14:$AB$14,0)),"")</f>
        <v/>
      </c>
    </row>
    <row r="54" spans="1:14" x14ac:dyDescent="0.35">
      <c r="A54" s="56">
        <v>52</v>
      </c>
      <c r="B54" s="53">
        <f>Problem!E74</f>
        <v>8325.2000000000007</v>
      </c>
      <c r="C54" s="53">
        <f>Problem!F74</f>
        <v>4.5</v>
      </c>
      <c r="D54" s="53">
        <f>Problem!G74</f>
        <v>37.46</v>
      </c>
      <c r="E54" s="53">
        <f>Problem!H74</f>
        <v>470.78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>
        <f>IFERROR(INDEX(Tablebct[[material]:[Column11]],$A54,MATCH("g1_"&amp;"*",Problem!$O$14:$AB$14,0)),"")</f>
        <v>1</v>
      </c>
      <c r="M54" s="53">
        <f>IFERROR(INDEX(Tablebct[[material]:[Column11]],$A54,MATCH("g2_"&amp;"*",Problem!$O$14:$AB$14,0)),"")</f>
        <v>5.7</v>
      </c>
      <c r="N54" s="53" t="str">
        <f>IFERROR(INDEX(Tablebct[[material]:[Column11]],$A54,MATCH("g3_"&amp;"*",Problem!$O$14:$AB$14,0)),"")</f>
        <v/>
      </c>
    </row>
    <row r="55" spans="1:14" x14ac:dyDescent="0.35">
      <c r="A55" s="56">
        <v>53</v>
      </c>
      <c r="B55" s="53">
        <f>Problem!E75</f>
        <v>5733.4</v>
      </c>
      <c r="C55" s="53">
        <f>Problem!F75</f>
        <v>2.7</v>
      </c>
      <c r="D55" s="53">
        <f>Problem!G75</f>
        <v>15.48</v>
      </c>
      <c r="E55" s="53">
        <f>Problem!H75</f>
        <v>184.29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>
        <f>IFERROR(INDEX(Tablebct[[material]:[Column11]],$A55,MATCH("g1_"&amp;"*",Problem!$O$14:$AB$14,0)),"")</f>
        <v>1</v>
      </c>
      <c r="M55" s="53">
        <f>IFERROR(INDEX(Tablebct[[material]:[Column11]],$A55,MATCH("g2_"&amp;"*",Problem!$O$14:$AB$14,0)),"")</f>
        <v>5.4</v>
      </c>
      <c r="N55" s="53" t="str">
        <f>IFERROR(INDEX(Tablebct[[material]:[Column11]],$A55,MATCH("g3_"&amp;"*",Problem!$O$14:$AB$14,0)),"")</f>
        <v/>
      </c>
    </row>
    <row r="56" spans="1:14" x14ac:dyDescent="0.35">
      <c r="A56" s="56">
        <v>54</v>
      </c>
      <c r="B56" s="53">
        <f>Problem!E76</f>
        <v>9346.2000000000007</v>
      </c>
      <c r="C56" s="53">
        <f>Problem!F76</f>
        <v>4.5</v>
      </c>
      <c r="D56" s="53">
        <f>Problem!G76</f>
        <v>42.06</v>
      </c>
      <c r="E56" s="53">
        <f>Problem!H76</f>
        <v>203.99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>
        <f>IFERROR(INDEX(Tablebct[[material]:[Column11]],$A56,MATCH("g1_"&amp;"*",Problem!$O$14:$AB$14,0)),"")</f>
        <v>1</v>
      </c>
      <c r="M56" s="53">
        <f>IFERROR(INDEX(Tablebct[[material]:[Column11]],$A56,MATCH("g2_"&amp;"*",Problem!$O$14:$AB$14,0)),"")</f>
        <v>2.2000000000000002</v>
      </c>
      <c r="N56" s="53" t="str">
        <f>IFERROR(INDEX(Tablebct[[material]:[Column11]],$A56,MATCH("g3_"&amp;"*",Problem!$O$14:$AB$14,0)),"")</f>
        <v/>
      </c>
    </row>
    <row r="57" spans="1:14" x14ac:dyDescent="0.35">
      <c r="A57" s="56">
        <v>55</v>
      </c>
      <c r="B57" s="53">
        <f>Problem!E77</f>
        <v>5888.1</v>
      </c>
      <c r="C57" s="53">
        <f>Problem!F77</f>
        <v>2.7</v>
      </c>
      <c r="D57" s="53">
        <f>Problem!G77</f>
        <v>15.9</v>
      </c>
      <c r="E57" s="53">
        <f>Problem!H77</f>
        <v>175.24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>
        <f>IFERROR(INDEX(Tablebct[[material]:[Column11]],$A57,MATCH("g1_"&amp;"*",Problem!$O$14:$AB$14,0)),"")</f>
        <v>0.7</v>
      </c>
      <c r="M57" s="53">
        <f>IFERROR(INDEX(Tablebct[[material]:[Column11]],$A57,MATCH("g2_"&amp;"*",Problem!$O$14:$AB$14,0)),"")</f>
        <v>5</v>
      </c>
      <c r="N57" s="53" t="str">
        <f>IFERROR(INDEX(Tablebct[[material]:[Column11]],$A57,MATCH("g3_"&amp;"*",Problem!$O$14:$AB$14,0)),"")</f>
        <v/>
      </c>
    </row>
    <row r="58" spans="1:14" x14ac:dyDescent="0.35">
      <c r="A58" s="56">
        <v>56</v>
      </c>
      <c r="B58" s="53">
        <f>Problem!E78</f>
        <v>21705.3</v>
      </c>
      <c r="C58" s="53">
        <f>Problem!F78</f>
        <v>4.5</v>
      </c>
      <c r="D58" s="53">
        <f>Problem!G78</f>
        <v>97.67</v>
      </c>
      <c r="E58" s="53">
        <f>Problem!H78</f>
        <v>796.73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>
        <f>IFERROR(INDEX(Tablebct[[material]:[Column11]],$A58,MATCH("g1_"&amp;"*",Problem!$O$14:$AB$14,0)),"")</f>
        <v>1.4</v>
      </c>
      <c r="M58" s="53">
        <f>IFERROR(INDEX(Tablebct[[material]:[Column11]],$A58,MATCH("g2_"&amp;"*",Problem!$O$14:$AB$14,0)),"")</f>
        <v>3.7</v>
      </c>
      <c r="N58" s="53" t="str">
        <f>IFERROR(INDEX(Tablebct[[material]:[Column11]],$A58,MATCH("g3_"&amp;"*",Problem!$O$14:$AB$14,0)),"")</f>
        <v/>
      </c>
    </row>
    <row r="59" spans="1:14" x14ac:dyDescent="0.35">
      <c r="A59" s="56">
        <v>57</v>
      </c>
      <c r="B59" s="53">
        <f>Problem!E79</f>
        <v>6934.3</v>
      </c>
      <c r="C59" s="53">
        <f>Problem!F79</f>
        <v>0.95</v>
      </c>
      <c r="D59" s="53">
        <f>Problem!G79</f>
        <v>6.59</v>
      </c>
      <c r="E59" s="53">
        <f>Problem!H79</f>
        <v>33.4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>
        <f>IFERROR(INDEX(Tablebct[[material]:[Column11]],$A59,MATCH("g1_"&amp;"*",Problem!$O$14:$AB$14,0)),"")</f>
        <v>0.89999999999999991</v>
      </c>
      <c r="M59" s="53">
        <f>IFERROR(INDEX(Tablebct[[material]:[Column11]],$A59,MATCH("g2_"&amp;"*",Problem!$O$14:$AB$14,0)),"")</f>
        <v>2.2999999999999998</v>
      </c>
      <c r="N59" s="53" t="str">
        <f>IFERROR(INDEX(Tablebct[[material]:[Column11]],$A59,MATCH("g3_"&amp;"*",Problem!$O$14:$AB$14,0)),"")</f>
        <v/>
      </c>
    </row>
    <row r="60" spans="1:14" x14ac:dyDescent="0.35">
      <c r="A60" s="56">
        <v>58</v>
      </c>
      <c r="B60" s="53">
        <f>Problem!E80</f>
        <v>15374.2</v>
      </c>
      <c r="C60" s="53">
        <f>Problem!F80</f>
        <v>2.7</v>
      </c>
      <c r="D60" s="53">
        <f>Problem!G80</f>
        <v>41.51</v>
      </c>
      <c r="E60" s="53">
        <f>Problem!H80</f>
        <v>402.66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>
        <f>IFERROR(INDEX(Tablebct[[material]:[Column11]],$A60,MATCH("g1_"&amp;"*",Problem!$O$14:$AB$14,0)),"")</f>
        <v>1.5</v>
      </c>
      <c r="M60" s="53">
        <f>IFERROR(INDEX(Tablebct[[material]:[Column11]],$A60,MATCH("g2_"&amp;"*",Problem!$O$14:$AB$14,0)),"")</f>
        <v>4.4000000000000004</v>
      </c>
      <c r="N60" s="53" t="str">
        <f>IFERROR(INDEX(Tablebct[[material]:[Column11]],$A60,MATCH("g3_"&amp;"*",Problem!$O$14:$AB$14,0)),"")</f>
        <v/>
      </c>
    </row>
    <row r="61" spans="1:14" x14ac:dyDescent="0.35">
      <c r="A61" s="56">
        <v>59</v>
      </c>
      <c r="B61" s="53">
        <f>Problem!E81</f>
        <v>2924.8</v>
      </c>
      <c r="C61" s="53">
        <f>Problem!F81</f>
        <v>4.5</v>
      </c>
      <c r="D61" s="53">
        <f>Problem!G81</f>
        <v>13.16</v>
      </c>
      <c r="E61" s="53">
        <f>Problem!H81</f>
        <v>127.67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>
        <f>IFERROR(INDEX(Tablebct[[material]:[Column11]],$A61,MATCH("g1_"&amp;"*",Problem!$O$14:$AB$14,0)),"")</f>
        <v>0.7</v>
      </c>
      <c r="M61" s="53">
        <f>IFERROR(INDEX(Tablebct[[material]:[Column11]],$A61,MATCH("g2_"&amp;"*",Problem!$O$14:$AB$14,0)),"")</f>
        <v>4.4000000000000004</v>
      </c>
      <c r="N61" s="53" t="str">
        <f>IFERROR(INDEX(Tablebct[[material]:[Column11]],$A61,MATCH("g3_"&amp;"*",Problem!$O$14:$AB$14,0)),"")</f>
        <v/>
      </c>
    </row>
    <row r="62" spans="1:14" x14ac:dyDescent="0.35">
      <c r="A62" s="56">
        <v>60</v>
      </c>
      <c r="B62" s="53">
        <f>Problem!E82</f>
        <v>7037.2</v>
      </c>
      <c r="C62" s="53">
        <f>Problem!F82</f>
        <v>0.95</v>
      </c>
      <c r="D62" s="53">
        <f>Problem!G82</f>
        <v>6.69</v>
      </c>
      <c r="E62" s="53">
        <f>Problem!H82</f>
        <v>47.16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>
        <f>IFERROR(INDEX(Tablebct[[material]:[Column11]],$A62,MATCH("g1_"&amp;"*",Problem!$O$14:$AB$14,0)),"")</f>
        <v>0.79999999999999993</v>
      </c>
      <c r="M62" s="53">
        <f>IFERROR(INDEX(Tablebct[[material]:[Column11]],$A62,MATCH("g2_"&amp;"*",Problem!$O$14:$AB$14,0)),"")</f>
        <v>3.2</v>
      </c>
      <c r="N62" s="53" t="str">
        <f>IFERROR(INDEX(Tablebct[[material]:[Column11]],$A62,MATCH("g3_"&amp;"*",Problem!$O$14:$AB$14,0)),"")</f>
        <v/>
      </c>
    </row>
    <row r="63" spans="1:14" x14ac:dyDescent="0.35">
      <c r="A63" s="56">
        <v>61</v>
      </c>
      <c r="B63" s="53">
        <f>Problem!E83</f>
        <v>4775.2</v>
      </c>
      <c r="C63" s="53">
        <f>Problem!F83</f>
        <v>4.5</v>
      </c>
      <c r="D63" s="53">
        <f>Problem!G83</f>
        <v>21.49</v>
      </c>
      <c r="E63" s="53">
        <f>Problem!H83</f>
        <v>217.92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>
        <f>IFERROR(INDEX(Tablebct[[material]:[Column11]],$A63,MATCH("g1_"&amp;"*",Problem!$O$14:$AB$14,0)),"")</f>
        <v>0.79999999999999993</v>
      </c>
      <c r="M63" s="53">
        <f>IFERROR(INDEX(Tablebct[[material]:[Column11]],$A63,MATCH("g2_"&amp;"*",Problem!$O$14:$AB$14,0)),"")</f>
        <v>4.5999999999999996</v>
      </c>
      <c r="N63" s="53" t="str">
        <f>IFERROR(INDEX(Tablebct[[material]:[Column11]],$A63,MATCH("g3_"&amp;"*",Problem!$O$14:$AB$14,0)),"")</f>
        <v/>
      </c>
    </row>
    <row r="64" spans="1:14" x14ac:dyDescent="0.35">
      <c r="A64" s="56">
        <v>62</v>
      </c>
      <c r="B64" s="53">
        <f>Problem!E84</f>
        <v>9860.7000000000007</v>
      </c>
      <c r="C64" s="53">
        <f>Problem!F84</f>
        <v>4.5</v>
      </c>
      <c r="D64" s="53">
        <f>Problem!G84</f>
        <v>44.37</v>
      </c>
      <c r="E64" s="53">
        <f>Problem!H84</f>
        <v>254.35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>
        <f>IFERROR(INDEX(Tablebct[[material]:[Column11]],$A64,MATCH("g1_"&amp;"*",Problem!$O$14:$AB$14,0)),"")</f>
        <v>0.89999999999999991</v>
      </c>
      <c r="M64" s="53">
        <f>IFERROR(INDEX(Tablebct[[material]:[Column11]],$A64,MATCH("g2_"&amp;"*",Problem!$O$14:$AB$14,0)),"")</f>
        <v>2.6</v>
      </c>
      <c r="N64" s="53" t="str">
        <f>IFERROR(INDEX(Tablebct[[material]:[Column11]],$A64,MATCH("g3_"&amp;"*",Problem!$O$14:$AB$14,0)),"")</f>
        <v/>
      </c>
    </row>
    <row r="65" spans="1:14" x14ac:dyDescent="0.35">
      <c r="A65" s="56">
        <v>63</v>
      </c>
      <c r="B65" s="53">
        <f>Problem!E85</f>
        <v>11784.1</v>
      </c>
      <c r="C65" s="53">
        <f>Problem!F85</f>
        <v>4.5</v>
      </c>
      <c r="D65" s="53">
        <f>Problem!G85</f>
        <v>53.03</v>
      </c>
      <c r="E65" s="53">
        <f>Problem!H85</f>
        <v>572.85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>
        <f>IFERROR(INDEX(Tablebct[[material]:[Column11]],$A65,MATCH("g1_"&amp;"*",Problem!$O$14:$AB$14,0)),"")</f>
        <v>1.1000000000000001</v>
      </c>
      <c r="M65" s="53">
        <f>IFERROR(INDEX(Tablebct[[material]:[Column11]],$A65,MATCH("g2_"&amp;"*",Problem!$O$14:$AB$14,0)),"")</f>
        <v>4.9000000000000004</v>
      </c>
      <c r="N65" s="53" t="str">
        <f>IFERROR(INDEX(Tablebct[[material]:[Column11]],$A65,MATCH("g3_"&amp;"*",Problem!$O$14:$AB$14,0)),"")</f>
        <v/>
      </c>
    </row>
    <row r="66" spans="1:14" x14ac:dyDescent="0.35">
      <c r="A66" s="56">
        <v>64</v>
      </c>
      <c r="B66" s="53">
        <f>Problem!E86</f>
        <v>24630.1</v>
      </c>
      <c r="C66" s="53">
        <f>Problem!F86</f>
        <v>0.95</v>
      </c>
      <c r="D66" s="53">
        <f>Problem!G86</f>
        <v>23.4</v>
      </c>
      <c r="E66" s="53">
        <f>Problem!H86</f>
        <v>206.34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>
        <f>IFERROR(INDEX(Tablebct[[material]:[Column11]],$A66,MATCH("g1_"&amp;"*",Problem!$O$14:$AB$14,0)),"")</f>
        <v>1.4</v>
      </c>
      <c r="M66" s="53">
        <f>IFERROR(INDEX(Tablebct[[material]:[Column11]],$A66,MATCH("g2_"&amp;"*",Problem!$O$14:$AB$14,0)),"")</f>
        <v>4</v>
      </c>
      <c r="N66" s="53" t="str">
        <f>IFERROR(INDEX(Tablebct[[material]:[Column11]],$A66,MATCH("g3_"&amp;"*",Problem!$O$14:$AB$14,0)),"")</f>
        <v/>
      </c>
    </row>
    <row r="67" spans="1:14" x14ac:dyDescent="0.35">
      <c r="A67" s="56">
        <v>65</v>
      </c>
      <c r="B67" s="53">
        <f>Problem!E87</f>
        <v>17417</v>
      </c>
      <c r="C67" s="53">
        <f>Problem!F87</f>
        <v>2.7</v>
      </c>
      <c r="D67" s="53">
        <f>Problem!G87</f>
        <v>47.03</v>
      </c>
      <c r="E67" s="53">
        <f>Problem!H87</f>
        <v>435.43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>
        <f>IFERROR(INDEX(Tablebct[[material]:[Column11]],$A67,MATCH("g1_"&amp;"*",Problem!$O$14:$AB$14,0)),"")</f>
        <v>1.2</v>
      </c>
      <c r="M67" s="53">
        <f>IFERROR(INDEX(Tablebct[[material]:[Column11]],$A67,MATCH("g2_"&amp;"*",Problem!$O$14:$AB$14,0)),"")</f>
        <v>4.2</v>
      </c>
      <c r="N67" s="53" t="str">
        <f>IFERROR(INDEX(Tablebct[[material]:[Column11]],$A67,MATCH("g3_"&amp;"*",Problem!$O$14:$AB$14,0)),"")</f>
        <v/>
      </c>
    </row>
    <row r="68" spans="1:14" x14ac:dyDescent="0.35">
      <c r="A68" s="56">
        <v>66</v>
      </c>
      <c r="B68" s="53">
        <f>Problem!E88</f>
        <v>6047.6</v>
      </c>
      <c r="C68" s="53">
        <f>Problem!F88</f>
        <v>4.5</v>
      </c>
      <c r="D68" s="53">
        <f>Problem!G88</f>
        <v>27.21</v>
      </c>
      <c r="E68" s="53">
        <f>Problem!H88</f>
        <v>185.99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>
        <f>IFERROR(INDEX(Tablebct[[material]:[Column11]],$A68,MATCH("g1_"&amp;"*",Problem!$O$14:$AB$14,0)),"")</f>
        <v>1</v>
      </c>
      <c r="M68" s="53">
        <f>IFERROR(INDEX(Tablebct[[material]:[Column11]],$A68,MATCH("g2_"&amp;"*",Problem!$O$14:$AB$14,0)),"")</f>
        <v>3.1</v>
      </c>
      <c r="N68" s="53" t="str">
        <f>IFERROR(INDEX(Tablebct[[material]:[Column11]],$A68,MATCH("g3_"&amp;"*",Problem!$O$14:$AB$14,0)),"")</f>
        <v/>
      </c>
    </row>
    <row r="69" spans="1:14" x14ac:dyDescent="0.35">
      <c r="A69" s="56">
        <v>67</v>
      </c>
      <c r="B69" s="53">
        <f>Problem!E89</f>
        <v>13194.7</v>
      </c>
      <c r="C69" s="53">
        <f>Problem!F89</f>
        <v>4.5</v>
      </c>
      <c r="D69" s="53">
        <f>Problem!G89</f>
        <v>59.38</v>
      </c>
      <c r="E69" s="53">
        <f>Problem!H89</f>
        <v>680.69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>
        <f>IFERROR(INDEX(Tablebct[[material]:[Column11]],$A69,MATCH("g1_"&amp;"*",Problem!$O$14:$AB$14,0)),"")</f>
        <v>1</v>
      </c>
      <c r="M69" s="53">
        <f>IFERROR(INDEX(Tablebct[[material]:[Column11]],$A69,MATCH("g2_"&amp;"*",Problem!$O$14:$AB$14,0)),"")</f>
        <v>5.2</v>
      </c>
      <c r="N69" s="53" t="str">
        <f>IFERROR(INDEX(Tablebct[[material]:[Column11]],$A69,MATCH("g3_"&amp;"*",Problem!$O$14:$AB$14,0)),"")</f>
        <v/>
      </c>
    </row>
    <row r="70" spans="1:14" x14ac:dyDescent="0.35">
      <c r="A70" s="56">
        <v>68</v>
      </c>
      <c r="B70" s="53">
        <f>Problem!E90</f>
        <v>12449.3</v>
      </c>
      <c r="C70" s="53">
        <f>Problem!F90</f>
        <v>4.5</v>
      </c>
      <c r="D70" s="53">
        <f>Problem!G90</f>
        <v>56.02</v>
      </c>
      <c r="E70" s="53">
        <f>Problem!H90</f>
        <v>407.57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>
        <f>IFERROR(INDEX(Tablebct[[material]:[Column11]],$A70,MATCH("g1_"&amp;"*",Problem!$O$14:$AB$14,0)),"")</f>
        <v>1.1000000000000001</v>
      </c>
      <c r="M70" s="53">
        <f>IFERROR(INDEX(Tablebct[[material]:[Column11]],$A70,MATCH("g2_"&amp;"*",Problem!$O$14:$AB$14,0)),"")</f>
        <v>3.3</v>
      </c>
      <c r="N70" s="53" t="str">
        <f>IFERROR(INDEX(Tablebct[[material]:[Column11]],$A70,MATCH("g3_"&amp;"*",Problem!$O$14:$AB$14,0)),"")</f>
        <v/>
      </c>
    </row>
    <row r="71" spans="1:14" x14ac:dyDescent="0.35">
      <c r="A71" s="56">
        <v>69</v>
      </c>
      <c r="B71" s="53">
        <f>Problem!E91</f>
        <v>6616.2</v>
      </c>
      <c r="C71" s="53">
        <f>Problem!F91</f>
        <v>2.7</v>
      </c>
      <c r="D71" s="53">
        <f>Problem!G91</f>
        <v>17.86</v>
      </c>
      <c r="E71" s="53">
        <f>Problem!H91</f>
        <v>192.98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>
        <f>IFERROR(INDEX(Tablebct[[material]:[Column11]],$A71,MATCH("g1_"&amp;"*",Problem!$O$14:$AB$14,0)),"")</f>
        <v>0.89999999999999991</v>
      </c>
      <c r="M71" s="53">
        <f>IFERROR(INDEX(Tablebct[[material]:[Column11]],$A71,MATCH("g2_"&amp;"*",Problem!$O$14:$AB$14,0)),"")</f>
        <v>4.9000000000000004</v>
      </c>
      <c r="N71" s="53" t="str">
        <f>IFERROR(INDEX(Tablebct[[material]:[Column11]],$A71,MATCH("g3_"&amp;"*",Problem!$O$14:$AB$14,0)),"")</f>
        <v/>
      </c>
    </row>
    <row r="72" spans="1:14" x14ac:dyDescent="0.35">
      <c r="A72" s="56">
        <v>70</v>
      </c>
      <c r="B72" s="53">
        <f>Problem!E92</f>
        <v>8645.7000000000007</v>
      </c>
      <c r="C72" s="53">
        <f>Problem!F92</f>
        <v>4.5</v>
      </c>
      <c r="D72" s="53">
        <f>Problem!G92</f>
        <v>38.909999999999997</v>
      </c>
      <c r="E72" s="53">
        <f>Problem!H92</f>
        <v>231.58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>
        <f>IFERROR(INDEX(Tablebct[[material]:[Column11]],$A72,MATCH("g1_"&amp;"*",Problem!$O$14:$AB$14,0)),"")</f>
        <v>0.79999999999999993</v>
      </c>
      <c r="M72" s="53">
        <f>IFERROR(INDEX(Tablebct[[material]:[Column11]],$A72,MATCH("g2_"&amp;"*",Problem!$O$14:$AB$14,0)),"")</f>
        <v>2.7</v>
      </c>
      <c r="N72" s="53" t="str">
        <f>IFERROR(INDEX(Tablebct[[material]:[Column11]],$A72,MATCH("g3_"&amp;"*",Problem!$O$14:$AB$14,0)),"")</f>
        <v/>
      </c>
    </row>
    <row r="73" spans="1:14" x14ac:dyDescent="0.35">
      <c r="A73" s="56">
        <v>71</v>
      </c>
      <c r="B73" s="53">
        <f>Problem!E93</f>
        <v>4516.8</v>
      </c>
      <c r="C73" s="53">
        <f>Problem!F93</f>
        <v>4.5</v>
      </c>
      <c r="D73" s="53">
        <f>Problem!G93</f>
        <v>20.329999999999998</v>
      </c>
      <c r="E73" s="53">
        <f>Problem!H93</f>
        <v>228.53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>
        <f>IFERROR(INDEX(Tablebct[[material]:[Column11]],$A73,MATCH("g1_"&amp;"*",Problem!$O$14:$AB$14,0)),"")</f>
        <v>0.89999999999999991</v>
      </c>
      <c r="M73" s="53">
        <f>IFERROR(INDEX(Tablebct[[material]:[Column11]],$A73,MATCH("g2_"&amp;"*",Problem!$O$14:$AB$14,0)),"")</f>
        <v>5.0999999999999996</v>
      </c>
      <c r="N73" s="53" t="str">
        <f>IFERROR(INDEX(Tablebct[[material]:[Column11]],$A73,MATCH("g3_"&amp;"*",Problem!$O$14:$AB$14,0)),"")</f>
        <v/>
      </c>
    </row>
    <row r="74" spans="1:14" x14ac:dyDescent="0.35">
      <c r="A74" s="56">
        <v>72</v>
      </c>
      <c r="B74" s="53">
        <f>Problem!E94</f>
        <v>11896.4</v>
      </c>
      <c r="C74" s="53">
        <f>Problem!F94</f>
        <v>0.95</v>
      </c>
      <c r="D74" s="53">
        <f>Problem!G94</f>
        <v>11.3</v>
      </c>
      <c r="E74" s="53">
        <f>Problem!H94</f>
        <v>77.239999999999995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>
        <f>IFERROR(INDEX(Tablebct[[material]:[Column11]],$A74,MATCH("g1_"&amp;"*",Problem!$O$14:$AB$14,0)),"")</f>
        <v>0.89999999999999991</v>
      </c>
      <c r="M74" s="53">
        <f>IFERROR(INDEX(Tablebct[[material]:[Column11]],$A74,MATCH("g2_"&amp;"*",Problem!$O$14:$AB$14,0)),"")</f>
        <v>3.1</v>
      </c>
      <c r="N74" s="53" t="str">
        <f>IFERROR(INDEX(Tablebct[[material]:[Column11]],$A74,MATCH("g3_"&amp;"*",Problem!$O$14:$AB$14,0)),"")</f>
        <v/>
      </c>
    </row>
    <row r="75" spans="1:14" x14ac:dyDescent="0.35">
      <c r="A75" s="56">
        <v>73</v>
      </c>
      <c r="B75" s="53">
        <f>Problem!E95</f>
        <v>11499</v>
      </c>
      <c r="C75" s="53">
        <f>Problem!F95</f>
        <v>2.7</v>
      </c>
      <c r="D75" s="53">
        <f>Problem!G95</f>
        <v>31.05</v>
      </c>
      <c r="E75" s="53">
        <f>Problem!H95</f>
        <v>280.64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>
        <f>IFERROR(INDEX(Tablebct[[material]:[Column11]],$A75,MATCH("g1_"&amp;"*",Problem!$O$14:$AB$14,0)),"")</f>
        <v>1.1000000000000001</v>
      </c>
      <c r="M75" s="53">
        <f>IFERROR(INDEX(Tablebct[[material]:[Column11]],$A75,MATCH("g2_"&amp;"*",Problem!$O$14:$AB$14,0)),"")</f>
        <v>4.0999999999999996</v>
      </c>
      <c r="N75" s="53" t="str">
        <f>IFERROR(INDEX(Tablebct[[material]:[Column11]],$A75,MATCH("g3_"&amp;"*",Problem!$O$14:$AB$14,0)),"")</f>
        <v/>
      </c>
    </row>
    <row r="76" spans="1:14" x14ac:dyDescent="0.35">
      <c r="A76" s="56">
        <v>74</v>
      </c>
      <c r="B76" s="53">
        <f>Problem!E96</f>
        <v>28324.6</v>
      </c>
      <c r="C76" s="53">
        <f>Problem!F96</f>
        <v>2.7</v>
      </c>
      <c r="D76" s="53">
        <f>Problem!G96</f>
        <v>76.48</v>
      </c>
      <c r="E76" s="53">
        <f>Problem!H96</f>
        <v>843.01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>
        <f>IFERROR(INDEX(Tablebct[[material]:[Column11]],$A76,MATCH("g1_"&amp;"*",Problem!$O$14:$AB$14,0)),"")</f>
        <v>1.4</v>
      </c>
      <c r="M76" s="53">
        <f>IFERROR(INDEX(Tablebct[[material]:[Column11]],$A76,MATCH("g2_"&amp;"*",Problem!$O$14:$AB$14,0)),"")</f>
        <v>5</v>
      </c>
      <c r="N76" s="53" t="str">
        <f>IFERROR(INDEX(Tablebct[[material]:[Column11]],$A76,MATCH("g3_"&amp;"*",Problem!$O$14:$AB$14,0)),"")</f>
        <v/>
      </c>
    </row>
    <row r="77" spans="1:14" x14ac:dyDescent="0.35">
      <c r="A77" s="56">
        <v>75</v>
      </c>
      <c r="B77" s="53">
        <f>Problem!E97</f>
        <v>27247</v>
      </c>
      <c r="C77" s="53">
        <f>Problem!F97</f>
        <v>2.7</v>
      </c>
      <c r="D77" s="53">
        <f>Problem!G97</f>
        <v>73.569999999999993</v>
      </c>
      <c r="E77" s="53">
        <f>Problem!H97</f>
        <v>746.06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>
        <f>IFERROR(INDEX(Tablebct[[material]:[Column11]],$A77,MATCH("g1_"&amp;"*",Problem!$O$14:$AB$14,0)),"")</f>
        <v>1.4</v>
      </c>
      <c r="M77" s="53">
        <f>IFERROR(INDEX(Tablebct[[material]:[Column11]],$A77,MATCH("g2_"&amp;"*",Problem!$O$14:$AB$14,0)),"")</f>
        <v>4.5999999999999996</v>
      </c>
      <c r="N77" s="53" t="str">
        <f>IFERROR(INDEX(Tablebct[[material]:[Column11]],$A77,MATCH("g3_"&amp;"*",Problem!$O$14:$AB$14,0)),"")</f>
        <v/>
      </c>
    </row>
    <row r="78" spans="1:14" x14ac:dyDescent="0.35">
      <c r="A78" s="56">
        <v>76</v>
      </c>
      <c r="B78" s="53">
        <f>Problem!E98</f>
        <v>8906.4</v>
      </c>
      <c r="C78" s="53">
        <f>Problem!F98</f>
        <v>4.5</v>
      </c>
      <c r="D78" s="53">
        <f>Problem!G98</f>
        <v>40.08</v>
      </c>
      <c r="E78" s="53">
        <f>Problem!H98</f>
        <v>503.64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>
        <f>IFERROR(INDEX(Tablebct[[material]:[Column11]],$A78,MATCH("g1_"&amp;"*",Problem!$O$14:$AB$14,0)),"")</f>
        <v>0.89999999999999991</v>
      </c>
      <c r="M78" s="53">
        <f>IFERROR(INDEX(Tablebct[[material]:[Column11]],$A78,MATCH("g2_"&amp;"*",Problem!$O$14:$AB$14,0)),"")</f>
        <v>5.7</v>
      </c>
      <c r="N78" s="53" t="str">
        <f>IFERROR(INDEX(Tablebct[[material]:[Column11]],$A78,MATCH("g3_"&amp;"*",Problem!$O$14:$AB$14,0)),"")</f>
        <v/>
      </c>
    </row>
    <row r="79" spans="1:14" x14ac:dyDescent="0.35">
      <c r="A79" s="56">
        <v>77</v>
      </c>
      <c r="B79" s="53">
        <f>Problem!E99</f>
        <v>7570.5</v>
      </c>
      <c r="C79" s="53">
        <f>Problem!F99</f>
        <v>4.5</v>
      </c>
      <c r="D79" s="53">
        <f>Problem!G99</f>
        <v>34.07</v>
      </c>
      <c r="E79" s="53">
        <f>Problem!H99</f>
        <v>428.1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>
        <f>IFERROR(INDEX(Tablebct[[material]:[Column11]],$A79,MATCH("g1_"&amp;"*",Problem!$O$14:$AB$14,0)),"")</f>
        <v>0.89999999999999991</v>
      </c>
      <c r="M79" s="53">
        <f>IFERROR(INDEX(Tablebct[[material]:[Column11]],$A79,MATCH("g2_"&amp;"*",Problem!$O$14:$AB$14,0)),"")</f>
        <v>5.7</v>
      </c>
      <c r="N79" s="53" t="str">
        <f>IFERROR(INDEX(Tablebct[[material]:[Column11]],$A79,MATCH("g3_"&amp;"*",Problem!$O$14:$AB$14,0)),"")</f>
        <v/>
      </c>
    </row>
    <row r="80" spans="1:14" x14ac:dyDescent="0.35">
      <c r="A80" s="56">
        <v>78</v>
      </c>
      <c r="B80" s="53">
        <f>Problem!E100</f>
        <v>11689.1</v>
      </c>
      <c r="C80" s="53">
        <f>Problem!F100</f>
        <v>4.5</v>
      </c>
      <c r="D80" s="53">
        <f>Problem!G100</f>
        <v>52.6</v>
      </c>
      <c r="E80" s="53">
        <f>Problem!H100</f>
        <v>637.80999999999995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>
        <f>IFERROR(INDEX(Tablebct[[material]:[Column11]],$A80,MATCH("g1_"&amp;"*",Problem!$O$14:$AB$14,0)),"")</f>
        <v>1.1000000000000001</v>
      </c>
      <c r="M80" s="53">
        <f>IFERROR(INDEX(Tablebct[[material]:[Column11]],$A80,MATCH("g2_"&amp;"*",Problem!$O$14:$AB$14,0)),"")</f>
        <v>5.5</v>
      </c>
      <c r="N80" s="53" t="str">
        <f>IFERROR(INDEX(Tablebct[[material]:[Column11]],$A80,MATCH("g3_"&amp;"*",Problem!$O$14:$AB$14,0)),"")</f>
        <v/>
      </c>
    </row>
    <row r="81" spans="1:14" x14ac:dyDescent="0.35">
      <c r="A81" s="56">
        <v>79</v>
      </c>
      <c r="B81" s="53">
        <f>Problem!E101</f>
        <v>17190.8</v>
      </c>
      <c r="C81" s="53">
        <f>Problem!F101</f>
        <v>4.5</v>
      </c>
      <c r="D81" s="53">
        <f>Problem!G101</f>
        <v>77.36</v>
      </c>
      <c r="E81" s="53">
        <f>Problem!H101</f>
        <v>494.58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>
        <f>IFERROR(INDEX(Tablebct[[material]:[Column11]],$A81,MATCH("g1_"&amp;"*",Problem!$O$14:$AB$14,0)),"")</f>
        <v>1.2</v>
      </c>
      <c r="M81" s="53">
        <f>IFERROR(INDEX(Tablebct[[material]:[Column11]],$A81,MATCH("g2_"&amp;"*",Problem!$O$14:$AB$14,0)),"")</f>
        <v>2.9</v>
      </c>
      <c r="N81" s="53" t="str">
        <f>IFERROR(INDEX(Tablebct[[material]:[Column11]],$A81,MATCH("g3_"&amp;"*",Problem!$O$14:$AB$14,0)),"")</f>
        <v/>
      </c>
    </row>
    <row r="82" spans="1:14" x14ac:dyDescent="0.35">
      <c r="A82" s="56">
        <v>80</v>
      </c>
      <c r="B82" s="53">
        <f>Problem!E102</f>
        <v>13779.8</v>
      </c>
      <c r="C82" s="53">
        <f>Problem!F102</f>
        <v>2.7</v>
      </c>
      <c r="D82" s="53">
        <f>Problem!G102</f>
        <v>37.21</v>
      </c>
      <c r="E82" s="53">
        <f>Problem!H102</f>
        <v>221.46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>
        <f>IFERROR(INDEX(Tablebct[[material]:[Column11]],$A82,MATCH("g1_"&amp;"*",Problem!$O$14:$AB$14,0)),"")</f>
        <v>1.1000000000000001</v>
      </c>
      <c r="M82" s="53">
        <f>IFERROR(INDEX(Tablebct[[material]:[Column11]],$A82,MATCH("g2_"&amp;"*",Problem!$O$14:$AB$14,0)),"")</f>
        <v>2.7</v>
      </c>
      <c r="N82" s="53" t="str">
        <f>IFERROR(INDEX(Tablebct[[material]:[Column11]],$A82,MATCH("g3_"&amp;"*",Problem!$O$14:$AB$14,0)),"")</f>
        <v/>
      </c>
    </row>
    <row r="83" spans="1:14" x14ac:dyDescent="0.35">
      <c r="A83" s="56">
        <v>81</v>
      </c>
      <c r="B83" s="53">
        <f>Problem!E103</f>
        <v>6283.2</v>
      </c>
      <c r="C83" s="53">
        <f>Problem!F103</f>
        <v>4.5</v>
      </c>
      <c r="D83" s="53">
        <f>Problem!G103</f>
        <v>28.27</v>
      </c>
      <c r="E83" s="53">
        <f>Problem!H103</f>
        <v>124.67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>
        <f>IFERROR(INDEX(Tablebct[[material]:[Column11]],$A83,MATCH("g1_"&amp;"*",Problem!$O$14:$AB$14,0)),"")</f>
        <v>0.79999999999999993</v>
      </c>
      <c r="M83" s="53">
        <f>IFERROR(INDEX(Tablebct[[material]:[Column11]],$A83,MATCH("g2_"&amp;"*",Problem!$O$14:$AB$14,0)),"")</f>
        <v>2</v>
      </c>
      <c r="N83" s="53" t="str">
        <f>IFERROR(INDEX(Tablebct[[material]:[Column11]],$A83,MATCH("g3_"&amp;"*",Problem!$O$14:$AB$14,0)),"")</f>
        <v/>
      </c>
    </row>
    <row r="84" spans="1:14" x14ac:dyDescent="0.35">
      <c r="A84" s="56">
        <v>82</v>
      </c>
      <c r="B84" s="53">
        <f>Problem!E104</f>
        <v>8089.6</v>
      </c>
      <c r="C84" s="53">
        <f>Problem!F104</f>
        <v>4.5</v>
      </c>
      <c r="D84" s="53">
        <f>Problem!G104</f>
        <v>36.4</v>
      </c>
      <c r="E84" s="53">
        <f>Problem!H104</f>
        <v>264.83999999999997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>
        <f>IFERROR(INDEX(Tablebct[[material]:[Column11]],$A84,MATCH("g1_"&amp;"*",Problem!$O$14:$AB$14,0)),"")</f>
        <v>1</v>
      </c>
      <c r="M84" s="53">
        <f>IFERROR(INDEX(Tablebct[[material]:[Column11]],$A84,MATCH("g2_"&amp;"*",Problem!$O$14:$AB$14,0)),"")</f>
        <v>3.3</v>
      </c>
      <c r="N84" s="53" t="str">
        <f>IFERROR(INDEX(Tablebct[[material]:[Column11]],$A84,MATCH("g3_"&amp;"*",Problem!$O$14:$AB$14,0)),"")</f>
        <v/>
      </c>
    </row>
    <row r="85" spans="1:14" x14ac:dyDescent="0.35">
      <c r="A85" s="56">
        <v>83</v>
      </c>
      <c r="B85" s="53">
        <f>Problem!E105</f>
        <v>11859.5</v>
      </c>
      <c r="C85" s="53">
        <f>Problem!F105</f>
        <v>4.5</v>
      </c>
      <c r="D85" s="53">
        <f>Problem!G105</f>
        <v>53.37</v>
      </c>
      <c r="E85" s="53">
        <f>Problem!H105</f>
        <v>647.11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>
        <f>IFERROR(INDEX(Tablebct[[material]:[Column11]],$A85,MATCH("g1_"&amp;"*",Problem!$O$14:$AB$14,0)),"")</f>
        <v>1</v>
      </c>
      <c r="M85" s="53">
        <f>IFERROR(INDEX(Tablebct[[material]:[Column11]],$A85,MATCH("g2_"&amp;"*",Problem!$O$14:$AB$14,0)),"")</f>
        <v>5.5</v>
      </c>
      <c r="N85" s="53" t="str">
        <f>IFERROR(INDEX(Tablebct[[material]:[Column11]],$A85,MATCH("g3_"&amp;"*",Problem!$O$14:$AB$14,0)),"")</f>
        <v/>
      </c>
    </row>
    <row r="86" spans="1:14" x14ac:dyDescent="0.35">
      <c r="A86" s="56">
        <v>84</v>
      </c>
      <c r="B86" s="53">
        <f>Problem!E106</f>
        <v>3771.5</v>
      </c>
      <c r="C86" s="53">
        <f>Problem!F106</f>
        <v>2.7</v>
      </c>
      <c r="D86" s="53">
        <f>Problem!G106</f>
        <v>10.18</v>
      </c>
      <c r="E86" s="53">
        <f>Problem!H106</f>
        <v>103.27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>
        <f>IFERROR(INDEX(Tablebct[[material]:[Column11]],$A86,MATCH("g1_"&amp;"*",Problem!$O$14:$AB$14,0)),"")</f>
        <v>0.7</v>
      </c>
      <c r="M86" s="53">
        <f>IFERROR(INDEX(Tablebct[[material]:[Column11]],$A86,MATCH("g2_"&amp;"*",Problem!$O$14:$AB$14,0)),"")</f>
        <v>4.5999999999999996</v>
      </c>
      <c r="N86" s="53" t="str">
        <f>IFERROR(INDEX(Tablebct[[material]:[Column11]],$A86,MATCH("g3_"&amp;"*",Problem!$O$14:$AB$14,0)),"")</f>
        <v/>
      </c>
    </row>
    <row r="87" spans="1:14" x14ac:dyDescent="0.35">
      <c r="A87" s="56">
        <v>85</v>
      </c>
      <c r="B87" s="53">
        <f>Problem!E107</f>
        <v>15855.6</v>
      </c>
      <c r="C87" s="53">
        <f>Problem!F107</f>
        <v>0.95</v>
      </c>
      <c r="D87" s="53">
        <f>Problem!G107</f>
        <v>15.06</v>
      </c>
      <c r="E87" s="53">
        <f>Problem!H107</f>
        <v>149.44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>
        <f>IFERROR(INDEX(Tablebct[[material]:[Column11]],$A87,MATCH("g1_"&amp;"*",Problem!$O$14:$AB$14,0)),"")</f>
        <v>1.4</v>
      </c>
      <c r="M87" s="53">
        <f>IFERROR(INDEX(Tablebct[[material]:[Column11]],$A87,MATCH("g2_"&amp;"*",Problem!$O$14:$AB$14,0)),"")</f>
        <v>4.5</v>
      </c>
      <c r="N87" s="53" t="str">
        <f>IFERROR(INDEX(Tablebct[[material]:[Column11]],$A87,MATCH("g3_"&amp;"*",Problem!$O$14:$AB$14,0)),"")</f>
        <v/>
      </c>
    </row>
    <row r="88" spans="1:14" x14ac:dyDescent="0.35">
      <c r="A88" s="56">
        <v>86</v>
      </c>
      <c r="B88" s="53">
        <f>Problem!E108</f>
        <v>8695.9</v>
      </c>
      <c r="C88" s="53">
        <f>Problem!F108</f>
        <v>0.95</v>
      </c>
      <c r="D88" s="53">
        <f>Problem!G108</f>
        <v>8.26</v>
      </c>
      <c r="E88" s="53">
        <f>Problem!H108</f>
        <v>80.14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>
        <f>IFERROR(INDEX(Tablebct[[material]:[Column11]],$A88,MATCH("g1_"&amp;"*",Problem!$O$14:$AB$14,0)),"")</f>
        <v>0.79999999999999993</v>
      </c>
      <c r="M88" s="53">
        <f>IFERROR(INDEX(Tablebct[[material]:[Column11]],$A88,MATCH("g2_"&amp;"*",Problem!$O$14:$AB$14,0)),"")</f>
        <v>4.4000000000000004</v>
      </c>
      <c r="N88" s="53" t="str">
        <f>IFERROR(INDEX(Tablebct[[material]:[Column11]],$A88,MATCH("g3_"&amp;"*",Problem!$O$14:$AB$14,0)),"")</f>
        <v/>
      </c>
    </row>
    <row r="89" spans="1:14" x14ac:dyDescent="0.35">
      <c r="A89" s="56">
        <v>87</v>
      </c>
      <c r="B89" s="53">
        <f>Problem!E109</f>
        <v>9550.4</v>
      </c>
      <c r="C89" s="53">
        <f>Problem!F109</f>
        <v>4.5</v>
      </c>
      <c r="D89" s="53">
        <f>Problem!G109</f>
        <v>42.98</v>
      </c>
      <c r="E89" s="53">
        <f>Problem!H109</f>
        <v>360.04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>
        <f>IFERROR(INDEX(Tablebct[[material]:[Column11]],$A89,MATCH("g1_"&amp;"*",Problem!$O$14:$AB$14,0)),"")</f>
        <v>0.79999999999999993</v>
      </c>
      <c r="M89" s="53">
        <f>IFERROR(INDEX(Tablebct[[material]:[Column11]],$A89,MATCH("g2_"&amp;"*",Problem!$O$14:$AB$14,0)),"")</f>
        <v>3.8</v>
      </c>
      <c r="N89" s="53" t="str">
        <f>IFERROR(INDEX(Tablebct[[material]:[Column11]],$A89,MATCH("g3_"&amp;"*",Problem!$O$14:$AB$14,0)),"")</f>
        <v/>
      </c>
    </row>
    <row r="90" spans="1:14" x14ac:dyDescent="0.35">
      <c r="A90" s="56">
        <v>88</v>
      </c>
      <c r="B90" s="53">
        <f>Problem!E110</f>
        <v>12405.4</v>
      </c>
      <c r="C90" s="53">
        <f>Problem!F110</f>
        <v>4.5</v>
      </c>
      <c r="D90" s="53">
        <f>Problem!G110</f>
        <v>55.82</v>
      </c>
      <c r="E90" s="53">
        <f>Problem!H110</f>
        <v>566.13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>
        <f>IFERROR(INDEX(Tablebct[[material]:[Column11]],$A90,MATCH("g1_"&amp;"*",Problem!$O$14:$AB$14,0)),"")</f>
        <v>0.89999999999999991</v>
      </c>
      <c r="M90" s="53">
        <f>IFERROR(INDEX(Tablebct[[material]:[Column11]],$A90,MATCH("g2_"&amp;"*",Problem!$O$14:$AB$14,0)),"")</f>
        <v>4.5999999999999996</v>
      </c>
      <c r="N90" s="53" t="str">
        <f>IFERROR(INDEX(Tablebct[[material]:[Column11]],$A90,MATCH("g3_"&amp;"*",Problem!$O$14:$AB$14,0)),"")</f>
        <v/>
      </c>
    </row>
    <row r="91" spans="1:14" x14ac:dyDescent="0.35">
      <c r="A91" s="56">
        <v>89</v>
      </c>
      <c r="B91" s="53">
        <f>Problem!E111</f>
        <v>13684.8</v>
      </c>
      <c r="C91" s="53">
        <f>Problem!F111</f>
        <v>2.7</v>
      </c>
      <c r="D91" s="53">
        <f>Problem!G111</f>
        <v>36.950000000000003</v>
      </c>
      <c r="E91" s="53">
        <f>Problem!H111</f>
        <v>276.95999999999998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>
        <f>IFERROR(INDEX(Tablebct[[material]:[Column11]],$A91,MATCH("g1_"&amp;"*",Problem!$O$14:$AB$14,0)),"")</f>
        <v>1.1000000000000001</v>
      </c>
      <c r="M91" s="53">
        <f>IFERROR(INDEX(Tablebct[[material]:[Column11]],$A91,MATCH("g2_"&amp;"*",Problem!$O$14:$AB$14,0)),"")</f>
        <v>3.4000000000000004</v>
      </c>
      <c r="N91" s="53" t="str">
        <f>IFERROR(INDEX(Tablebct[[material]:[Column11]],$A91,MATCH("g3_"&amp;"*",Problem!$O$14:$AB$14,0)),"")</f>
        <v/>
      </c>
    </row>
    <row r="92" spans="1:14" x14ac:dyDescent="0.35">
      <c r="A92" s="56">
        <v>90</v>
      </c>
      <c r="B92" s="53">
        <f>Problem!E112</f>
        <v>33929.199999999997</v>
      </c>
      <c r="C92" s="53">
        <f>Problem!F112</f>
        <v>4.5</v>
      </c>
      <c r="D92" s="53">
        <f>Problem!G112</f>
        <v>152.68</v>
      </c>
      <c r="E92" s="53">
        <f>Problem!H112</f>
        <v>1750.34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>
        <f>IFERROR(INDEX(Tablebct[[material]:[Column11]],$A92,MATCH("g1_"&amp;"*",Problem!$O$14:$AB$14,0)),"")</f>
        <v>1.5</v>
      </c>
      <c r="M92" s="53">
        <f>IFERROR(INDEX(Tablebct[[material]:[Column11]],$A92,MATCH("g2_"&amp;"*",Problem!$O$14:$AB$14,0)),"")</f>
        <v>5.2</v>
      </c>
      <c r="N92" s="53" t="str">
        <f>IFERROR(INDEX(Tablebct[[material]:[Column11]],$A92,MATCH("g3_"&amp;"*",Problem!$O$14:$AB$14,0)),"")</f>
        <v/>
      </c>
    </row>
    <row r="93" spans="1:14" x14ac:dyDescent="0.35">
      <c r="A93" s="56">
        <v>91</v>
      </c>
      <c r="B93" s="53">
        <f>Problem!E113</f>
        <v>7061.5</v>
      </c>
      <c r="C93" s="53">
        <f>Problem!F113</f>
        <v>4.5</v>
      </c>
      <c r="D93" s="53">
        <f>Problem!G113</f>
        <v>31.78</v>
      </c>
      <c r="E93" s="53">
        <f>Problem!H113</f>
        <v>399.32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>
        <f>IFERROR(INDEX(Tablebct[[material]:[Column11]],$A93,MATCH("g1_"&amp;"*",Problem!$O$14:$AB$14,0)),"")</f>
        <v>0.89999999999999991</v>
      </c>
      <c r="M93" s="53">
        <f>IFERROR(INDEX(Tablebct[[material]:[Column11]],$A93,MATCH("g2_"&amp;"*",Problem!$O$14:$AB$14,0)),"")</f>
        <v>5.7</v>
      </c>
      <c r="N93" s="53" t="str">
        <f>IFERROR(INDEX(Tablebct[[material]:[Column11]],$A93,MATCH("g3_"&amp;"*",Problem!$O$14:$AB$14,0)),"")</f>
        <v/>
      </c>
    </row>
    <row r="94" spans="1:14" x14ac:dyDescent="0.35">
      <c r="A94" s="56">
        <v>92</v>
      </c>
      <c r="B94" s="53">
        <f>Problem!E114</f>
        <v>13019.5</v>
      </c>
      <c r="C94" s="53">
        <f>Problem!F114</f>
        <v>0.95</v>
      </c>
      <c r="D94" s="53">
        <f>Problem!G114</f>
        <v>12.37</v>
      </c>
      <c r="E94" s="53">
        <f>Problem!H114</f>
        <v>65.44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>
        <f>IFERROR(INDEX(Tablebct[[material]:[Column11]],$A94,MATCH("g1_"&amp;"*",Problem!$O$14:$AB$14,0)),"")</f>
        <v>1.1000000000000001</v>
      </c>
      <c r="M94" s="53">
        <f>IFERROR(INDEX(Tablebct[[material]:[Column11]],$A94,MATCH("g2_"&amp;"*",Problem!$O$14:$AB$14,0)),"")</f>
        <v>2.4</v>
      </c>
      <c r="N94" s="53" t="str">
        <f>IFERROR(INDEX(Tablebct[[material]:[Column11]],$A94,MATCH("g3_"&amp;"*",Problem!$O$14:$AB$14,0)),"")</f>
        <v/>
      </c>
    </row>
    <row r="95" spans="1:14" x14ac:dyDescent="0.35">
      <c r="A95" s="56">
        <v>93</v>
      </c>
      <c r="B95" s="53">
        <f>Problem!E115</f>
        <v>16193.3</v>
      </c>
      <c r="C95" s="53">
        <f>Problem!F115</f>
        <v>2.7</v>
      </c>
      <c r="D95" s="53">
        <f>Problem!G115</f>
        <v>43.72</v>
      </c>
      <c r="E95" s="53">
        <f>Problem!H115</f>
        <v>212.06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>
        <f>IFERROR(INDEX(Tablebct[[material]:[Column11]],$A95,MATCH("g1_"&amp;"*",Problem!$O$14:$AB$14,0)),"")</f>
        <v>1.3</v>
      </c>
      <c r="M95" s="53">
        <f>IFERROR(INDEX(Tablebct[[material]:[Column11]],$A95,MATCH("g2_"&amp;"*",Problem!$O$14:$AB$14,0)),"")</f>
        <v>2.2000000000000002</v>
      </c>
      <c r="N95" s="53" t="str">
        <f>IFERROR(INDEX(Tablebct[[material]:[Column11]],$A95,MATCH("g3_"&amp;"*",Problem!$O$14:$AB$14,0)),"")</f>
        <v/>
      </c>
    </row>
    <row r="96" spans="1:14" x14ac:dyDescent="0.35">
      <c r="A96" s="56">
        <v>94</v>
      </c>
      <c r="B96" s="53">
        <f>Problem!E116</f>
        <v>6937.4</v>
      </c>
      <c r="C96" s="53">
        <f>Problem!F116</f>
        <v>2.7</v>
      </c>
      <c r="D96" s="53">
        <f>Problem!G116</f>
        <v>18.73</v>
      </c>
      <c r="E96" s="53">
        <f>Problem!H116</f>
        <v>239.51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>
        <f>IFERROR(INDEX(Tablebct[[material]:[Column11]],$A96,MATCH("g1_"&amp;"*",Problem!$O$14:$AB$14,0)),"")</f>
        <v>1.1000000000000001</v>
      </c>
      <c r="M96" s="53">
        <f>IFERROR(INDEX(Tablebct[[material]:[Column11]],$A96,MATCH("g2_"&amp;"*",Problem!$O$14:$AB$14,0)),"")</f>
        <v>5.8000000000000007</v>
      </c>
      <c r="N96" s="53" t="str">
        <f>IFERROR(INDEX(Tablebct[[material]:[Column11]],$A96,MATCH("g3_"&amp;"*",Problem!$O$14:$AB$14,0)),"")</f>
        <v/>
      </c>
    </row>
    <row r="97" spans="1:14" x14ac:dyDescent="0.35">
      <c r="A97" s="56">
        <v>95</v>
      </c>
      <c r="B97" s="53">
        <f>Problem!E117</f>
        <v>16591.5</v>
      </c>
      <c r="C97" s="53">
        <f>Problem!F117</f>
        <v>2.7</v>
      </c>
      <c r="D97" s="53">
        <f>Problem!G117</f>
        <v>44.8</v>
      </c>
      <c r="E97" s="53">
        <f>Problem!H117</f>
        <v>543.17999999999995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>
        <f>IFERROR(INDEX(Tablebct[[material]:[Column11]],$A97,MATCH("g1_"&amp;"*",Problem!$O$14:$AB$14,0)),"")</f>
        <v>1.3</v>
      </c>
      <c r="M97" s="53">
        <f>IFERROR(INDEX(Tablebct[[material]:[Column11]],$A97,MATCH("g2_"&amp;"*",Problem!$O$14:$AB$14,0)),"")</f>
        <v>5.5</v>
      </c>
      <c r="N97" s="53" t="str">
        <f>IFERROR(INDEX(Tablebct[[material]:[Column11]],$A97,MATCH("g3_"&amp;"*",Problem!$O$14:$AB$14,0)),"")</f>
        <v/>
      </c>
    </row>
    <row r="98" spans="1:14" x14ac:dyDescent="0.35">
      <c r="A98" s="56">
        <v>96</v>
      </c>
      <c r="B98" s="53">
        <f>Problem!E118</f>
        <v>6580.9</v>
      </c>
      <c r="C98" s="53">
        <f>Problem!F118</f>
        <v>2.7</v>
      </c>
      <c r="D98" s="53">
        <f>Problem!G118</f>
        <v>17.77</v>
      </c>
      <c r="E98" s="53">
        <f>Problem!H118</f>
        <v>164.52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>
        <f>IFERROR(INDEX(Tablebct[[material]:[Column11]],$A98,MATCH("g1_"&amp;"*",Problem!$O$14:$AB$14,0)),"")</f>
        <v>0.7</v>
      </c>
      <c r="M98" s="53">
        <f>IFERROR(INDEX(Tablebct[[material]:[Column11]],$A98,MATCH("g2_"&amp;"*",Problem!$O$14:$AB$14,0)),"")</f>
        <v>4.2</v>
      </c>
      <c r="N98" s="53" t="str">
        <f>IFERROR(INDEX(Tablebct[[material]:[Column11]],$A98,MATCH("g3_"&amp;"*",Problem!$O$14:$AB$14,0)),"")</f>
        <v/>
      </c>
    </row>
    <row r="99" spans="1:14" x14ac:dyDescent="0.35">
      <c r="A99" s="56">
        <v>97</v>
      </c>
      <c r="B99" s="53">
        <f>Problem!E119</f>
        <v>9399.6</v>
      </c>
      <c r="C99" s="53">
        <f>Problem!F119</f>
        <v>0.95</v>
      </c>
      <c r="D99" s="53">
        <f>Problem!G119</f>
        <v>8.93</v>
      </c>
      <c r="E99" s="53">
        <f>Problem!H119</f>
        <v>51.18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>
        <f>IFERROR(INDEX(Tablebct[[material]:[Column11]],$A99,MATCH("g1_"&amp;"*",Problem!$O$14:$AB$14,0)),"")</f>
        <v>0.79999999999999993</v>
      </c>
      <c r="M99" s="53">
        <f>IFERROR(INDEX(Tablebct[[material]:[Column11]],$A99,MATCH("g2_"&amp;"*",Problem!$O$14:$AB$14,0)),"")</f>
        <v>2.6</v>
      </c>
      <c r="N99" s="53" t="str">
        <f>IFERROR(INDEX(Tablebct[[material]:[Column11]],$A99,MATCH("g3_"&amp;"*",Problem!$O$14:$AB$14,0)),"")</f>
        <v/>
      </c>
    </row>
    <row r="100" spans="1:14" x14ac:dyDescent="0.35">
      <c r="A100" s="56">
        <v>98</v>
      </c>
      <c r="B100" s="53">
        <f>Problem!E120</f>
        <v>14529.9</v>
      </c>
      <c r="C100" s="53">
        <f>Problem!F120</f>
        <v>0.95</v>
      </c>
      <c r="D100" s="53">
        <f>Problem!G120</f>
        <v>13.8</v>
      </c>
      <c r="E100" s="53">
        <f>Problem!H120</f>
        <v>124.77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>
        <f>IFERROR(INDEX(Tablebct[[material]:[Column11]],$A100,MATCH("g1_"&amp;"*",Problem!$O$14:$AB$14,0)),"")</f>
        <v>1</v>
      </c>
      <c r="M100" s="53">
        <f>IFERROR(INDEX(Tablebct[[material]:[Column11]],$A100,MATCH("g2_"&amp;"*",Problem!$O$14:$AB$14,0)),"")</f>
        <v>4.0999999999999996</v>
      </c>
      <c r="N100" s="53" t="str">
        <f>IFERROR(INDEX(Tablebct[[material]:[Column11]],$A100,MATCH("g3_"&amp;"*",Problem!$O$14:$AB$14,0)),"")</f>
        <v/>
      </c>
    </row>
    <row r="101" spans="1:14" x14ac:dyDescent="0.35">
      <c r="A101" s="56">
        <v>99</v>
      </c>
      <c r="B101" s="53">
        <f>Problem!E121</f>
        <v>18321.8</v>
      </c>
      <c r="C101" s="53">
        <f>Problem!F121</f>
        <v>4.5</v>
      </c>
      <c r="D101" s="53">
        <f>Problem!G121</f>
        <v>82.45</v>
      </c>
      <c r="E101" s="53">
        <f>Problem!H121</f>
        <v>672.54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>
        <f>IFERROR(INDEX(Tablebct[[material]:[Column11]],$A101,MATCH("g1_"&amp;"*",Problem!$O$14:$AB$14,0)),"")</f>
        <v>1.2</v>
      </c>
      <c r="M101" s="53">
        <f>IFERROR(INDEX(Tablebct[[material]:[Column11]],$A101,MATCH("g2_"&amp;"*",Problem!$O$14:$AB$14,0)),"")</f>
        <v>3.7</v>
      </c>
      <c r="N101" s="53" t="str">
        <f>IFERROR(INDEX(Tablebct[[material]:[Column11]],$A101,MATCH("g3_"&amp;"*",Problem!$O$14:$AB$14,0)),"")</f>
        <v/>
      </c>
    </row>
    <row r="102" spans="1:14" x14ac:dyDescent="0.35">
      <c r="A102" s="56">
        <v>100</v>
      </c>
      <c r="B102" s="53">
        <f>Problem!E122</f>
        <v>4775.2</v>
      </c>
      <c r="C102" s="53">
        <f>Problem!F122</f>
        <v>4.5</v>
      </c>
      <c r="D102" s="53">
        <f>Problem!G122</f>
        <v>21.49</v>
      </c>
      <c r="E102" s="53">
        <f>Problem!H122</f>
        <v>251.08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>
        <f>IFERROR(INDEX(Tablebct[[material]:[Column11]],$A102,MATCH("g1_"&amp;"*",Problem!$O$14:$AB$14,0)),"")</f>
        <v>0.79999999999999993</v>
      </c>
      <c r="M102" s="53">
        <f>IFERROR(INDEX(Tablebct[[material]:[Column11]],$A102,MATCH("g2_"&amp;"*",Problem!$O$14:$AB$14,0)),"")</f>
        <v>5.3000000000000007</v>
      </c>
      <c r="N102" s="53" t="str">
        <f>IFERROR(INDEX(Tablebct[[material]:[Column11]],$A102,MATCH("g3_"&amp;"*",Problem!$O$14:$AB$14,0)),"")</f>
        <v/>
      </c>
    </row>
    <row r="103" spans="1:14" x14ac:dyDescent="0.35">
      <c r="A103" s="56">
        <v>101</v>
      </c>
      <c r="B103" s="53">
        <f>Problem!E123</f>
        <v>9148.2999999999993</v>
      </c>
      <c r="C103" s="53">
        <f>Problem!F123</f>
        <v>4.5</v>
      </c>
      <c r="D103" s="53">
        <f>Problem!G123</f>
        <v>41.17</v>
      </c>
      <c r="E103" s="53">
        <f>Problem!H123</f>
        <v>317.64999999999998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>
        <f>IFERROR(INDEX(Tablebct[[material]:[Column11]],$A103,MATCH("g1_"&amp;"*",Problem!$O$14:$AB$14,0)),"")</f>
        <v>0.79999999999999993</v>
      </c>
      <c r="M103" s="53">
        <f>IFERROR(INDEX(Tablebct[[material]:[Column11]],$A103,MATCH("g2_"&amp;"*",Problem!$O$14:$AB$14,0)),"")</f>
        <v>3.5</v>
      </c>
      <c r="N103" s="53" t="str">
        <f>IFERROR(INDEX(Tablebct[[material]:[Column11]],$A103,MATCH("g3_"&amp;"*",Problem!$O$14:$AB$14,0)),"")</f>
        <v/>
      </c>
    </row>
    <row r="104" spans="1:14" x14ac:dyDescent="0.35">
      <c r="A104" s="56">
        <v>102</v>
      </c>
      <c r="B104" s="53">
        <f>Problem!E124</f>
        <v>10115.1</v>
      </c>
      <c r="C104" s="53">
        <f>Problem!F124</f>
        <v>4.5</v>
      </c>
      <c r="D104" s="53">
        <f>Problem!G124</f>
        <v>45.52</v>
      </c>
      <c r="E104" s="53">
        <f>Problem!H124</f>
        <v>210.74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>
        <f>IFERROR(INDEX(Tablebct[[material]:[Column11]],$A104,MATCH("g1_"&amp;"*",Problem!$O$14:$AB$14,0)),"")</f>
        <v>0.89999999999999991</v>
      </c>
      <c r="M104" s="53">
        <f>IFERROR(INDEX(Tablebct[[material]:[Column11]],$A104,MATCH("g2_"&amp;"*",Problem!$O$14:$AB$14,0)),"")</f>
        <v>2.1</v>
      </c>
      <c r="N104" s="53" t="str">
        <f>IFERROR(INDEX(Tablebct[[material]:[Column11]],$A104,MATCH("g3_"&amp;"*",Problem!$O$14:$AB$14,0)),"")</f>
        <v/>
      </c>
    </row>
    <row r="105" spans="1:14" x14ac:dyDescent="0.35">
      <c r="A105" s="56">
        <v>103</v>
      </c>
      <c r="B105" s="53">
        <f>Problem!E125</f>
        <v>6747.4</v>
      </c>
      <c r="C105" s="53">
        <f>Problem!F125</f>
        <v>4.5</v>
      </c>
      <c r="D105" s="53">
        <f>Problem!G125</f>
        <v>30.36</v>
      </c>
      <c r="E105" s="53">
        <f>Problem!H125</f>
        <v>254.37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>
        <f>IFERROR(INDEX(Tablebct[[material]:[Column11]],$A105,MATCH("g1_"&amp;"*",Problem!$O$14:$AB$14,0)),"")</f>
        <v>1.1000000000000001</v>
      </c>
      <c r="M105" s="53">
        <f>IFERROR(INDEX(Tablebct[[material]:[Column11]],$A105,MATCH("g2_"&amp;"*",Problem!$O$14:$AB$14,0)),"")</f>
        <v>3.8</v>
      </c>
      <c r="N105" s="53" t="str">
        <f>IFERROR(INDEX(Tablebct[[material]:[Column11]],$A105,MATCH("g3_"&amp;"*",Problem!$O$14:$AB$14,0)),"")</f>
        <v/>
      </c>
    </row>
    <row r="106" spans="1:14" x14ac:dyDescent="0.35">
      <c r="A106" s="56">
        <v>104</v>
      </c>
      <c r="B106" s="53">
        <f>Problem!E126</f>
        <v>7087.4</v>
      </c>
      <c r="C106" s="53">
        <f>Problem!F126</f>
        <v>4.5</v>
      </c>
      <c r="D106" s="53">
        <f>Problem!G126</f>
        <v>31.89</v>
      </c>
      <c r="E106" s="53">
        <f>Problem!H126</f>
        <v>281.25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>
        <f>IFERROR(INDEX(Tablebct[[material]:[Column11]],$A106,MATCH("g1_"&amp;"*",Problem!$O$14:$AB$14,0)),"")</f>
        <v>0.79999999999999993</v>
      </c>
      <c r="M106" s="53">
        <f>IFERROR(INDEX(Tablebct[[material]:[Column11]],$A106,MATCH("g2_"&amp;"*",Problem!$O$14:$AB$14,0)),"")</f>
        <v>4</v>
      </c>
      <c r="N106" s="53" t="str">
        <f>IFERROR(INDEX(Tablebct[[material]:[Column11]],$A106,MATCH("g3_"&amp;"*",Problem!$O$14:$AB$14,0)),"")</f>
        <v/>
      </c>
    </row>
    <row r="107" spans="1:14" x14ac:dyDescent="0.35">
      <c r="A107" s="56">
        <v>105</v>
      </c>
      <c r="B107" s="53">
        <f>Problem!E127</f>
        <v>23398.6</v>
      </c>
      <c r="C107" s="53">
        <f>Problem!F127</f>
        <v>4.5</v>
      </c>
      <c r="D107" s="53">
        <f>Problem!G127</f>
        <v>105.29</v>
      </c>
      <c r="E107" s="53">
        <f>Problem!H127</f>
        <v>835.68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>
        <f>IFERROR(INDEX(Tablebct[[material]:[Column11]],$A107,MATCH("g1_"&amp;"*",Problem!$O$14:$AB$14,0)),"")</f>
        <v>1.4</v>
      </c>
      <c r="M107" s="53">
        <f>IFERROR(INDEX(Tablebct[[material]:[Column11]],$A107,MATCH("g2_"&amp;"*",Problem!$O$14:$AB$14,0)),"")</f>
        <v>3.6</v>
      </c>
      <c r="N107" s="53" t="str">
        <f>IFERROR(INDEX(Tablebct[[material]:[Column11]],$A107,MATCH("g3_"&amp;"*",Problem!$O$14:$AB$14,0)),"")</f>
        <v/>
      </c>
    </row>
    <row r="108" spans="1:14" x14ac:dyDescent="0.35">
      <c r="A108" s="56">
        <v>106</v>
      </c>
      <c r="B108" s="53">
        <f>Problem!E128</f>
        <v>3617.5</v>
      </c>
      <c r="C108" s="53">
        <f>Problem!F128</f>
        <v>2.7</v>
      </c>
      <c r="D108" s="53">
        <f>Problem!G128</f>
        <v>9.77</v>
      </c>
      <c r="E108" s="53">
        <f>Problem!H128</f>
        <v>71.06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>
        <f>IFERROR(INDEX(Tablebct[[material]:[Column11]],$A108,MATCH("g1_"&amp;"*",Problem!$O$14:$AB$14,0)),"")</f>
        <v>0.7</v>
      </c>
      <c r="M108" s="53">
        <f>IFERROR(INDEX(Tablebct[[material]:[Column11]],$A108,MATCH("g2_"&amp;"*",Problem!$O$14:$AB$14,0)),"")</f>
        <v>3.3</v>
      </c>
      <c r="N108" s="53" t="str">
        <f>IFERROR(INDEX(Tablebct[[material]:[Column11]],$A108,MATCH("g3_"&amp;"*",Problem!$O$14:$AB$14,0)),"")</f>
        <v/>
      </c>
    </row>
    <row r="109" spans="1:14" x14ac:dyDescent="0.35">
      <c r="A109" s="56">
        <v>107</v>
      </c>
      <c r="B109" s="53">
        <f>Problem!E129</f>
        <v>12666.9</v>
      </c>
      <c r="C109" s="53">
        <f>Problem!F129</f>
        <v>4.5</v>
      </c>
      <c r="D109" s="53">
        <f>Problem!G129</f>
        <v>57</v>
      </c>
      <c r="E109" s="53">
        <f>Problem!H129</f>
        <v>615.76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>
        <f>IFERROR(INDEX(Tablebct[[material]:[Column11]],$A109,MATCH("g1_"&amp;"*",Problem!$O$14:$AB$14,0)),"")</f>
        <v>1.2</v>
      </c>
      <c r="M109" s="53">
        <f>IFERROR(INDEX(Tablebct[[material]:[Column11]],$A109,MATCH("g2_"&amp;"*",Problem!$O$14:$AB$14,0)),"")</f>
        <v>4.9000000000000004</v>
      </c>
      <c r="N109" s="53" t="str">
        <f>IFERROR(INDEX(Tablebct[[material]:[Column11]],$A109,MATCH("g3_"&amp;"*",Problem!$O$14:$AB$14,0)),"")</f>
        <v/>
      </c>
    </row>
    <row r="110" spans="1:14" x14ac:dyDescent="0.35">
      <c r="A110" s="56">
        <v>108</v>
      </c>
      <c r="B110" s="53">
        <f>Problem!E130</f>
        <v>4898.5</v>
      </c>
      <c r="C110" s="53">
        <f>Problem!F130</f>
        <v>2.7</v>
      </c>
      <c r="D110" s="53">
        <f>Problem!G130</f>
        <v>13.23</v>
      </c>
      <c r="E110" s="53">
        <f>Problem!H130</f>
        <v>67.06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>
        <f>IFERROR(INDEX(Tablebct[[material]:[Column11]],$A110,MATCH("g1_"&amp;"*",Problem!$O$14:$AB$14,0)),"")</f>
        <v>0.89999999999999991</v>
      </c>
      <c r="M110" s="53">
        <f>IFERROR(INDEX(Tablebct[[material]:[Column11]],$A110,MATCH("g2_"&amp;"*",Problem!$O$14:$AB$14,0)),"")</f>
        <v>2.2999999999999998</v>
      </c>
      <c r="N110" s="53" t="str">
        <f>IFERROR(INDEX(Tablebct[[material]:[Column11]],$A110,MATCH("g3_"&amp;"*",Problem!$O$14:$AB$14,0)),"")</f>
        <v/>
      </c>
    </row>
    <row r="111" spans="1:14" x14ac:dyDescent="0.35">
      <c r="A111" s="56">
        <v>109</v>
      </c>
      <c r="B111" s="53">
        <f>Problem!E131</f>
        <v>4707.7</v>
      </c>
      <c r="C111" s="53">
        <f>Problem!F131</f>
        <v>4.5</v>
      </c>
      <c r="D111" s="53">
        <f>Problem!G131</f>
        <v>21.18</v>
      </c>
      <c r="E111" s="53">
        <f>Problem!H131</f>
        <v>140.11000000000001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>
        <f>IFERROR(INDEX(Tablebct[[material]:[Column11]],$A111,MATCH("g1_"&amp;"*",Problem!$O$14:$AB$14,0)),"")</f>
        <v>0.89999999999999991</v>
      </c>
      <c r="M111" s="53">
        <f>IFERROR(INDEX(Tablebct[[material]:[Column11]],$A111,MATCH("g2_"&amp;"*",Problem!$O$14:$AB$14,0)),"")</f>
        <v>3</v>
      </c>
      <c r="N111" s="53" t="str">
        <f>IFERROR(INDEX(Tablebct[[material]:[Column11]],$A111,MATCH("g3_"&amp;"*",Problem!$O$14:$AB$14,0)),"")</f>
        <v/>
      </c>
    </row>
    <row r="112" spans="1:14" x14ac:dyDescent="0.35">
      <c r="A112" s="56">
        <v>110</v>
      </c>
      <c r="B112" s="53">
        <f>Problem!E132</f>
        <v>19615.3</v>
      </c>
      <c r="C112" s="53">
        <f>Problem!F132</f>
        <v>2.7</v>
      </c>
      <c r="D112" s="53">
        <f>Problem!G132</f>
        <v>52.96</v>
      </c>
      <c r="E112" s="53">
        <f>Problem!H132</f>
        <v>233.52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>
        <f>IFERROR(INDEX(Tablebct[[material]:[Column11]],$A112,MATCH("g1_"&amp;"*",Problem!$O$14:$AB$14,0)),"")</f>
        <v>1.5</v>
      </c>
      <c r="M112" s="53">
        <f>IFERROR(INDEX(Tablebct[[material]:[Column11]],$A112,MATCH("g2_"&amp;"*",Problem!$O$14:$AB$14,0)),"")</f>
        <v>2</v>
      </c>
      <c r="N112" s="53" t="str">
        <f>IFERROR(INDEX(Tablebct[[material]:[Column11]],$A112,MATCH("g3_"&amp;"*",Problem!$O$14:$AB$14,0)),"")</f>
        <v/>
      </c>
    </row>
    <row r="113" spans="1:14" x14ac:dyDescent="0.35">
      <c r="A113" s="56">
        <v>111</v>
      </c>
      <c r="B113" s="53">
        <f>Problem!E133</f>
        <v>14202.4</v>
      </c>
      <c r="C113" s="53">
        <f>Problem!F133</f>
        <v>4.5</v>
      </c>
      <c r="D113" s="53">
        <f>Problem!G133</f>
        <v>63.91</v>
      </c>
      <c r="E113" s="53">
        <f>Problem!H133</f>
        <v>422.7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>
        <f>IFERROR(INDEX(Tablebct[[material]:[Column11]],$A113,MATCH("g1_"&amp;"*",Problem!$O$14:$AB$14,0)),"")</f>
        <v>1.3</v>
      </c>
      <c r="M113" s="53">
        <f>IFERROR(INDEX(Tablebct[[material]:[Column11]],$A113,MATCH("g2_"&amp;"*",Problem!$O$14:$AB$14,0)),"")</f>
        <v>3</v>
      </c>
      <c r="N113" s="53" t="str">
        <f>IFERROR(INDEX(Tablebct[[material]:[Column11]],$A113,MATCH("g3_"&amp;"*",Problem!$O$14:$AB$14,0)),"")</f>
        <v/>
      </c>
    </row>
    <row r="114" spans="1:14" x14ac:dyDescent="0.35">
      <c r="A114" s="56">
        <v>112</v>
      </c>
      <c r="B114" s="53">
        <f>Problem!E134</f>
        <v>5233.8999999999996</v>
      </c>
      <c r="C114" s="53">
        <f>Problem!F134</f>
        <v>0.95</v>
      </c>
      <c r="D114" s="53">
        <f>Problem!G134</f>
        <v>4.97</v>
      </c>
      <c r="E114" s="53">
        <f>Problem!H134</f>
        <v>31.79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>
        <f>IFERROR(INDEX(Tablebct[[material]:[Column11]],$A114,MATCH("g1_"&amp;"*",Problem!$O$14:$AB$14,0)),"")</f>
        <v>0.7</v>
      </c>
      <c r="M114" s="53">
        <f>IFERROR(INDEX(Tablebct[[material]:[Column11]],$A114,MATCH("g2_"&amp;"*",Problem!$O$14:$AB$14,0)),"")</f>
        <v>2.9</v>
      </c>
      <c r="N114" s="53" t="str">
        <f>IFERROR(INDEX(Tablebct[[material]:[Column11]],$A114,MATCH("g3_"&amp;"*",Problem!$O$14:$AB$14,0)),"")</f>
        <v/>
      </c>
    </row>
    <row r="115" spans="1:14" x14ac:dyDescent="0.35">
      <c r="A115" s="56">
        <v>113</v>
      </c>
      <c r="B115" s="53">
        <f>Problem!E135</f>
        <v>10751.3</v>
      </c>
      <c r="C115" s="53">
        <f>Problem!F135</f>
        <v>2.7</v>
      </c>
      <c r="D115" s="53">
        <f>Problem!G135</f>
        <v>29.03</v>
      </c>
      <c r="E115" s="53">
        <f>Problem!H135</f>
        <v>345.58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>
        <f>IFERROR(INDEX(Tablebct[[material]:[Column11]],$A115,MATCH("g1_"&amp;"*",Problem!$O$14:$AB$14,0)),"")</f>
        <v>0.89999999999999991</v>
      </c>
      <c r="M115" s="53">
        <f>IFERROR(INDEX(Tablebct[[material]:[Column11]],$A115,MATCH("g2_"&amp;"*",Problem!$O$14:$AB$14,0)),"")</f>
        <v>5.4</v>
      </c>
      <c r="N115" s="53" t="str">
        <f>IFERROR(INDEX(Tablebct[[material]:[Column11]],$A115,MATCH("g3_"&amp;"*",Problem!$O$14:$AB$14,0)),"")</f>
        <v/>
      </c>
    </row>
    <row r="116" spans="1:14" x14ac:dyDescent="0.35">
      <c r="A116" s="56">
        <v>114</v>
      </c>
      <c r="B116" s="53">
        <f>Problem!E136</f>
        <v>3040.3</v>
      </c>
      <c r="C116" s="53">
        <f>Problem!F136</f>
        <v>2.7</v>
      </c>
      <c r="D116" s="53">
        <f>Problem!G136</f>
        <v>8.2100000000000009</v>
      </c>
      <c r="E116" s="53">
        <f>Problem!H136</f>
        <v>38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>
        <f>IFERROR(INDEX(Tablebct[[material]:[Column11]],$A116,MATCH("g1_"&amp;"*",Problem!$O$14:$AB$14,0)),"")</f>
        <v>0.7</v>
      </c>
      <c r="M116" s="53">
        <f>IFERROR(INDEX(Tablebct[[material]:[Column11]],$A116,MATCH("g2_"&amp;"*",Problem!$O$14:$AB$14,0)),"")</f>
        <v>2.1</v>
      </c>
      <c r="N116" s="53" t="str">
        <f>IFERROR(INDEX(Tablebct[[material]:[Column11]],$A116,MATCH("g3_"&amp;"*",Problem!$O$14:$AB$14,0)),"")</f>
        <v/>
      </c>
    </row>
    <row r="117" spans="1:14" x14ac:dyDescent="0.35">
      <c r="A117" s="56">
        <v>115</v>
      </c>
      <c r="B117" s="53">
        <f>Problem!E137</f>
        <v>5387.8</v>
      </c>
      <c r="C117" s="53">
        <f>Problem!F137</f>
        <v>4.5</v>
      </c>
      <c r="D117" s="53">
        <f>Problem!G137</f>
        <v>24.25</v>
      </c>
      <c r="E117" s="53">
        <f>Problem!H137</f>
        <v>213.81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>
        <f>IFERROR(INDEX(Tablebct[[material]:[Column11]],$A117,MATCH("g1_"&amp;"*",Problem!$O$14:$AB$14,0)),"")</f>
        <v>0.7</v>
      </c>
      <c r="M117" s="53">
        <f>IFERROR(INDEX(Tablebct[[material]:[Column11]],$A117,MATCH("g2_"&amp;"*",Problem!$O$14:$AB$14,0)),"")</f>
        <v>4</v>
      </c>
      <c r="N117" s="53" t="str">
        <f>IFERROR(INDEX(Tablebct[[material]:[Column11]],$A117,MATCH("g3_"&amp;"*",Problem!$O$14:$AB$14,0)),"")</f>
        <v/>
      </c>
    </row>
    <row r="118" spans="1:14" x14ac:dyDescent="0.35">
      <c r="A118" s="56">
        <v>116</v>
      </c>
      <c r="B118" s="53">
        <f>Problem!E138</f>
        <v>13458.6</v>
      </c>
      <c r="C118" s="53">
        <f>Problem!F138</f>
        <v>4.5</v>
      </c>
      <c r="D118" s="53">
        <f>Problem!G138</f>
        <v>60.56</v>
      </c>
      <c r="E118" s="53">
        <f>Problem!H138</f>
        <v>614.19000000000005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>
        <f>IFERROR(INDEX(Tablebct[[material]:[Column11]],$A118,MATCH("g1_"&amp;"*",Problem!$O$14:$AB$14,0)),"")</f>
        <v>1.2</v>
      </c>
      <c r="M118" s="53">
        <f>IFERROR(INDEX(Tablebct[[material]:[Column11]],$A118,MATCH("g2_"&amp;"*",Problem!$O$14:$AB$14,0)),"")</f>
        <v>4.5999999999999996</v>
      </c>
      <c r="N118" s="53" t="str">
        <f>IFERROR(INDEX(Tablebct[[material]:[Column11]],$A118,MATCH("g3_"&amp;"*",Problem!$O$14:$AB$14,0)),"")</f>
        <v/>
      </c>
    </row>
    <row r="119" spans="1:14" x14ac:dyDescent="0.35">
      <c r="A119" s="56">
        <v>117</v>
      </c>
      <c r="B119" s="53">
        <f>Problem!E139</f>
        <v>4775.2</v>
      </c>
      <c r="C119" s="53">
        <f>Problem!F139</f>
        <v>4.5</v>
      </c>
      <c r="D119" s="53">
        <f>Problem!G139</f>
        <v>21.49</v>
      </c>
      <c r="E119" s="53">
        <f>Problem!H139</f>
        <v>274.77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>
        <f>IFERROR(INDEX(Tablebct[[material]:[Column11]],$A119,MATCH("g1_"&amp;"*",Problem!$O$14:$AB$14,0)),"")</f>
        <v>0.79999999999999993</v>
      </c>
      <c r="M119" s="53">
        <f>IFERROR(INDEX(Tablebct[[material]:[Column11]],$A119,MATCH("g2_"&amp;"*",Problem!$O$14:$AB$14,0)),"")</f>
        <v>5.8000000000000007</v>
      </c>
      <c r="N119" s="53" t="str">
        <f>IFERROR(INDEX(Tablebct[[material]:[Column11]],$A119,MATCH("g3_"&amp;"*",Problem!$O$14:$AB$14,0)),"")</f>
        <v/>
      </c>
    </row>
    <row r="120" spans="1:14" x14ac:dyDescent="0.35">
      <c r="A120" s="56">
        <v>118</v>
      </c>
      <c r="B120" s="53">
        <f>Problem!E140</f>
        <v>15205.3</v>
      </c>
      <c r="C120" s="53">
        <f>Problem!F140</f>
        <v>4.5</v>
      </c>
      <c r="D120" s="53">
        <f>Problem!G140</f>
        <v>68.42</v>
      </c>
      <c r="E120" s="53">
        <f>Problem!H140</f>
        <v>512.89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>
        <f>IFERROR(INDEX(Tablebct[[material]:[Column11]],$A120,MATCH("g1_"&amp;"*",Problem!$O$14:$AB$14,0)),"")</f>
        <v>1.1000000000000001</v>
      </c>
      <c r="M120" s="53">
        <f>IFERROR(INDEX(Tablebct[[material]:[Column11]],$A120,MATCH("g2_"&amp;"*",Problem!$O$14:$AB$14,0)),"")</f>
        <v>3.4000000000000004</v>
      </c>
      <c r="N120" s="53" t="str">
        <f>IFERROR(INDEX(Tablebct[[material]:[Column11]],$A120,MATCH("g3_"&amp;"*",Problem!$O$14:$AB$14,0)),"")</f>
        <v/>
      </c>
    </row>
    <row r="121" spans="1:14" x14ac:dyDescent="0.35">
      <c r="A121" s="56">
        <v>119</v>
      </c>
      <c r="B121" s="53">
        <f>Problem!E141</f>
        <v>18908.5</v>
      </c>
      <c r="C121" s="53">
        <f>Problem!F141</f>
        <v>4.5</v>
      </c>
      <c r="D121" s="53">
        <f>Problem!G141</f>
        <v>85.09</v>
      </c>
      <c r="E121" s="53">
        <f>Problem!H141</f>
        <v>1031.73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>
        <f>IFERROR(INDEX(Tablebct[[material]:[Column11]],$A121,MATCH("g1_"&amp;"*",Problem!$O$14:$AB$14,0)),"")</f>
        <v>1.5</v>
      </c>
      <c r="M121" s="53">
        <f>IFERROR(INDEX(Tablebct[[material]:[Column11]],$A121,MATCH("g2_"&amp;"*",Problem!$O$14:$AB$14,0)),"")</f>
        <v>5.5</v>
      </c>
      <c r="N121" s="53" t="str">
        <f>IFERROR(INDEX(Tablebct[[material]:[Column11]],$A121,MATCH("g3_"&amp;"*",Problem!$O$14:$AB$14,0)),"")</f>
        <v/>
      </c>
    </row>
    <row r="122" spans="1:14" x14ac:dyDescent="0.35">
      <c r="A122" s="56">
        <v>120</v>
      </c>
      <c r="B122" s="53">
        <f>Problem!E142</f>
        <v>16155.6</v>
      </c>
      <c r="C122" s="53">
        <f>Problem!F142</f>
        <v>4.5</v>
      </c>
      <c r="D122" s="53">
        <f>Problem!G142</f>
        <v>72.7</v>
      </c>
      <c r="E122" s="53">
        <f>Problem!H142</f>
        <v>416.72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>
        <f>IFERROR(INDEX(Tablebct[[material]:[Column11]],$A122,MATCH("g1_"&amp;"*",Problem!$O$14:$AB$14,0)),"")</f>
        <v>1.1000000000000001</v>
      </c>
      <c r="M122" s="53">
        <f>IFERROR(INDEX(Tablebct[[material]:[Column11]],$A122,MATCH("g2_"&amp;"*",Problem!$O$14:$AB$14,0)),"")</f>
        <v>2.6</v>
      </c>
      <c r="N122" s="53" t="str">
        <f>IFERROR(INDEX(Tablebct[[material]:[Column11]],$A122,MATCH("g3_"&amp;"*",Problem!$O$14:$AB$14,0)),"")</f>
        <v/>
      </c>
    </row>
    <row r="123" spans="1:14" x14ac:dyDescent="0.35">
      <c r="A123" s="56">
        <v>121</v>
      </c>
      <c r="B123" s="53">
        <f>Problem!E143</f>
        <v>29864.799999999999</v>
      </c>
      <c r="C123" s="53">
        <f>Problem!F143</f>
        <v>4.5</v>
      </c>
      <c r="D123" s="53">
        <f>Problem!G143</f>
        <v>134.38999999999999</v>
      </c>
      <c r="E123" s="53">
        <f>Problem!H143</f>
        <v>1303.6400000000001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>
        <f>IFERROR(INDEX(Tablebct[[material]:[Column11]],$A123,MATCH("g1_"&amp;"*",Problem!$O$14:$AB$14,0)),"")</f>
        <v>1.5</v>
      </c>
      <c r="M123" s="53">
        <f>IFERROR(INDEX(Tablebct[[material]:[Column11]],$A123,MATCH("g2_"&amp;"*",Problem!$O$14:$AB$14,0)),"")</f>
        <v>4.4000000000000004</v>
      </c>
      <c r="N123" s="53" t="str">
        <f>IFERROR(INDEX(Tablebct[[material]:[Column11]],$A123,MATCH("g3_"&amp;"*",Problem!$O$14:$AB$14,0)),"")</f>
        <v/>
      </c>
    </row>
    <row r="124" spans="1:14" x14ac:dyDescent="0.35">
      <c r="A124" s="56">
        <v>122</v>
      </c>
      <c r="B124" s="53">
        <f>Problem!E144</f>
        <v>8029.9</v>
      </c>
      <c r="C124" s="53">
        <f>Problem!F144</f>
        <v>0.95</v>
      </c>
      <c r="D124" s="53">
        <f>Problem!G144</f>
        <v>7.63</v>
      </c>
      <c r="E124" s="53">
        <f>Problem!H144</f>
        <v>70.63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>
        <f>IFERROR(INDEX(Tablebct[[material]:[Column11]],$A124,MATCH("g1_"&amp;"*",Problem!$O$14:$AB$14,0)),"")</f>
        <v>1.2</v>
      </c>
      <c r="M124" s="53">
        <f>IFERROR(INDEX(Tablebct[[material]:[Column11]],$A124,MATCH("g2_"&amp;"*",Problem!$O$14:$AB$14,0)),"")</f>
        <v>4.2</v>
      </c>
      <c r="N124" s="53" t="str">
        <f>IFERROR(INDEX(Tablebct[[material]:[Column11]],$A124,MATCH("g3_"&amp;"*",Problem!$O$14:$AB$14,0)),"")</f>
        <v/>
      </c>
    </row>
    <row r="125" spans="1:14" x14ac:dyDescent="0.35">
      <c r="A125" s="56">
        <v>123</v>
      </c>
      <c r="B125" s="53">
        <f>Problem!E145</f>
        <v>22033.599999999999</v>
      </c>
      <c r="C125" s="53">
        <f>Problem!F145</f>
        <v>2.7</v>
      </c>
      <c r="D125" s="53">
        <f>Problem!G145</f>
        <v>59.49</v>
      </c>
      <c r="E125" s="53">
        <f>Problem!H145</f>
        <v>537.73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>
        <f>IFERROR(INDEX(Tablebct[[material]:[Column11]],$A125,MATCH("g1_"&amp;"*",Problem!$O$14:$AB$14,0)),"")</f>
        <v>1.3</v>
      </c>
      <c r="M125" s="53">
        <f>IFERROR(INDEX(Tablebct[[material]:[Column11]],$A125,MATCH("g2_"&amp;"*",Problem!$O$14:$AB$14,0)),"")</f>
        <v>4.0999999999999996</v>
      </c>
      <c r="N125" s="53" t="str">
        <f>IFERROR(INDEX(Tablebct[[material]:[Column11]],$A125,MATCH("g3_"&amp;"*",Problem!$O$14:$AB$14,0)),"")</f>
        <v/>
      </c>
    </row>
    <row r="126" spans="1:14" x14ac:dyDescent="0.35">
      <c r="A126" s="56">
        <v>124</v>
      </c>
      <c r="B126" s="53">
        <f>Problem!E146</f>
        <v>30633.7</v>
      </c>
      <c r="C126" s="53">
        <f>Problem!F146</f>
        <v>4.5</v>
      </c>
      <c r="D126" s="53">
        <f>Problem!G146</f>
        <v>137.85</v>
      </c>
      <c r="E126" s="53">
        <f>Problem!H146</f>
        <v>1154.8599999999999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>
        <f>IFERROR(INDEX(Tablebct[[material]:[Column11]],$A126,MATCH("g1_"&amp;"*",Problem!$O$14:$AB$14,0)),"")</f>
        <v>1.4</v>
      </c>
      <c r="M126" s="53">
        <f>IFERROR(INDEX(Tablebct[[material]:[Column11]],$A126,MATCH("g2_"&amp;"*",Problem!$O$14:$AB$14,0)),"")</f>
        <v>3.8</v>
      </c>
      <c r="N126" s="53" t="str">
        <f>IFERROR(INDEX(Tablebct[[material]:[Column11]],$A126,MATCH("g3_"&amp;"*",Problem!$O$14:$AB$14,0)),"")</f>
        <v/>
      </c>
    </row>
    <row r="127" spans="1:14" x14ac:dyDescent="0.35">
      <c r="A127" s="56">
        <v>125</v>
      </c>
      <c r="B127" s="53">
        <f>Problem!E147</f>
        <v>15015.2</v>
      </c>
      <c r="C127" s="53">
        <f>Problem!F147</f>
        <v>4.5</v>
      </c>
      <c r="D127" s="53">
        <f>Problem!G147</f>
        <v>67.569999999999993</v>
      </c>
      <c r="E127" s="53">
        <f>Problem!H147</f>
        <v>878.88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>
        <f>IFERROR(INDEX(Tablebct[[material]:[Column11]],$A127,MATCH("g1_"&amp;"*",Problem!$O$14:$AB$14,0)),"")</f>
        <v>1.1000000000000001</v>
      </c>
      <c r="M127" s="53">
        <f>IFERROR(INDEX(Tablebct[[material]:[Column11]],$A127,MATCH("g2_"&amp;"*",Problem!$O$14:$AB$14,0)),"")</f>
        <v>5.9</v>
      </c>
      <c r="N127" s="53" t="str">
        <f>IFERROR(INDEX(Tablebct[[material]:[Column11]],$A127,MATCH("g3_"&amp;"*",Problem!$O$14:$AB$14,0)),"")</f>
        <v/>
      </c>
    </row>
    <row r="128" spans="1:14" x14ac:dyDescent="0.35">
      <c r="A128" s="56">
        <v>126</v>
      </c>
      <c r="B128" s="53">
        <f>Problem!E148</f>
        <v>17395</v>
      </c>
      <c r="C128" s="53">
        <f>Problem!F148</f>
        <v>4.5</v>
      </c>
      <c r="D128" s="53">
        <f>Problem!G148</f>
        <v>78.28</v>
      </c>
      <c r="E128" s="53">
        <f>Problem!H148</f>
        <v>500.46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>
        <f>IFERROR(INDEX(Tablebct[[material]:[Column11]],$A128,MATCH("g1_"&amp;"*",Problem!$O$14:$AB$14,0)),"")</f>
        <v>1.4</v>
      </c>
      <c r="M128" s="53">
        <f>IFERROR(INDEX(Tablebct[[material]:[Column11]],$A128,MATCH("g2_"&amp;"*",Problem!$O$14:$AB$14,0)),"")</f>
        <v>2.9</v>
      </c>
      <c r="N128" s="53" t="str">
        <f>IFERROR(INDEX(Tablebct[[material]:[Column11]],$A128,MATCH("g3_"&amp;"*",Problem!$O$14:$AB$14,0)),"")</f>
        <v/>
      </c>
    </row>
    <row r="129" spans="1:14" x14ac:dyDescent="0.35">
      <c r="A129" s="56">
        <v>127</v>
      </c>
      <c r="B129" s="53">
        <f>Problem!E149</f>
        <v>16857</v>
      </c>
      <c r="C129" s="53">
        <f>Problem!F149</f>
        <v>0.95</v>
      </c>
      <c r="D129" s="53">
        <f>Problem!G149</f>
        <v>16.010000000000002</v>
      </c>
      <c r="E129" s="53">
        <f>Problem!H149</f>
        <v>183.59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>
        <f>IFERROR(INDEX(Tablebct[[material]:[Column11]],$A129,MATCH("g1_"&amp;"*",Problem!$O$14:$AB$14,0)),"")</f>
        <v>1.3</v>
      </c>
      <c r="M129" s="53">
        <f>IFERROR(INDEX(Tablebct[[material]:[Column11]],$A129,MATCH("g2_"&amp;"*",Problem!$O$14:$AB$14,0)),"")</f>
        <v>5.2</v>
      </c>
      <c r="N129" s="53" t="str">
        <f>IFERROR(INDEX(Tablebct[[material]:[Column11]],$A129,MATCH("g3_"&amp;"*",Problem!$O$14:$AB$14,0)),"")</f>
        <v/>
      </c>
    </row>
    <row r="130" spans="1:14" x14ac:dyDescent="0.35">
      <c r="A130" s="56">
        <v>128</v>
      </c>
      <c r="B130" s="53">
        <f>Problem!E150</f>
        <v>15041.9</v>
      </c>
      <c r="C130" s="53">
        <f>Problem!F150</f>
        <v>4.5</v>
      </c>
      <c r="D130" s="53">
        <f>Problem!G150</f>
        <v>67.69</v>
      </c>
      <c r="E130" s="53">
        <f>Problem!H150</f>
        <v>328.3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>
        <f>IFERROR(INDEX(Tablebct[[material]:[Column11]],$A130,MATCH("g1_"&amp;"*",Problem!$O$14:$AB$14,0)),"")</f>
        <v>1.2</v>
      </c>
      <c r="M130" s="53">
        <f>IFERROR(INDEX(Tablebct[[material]:[Column11]],$A130,MATCH("g2_"&amp;"*",Problem!$O$14:$AB$14,0)),"")</f>
        <v>2.2000000000000002</v>
      </c>
      <c r="N130" s="53" t="str">
        <f>IFERROR(INDEX(Tablebct[[material]:[Column11]],$A130,MATCH("g3_"&amp;"*",Problem!$O$14:$AB$14,0)),"")</f>
        <v/>
      </c>
    </row>
    <row r="131" spans="1:14" x14ac:dyDescent="0.35">
      <c r="A131" s="56">
        <v>129</v>
      </c>
      <c r="B131" s="53">
        <f>Problem!E151</f>
        <v>6503.9</v>
      </c>
      <c r="C131" s="53">
        <f>Problem!F151</f>
        <v>4.5</v>
      </c>
      <c r="D131" s="53">
        <f>Problem!G151</f>
        <v>29.27</v>
      </c>
      <c r="E131" s="53">
        <f>Problem!H151</f>
        <v>387.14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>
        <f>IFERROR(INDEX(Tablebct[[material]:[Column11]],$A131,MATCH("g1_"&amp;"*",Problem!$O$14:$AB$14,0)),"")</f>
        <v>0.7</v>
      </c>
      <c r="M131" s="53">
        <f>IFERROR(INDEX(Tablebct[[material]:[Column11]],$A131,MATCH("g2_"&amp;"*",Problem!$O$14:$AB$14,0)),"")</f>
        <v>6</v>
      </c>
      <c r="N131" s="53" t="str">
        <f>IFERROR(INDEX(Tablebct[[material]:[Column11]],$A131,MATCH("g3_"&amp;"*",Problem!$O$14:$AB$14,0)),"")</f>
        <v/>
      </c>
    </row>
    <row r="132" spans="1:14" x14ac:dyDescent="0.35">
      <c r="A132" s="56">
        <v>130</v>
      </c>
      <c r="B132" s="53">
        <f>Problem!E152</f>
        <v>21502.6</v>
      </c>
      <c r="C132" s="53">
        <f>Problem!F152</f>
        <v>4.5</v>
      </c>
      <c r="D132" s="53">
        <f>Problem!G152</f>
        <v>96.76</v>
      </c>
      <c r="E132" s="53">
        <f>Problem!H152</f>
        <v>1023.95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>
        <f>IFERROR(INDEX(Tablebct[[material]:[Column11]],$A132,MATCH("g1_"&amp;"*",Problem!$O$14:$AB$14,0)),"")</f>
        <v>1.3</v>
      </c>
      <c r="M132" s="53">
        <f>IFERROR(INDEX(Tablebct[[material]:[Column11]],$A132,MATCH("g2_"&amp;"*",Problem!$O$14:$AB$14,0)),"")</f>
        <v>4.8000000000000007</v>
      </c>
      <c r="N132" s="53" t="str">
        <f>IFERROR(INDEX(Tablebct[[material]:[Column11]],$A132,MATCH("g3_"&amp;"*",Problem!$O$14:$AB$14,0)),"")</f>
        <v/>
      </c>
    </row>
    <row r="133" spans="1:14" x14ac:dyDescent="0.35">
      <c r="A133" s="56">
        <v>131</v>
      </c>
      <c r="B133" s="53">
        <f>Problem!E153</f>
        <v>12829.5</v>
      </c>
      <c r="C133" s="53">
        <f>Problem!F153</f>
        <v>0.95</v>
      </c>
      <c r="D133" s="53">
        <f>Problem!G153</f>
        <v>12.19</v>
      </c>
      <c r="E133" s="53">
        <f>Problem!H153</f>
        <v>161.22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>
        <f>IFERROR(INDEX(Tablebct[[material]:[Column11]],$A133,MATCH("g1_"&amp;"*",Problem!$O$14:$AB$14,0)),"")</f>
        <v>1.1000000000000001</v>
      </c>
      <c r="M133" s="53">
        <f>IFERROR(INDEX(Tablebct[[material]:[Column11]],$A133,MATCH("g2_"&amp;"*",Problem!$O$14:$AB$14,0)),"")</f>
        <v>6</v>
      </c>
      <c r="N133" s="53" t="str">
        <f>IFERROR(INDEX(Tablebct[[material]:[Column11]],$A133,MATCH("g3_"&amp;"*",Problem!$O$14:$AB$14,0)),"")</f>
        <v/>
      </c>
    </row>
    <row r="134" spans="1:14" x14ac:dyDescent="0.35">
      <c r="A134" s="56">
        <v>132</v>
      </c>
      <c r="B134" s="53">
        <f>Problem!E154</f>
        <v>16989.7</v>
      </c>
      <c r="C134" s="53">
        <f>Problem!F154</f>
        <v>4.5</v>
      </c>
      <c r="D134" s="53">
        <f>Problem!G154</f>
        <v>76.45</v>
      </c>
      <c r="E134" s="53">
        <f>Problem!H154</f>
        <v>876.47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>
        <f>IFERROR(INDEX(Tablebct[[material]:[Column11]],$A134,MATCH("g1_"&amp;"*",Problem!$O$14:$AB$14,0)),"")</f>
        <v>1.3</v>
      </c>
      <c r="M134" s="53">
        <f>IFERROR(INDEX(Tablebct[[material]:[Column11]],$A134,MATCH("g2_"&amp;"*",Problem!$O$14:$AB$14,0)),"")</f>
        <v>5.2</v>
      </c>
      <c r="N134" s="53" t="str">
        <f>IFERROR(INDEX(Tablebct[[material]:[Column11]],$A134,MATCH("g3_"&amp;"*",Problem!$O$14:$AB$14,0)),"")</f>
        <v/>
      </c>
    </row>
    <row r="135" spans="1:14" x14ac:dyDescent="0.35">
      <c r="A135" s="56">
        <v>133</v>
      </c>
      <c r="B135" s="53">
        <f>Problem!E155</f>
        <v>5127.1000000000004</v>
      </c>
      <c r="C135" s="53">
        <f>Problem!F155</f>
        <v>4.5</v>
      </c>
      <c r="D135" s="53">
        <f>Problem!G155</f>
        <v>23.07</v>
      </c>
      <c r="E135" s="53">
        <f>Problem!H155</f>
        <v>218.72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>
        <f>IFERROR(INDEX(Tablebct[[material]:[Column11]],$A135,MATCH("g1_"&amp;"*",Problem!$O$14:$AB$14,0)),"")</f>
        <v>0.79999999999999993</v>
      </c>
      <c r="M135" s="53">
        <f>IFERROR(INDEX(Tablebct[[material]:[Column11]],$A135,MATCH("g2_"&amp;"*",Problem!$O$14:$AB$14,0)),"")</f>
        <v>4.3000000000000007</v>
      </c>
      <c r="N135" s="53" t="str">
        <f>IFERROR(INDEX(Tablebct[[material]:[Column11]],$A135,MATCH("g3_"&amp;"*",Problem!$O$14:$AB$14,0)),"")</f>
        <v/>
      </c>
    </row>
    <row r="136" spans="1:14" x14ac:dyDescent="0.35">
      <c r="A136" s="56">
        <v>134</v>
      </c>
      <c r="B136" s="53">
        <f>Problem!E156</f>
        <v>12344.1</v>
      </c>
      <c r="C136" s="53">
        <f>Problem!F156</f>
        <v>4.5</v>
      </c>
      <c r="D136" s="53">
        <f>Problem!G156</f>
        <v>55.55</v>
      </c>
      <c r="E136" s="53">
        <f>Problem!H156</f>
        <v>563.33000000000004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>
        <f>IFERROR(INDEX(Tablebct[[material]:[Column11]],$A136,MATCH("g1_"&amp;"*",Problem!$O$14:$AB$14,0)),"")</f>
        <v>1.3</v>
      </c>
      <c r="M136" s="53">
        <f>IFERROR(INDEX(Tablebct[[material]:[Column11]],$A136,MATCH("g2_"&amp;"*",Problem!$O$14:$AB$14,0)),"")</f>
        <v>4.5999999999999996</v>
      </c>
      <c r="N136" s="53" t="str">
        <f>IFERROR(INDEX(Tablebct[[material]:[Column11]],$A136,MATCH("g3_"&amp;"*",Problem!$O$14:$AB$14,0)),"")</f>
        <v/>
      </c>
    </row>
    <row r="137" spans="1:14" x14ac:dyDescent="0.35">
      <c r="A137" s="56">
        <v>135</v>
      </c>
      <c r="B137" s="53">
        <f>Problem!E157</f>
        <v>9123.2000000000007</v>
      </c>
      <c r="C137" s="53">
        <f>Problem!F157</f>
        <v>2.7</v>
      </c>
      <c r="D137" s="53">
        <f>Problem!G157</f>
        <v>24.63</v>
      </c>
      <c r="E137" s="53">
        <f>Problem!H157</f>
        <v>255.24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>
        <f>IFERROR(INDEX(Tablebct[[material]:[Column11]],$A137,MATCH("g1_"&amp;"*",Problem!$O$14:$AB$14,0)),"")</f>
        <v>1.1000000000000001</v>
      </c>
      <c r="M137" s="53">
        <f>IFERROR(INDEX(Tablebct[[material]:[Column11]],$A137,MATCH("g2_"&amp;"*",Problem!$O$14:$AB$14,0)),"")</f>
        <v>4.7</v>
      </c>
      <c r="N137" s="53" t="str">
        <f>IFERROR(INDEX(Tablebct[[material]:[Column11]],$A137,MATCH("g3_"&amp;"*",Problem!$O$14:$AB$14,0)),"")</f>
        <v/>
      </c>
    </row>
    <row r="138" spans="1:14" x14ac:dyDescent="0.35">
      <c r="A138" s="56">
        <v>136</v>
      </c>
      <c r="B138" s="53">
        <f>Problem!E158</f>
        <v>8168.1</v>
      </c>
      <c r="C138" s="53">
        <f>Problem!F158</f>
        <v>4.5</v>
      </c>
      <c r="D138" s="53">
        <f>Problem!G158</f>
        <v>36.76</v>
      </c>
      <c r="E138" s="53">
        <f>Problem!H158</f>
        <v>380.86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>
        <f>IFERROR(INDEX(Tablebct[[material]:[Column11]],$A138,MATCH("g1_"&amp;"*",Problem!$O$14:$AB$14,0)),"")</f>
        <v>1</v>
      </c>
      <c r="M138" s="53">
        <f>IFERROR(INDEX(Tablebct[[material]:[Column11]],$A138,MATCH("g2_"&amp;"*",Problem!$O$14:$AB$14,0)),"")</f>
        <v>4.7</v>
      </c>
      <c r="N138" s="53" t="str">
        <f>IFERROR(INDEX(Tablebct[[material]:[Column11]],$A138,MATCH("g3_"&amp;"*",Problem!$O$14:$AB$14,0)),"")</f>
        <v/>
      </c>
    </row>
    <row r="139" spans="1:14" x14ac:dyDescent="0.35">
      <c r="A139" s="56">
        <v>137</v>
      </c>
      <c r="B139" s="53">
        <f>Problem!E159</f>
        <v>23090.7</v>
      </c>
      <c r="C139" s="53">
        <f>Problem!F159</f>
        <v>4.5</v>
      </c>
      <c r="D139" s="53">
        <f>Problem!G159</f>
        <v>103.91</v>
      </c>
      <c r="E139" s="53">
        <f>Problem!H159</f>
        <v>985.04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>
        <f>IFERROR(INDEX(Tablebct[[material]:[Column11]],$A139,MATCH("g1_"&amp;"*",Problem!$O$14:$AB$14,0)),"")</f>
        <v>1.4</v>
      </c>
      <c r="M139" s="53">
        <f>IFERROR(INDEX(Tablebct[[material]:[Column11]],$A139,MATCH("g2_"&amp;"*",Problem!$O$14:$AB$14,0)),"")</f>
        <v>4.3000000000000007</v>
      </c>
      <c r="N139" s="53" t="str">
        <f>IFERROR(INDEX(Tablebct[[material]:[Column11]],$A139,MATCH("g3_"&amp;"*",Problem!$O$14:$AB$14,0)),"")</f>
        <v/>
      </c>
    </row>
    <row r="140" spans="1:14" x14ac:dyDescent="0.35">
      <c r="A140" s="56">
        <v>138</v>
      </c>
      <c r="B140" s="53">
        <f>Problem!E160</f>
        <v>8821.6</v>
      </c>
      <c r="C140" s="53">
        <f>Problem!F160</f>
        <v>0.95</v>
      </c>
      <c r="D140" s="53">
        <f>Problem!G160</f>
        <v>8.3800000000000008</v>
      </c>
      <c r="E140" s="53">
        <f>Problem!H160</f>
        <v>101.62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>
        <f>IFERROR(INDEX(Tablebct[[material]:[Column11]],$A140,MATCH("g1_"&amp;"*",Problem!$O$14:$AB$14,0)),"")</f>
        <v>1.2</v>
      </c>
      <c r="M140" s="53">
        <f>IFERROR(INDEX(Tablebct[[material]:[Column11]],$A140,MATCH("g2_"&amp;"*",Problem!$O$14:$AB$14,0)),"")</f>
        <v>5.5</v>
      </c>
      <c r="N140" s="53" t="str">
        <f>IFERROR(INDEX(Tablebct[[material]:[Column11]],$A140,MATCH("g3_"&amp;"*",Problem!$O$14:$AB$14,0)),"")</f>
        <v/>
      </c>
    </row>
    <row r="141" spans="1:14" x14ac:dyDescent="0.35">
      <c r="A141" s="56">
        <v>139</v>
      </c>
      <c r="B141" s="53">
        <f>Problem!E161</f>
        <v>19452.7</v>
      </c>
      <c r="C141" s="53">
        <f>Problem!F161</f>
        <v>4.5</v>
      </c>
      <c r="D141" s="53">
        <f>Problem!G161</f>
        <v>87.54</v>
      </c>
      <c r="E141" s="53">
        <f>Problem!H161</f>
        <v>964.93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>
        <f>IFERROR(INDEX(Tablebct[[material]:[Column11]],$A141,MATCH("g1_"&amp;"*",Problem!$O$14:$AB$14,0)),"")</f>
        <v>1.2</v>
      </c>
      <c r="M141" s="53">
        <f>IFERROR(INDEX(Tablebct[[material]:[Column11]],$A141,MATCH("g2_"&amp;"*",Problem!$O$14:$AB$14,0)),"")</f>
        <v>5</v>
      </c>
      <c r="N141" s="53" t="str">
        <f>IFERROR(INDEX(Tablebct[[material]:[Column11]],$A141,MATCH("g3_"&amp;"*",Problem!$O$14:$AB$14,0)),"")</f>
        <v/>
      </c>
    </row>
    <row r="142" spans="1:14" x14ac:dyDescent="0.35">
      <c r="A142" s="56">
        <v>140</v>
      </c>
      <c r="B142" s="53">
        <f>Problem!E162</f>
        <v>11451.1</v>
      </c>
      <c r="C142" s="53">
        <f>Problem!F162</f>
        <v>0.95</v>
      </c>
      <c r="D142" s="53">
        <f>Problem!G162</f>
        <v>10.88</v>
      </c>
      <c r="E142" s="53">
        <f>Problem!H162</f>
        <v>88.74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>
        <f>IFERROR(INDEX(Tablebct[[material]:[Column11]],$A142,MATCH("g1_"&amp;"*",Problem!$O$14:$AB$14,0)),"")</f>
        <v>0.89999999999999991</v>
      </c>
      <c r="M142" s="53">
        <f>IFERROR(INDEX(Tablebct[[material]:[Column11]],$A142,MATCH("g2_"&amp;"*",Problem!$O$14:$AB$14,0)),"")</f>
        <v>3.7</v>
      </c>
      <c r="N142" s="53" t="str">
        <f>IFERROR(INDEX(Tablebct[[material]:[Column11]],$A142,MATCH("g3_"&amp;"*",Problem!$O$14:$AB$14,0)),"")</f>
        <v/>
      </c>
    </row>
    <row r="143" spans="1:14" x14ac:dyDescent="0.35">
      <c r="A143" s="56">
        <v>141</v>
      </c>
      <c r="B143" s="53">
        <f>Problem!E163</f>
        <v>5980</v>
      </c>
      <c r="C143" s="53">
        <f>Problem!F163</f>
        <v>0.95</v>
      </c>
      <c r="D143" s="53">
        <f>Problem!G163</f>
        <v>5.68</v>
      </c>
      <c r="E143" s="53">
        <f>Problem!H163</f>
        <v>48.85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>
        <f>IFERROR(INDEX(Tablebct[[material]:[Column11]],$A143,MATCH("g1_"&amp;"*",Problem!$O$14:$AB$14,0)),"")</f>
        <v>0.89999999999999991</v>
      </c>
      <c r="M143" s="53">
        <f>IFERROR(INDEX(Tablebct[[material]:[Column11]],$A143,MATCH("g2_"&amp;"*",Problem!$O$14:$AB$14,0)),"")</f>
        <v>3.9000000000000004</v>
      </c>
      <c r="N143" s="53" t="str">
        <f>IFERROR(INDEX(Tablebct[[material]:[Column11]],$A143,MATCH("g3_"&amp;"*",Problem!$O$14:$AB$14,0)),"")</f>
        <v/>
      </c>
    </row>
    <row r="144" spans="1:14" x14ac:dyDescent="0.35">
      <c r="A144" s="56">
        <v>142</v>
      </c>
      <c r="B144" s="53">
        <f>Problem!E164</f>
        <v>4733.6000000000004</v>
      </c>
      <c r="C144" s="53">
        <f>Problem!F164</f>
        <v>0.95</v>
      </c>
      <c r="D144" s="53">
        <f>Problem!G164</f>
        <v>4.5</v>
      </c>
      <c r="E144" s="53">
        <f>Problem!H164</f>
        <v>58.49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>
        <f>IFERROR(INDEX(Tablebct[[material]:[Column11]],$A144,MATCH("g1_"&amp;"*",Problem!$O$14:$AB$14,0)),"")</f>
        <v>0.7</v>
      </c>
      <c r="M144" s="53">
        <f>IFERROR(INDEX(Tablebct[[material]:[Column11]],$A144,MATCH("g2_"&amp;"*",Problem!$O$14:$AB$14,0)),"")</f>
        <v>5.9</v>
      </c>
      <c r="N144" s="53" t="str">
        <f>IFERROR(INDEX(Tablebct[[material]:[Column11]],$A144,MATCH("g3_"&amp;"*",Problem!$O$14:$AB$14,0)),"")</f>
        <v/>
      </c>
    </row>
    <row r="145" spans="1:14" x14ac:dyDescent="0.35">
      <c r="A145" s="56">
        <v>143</v>
      </c>
      <c r="B145" s="53">
        <f>Problem!E165</f>
        <v>17786.099999999999</v>
      </c>
      <c r="C145" s="53">
        <f>Problem!F165</f>
        <v>4.5</v>
      </c>
      <c r="D145" s="53">
        <f>Problem!G165</f>
        <v>80.040000000000006</v>
      </c>
      <c r="E145" s="53">
        <f>Problem!H165</f>
        <v>776.39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>
        <f>IFERROR(INDEX(Tablebct[[material]:[Column11]],$A145,MATCH("g1_"&amp;"*",Problem!$O$14:$AB$14,0)),"")</f>
        <v>1.3</v>
      </c>
      <c r="M145" s="53">
        <f>IFERROR(INDEX(Tablebct[[material]:[Column11]],$A145,MATCH("g2_"&amp;"*",Problem!$O$14:$AB$14,0)),"")</f>
        <v>4.4000000000000004</v>
      </c>
      <c r="N145" s="53" t="str">
        <f>IFERROR(INDEX(Tablebct[[material]:[Column11]],$A145,MATCH("g3_"&amp;"*",Problem!$O$14:$AB$14,0)),"")</f>
        <v/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>
        <f>IFERROR(INDEX(Tablebct[[material]:[Column11]],$A146,MATCH("g1_"&amp;"*",Problem!$O$14:$AB$14,0)),"")</f>
        <v>1.3</v>
      </c>
      <c r="M146" s="53">
        <f>IFERROR(INDEX(Tablebct[[material]:[Column11]],$A146,MATCH("g2_"&amp;"*",Problem!$O$14:$AB$14,0)),"")</f>
        <v>4.9000000000000004</v>
      </c>
      <c r="N146" s="53" t="str">
        <f>IFERROR(INDEX(Tablebct[[material]:[Column11]],$A146,MATCH("g3_"&amp;"*",Problem!$O$14:$AB$14,0)),"")</f>
        <v/>
      </c>
    </row>
    <row r="147" spans="1:14" x14ac:dyDescent="0.35">
      <c r="A147" s="56">
        <v>145</v>
      </c>
      <c r="B147" s="53">
        <f>Problem!E167</f>
        <v>5497.8</v>
      </c>
      <c r="C147" s="53">
        <f>Problem!F167</f>
        <v>2.7</v>
      </c>
      <c r="D147" s="53">
        <f>Problem!G167</f>
        <v>14.84</v>
      </c>
      <c r="E147" s="53">
        <f>Problem!H167</f>
        <v>134.16999999999999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>
        <f>IFERROR(INDEX(Tablebct[[material]:[Column11]],$A147,MATCH("g1_"&amp;"*",Problem!$O$14:$AB$14,0)),"")</f>
        <v>1</v>
      </c>
      <c r="M147" s="53">
        <f>IFERROR(INDEX(Tablebct[[material]:[Column11]],$A147,MATCH("g2_"&amp;"*",Problem!$O$14:$AB$14,0)),"")</f>
        <v>4.0999999999999996</v>
      </c>
      <c r="N147" s="53" t="str">
        <f>IFERROR(INDEX(Tablebct[[material]:[Column11]],$A147,MATCH("g3_"&amp;"*",Problem!$O$14:$AB$14,0)),"")</f>
        <v/>
      </c>
    </row>
    <row r="148" spans="1:14" x14ac:dyDescent="0.35">
      <c r="A148" s="56">
        <v>146</v>
      </c>
      <c r="B148" s="53">
        <f>Problem!E168</f>
        <v>14928.8</v>
      </c>
      <c r="C148" s="53">
        <f>Problem!F168</f>
        <v>2.7</v>
      </c>
      <c r="D148" s="53">
        <f>Problem!G168</f>
        <v>40.31</v>
      </c>
      <c r="E148" s="53">
        <f>Problem!H168</f>
        <v>275.48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>
        <f>IFERROR(INDEX(Tablebct[[material]:[Column11]],$A148,MATCH("g1_"&amp;"*",Problem!$O$14:$AB$14,0)),"")</f>
        <v>1.2</v>
      </c>
      <c r="M148" s="53">
        <f>IFERROR(INDEX(Tablebct[[material]:[Column11]],$A148,MATCH("g2_"&amp;"*",Problem!$O$14:$AB$14,0)),"")</f>
        <v>3.1</v>
      </c>
      <c r="N148" s="53" t="str">
        <f>IFERROR(INDEX(Tablebct[[material]:[Column11]],$A148,MATCH("g3_"&amp;"*",Problem!$O$14:$AB$14,0)),"")</f>
        <v/>
      </c>
    </row>
    <row r="149" spans="1:14" x14ac:dyDescent="0.35">
      <c r="A149" s="56">
        <v>147</v>
      </c>
      <c r="B149" s="53">
        <f>Problem!E169</f>
        <v>2924.8</v>
      </c>
      <c r="C149" s="53">
        <f>Problem!F169</f>
        <v>4.5</v>
      </c>
      <c r="D149" s="53">
        <f>Problem!G169</f>
        <v>13.16</v>
      </c>
      <c r="E149" s="53">
        <f>Problem!H169</f>
        <v>139.28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>
        <f>IFERROR(INDEX(Tablebct[[material]:[Column11]],$A149,MATCH("g1_"&amp;"*",Problem!$O$14:$AB$14,0)),"")</f>
        <v>0.7</v>
      </c>
      <c r="M149" s="53">
        <f>IFERROR(INDEX(Tablebct[[material]:[Column11]],$A149,MATCH("g2_"&amp;"*",Problem!$O$14:$AB$14,0)),"")</f>
        <v>4.8000000000000007</v>
      </c>
      <c r="N149" s="53" t="str">
        <f>IFERROR(INDEX(Tablebct[[material]:[Column11]],$A149,MATCH("g3_"&amp;"*",Problem!$O$14:$AB$14,0)),"")</f>
        <v/>
      </c>
    </row>
    <row r="150" spans="1:14" x14ac:dyDescent="0.35">
      <c r="A150" s="56">
        <v>148</v>
      </c>
      <c r="B150" s="53">
        <f>Problem!E170</f>
        <v>9503.2999999999993</v>
      </c>
      <c r="C150" s="53">
        <f>Problem!F170</f>
        <v>4.5</v>
      </c>
      <c r="D150" s="53">
        <f>Problem!G170</f>
        <v>42.76</v>
      </c>
      <c r="E150" s="53">
        <f>Problem!H170</f>
        <v>282.83999999999997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>
        <f>IFERROR(INDEX(Tablebct[[material]:[Column11]],$A150,MATCH("g1_"&amp;"*",Problem!$O$14:$AB$14,0)),"")</f>
        <v>1</v>
      </c>
      <c r="M150" s="53">
        <f>IFERROR(INDEX(Tablebct[[material]:[Column11]],$A150,MATCH("g2_"&amp;"*",Problem!$O$14:$AB$14,0)),"")</f>
        <v>3</v>
      </c>
      <c r="N150" s="53" t="str">
        <f>IFERROR(INDEX(Tablebct[[material]:[Column11]],$A150,MATCH("g3_"&amp;"*",Problem!$O$14:$AB$14,0)),"")</f>
        <v/>
      </c>
    </row>
    <row r="151" spans="1:14" x14ac:dyDescent="0.35">
      <c r="A151" s="56">
        <v>149</v>
      </c>
      <c r="B151" s="53">
        <f>Problem!E171</f>
        <v>3719.6</v>
      </c>
      <c r="C151" s="53">
        <f>Problem!F171</f>
        <v>2.7</v>
      </c>
      <c r="D151" s="53">
        <f>Problem!G171</f>
        <v>10.039999999999999</v>
      </c>
      <c r="E151" s="53">
        <f>Problem!H171</f>
        <v>92.99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>
        <f>IFERROR(INDEX(Tablebct[[material]:[Column11]],$A151,MATCH("g1_"&amp;"*",Problem!$O$14:$AB$14,0)),"")</f>
        <v>0.79999999999999993</v>
      </c>
      <c r="M151" s="53">
        <f>IFERROR(INDEX(Tablebct[[material]:[Column11]],$A151,MATCH("g2_"&amp;"*",Problem!$O$14:$AB$14,0)),"")</f>
        <v>4.2</v>
      </c>
      <c r="N151" s="53" t="str">
        <f>IFERROR(INDEX(Tablebct[[material]:[Column11]],$A151,MATCH("g3_"&amp;"*",Problem!$O$14:$AB$14,0)),"")</f>
        <v/>
      </c>
    </row>
    <row r="152" spans="1:14" x14ac:dyDescent="0.35">
      <c r="A152" s="56">
        <v>150</v>
      </c>
      <c r="B152" s="53">
        <f>Problem!E172</f>
        <v>22619.5</v>
      </c>
      <c r="C152" s="53">
        <f>Problem!F172</f>
        <v>4.5</v>
      </c>
      <c r="D152" s="53">
        <f>Problem!G172</f>
        <v>101.79</v>
      </c>
      <c r="E152" s="53">
        <f>Problem!H172</f>
        <v>1279.0999999999999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>
        <f>IFERROR(INDEX(Tablebct[[material]:[Column11]],$A152,MATCH("g1_"&amp;"*",Problem!$O$14:$AB$14,0)),"")</f>
        <v>1.5</v>
      </c>
      <c r="M152" s="53">
        <f>IFERROR(INDEX(Tablebct[[material]:[Column11]],$A152,MATCH("g2_"&amp;"*",Problem!$O$14:$AB$14,0)),"")</f>
        <v>5.7</v>
      </c>
      <c r="N152" s="53" t="str">
        <f>IFERROR(INDEX(Tablebct[[material]:[Column11]],$A152,MATCH("g3_"&amp;"*",Problem!$O$14:$AB$14,0)),"")</f>
        <v/>
      </c>
    </row>
    <row r="153" spans="1:14" x14ac:dyDescent="0.35">
      <c r="A153" s="56">
        <v>151</v>
      </c>
      <c r="B153" s="53">
        <f>Problem!E173</f>
        <v>28786.400000000001</v>
      </c>
      <c r="C153" s="53">
        <f>Problem!F173</f>
        <v>2.7</v>
      </c>
      <c r="D153" s="53">
        <f>Problem!G173</f>
        <v>77.72</v>
      </c>
      <c r="E153" s="53">
        <f>Problem!H173</f>
        <v>702.54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>
        <f>IFERROR(INDEX(Tablebct[[material]:[Column11]],$A153,MATCH("g1_"&amp;"*",Problem!$O$14:$AB$14,0)),"")</f>
        <v>1.4</v>
      </c>
      <c r="M153" s="53">
        <f>IFERROR(INDEX(Tablebct[[material]:[Column11]],$A153,MATCH("g2_"&amp;"*",Problem!$O$14:$AB$14,0)),"")</f>
        <v>4.0999999999999996</v>
      </c>
      <c r="N153" s="53" t="str">
        <f>IFERROR(INDEX(Tablebct[[material]:[Column11]],$A153,MATCH("g3_"&amp;"*",Problem!$O$14:$AB$14,0)),"")</f>
        <v/>
      </c>
    </row>
    <row r="154" spans="1:14" x14ac:dyDescent="0.35">
      <c r="A154" s="56">
        <v>152</v>
      </c>
      <c r="B154" s="53">
        <f>Problem!E174</f>
        <v>24476.1</v>
      </c>
      <c r="C154" s="53">
        <f>Problem!F174</f>
        <v>0.95</v>
      </c>
      <c r="D154" s="53">
        <f>Problem!G174</f>
        <v>23.25</v>
      </c>
      <c r="E154" s="53">
        <f>Problem!H174</f>
        <v>128.16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>
        <f>IFERROR(INDEX(Tablebct[[material]:[Column11]],$A154,MATCH("g1_"&amp;"*",Problem!$O$14:$AB$14,0)),"")</f>
        <v>1.4</v>
      </c>
      <c r="M154" s="53">
        <f>IFERROR(INDEX(Tablebct[[material]:[Column11]],$A154,MATCH("g2_"&amp;"*",Problem!$O$14:$AB$14,0)),"")</f>
        <v>2.5</v>
      </c>
      <c r="N154" s="53" t="str">
        <f>IFERROR(INDEX(Tablebct[[material]:[Column11]],$A154,MATCH("g3_"&amp;"*",Problem!$O$14:$AB$14,0)),"")</f>
        <v/>
      </c>
    </row>
    <row r="155" spans="1:14" x14ac:dyDescent="0.35">
      <c r="A155" s="56">
        <v>153</v>
      </c>
      <c r="B155" s="53">
        <f>Problem!E175</f>
        <v>8838.1</v>
      </c>
      <c r="C155" s="53">
        <f>Problem!F175</f>
        <v>0.95</v>
      </c>
      <c r="D155" s="53">
        <f>Problem!G175</f>
        <v>8.4</v>
      </c>
      <c r="E155" s="53">
        <f>Problem!H175</f>
        <v>79.59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>
        <f>IFERROR(INDEX(Tablebct[[material]:[Column11]],$A155,MATCH("g1_"&amp;"*",Problem!$O$14:$AB$14,0)),"")</f>
        <v>1.1000000000000001</v>
      </c>
      <c r="M155" s="53">
        <f>IFERROR(INDEX(Tablebct[[material]:[Column11]],$A155,MATCH("g2_"&amp;"*",Problem!$O$14:$AB$14,0)),"")</f>
        <v>4.3000000000000007</v>
      </c>
      <c r="N155" s="53" t="str">
        <f>IFERROR(INDEX(Tablebct[[material]:[Column11]],$A155,MATCH("g3_"&amp;"*",Problem!$O$14:$AB$14,0)),"")</f>
        <v/>
      </c>
    </row>
    <row r="156" spans="1:14" x14ac:dyDescent="0.35">
      <c r="A156" s="56">
        <v>154</v>
      </c>
      <c r="B156" s="53">
        <f>Problem!E176</f>
        <v>9556.7000000000007</v>
      </c>
      <c r="C156" s="53">
        <f>Problem!F176</f>
        <v>4.5</v>
      </c>
      <c r="D156" s="53">
        <f>Problem!G176</f>
        <v>43.01</v>
      </c>
      <c r="E156" s="53">
        <f>Problem!H176</f>
        <v>379.24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>
        <f>IFERROR(INDEX(Tablebct[[material]:[Column11]],$A156,MATCH("g1_"&amp;"*",Problem!$O$14:$AB$14,0)),"")</f>
        <v>1.3</v>
      </c>
      <c r="M156" s="53">
        <f>IFERROR(INDEX(Tablebct[[material]:[Column11]],$A156,MATCH("g2_"&amp;"*",Problem!$O$14:$AB$14,0)),"")</f>
        <v>4</v>
      </c>
      <c r="N156" s="53" t="str">
        <f>IFERROR(INDEX(Tablebct[[material]:[Column11]],$A156,MATCH("g3_"&amp;"*",Problem!$O$14:$AB$14,0)),"")</f>
        <v/>
      </c>
    </row>
    <row r="157" spans="1:14" x14ac:dyDescent="0.35">
      <c r="A157" s="56">
        <v>155</v>
      </c>
      <c r="B157" s="53">
        <f>Problem!E177</f>
        <v>6850.2</v>
      </c>
      <c r="C157" s="53">
        <f>Problem!F177</f>
        <v>0.95</v>
      </c>
      <c r="D157" s="53">
        <f>Problem!G177</f>
        <v>6.51</v>
      </c>
      <c r="E157" s="53">
        <f>Problem!H177</f>
        <v>84.65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>
        <f>IFERROR(INDEX(Tablebct[[material]:[Column11]],$A157,MATCH("g1_"&amp;"*",Problem!$O$14:$AB$14,0)),"")</f>
        <v>0.7</v>
      </c>
      <c r="M157" s="53">
        <f>IFERROR(INDEX(Tablebct[[material]:[Column11]],$A157,MATCH("g2_"&amp;"*",Problem!$O$14:$AB$14,0)),"")</f>
        <v>5.9</v>
      </c>
      <c r="N157" s="53" t="str">
        <f>IFERROR(INDEX(Tablebct[[material]:[Column11]],$A157,MATCH("g3_"&amp;"*",Problem!$O$14:$AB$14,0)),"")</f>
        <v/>
      </c>
    </row>
    <row r="158" spans="1:14" x14ac:dyDescent="0.35">
      <c r="A158" s="56">
        <v>156</v>
      </c>
      <c r="B158" s="53">
        <f>Problem!E178</f>
        <v>10884</v>
      </c>
      <c r="C158" s="53">
        <f>Problem!F178</f>
        <v>0.95</v>
      </c>
      <c r="D158" s="53">
        <f>Problem!G178</f>
        <v>10.34</v>
      </c>
      <c r="E158" s="53">
        <f>Problem!H178</f>
        <v>132.21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>
        <f>IFERROR(INDEX(Tablebct[[material]:[Column11]],$A158,MATCH("g1_"&amp;"*",Problem!$O$14:$AB$14,0)),"")</f>
        <v>1.3</v>
      </c>
      <c r="M158" s="53">
        <f>IFERROR(INDEX(Tablebct[[material]:[Column11]],$A158,MATCH("g2_"&amp;"*",Problem!$O$14:$AB$14,0)),"")</f>
        <v>5.8000000000000007</v>
      </c>
      <c r="N158" s="53" t="str">
        <f>IFERROR(INDEX(Tablebct[[material]:[Column11]],$A158,MATCH("g3_"&amp;"*",Problem!$O$14:$AB$14,0)),"")</f>
        <v/>
      </c>
    </row>
    <row r="159" spans="1:14" x14ac:dyDescent="0.35">
      <c r="A159" s="56">
        <v>157</v>
      </c>
      <c r="B159" s="53">
        <f>Problem!E179</f>
        <v>15529.7</v>
      </c>
      <c r="C159" s="53">
        <f>Problem!F179</f>
        <v>4.5</v>
      </c>
      <c r="D159" s="53">
        <f>Problem!G179</f>
        <v>69.88</v>
      </c>
      <c r="E159" s="53">
        <f>Problem!H179</f>
        <v>570.04999999999995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>
        <f>IFERROR(INDEX(Tablebct[[material]:[Column11]],$A159,MATCH("g1_"&amp;"*",Problem!$O$14:$AB$14,0)),"")</f>
        <v>1.3</v>
      </c>
      <c r="M159" s="53">
        <f>IFERROR(INDEX(Tablebct[[material]:[Column11]],$A159,MATCH("g2_"&amp;"*",Problem!$O$14:$AB$14,0)),"")</f>
        <v>3.7</v>
      </c>
      <c r="N159" s="53" t="str">
        <f>IFERROR(INDEX(Tablebct[[material]:[Column11]],$A159,MATCH("g3_"&amp;"*",Problem!$O$14:$AB$14,0)),"")</f>
        <v/>
      </c>
    </row>
    <row r="160" spans="1:14" x14ac:dyDescent="0.35">
      <c r="A160" s="56">
        <v>158</v>
      </c>
      <c r="B160" s="53">
        <f>Problem!E180</f>
        <v>3886.9</v>
      </c>
      <c r="C160" s="53">
        <f>Problem!F180</f>
        <v>2.7</v>
      </c>
      <c r="D160" s="53">
        <f>Problem!G180</f>
        <v>10.49</v>
      </c>
      <c r="E160" s="53">
        <f>Problem!H180</f>
        <v>134.19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>
        <f>IFERROR(INDEX(Tablebct[[material]:[Column11]],$A160,MATCH("g1_"&amp;"*",Problem!$O$14:$AB$14,0)),"")</f>
        <v>0.7</v>
      </c>
      <c r="M160" s="53">
        <f>IFERROR(INDEX(Tablebct[[material]:[Column11]],$A160,MATCH("g2_"&amp;"*",Problem!$O$14:$AB$14,0)),"")</f>
        <v>5.8000000000000007</v>
      </c>
      <c r="N160" s="53" t="str">
        <f>IFERROR(INDEX(Tablebct[[material]:[Column11]],$A160,MATCH("g3_"&amp;"*",Problem!$O$14:$AB$14,0)),"")</f>
        <v/>
      </c>
    </row>
    <row r="161" spans="1:14" x14ac:dyDescent="0.35">
      <c r="A161" s="56">
        <v>159</v>
      </c>
      <c r="B161" s="53">
        <f>Problem!E181</f>
        <v>8344.1</v>
      </c>
      <c r="C161" s="53">
        <f>Problem!F181</f>
        <v>4.5</v>
      </c>
      <c r="D161" s="53">
        <f>Problem!G181</f>
        <v>37.549999999999997</v>
      </c>
      <c r="E161" s="53">
        <f>Problem!H181</f>
        <v>215.23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>
        <f>IFERROR(INDEX(Tablebct[[material]:[Column11]],$A161,MATCH("g1_"&amp;"*",Problem!$O$14:$AB$14,0)),"")</f>
        <v>0.79999999999999993</v>
      </c>
      <c r="M161" s="53">
        <f>IFERROR(INDEX(Tablebct[[material]:[Column11]],$A161,MATCH("g2_"&amp;"*",Problem!$O$14:$AB$14,0)),"")</f>
        <v>2.6</v>
      </c>
      <c r="N161" s="53" t="str">
        <f>IFERROR(INDEX(Tablebct[[material]:[Column11]],$A161,MATCH("g3_"&amp;"*",Problem!$O$14:$AB$14,0)),"")</f>
        <v/>
      </c>
    </row>
    <row r="162" spans="1:14" x14ac:dyDescent="0.35">
      <c r="A162" s="56">
        <v>160</v>
      </c>
      <c r="B162" s="53">
        <f>Problem!E182</f>
        <v>7775.4</v>
      </c>
      <c r="C162" s="53">
        <f>Problem!F182</f>
        <v>0.95</v>
      </c>
      <c r="D162" s="53">
        <f>Problem!G182</f>
        <v>7.39</v>
      </c>
      <c r="E162" s="53">
        <f>Problem!H182</f>
        <v>55.37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>
        <f>IFERROR(INDEX(Tablebct[[material]:[Column11]],$A162,MATCH("g1_"&amp;"*",Problem!$O$14:$AB$14,0)),"")</f>
        <v>1</v>
      </c>
      <c r="M162" s="53">
        <f>IFERROR(INDEX(Tablebct[[material]:[Column11]],$A162,MATCH("g2_"&amp;"*",Problem!$O$14:$AB$14,0)),"")</f>
        <v>3.4000000000000004</v>
      </c>
      <c r="N162" s="53" t="str">
        <f>IFERROR(INDEX(Tablebct[[material]:[Column11]],$A162,MATCH("g3_"&amp;"*",Problem!$O$14:$AB$14,0)),"")</f>
        <v/>
      </c>
    </row>
    <row r="163" spans="1:14" x14ac:dyDescent="0.35">
      <c r="A163" s="56">
        <v>161</v>
      </c>
      <c r="B163" s="53">
        <f>Problem!E183</f>
        <v>4310.3</v>
      </c>
      <c r="C163" s="53">
        <f>Problem!F183</f>
        <v>0.95</v>
      </c>
      <c r="D163" s="53">
        <f>Problem!G183</f>
        <v>4.09</v>
      </c>
      <c r="E163" s="53">
        <f>Problem!H183</f>
        <v>31.6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>
        <f>IFERROR(INDEX(Tablebct[[material]:[Column11]],$A163,MATCH("g1_"&amp;"*",Problem!$O$14:$AB$14,0)),"")</f>
        <v>0.7</v>
      </c>
      <c r="M163" s="53">
        <f>IFERROR(INDEX(Tablebct[[material]:[Column11]],$A163,MATCH("g2_"&amp;"*",Problem!$O$14:$AB$14,0)),"")</f>
        <v>3.5</v>
      </c>
      <c r="N163" s="53" t="str">
        <f>IFERROR(INDEX(Tablebct[[material]:[Column11]],$A163,MATCH("g3_"&amp;"*",Problem!$O$14:$AB$14,0)),"")</f>
        <v/>
      </c>
    </row>
    <row r="164" spans="1:14" x14ac:dyDescent="0.35">
      <c r="A164" s="56">
        <v>162</v>
      </c>
      <c r="B164" s="53">
        <f>Problem!E184</f>
        <v>13546.5</v>
      </c>
      <c r="C164" s="53">
        <f>Problem!F184</f>
        <v>2.7</v>
      </c>
      <c r="D164" s="53">
        <f>Problem!G184</f>
        <v>36.58</v>
      </c>
      <c r="E164" s="53">
        <f>Problem!H184</f>
        <v>451.56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>
        <f>IFERROR(INDEX(Tablebct[[material]:[Column11]],$A164,MATCH("g1_"&amp;"*",Problem!$O$14:$AB$14,0)),"")</f>
        <v>1.4</v>
      </c>
      <c r="M164" s="53">
        <f>IFERROR(INDEX(Tablebct[[material]:[Column11]],$A164,MATCH("g2_"&amp;"*",Problem!$O$14:$AB$14,0)),"")</f>
        <v>5.6</v>
      </c>
      <c r="N164" s="53" t="str">
        <f>IFERROR(INDEX(Tablebct[[material]:[Column11]],$A164,MATCH("g3_"&amp;"*",Problem!$O$14:$AB$14,0)),"")</f>
        <v/>
      </c>
    </row>
    <row r="165" spans="1:14" x14ac:dyDescent="0.35">
      <c r="A165" s="56">
        <v>163</v>
      </c>
      <c r="B165" s="53">
        <f>Problem!E185</f>
        <v>26015.5</v>
      </c>
      <c r="C165" s="53">
        <f>Problem!F185</f>
        <v>0.95</v>
      </c>
      <c r="D165" s="53">
        <f>Problem!G185</f>
        <v>24.71</v>
      </c>
      <c r="E165" s="53">
        <f>Problem!H185</f>
        <v>185.25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>
        <f>IFERROR(INDEX(Tablebct[[material]:[Column11]],$A165,MATCH("g1_"&amp;"*",Problem!$O$14:$AB$14,0)),"")</f>
        <v>1.3</v>
      </c>
      <c r="M165" s="53">
        <f>IFERROR(INDEX(Tablebct[[material]:[Column11]],$A165,MATCH("g2_"&amp;"*",Problem!$O$14:$AB$14,0)),"")</f>
        <v>3.4000000000000004</v>
      </c>
      <c r="N165" s="53" t="str">
        <f>IFERROR(INDEX(Tablebct[[material]:[Column11]],$A165,MATCH("g3_"&amp;"*",Problem!$O$14:$AB$14,0)),"")</f>
        <v/>
      </c>
    </row>
    <row r="166" spans="1:14" x14ac:dyDescent="0.35">
      <c r="A166" s="56">
        <v>164</v>
      </c>
      <c r="B166" s="53">
        <f>Problem!E186</f>
        <v>21036.1</v>
      </c>
      <c r="C166" s="53">
        <f>Problem!F186</f>
        <v>4.5</v>
      </c>
      <c r="D166" s="53">
        <f>Problem!G186</f>
        <v>94.66</v>
      </c>
      <c r="E166" s="53">
        <f>Problem!H186</f>
        <v>1022.6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>
        <f>IFERROR(INDEX(Tablebct[[material]:[Column11]],$A166,MATCH("g1_"&amp;"*",Problem!$O$14:$AB$14,0)),"")</f>
        <v>1.2</v>
      </c>
      <c r="M166" s="53">
        <f>IFERROR(INDEX(Tablebct[[material]:[Column11]],$A166,MATCH("g2_"&amp;"*",Problem!$O$14:$AB$14,0)),"")</f>
        <v>4.9000000000000004</v>
      </c>
      <c r="N166" s="53" t="str">
        <f>IFERROR(INDEX(Tablebct[[material]:[Column11]],$A166,MATCH("g3_"&amp;"*",Problem!$O$14:$AB$14,0)),"")</f>
        <v/>
      </c>
    </row>
    <row r="167" spans="1:14" x14ac:dyDescent="0.35">
      <c r="A167" s="56">
        <v>165</v>
      </c>
      <c r="B167" s="53">
        <f>Problem!E187</f>
        <v>8344.1</v>
      </c>
      <c r="C167" s="53">
        <f>Problem!F187</f>
        <v>4.5</v>
      </c>
      <c r="D167" s="53">
        <f>Problem!G187</f>
        <v>37.549999999999997</v>
      </c>
      <c r="E167" s="53">
        <f>Problem!H187</f>
        <v>413.9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>
        <f>IFERROR(INDEX(Tablebct[[material]:[Column11]],$A167,MATCH("g1_"&amp;"*",Problem!$O$14:$AB$14,0)),"")</f>
        <v>0.79999999999999993</v>
      </c>
      <c r="M167" s="53">
        <f>IFERROR(INDEX(Tablebct[[material]:[Column11]],$A167,MATCH("g2_"&amp;"*",Problem!$O$14:$AB$14,0)),"")</f>
        <v>5</v>
      </c>
      <c r="N167" s="53" t="str">
        <f>IFERROR(INDEX(Tablebct[[material]:[Column11]],$A167,MATCH("g3_"&amp;"*",Problem!$O$14:$AB$14,0)),"")</f>
        <v/>
      </c>
    </row>
    <row r="168" spans="1:14" x14ac:dyDescent="0.35">
      <c r="A168" s="56">
        <v>166</v>
      </c>
      <c r="B168" s="53">
        <f>Problem!E188</f>
        <v>19792</v>
      </c>
      <c r="C168" s="53">
        <f>Problem!F188</f>
        <v>2.7</v>
      </c>
      <c r="D168" s="53">
        <f>Problem!G188</f>
        <v>53.44</v>
      </c>
      <c r="E168" s="53">
        <f>Problem!H188</f>
        <v>506.59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>
        <f>IFERROR(INDEX(Tablebct[[material]:[Column11]],$A168,MATCH("g1_"&amp;"*",Problem!$O$14:$AB$14,0)),"")</f>
        <v>1.5</v>
      </c>
      <c r="M168" s="53">
        <f>IFERROR(INDEX(Tablebct[[material]:[Column11]],$A168,MATCH("g2_"&amp;"*",Problem!$O$14:$AB$14,0)),"")</f>
        <v>4.3000000000000007</v>
      </c>
      <c r="N168" s="53" t="str">
        <f>IFERROR(INDEX(Tablebct[[material]:[Column11]],$A168,MATCH("g3_"&amp;"*",Problem!$O$14:$AB$14,0)),"")</f>
        <v/>
      </c>
    </row>
    <row r="169" spans="1:14" x14ac:dyDescent="0.35">
      <c r="A169" s="56">
        <v>167</v>
      </c>
      <c r="B169" s="53">
        <f>Problem!E189</f>
        <v>23398.6</v>
      </c>
      <c r="C169" s="53">
        <f>Problem!F189</f>
        <v>4.5</v>
      </c>
      <c r="D169" s="53">
        <f>Problem!G189</f>
        <v>105.29</v>
      </c>
      <c r="E169" s="53">
        <f>Problem!H189</f>
        <v>1091.02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>
        <f>IFERROR(INDEX(Tablebct[[material]:[Column11]],$A169,MATCH("g1_"&amp;"*",Problem!$O$14:$AB$14,0)),"")</f>
        <v>1.4</v>
      </c>
      <c r="M169" s="53">
        <f>IFERROR(INDEX(Tablebct[[material]:[Column11]],$A169,MATCH("g2_"&amp;"*",Problem!$O$14:$AB$14,0)),"")</f>
        <v>4.7</v>
      </c>
      <c r="N169" s="53" t="str">
        <f>IFERROR(INDEX(Tablebct[[material]:[Column11]],$A169,MATCH("g3_"&amp;"*",Problem!$O$14:$AB$14,0)),"")</f>
        <v/>
      </c>
    </row>
    <row r="170" spans="1:14" x14ac:dyDescent="0.35">
      <c r="A170" s="56">
        <v>168</v>
      </c>
      <c r="B170" s="53">
        <f>Problem!E190</f>
        <v>20971.7</v>
      </c>
      <c r="C170" s="53">
        <f>Problem!F190</f>
        <v>4.5</v>
      </c>
      <c r="D170" s="53">
        <f>Problem!G190</f>
        <v>94.37</v>
      </c>
      <c r="E170" s="53">
        <f>Problem!H190</f>
        <v>582.55999999999995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>
        <f>IFERROR(INDEX(Tablebct[[material]:[Column11]],$A170,MATCH("g1_"&amp;"*",Problem!$O$14:$AB$14,0)),"")</f>
        <v>1.3</v>
      </c>
      <c r="M170" s="53">
        <f>IFERROR(INDEX(Tablebct[[material]:[Column11]],$A170,MATCH("g2_"&amp;"*",Problem!$O$14:$AB$14,0)),"")</f>
        <v>2.8</v>
      </c>
      <c r="N170" s="53" t="str">
        <f>IFERROR(INDEX(Tablebct[[material]:[Column11]],$A170,MATCH("g3_"&amp;"*",Problem!$O$14:$AB$14,0)),"")</f>
        <v/>
      </c>
    </row>
    <row r="171" spans="1:14" x14ac:dyDescent="0.35">
      <c r="A171" s="56">
        <v>169</v>
      </c>
      <c r="B171" s="53">
        <f>Problem!E191</f>
        <v>17581.099999999999</v>
      </c>
      <c r="C171" s="53">
        <f>Problem!F191</f>
        <v>2.7</v>
      </c>
      <c r="D171" s="53">
        <f>Problem!G191</f>
        <v>47.47</v>
      </c>
      <c r="E171" s="53">
        <f>Problem!H191</f>
        <v>512.79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>
        <f>IFERROR(INDEX(Tablebct[[material]:[Column11]],$A171,MATCH("g1_"&amp;"*",Problem!$O$14:$AB$14,0)),"")</f>
        <v>1.1000000000000001</v>
      </c>
      <c r="M171" s="53">
        <f>IFERROR(INDEX(Tablebct[[material]:[Column11]],$A171,MATCH("g2_"&amp;"*",Problem!$O$14:$AB$14,0)),"")</f>
        <v>4.9000000000000004</v>
      </c>
      <c r="N171" s="53" t="str">
        <f>IFERROR(INDEX(Tablebct[[material]:[Column11]],$A171,MATCH("g3_"&amp;"*",Problem!$O$14:$AB$14,0)),"")</f>
        <v/>
      </c>
    </row>
    <row r="172" spans="1:14" x14ac:dyDescent="0.35">
      <c r="A172" s="56">
        <v>170</v>
      </c>
      <c r="B172" s="53">
        <f>Problem!E192</f>
        <v>9556.7000000000007</v>
      </c>
      <c r="C172" s="53">
        <f>Problem!F192</f>
        <v>2.7</v>
      </c>
      <c r="D172" s="53">
        <f>Problem!G192</f>
        <v>25.8</v>
      </c>
      <c r="E172" s="53">
        <f>Problem!H192</f>
        <v>170.66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>
        <f>IFERROR(INDEX(Tablebct[[material]:[Column11]],$A172,MATCH("g1_"&amp;"*",Problem!$O$14:$AB$14,0)),"")</f>
        <v>1.3</v>
      </c>
      <c r="M172" s="53">
        <f>IFERROR(INDEX(Tablebct[[material]:[Column11]],$A172,MATCH("g2_"&amp;"*",Problem!$O$14:$AB$14,0)),"")</f>
        <v>3</v>
      </c>
      <c r="N172" s="53" t="str">
        <f>IFERROR(INDEX(Tablebct[[material]:[Column11]],$A172,MATCH("g3_"&amp;"*",Problem!$O$14:$AB$14,0)),"")</f>
        <v/>
      </c>
    </row>
    <row r="173" spans="1:14" x14ac:dyDescent="0.35">
      <c r="A173" s="56">
        <v>171</v>
      </c>
      <c r="B173" s="53">
        <f>Problem!E193</f>
        <v>15550.9</v>
      </c>
      <c r="C173" s="53">
        <f>Problem!F193</f>
        <v>2.7</v>
      </c>
      <c r="D173" s="53">
        <f>Problem!G193</f>
        <v>41.99</v>
      </c>
      <c r="E173" s="53">
        <f>Problem!H193</f>
        <v>518.37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>
        <f>IFERROR(INDEX(Tablebct[[material]:[Column11]],$A173,MATCH("g1_"&amp;"*",Problem!$O$14:$AB$14,0)),"")</f>
        <v>1</v>
      </c>
      <c r="M173" s="53">
        <f>IFERROR(INDEX(Tablebct[[material]:[Column11]],$A173,MATCH("g2_"&amp;"*",Problem!$O$14:$AB$14,0)),"")</f>
        <v>5.6</v>
      </c>
      <c r="N173" s="53" t="str">
        <f>IFERROR(INDEX(Tablebct[[material]:[Column11]],$A173,MATCH("g3_"&amp;"*",Problem!$O$14:$AB$14,0)),"")</f>
        <v/>
      </c>
    </row>
    <row r="174" spans="1:14" x14ac:dyDescent="0.35">
      <c r="A174" s="56">
        <v>172</v>
      </c>
      <c r="B174" s="53">
        <f>Problem!E194</f>
        <v>4707.7</v>
      </c>
      <c r="C174" s="53">
        <f>Problem!F194</f>
        <v>4.5</v>
      </c>
      <c r="D174" s="53">
        <f>Problem!G194</f>
        <v>21.18</v>
      </c>
      <c r="E174" s="53">
        <f>Problem!H194</f>
        <v>121.43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>
        <f>IFERROR(INDEX(Tablebct[[material]:[Column11]],$A174,MATCH("g1_"&amp;"*",Problem!$O$14:$AB$14,0)),"")</f>
        <v>0.89999999999999991</v>
      </c>
      <c r="M174" s="53">
        <f>IFERROR(INDEX(Tablebct[[material]:[Column11]],$A174,MATCH("g2_"&amp;"*",Problem!$O$14:$AB$14,0)),"")</f>
        <v>2.6</v>
      </c>
      <c r="N174" s="53" t="str">
        <f>IFERROR(INDEX(Tablebct[[material]:[Column11]],$A174,MATCH("g3_"&amp;"*",Problem!$O$14:$AB$14,0)),"")</f>
        <v/>
      </c>
    </row>
    <row r="175" spans="1:14" x14ac:dyDescent="0.35">
      <c r="A175" s="56">
        <v>173</v>
      </c>
      <c r="B175" s="53">
        <f>Problem!E195</f>
        <v>21705.3</v>
      </c>
      <c r="C175" s="53">
        <f>Problem!F195</f>
        <v>4.5</v>
      </c>
      <c r="D175" s="53">
        <f>Problem!G195</f>
        <v>97.67</v>
      </c>
      <c r="E175" s="53">
        <f>Problem!H195</f>
        <v>1141.27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>
        <f>IFERROR(INDEX(Tablebct[[material]:[Column11]],$A175,MATCH("g1_"&amp;"*",Problem!$O$14:$AB$14,0)),"")</f>
        <v>1.4</v>
      </c>
      <c r="M175" s="53">
        <f>IFERROR(INDEX(Tablebct[[material]:[Column11]],$A175,MATCH("g2_"&amp;"*",Problem!$O$14:$AB$14,0)),"")</f>
        <v>5.3000000000000007</v>
      </c>
      <c r="N175" s="53" t="str">
        <f>IFERROR(INDEX(Tablebct[[material]:[Column11]],$A175,MATCH("g3_"&amp;"*",Problem!$O$14:$AB$14,0)),"")</f>
        <v/>
      </c>
    </row>
    <row r="176" spans="1:14" x14ac:dyDescent="0.35">
      <c r="A176" s="56">
        <v>174</v>
      </c>
      <c r="B176" s="53">
        <f>Problem!E196</f>
        <v>15833.6</v>
      </c>
      <c r="C176" s="53">
        <f>Problem!F196</f>
        <v>0.95</v>
      </c>
      <c r="D176" s="53">
        <f>Problem!G196</f>
        <v>15.04</v>
      </c>
      <c r="E176" s="53">
        <f>Problem!H196</f>
        <v>152.54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>
        <f>IFERROR(INDEX(Tablebct[[material]:[Column11]],$A176,MATCH("g1_"&amp;"*",Problem!$O$14:$AB$14,0)),"")</f>
        <v>1.2</v>
      </c>
      <c r="M176" s="53">
        <f>IFERROR(INDEX(Tablebct[[material]:[Column11]],$A176,MATCH("g2_"&amp;"*",Problem!$O$14:$AB$14,0)),"")</f>
        <v>4.5999999999999996</v>
      </c>
      <c r="N176" s="53" t="str">
        <f>IFERROR(INDEX(Tablebct[[material]:[Column11]],$A176,MATCH("g3_"&amp;"*",Problem!$O$14:$AB$14,0)),"")</f>
        <v/>
      </c>
    </row>
    <row r="177" spans="1:14" x14ac:dyDescent="0.35">
      <c r="A177" s="56">
        <v>175</v>
      </c>
      <c r="B177" s="53">
        <f>Problem!E197</f>
        <v>12532.6</v>
      </c>
      <c r="C177" s="53">
        <f>Problem!F197</f>
        <v>0.95</v>
      </c>
      <c r="D177" s="53">
        <f>Problem!G197</f>
        <v>11.91</v>
      </c>
      <c r="E177" s="53">
        <f>Problem!H197</f>
        <v>154.86000000000001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>
        <f>IFERROR(INDEX(Tablebct[[material]:[Column11]],$A177,MATCH("g1_"&amp;"*",Problem!$O$14:$AB$14,0)),"")</f>
        <v>0.89999999999999991</v>
      </c>
      <c r="M177" s="53">
        <f>IFERROR(INDEX(Tablebct[[material]:[Column11]],$A177,MATCH("g2_"&amp;"*",Problem!$O$14:$AB$14,0)),"")</f>
        <v>5.9</v>
      </c>
      <c r="N177" s="53" t="str">
        <f>IFERROR(INDEX(Tablebct[[material]:[Column11]],$A177,MATCH("g3_"&amp;"*",Problem!$O$14:$AB$14,0)),"")</f>
        <v/>
      </c>
    </row>
    <row r="178" spans="1:14" x14ac:dyDescent="0.35">
      <c r="A178" s="56">
        <v>176</v>
      </c>
      <c r="B178" s="53">
        <f>Problem!E198</f>
        <v>14589.6</v>
      </c>
      <c r="C178" s="53">
        <f>Problem!F198</f>
        <v>4.5</v>
      </c>
      <c r="D178" s="53">
        <f>Problem!G198</f>
        <v>65.650000000000006</v>
      </c>
      <c r="E178" s="53">
        <f>Problem!H198</f>
        <v>521.05999999999995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>
        <f>IFERROR(INDEX(Tablebct[[material]:[Column11]],$A178,MATCH("g1_"&amp;"*",Problem!$O$14:$AB$14,0)),"")</f>
        <v>1.2</v>
      </c>
      <c r="M178" s="53">
        <f>IFERROR(INDEX(Tablebct[[material]:[Column11]],$A178,MATCH("g2_"&amp;"*",Problem!$O$14:$AB$14,0)),"")</f>
        <v>3.6</v>
      </c>
      <c r="N178" s="53" t="str">
        <f>IFERROR(INDEX(Tablebct[[material]:[Column11]],$A178,MATCH("g3_"&amp;"*",Problem!$O$14:$AB$14,0)),"")</f>
        <v/>
      </c>
    </row>
    <row r="179" spans="1:14" x14ac:dyDescent="0.35">
      <c r="A179" s="56">
        <v>177</v>
      </c>
      <c r="B179" s="53">
        <f>Problem!E199</f>
        <v>5661.9</v>
      </c>
      <c r="C179" s="53">
        <f>Problem!F199</f>
        <v>0.95</v>
      </c>
      <c r="D179" s="53">
        <f>Problem!G199</f>
        <v>5.38</v>
      </c>
      <c r="E179" s="53">
        <f>Problem!H199</f>
        <v>69.959999999999994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>
        <f>IFERROR(INDEX(Tablebct[[material]:[Column11]],$A179,MATCH("g1_"&amp;"*",Problem!$O$14:$AB$14,0)),"")</f>
        <v>0.89999999999999991</v>
      </c>
      <c r="M179" s="53">
        <f>IFERROR(INDEX(Tablebct[[material]:[Column11]],$A179,MATCH("g2_"&amp;"*",Problem!$O$14:$AB$14,0)),"")</f>
        <v>5.9</v>
      </c>
      <c r="N179" s="53" t="str">
        <f>IFERROR(INDEX(Tablebct[[material]:[Column11]],$A179,MATCH("g3_"&amp;"*",Problem!$O$14:$AB$14,0)),"")</f>
        <v/>
      </c>
    </row>
    <row r="180" spans="1:14" x14ac:dyDescent="0.35">
      <c r="A180" s="56">
        <v>178</v>
      </c>
      <c r="B180" s="53">
        <f>Problem!E200</f>
        <v>3568.8</v>
      </c>
      <c r="C180" s="53">
        <f>Problem!F200</f>
        <v>4.5</v>
      </c>
      <c r="D180" s="53">
        <f>Problem!G200</f>
        <v>16.059999999999999</v>
      </c>
      <c r="E180" s="53">
        <f>Problem!H200</f>
        <v>191.19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>
        <f>IFERROR(INDEX(Tablebct[[material]:[Column11]],$A180,MATCH("g1_"&amp;"*",Problem!$O$14:$AB$14,0)),"")</f>
        <v>0.79999999999999993</v>
      </c>
      <c r="M180" s="53">
        <f>IFERROR(INDEX(Tablebct[[material]:[Column11]],$A180,MATCH("g2_"&amp;"*",Problem!$O$14:$AB$14,0)),"")</f>
        <v>5.4</v>
      </c>
      <c r="N180" s="53" t="str">
        <f>IFERROR(INDEX(Tablebct[[material]:[Column11]],$A180,MATCH("g3_"&amp;"*",Problem!$O$14:$AB$14,0)),"")</f>
        <v/>
      </c>
    </row>
    <row r="181" spans="1:14" x14ac:dyDescent="0.35">
      <c r="A181" s="56">
        <v>179</v>
      </c>
      <c r="B181" s="53">
        <f>Problem!E201</f>
        <v>12440.7</v>
      </c>
      <c r="C181" s="53">
        <f>Problem!F201</f>
        <v>4.5</v>
      </c>
      <c r="D181" s="53">
        <f>Problem!G201</f>
        <v>55.98</v>
      </c>
      <c r="E181" s="53">
        <f>Problem!H201</f>
        <v>481.34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>
        <f>IFERROR(INDEX(Tablebct[[material]:[Column11]],$A181,MATCH("g1_"&amp;"*",Problem!$O$14:$AB$14,0)),"")</f>
        <v>1.2</v>
      </c>
      <c r="M181" s="53">
        <f>IFERROR(INDEX(Tablebct[[material]:[Column11]],$A181,MATCH("g2_"&amp;"*",Problem!$O$14:$AB$14,0)),"")</f>
        <v>3.9000000000000004</v>
      </c>
      <c r="N181" s="53" t="str">
        <f>IFERROR(INDEX(Tablebct[[material]:[Column11]],$A181,MATCH("g3_"&amp;"*",Problem!$O$14:$AB$14,0)),"")</f>
        <v/>
      </c>
    </row>
    <row r="182" spans="1:14" x14ac:dyDescent="0.35">
      <c r="A182" s="56">
        <v>180</v>
      </c>
      <c r="B182" s="53">
        <f>Problem!E202</f>
        <v>7775.4</v>
      </c>
      <c r="C182" s="53">
        <f>Problem!F202</f>
        <v>4.5</v>
      </c>
      <c r="D182" s="53">
        <f>Problem!G202</f>
        <v>34.99</v>
      </c>
      <c r="E182" s="53">
        <f>Problem!H202</f>
        <v>424.26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>
        <f>IFERROR(INDEX(Tablebct[[material]:[Column11]],$A182,MATCH("g1_"&amp;"*",Problem!$O$14:$AB$14,0)),"")</f>
        <v>1</v>
      </c>
      <c r="M182" s="53">
        <f>IFERROR(INDEX(Tablebct[[material]:[Column11]],$A182,MATCH("g2_"&amp;"*",Problem!$O$14:$AB$14,0)),"")</f>
        <v>5.5</v>
      </c>
      <c r="N182" s="53" t="str">
        <f>IFERROR(INDEX(Tablebct[[material]:[Column11]],$A182,MATCH("g3_"&amp;"*",Problem!$O$14:$AB$14,0)),"")</f>
        <v/>
      </c>
    </row>
    <row r="183" spans="1:14" x14ac:dyDescent="0.35">
      <c r="A183" s="56">
        <v>181</v>
      </c>
      <c r="B183" s="53">
        <f>Problem!E203</f>
        <v>10631.1</v>
      </c>
      <c r="C183" s="53">
        <f>Problem!F203</f>
        <v>2.7</v>
      </c>
      <c r="D183" s="53">
        <f>Problem!G203</f>
        <v>28.7</v>
      </c>
      <c r="E183" s="53">
        <f>Problem!H203</f>
        <v>284.77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>
        <f>IFERROR(INDEX(Tablebct[[material]:[Column11]],$A183,MATCH("g1_"&amp;"*",Problem!$O$14:$AB$14,0)),"")</f>
        <v>1.2</v>
      </c>
      <c r="M183" s="53">
        <f>IFERROR(INDEX(Tablebct[[material]:[Column11]],$A183,MATCH("g2_"&amp;"*",Problem!$O$14:$AB$14,0)),"")</f>
        <v>4.5</v>
      </c>
      <c r="N183" s="53" t="str">
        <f>IFERROR(INDEX(Tablebct[[material]:[Column11]],$A183,MATCH("g3_"&amp;"*",Problem!$O$14:$AB$14,0)),"")</f>
        <v/>
      </c>
    </row>
    <row r="184" spans="1:14" x14ac:dyDescent="0.35">
      <c r="A184" s="56">
        <v>182</v>
      </c>
      <c r="B184" s="53">
        <f>Problem!E204</f>
        <v>7640.4</v>
      </c>
      <c r="C184" s="53">
        <f>Problem!F204</f>
        <v>4.5</v>
      </c>
      <c r="D184" s="53">
        <f>Problem!G204</f>
        <v>34.380000000000003</v>
      </c>
      <c r="E184" s="53">
        <f>Problem!H204</f>
        <v>151.6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>
        <f>IFERROR(INDEX(Tablebct[[material]:[Column11]],$A184,MATCH("g1_"&amp;"*",Problem!$O$14:$AB$14,0)),"")</f>
        <v>0.79999999999999993</v>
      </c>
      <c r="M184" s="53">
        <f>IFERROR(INDEX(Tablebct[[material]:[Column11]],$A184,MATCH("g2_"&amp;"*",Problem!$O$14:$AB$14,0)),"")</f>
        <v>2</v>
      </c>
      <c r="N184" s="53" t="str">
        <f>IFERROR(INDEX(Tablebct[[material]:[Column11]],$A184,MATCH("g3_"&amp;"*",Problem!$O$14:$AB$14,0)),"")</f>
        <v/>
      </c>
    </row>
    <row r="185" spans="1:14" x14ac:dyDescent="0.35">
      <c r="A185" s="56">
        <v>183</v>
      </c>
      <c r="B185" s="53">
        <f>Problem!E205</f>
        <v>9479</v>
      </c>
      <c r="C185" s="53">
        <f>Problem!F205</f>
        <v>0.95</v>
      </c>
      <c r="D185" s="53">
        <f>Problem!G205</f>
        <v>9.01</v>
      </c>
      <c r="E185" s="53">
        <f>Problem!H205</f>
        <v>65.510000000000005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>
        <f>IFERROR(INDEX(Tablebct[[material]:[Column11]],$A185,MATCH("g1_"&amp;"*",Problem!$O$14:$AB$14,0)),"")</f>
        <v>0.89999999999999991</v>
      </c>
      <c r="M185" s="53">
        <f>IFERROR(INDEX(Tablebct[[material]:[Column11]],$A185,MATCH("g2_"&amp;"*",Problem!$O$14:$AB$14,0)),"")</f>
        <v>3.3</v>
      </c>
      <c r="N185" s="53" t="str">
        <f>IFERROR(INDEX(Tablebct[[material]:[Column11]],$A185,MATCH("g3_"&amp;"*",Problem!$O$14:$AB$14,0)),"")</f>
        <v/>
      </c>
    </row>
    <row r="186" spans="1:14" x14ac:dyDescent="0.35">
      <c r="A186" s="56">
        <v>184</v>
      </c>
      <c r="B186" s="53">
        <f>Problem!E206</f>
        <v>11547.7</v>
      </c>
      <c r="C186" s="53">
        <f>Problem!F206</f>
        <v>4.5</v>
      </c>
      <c r="D186" s="53">
        <f>Problem!G206</f>
        <v>51.96</v>
      </c>
      <c r="E186" s="53">
        <f>Problem!H206</f>
        <v>481.16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>
        <f>IFERROR(INDEX(Tablebct[[material]:[Column11]],$A186,MATCH("g1_"&amp;"*",Problem!$O$14:$AB$14,0)),"")</f>
        <v>1.3</v>
      </c>
      <c r="M186" s="53">
        <f>IFERROR(INDEX(Tablebct[[material]:[Column11]],$A186,MATCH("g2_"&amp;"*",Problem!$O$14:$AB$14,0)),"")</f>
        <v>4.2</v>
      </c>
      <c r="N186" s="53" t="str">
        <f>IFERROR(INDEX(Tablebct[[material]:[Column11]],$A186,MATCH("g3_"&amp;"*",Problem!$O$14:$AB$14,0)),"")</f>
        <v/>
      </c>
    </row>
    <row r="187" spans="1:14" x14ac:dyDescent="0.35">
      <c r="A187" s="56">
        <v>185</v>
      </c>
      <c r="B187" s="53">
        <f>Problem!E207</f>
        <v>14844</v>
      </c>
      <c r="C187" s="53">
        <f>Problem!F207</f>
        <v>4.5</v>
      </c>
      <c r="D187" s="53">
        <f>Problem!G207</f>
        <v>66.8</v>
      </c>
      <c r="E187" s="53">
        <f>Problem!H207</f>
        <v>662.69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>
        <f>IFERROR(INDEX(Tablebct[[material]:[Column11]],$A187,MATCH("g1_"&amp;"*",Problem!$O$14:$AB$14,0)),"")</f>
        <v>1</v>
      </c>
      <c r="M187" s="53">
        <f>IFERROR(INDEX(Tablebct[[material]:[Column11]],$A187,MATCH("g2_"&amp;"*",Problem!$O$14:$AB$14,0)),"")</f>
        <v>4.5</v>
      </c>
      <c r="N187" s="53" t="str">
        <f>IFERROR(INDEX(Tablebct[[material]:[Column11]],$A187,MATCH("g3_"&amp;"*",Problem!$O$14:$AB$14,0)),"")</f>
        <v/>
      </c>
    </row>
    <row r="188" spans="1:14" x14ac:dyDescent="0.35">
      <c r="A188" s="56">
        <v>186</v>
      </c>
      <c r="B188" s="53">
        <f>Problem!E208</f>
        <v>19704.099999999999</v>
      </c>
      <c r="C188" s="53">
        <f>Problem!F208</f>
        <v>2.7</v>
      </c>
      <c r="D188" s="53">
        <f>Problem!G208</f>
        <v>53.2</v>
      </c>
      <c r="E188" s="53">
        <f>Problem!H208</f>
        <v>492.61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>
        <f>IFERROR(INDEX(Tablebct[[material]:[Column11]],$A188,MATCH("g1_"&amp;"*",Problem!$O$14:$AB$14,0)),"")</f>
        <v>1.4</v>
      </c>
      <c r="M188" s="53">
        <f>IFERROR(INDEX(Tablebct[[material]:[Column11]],$A188,MATCH("g2_"&amp;"*",Problem!$O$14:$AB$14,0)),"")</f>
        <v>4.2</v>
      </c>
      <c r="N188" s="53" t="str">
        <f>IFERROR(INDEX(Tablebct[[material]:[Column11]],$A188,MATCH("g3_"&amp;"*",Problem!$O$14:$AB$14,0)),"")</f>
        <v/>
      </c>
    </row>
    <row r="189" spans="1:14" x14ac:dyDescent="0.35">
      <c r="A189" s="56">
        <v>187</v>
      </c>
      <c r="B189" s="53">
        <f>Problem!E209</f>
        <v>22280.2</v>
      </c>
      <c r="C189" s="53">
        <f>Problem!F209</f>
        <v>4.5</v>
      </c>
      <c r="D189" s="53">
        <f>Problem!G209</f>
        <v>100.26</v>
      </c>
      <c r="E189" s="53">
        <f>Problem!H209</f>
        <v>685.21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>
        <f>IFERROR(INDEX(Tablebct[[material]:[Column11]],$A189,MATCH("g1_"&amp;"*",Problem!$O$14:$AB$14,0)),"")</f>
        <v>1.2</v>
      </c>
      <c r="M189" s="53">
        <f>IFERROR(INDEX(Tablebct[[material]:[Column11]],$A189,MATCH("g2_"&amp;"*",Problem!$O$14:$AB$14,0)),"")</f>
        <v>3.1</v>
      </c>
      <c r="N189" s="53" t="str">
        <f>IFERROR(INDEX(Tablebct[[material]:[Column11]],$A189,MATCH("g3_"&amp;"*",Problem!$O$14:$AB$14,0)),"")</f>
        <v/>
      </c>
    </row>
    <row r="190" spans="1:14" x14ac:dyDescent="0.35">
      <c r="A190" s="56">
        <v>188</v>
      </c>
      <c r="B190" s="53">
        <f>Problem!E210</f>
        <v>6232.9</v>
      </c>
      <c r="C190" s="53">
        <f>Problem!F210</f>
        <v>4.5</v>
      </c>
      <c r="D190" s="53">
        <f>Problem!G210</f>
        <v>28.05</v>
      </c>
      <c r="E190" s="53">
        <f>Problem!H210</f>
        <v>148.41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>
        <f>IFERROR(INDEX(Tablebct[[material]:[Column11]],$A190,MATCH("g1_"&amp;"*",Problem!$O$14:$AB$14,0)),"")</f>
        <v>0.79999999999999993</v>
      </c>
      <c r="M190" s="53">
        <f>IFERROR(INDEX(Tablebct[[material]:[Column11]],$A190,MATCH("g2_"&amp;"*",Problem!$O$14:$AB$14,0)),"")</f>
        <v>2.4</v>
      </c>
      <c r="N190" s="53" t="str">
        <f>IFERROR(INDEX(Tablebct[[material]:[Column11]],$A190,MATCH("g3_"&amp;"*",Problem!$O$14:$AB$14,0)),"")</f>
        <v/>
      </c>
    </row>
    <row r="191" spans="1:14" x14ac:dyDescent="0.35">
      <c r="A191" s="56">
        <v>189</v>
      </c>
      <c r="B191" s="53">
        <f>Problem!E211</f>
        <v>20440.8</v>
      </c>
      <c r="C191" s="53">
        <f>Problem!F211</f>
        <v>4.5</v>
      </c>
      <c r="D191" s="53">
        <f>Problem!G211</f>
        <v>91.98</v>
      </c>
      <c r="E191" s="53">
        <f>Problem!H211</f>
        <v>1135.6199999999999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>
        <f>IFERROR(INDEX(Tablebct[[material]:[Column11]],$A191,MATCH("g1_"&amp;"*",Problem!$O$14:$AB$14,0)),"")</f>
        <v>1.3</v>
      </c>
      <c r="M191" s="53">
        <f>IFERROR(INDEX(Tablebct[[material]:[Column11]],$A191,MATCH("g2_"&amp;"*",Problem!$O$14:$AB$14,0)),"")</f>
        <v>5.6</v>
      </c>
      <c r="N191" s="53" t="str">
        <f>IFERROR(INDEX(Tablebct[[material]:[Column11]],$A191,MATCH("g3_"&amp;"*",Problem!$O$14:$AB$14,0)),"")</f>
        <v/>
      </c>
    </row>
    <row r="192" spans="1:14" x14ac:dyDescent="0.35">
      <c r="A192" s="56">
        <v>190</v>
      </c>
      <c r="B192" s="53">
        <f>Problem!E212</f>
        <v>15396.9</v>
      </c>
      <c r="C192" s="53">
        <f>Problem!F212</f>
        <v>4.5</v>
      </c>
      <c r="D192" s="53">
        <f>Problem!G212</f>
        <v>69.290000000000006</v>
      </c>
      <c r="E192" s="53">
        <f>Problem!H212</f>
        <v>656.82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>
        <f>IFERROR(INDEX(Tablebct[[material]:[Column11]],$A192,MATCH("g1_"&amp;"*",Problem!$O$14:$AB$14,0)),"")</f>
        <v>1.3</v>
      </c>
      <c r="M192" s="53">
        <f>IFERROR(INDEX(Tablebct[[material]:[Column11]],$A192,MATCH("g2_"&amp;"*",Problem!$O$14:$AB$14,0)),"")</f>
        <v>4.3000000000000007</v>
      </c>
      <c r="N192" s="53" t="str">
        <f>IFERROR(INDEX(Tablebct[[material]:[Column11]],$A192,MATCH("g3_"&amp;"*",Problem!$O$14:$AB$14,0)),"")</f>
        <v/>
      </c>
    </row>
    <row r="193" spans="1:14" x14ac:dyDescent="0.35">
      <c r="A193" s="56">
        <v>191</v>
      </c>
      <c r="B193" s="53">
        <f>Problem!E213</f>
        <v>14920.2</v>
      </c>
      <c r="C193" s="53">
        <f>Problem!F213</f>
        <v>2.7</v>
      </c>
      <c r="D193" s="53">
        <f>Problem!G213</f>
        <v>40.28</v>
      </c>
      <c r="E193" s="53">
        <f>Problem!H213</f>
        <v>461.82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>
        <f>IFERROR(INDEX(Tablebct[[material]:[Column11]],$A193,MATCH("g1_"&amp;"*",Problem!$O$14:$AB$14,0)),"")</f>
        <v>1.1000000000000001</v>
      </c>
      <c r="M193" s="53">
        <f>IFERROR(INDEX(Tablebct[[material]:[Column11]],$A193,MATCH("g2_"&amp;"*",Problem!$O$14:$AB$14,0)),"")</f>
        <v>5.2</v>
      </c>
      <c r="N193" s="53" t="str">
        <f>IFERROR(INDEX(Tablebct[[material]:[Column11]],$A193,MATCH("g3_"&amp;"*",Problem!$O$14:$AB$14,0)),"")</f>
        <v/>
      </c>
    </row>
    <row r="194" spans="1:14" x14ac:dyDescent="0.35">
      <c r="A194" s="56">
        <v>192</v>
      </c>
      <c r="B194" s="53">
        <f>Problem!E214</f>
        <v>18715.3</v>
      </c>
      <c r="C194" s="53">
        <f>Problem!F214</f>
        <v>0.95</v>
      </c>
      <c r="D194" s="53">
        <f>Problem!G214</f>
        <v>17.78</v>
      </c>
      <c r="E194" s="53">
        <f>Problem!H214</f>
        <v>78.39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>
        <f>IFERROR(INDEX(Tablebct[[material]:[Column11]],$A194,MATCH("g1_"&amp;"*",Problem!$O$14:$AB$14,0)),"")</f>
        <v>1.3</v>
      </c>
      <c r="M194" s="53">
        <f>IFERROR(INDEX(Tablebct[[material]:[Column11]],$A194,MATCH("g2_"&amp;"*",Problem!$O$14:$AB$14,0)),"")</f>
        <v>2</v>
      </c>
      <c r="N194" s="53" t="str">
        <f>IFERROR(INDEX(Tablebct[[material]:[Column11]],$A194,MATCH("g3_"&amp;"*",Problem!$O$14:$AB$14,0)),"")</f>
        <v/>
      </c>
    </row>
    <row r="195" spans="1:14" x14ac:dyDescent="0.35">
      <c r="A195" s="56">
        <v>193</v>
      </c>
      <c r="B195" s="53">
        <f>Problem!E215</f>
        <v>15946.7</v>
      </c>
      <c r="C195" s="53">
        <f>Problem!F215</f>
        <v>0.95</v>
      </c>
      <c r="D195" s="53">
        <f>Problem!G215</f>
        <v>15.15</v>
      </c>
      <c r="E195" s="53">
        <f>Problem!H215</f>
        <v>170.33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>
        <f>IFERROR(INDEX(Tablebct[[material]:[Column11]],$A195,MATCH("g1_"&amp;"*",Problem!$O$14:$AB$14,0)),"")</f>
        <v>1.2</v>
      </c>
      <c r="M195" s="53">
        <f>IFERROR(INDEX(Tablebct[[material]:[Column11]],$A195,MATCH("g2_"&amp;"*",Problem!$O$14:$AB$14,0)),"")</f>
        <v>5.0999999999999996</v>
      </c>
      <c r="N195" s="53" t="str">
        <f>IFERROR(INDEX(Tablebct[[material]:[Column11]],$A195,MATCH("g3_"&amp;"*",Problem!$O$14:$AB$14,0)),"")</f>
        <v/>
      </c>
    </row>
    <row r="196" spans="1:14" x14ac:dyDescent="0.35">
      <c r="A196" s="56">
        <v>194</v>
      </c>
      <c r="B196" s="53">
        <f>Problem!E216</f>
        <v>6234.5</v>
      </c>
      <c r="C196" s="53">
        <f>Problem!F216</f>
        <v>2.7</v>
      </c>
      <c r="D196" s="53">
        <f>Problem!G216</f>
        <v>16.829999999999998</v>
      </c>
      <c r="E196" s="53">
        <f>Problem!H216</f>
        <v>204.11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>
        <f>IFERROR(INDEX(Tablebct[[material]:[Column11]],$A196,MATCH("g1_"&amp;"*",Problem!$O$14:$AB$14,0)),"")</f>
        <v>0.7</v>
      </c>
      <c r="M196" s="53">
        <f>IFERROR(INDEX(Tablebct[[material]:[Column11]],$A196,MATCH("g2_"&amp;"*",Problem!$O$14:$AB$14,0)),"")</f>
        <v>5.5</v>
      </c>
      <c r="N196" s="53" t="str">
        <f>IFERROR(INDEX(Tablebct[[material]:[Column11]],$A196,MATCH("g3_"&amp;"*",Problem!$O$14:$AB$14,0)),"")</f>
        <v/>
      </c>
    </row>
    <row r="197" spans="1:14" x14ac:dyDescent="0.35">
      <c r="A197" s="56">
        <v>195</v>
      </c>
      <c r="B197" s="53">
        <f>Problem!E217</f>
        <v>19615.3</v>
      </c>
      <c r="C197" s="53">
        <f>Problem!F217</f>
        <v>4.5</v>
      </c>
      <c r="D197" s="53">
        <f>Problem!G217</f>
        <v>88.27</v>
      </c>
      <c r="E197" s="53">
        <f>Problem!H217</f>
        <v>544.88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>
        <f>IFERROR(INDEX(Tablebct[[material]:[Column11]],$A197,MATCH("g1_"&amp;"*",Problem!$O$14:$AB$14,0)),"")</f>
        <v>1.5</v>
      </c>
      <c r="M197" s="53">
        <f>IFERROR(INDEX(Tablebct[[material]:[Column11]],$A197,MATCH("g2_"&amp;"*",Problem!$O$14:$AB$14,0)),"")</f>
        <v>2.8</v>
      </c>
      <c r="N197" s="53" t="str">
        <f>IFERROR(INDEX(Tablebct[[material]:[Column11]],$A197,MATCH("g3_"&amp;"*",Problem!$O$14:$AB$14,0)),"")</f>
        <v/>
      </c>
    </row>
    <row r="198" spans="1:14" x14ac:dyDescent="0.35">
      <c r="A198" s="56">
        <v>196</v>
      </c>
      <c r="B198" s="53">
        <f>Problem!E218</f>
        <v>23860.400000000001</v>
      </c>
      <c r="C198" s="53">
        <f>Problem!F218</f>
        <v>4.5</v>
      </c>
      <c r="D198" s="53">
        <f>Problem!G218</f>
        <v>107.37</v>
      </c>
      <c r="E198" s="53">
        <f>Problem!H218</f>
        <v>781.16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>
        <f>IFERROR(INDEX(Tablebct[[material]:[Column11]],$A198,MATCH("g1_"&amp;"*",Problem!$O$14:$AB$14,0)),"")</f>
        <v>1.4</v>
      </c>
      <c r="M198" s="53">
        <f>IFERROR(INDEX(Tablebct[[material]:[Column11]],$A198,MATCH("g2_"&amp;"*",Problem!$O$14:$AB$14,0)),"")</f>
        <v>3.3</v>
      </c>
      <c r="N198" s="53" t="str">
        <f>IFERROR(INDEX(Tablebct[[material]:[Column11]],$A198,MATCH("g3_"&amp;"*",Problem!$O$14:$AB$14,0)),"")</f>
        <v/>
      </c>
    </row>
    <row r="199" spans="1:14" x14ac:dyDescent="0.35">
      <c r="A199" s="56">
        <v>197</v>
      </c>
      <c r="B199" s="53">
        <f>Problem!E219</f>
        <v>8143</v>
      </c>
      <c r="C199" s="53">
        <f>Problem!F219</f>
        <v>2.7</v>
      </c>
      <c r="D199" s="53">
        <f>Problem!G219</f>
        <v>21.99</v>
      </c>
      <c r="E199" s="53">
        <f>Problem!H219</f>
        <v>198.73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>
        <f>IFERROR(INDEX(Tablebct[[material]:[Column11]],$A199,MATCH("g1_"&amp;"*",Problem!$O$14:$AB$14,0)),"")</f>
        <v>0.79999999999999993</v>
      </c>
      <c r="M199" s="53">
        <f>IFERROR(INDEX(Tablebct[[material]:[Column11]],$A199,MATCH("g2_"&amp;"*",Problem!$O$14:$AB$14,0)),"")</f>
        <v>4.0999999999999996</v>
      </c>
      <c r="N199" s="53" t="str">
        <f>IFERROR(INDEX(Tablebct[[material]:[Column11]],$A199,MATCH("g3_"&amp;"*",Problem!$O$14:$AB$14,0)),"")</f>
        <v/>
      </c>
    </row>
    <row r="200" spans="1:14" x14ac:dyDescent="0.35">
      <c r="A200" s="56">
        <v>198</v>
      </c>
      <c r="B200" s="53">
        <f>Problem!E220</f>
        <v>14363.4</v>
      </c>
      <c r="C200" s="53">
        <f>Problem!F220</f>
        <v>2.7</v>
      </c>
      <c r="D200" s="53">
        <f>Problem!G220</f>
        <v>38.78</v>
      </c>
      <c r="E200" s="53">
        <f>Problem!H220</f>
        <v>324.89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>
        <f>IFERROR(INDEX(Tablebct[[material]:[Column11]],$A200,MATCH("g1_"&amp;"*",Problem!$O$14:$AB$14,0)),"")</f>
        <v>1.2</v>
      </c>
      <c r="M200" s="53">
        <f>IFERROR(INDEX(Tablebct[[material]:[Column11]],$A200,MATCH("g2_"&amp;"*",Problem!$O$14:$AB$14,0)),"")</f>
        <v>3.8</v>
      </c>
      <c r="N200" s="53" t="str">
        <f>IFERROR(INDEX(Tablebct[[material]:[Column11]],$A200,MATCH("g3_"&amp;"*",Problem!$O$14:$AB$14,0)),"")</f>
        <v/>
      </c>
    </row>
    <row r="201" spans="1:14" x14ac:dyDescent="0.35">
      <c r="A201" s="56">
        <v>199</v>
      </c>
      <c r="B201" s="53">
        <f>Problem!E221</f>
        <v>5156.8999999999996</v>
      </c>
      <c r="C201" s="53">
        <f>Problem!F221</f>
        <v>4.5</v>
      </c>
      <c r="D201" s="53">
        <f>Problem!G221</f>
        <v>23.21</v>
      </c>
      <c r="E201" s="53">
        <f>Problem!H221</f>
        <v>245.57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>
        <f>IFERROR(INDEX(Tablebct[[material]:[Column11]],$A201,MATCH("g1_"&amp;"*",Problem!$O$14:$AB$14,0)),"")</f>
        <v>0.7</v>
      </c>
      <c r="M201" s="53">
        <f>IFERROR(INDEX(Tablebct[[material]:[Column11]],$A201,MATCH("g2_"&amp;"*",Problem!$O$14:$AB$14,0)),"")</f>
        <v>4.8000000000000007</v>
      </c>
      <c r="N201" s="53" t="str">
        <f>IFERROR(INDEX(Tablebct[[material]:[Column11]],$A201,MATCH("g3_"&amp;"*",Problem!$O$14:$AB$14,0)),"")</f>
        <v/>
      </c>
    </row>
    <row r="202" spans="1:14" x14ac:dyDescent="0.35">
      <c r="A202" s="56">
        <v>200</v>
      </c>
      <c r="B202" s="53">
        <f>Problem!E222</f>
        <v>13874.8</v>
      </c>
      <c r="C202" s="53">
        <f>Problem!F222</f>
        <v>4.5</v>
      </c>
      <c r="D202" s="53">
        <f>Problem!G222</f>
        <v>62.44</v>
      </c>
      <c r="E202" s="53">
        <f>Problem!H222</f>
        <v>564.36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>
        <f>IFERROR(INDEX(Tablebct[[material]:[Column11]],$A202,MATCH("g1_"&amp;"*",Problem!$O$14:$AB$14,0)),"")</f>
        <v>1.1000000000000001</v>
      </c>
      <c r="M202" s="53">
        <f>IFERROR(INDEX(Tablebct[[material]:[Column11]],$A202,MATCH("g2_"&amp;"*",Problem!$O$14:$AB$14,0)),"")</f>
        <v>4.0999999999999996</v>
      </c>
      <c r="N202" s="53" t="str">
        <f>IFERROR(INDEX(Tablebct[[material]:[Column11]],$A202,MATCH("g3_"&amp;"*",Problem!$O$14:$AB$14,0)),"")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Input_table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2018-05-29T22:46:11Z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