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75" windowWidth="17520" windowHeight="10860" activeTab="4"/>
  </bookViews>
  <sheets>
    <sheet name="1st Quarter 2014" sheetId="4" r:id="rId1"/>
    <sheet name="2nd Quarter 2014" sheetId="7" r:id="rId2"/>
    <sheet name="3rd Quarter 2014" sheetId="8" r:id="rId3"/>
    <sheet name="4th Quarter 2014" sheetId="9" r:id="rId4"/>
    <sheet name="Totals" sheetId="1" r:id="rId5"/>
    <sheet name="Sheet1" sheetId="10" r:id="rId6"/>
  </sheets>
  <definedNames>
    <definedName name="_xlnm.Print_Area" localSheetId="0">'1st Quarter 2014'!$A$1:$L$204</definedName>
    <definedName name="_xlnm.Print_Area" localSheetId="1">'2nd Quarter 2014'!$A$1:$L$196</definedName>
    <definedName name="_xlnm.Print_Area" localSheetId="2">'3rd Quarter 2014'!$A$1:$L$204</definedName>
    <definedName name="_xlnm.Print_Area" localSheetId="3">'4th Quarter 2014'!$A$1:$L$202</definedName>
    <definedName name="_xlnm.Print_Titles" localSheetId="0">'1st Quarter 2014'!$5:$6</definedName>
    <definedName name="_xlnm.Print_Titles" localSheetId="1">'2nd Quarter 2014'!$5:$6</definedName>
    <definedName name="_xlnm.Print_Titles" localSheetId="2">'3rd Quarter 2014'!$5:$6</definedName>
    <definedName name="_xlnm.Print_Titles" localSheetId="3">'4th Quarter 2014'!$5:$6</definedName>
  </definedNames>
  <calcPr calcId="145621"/>
</workbook>
</file>

<file path=xl/calcChain.xml><?xml version="1.0" encoding="utf-8"?>
<calcChain xmlns="http://schemas.openxmlformats.org/spreadsheetml/2006/main">
  <c r="H45" i="9" l="1"/>
  <c r="G45" i="9" s="1"/>
  <c r="L45" i="9"/>
  <c r="K45" i="9" s="1"/>
  <c r="L95" i="9" l="1"/>
  <c r="K95" i="9"/>
  <c r="G95" i="9"/>
  <c r="H95" i="9"/>
  <c r="L94" i="8"/>
  <c r="L93" i="7"/>
  <c r="K93" i="7"/>
  <c r="H93" i="7"/>
  <c r="G93" i="7" s="1"/>
  <c r="L96" i="4"/>
  <c r="K96" i="4"/>
  <c r="G96" i="4"/>
  <c r="H78" i="9" l="1"/>
  <c r="L83" i="9" l="1"/>
  <c r="K83" i="9" s="1"/>
  <c r="G83" i="9"/>
  <c r="H83" i="9"/>
  <c r="L185" i="7" l="1"/>
  <c r="L107" i="4" l="1"/>
  <c r="K107" i="4"/>
  <c r="H107" i="4"/>
  <c r="G107" i="4"/>
  <c r="G183" i="4"/>
  <c r="L160" i="4" l="1"/>
  <c r="K160" i="4"/>
  <c r="H160" i="4"/>
  <c r="G160" i="4" s="1"/>
  <c r="E204" i="4"/>
  <c r="H196" i="4"/>
  <c r="G196" i="4"/>
  <c r="H198" i="4"/>
  <c r="G198" i="4"/>
  <c r="G97" i="9" l="1"/>
  <c r="H173" i="9"/>
  <c r="H172" i="9"/>
  <c r="H161" i="9"/>
  <c r="H160" i="9"/>
  <c r="H159" i="9"/>
  <c r="H158" i="9"/>
  <c r="H157" i="9"/>
  <c r="H156" i="9"/>
  <c r="H155" i="9"/>
  <c r="H131" i="9"/>
  <c r="G131" i="9" s="1"/>
  <c r="H122" i="9"/>
  <c r="H119" i="9"/>
  <c r="H115" i="9"/>
  <c r="H101" i="9"/>
  <c r="H97" i="9"/>
  <c r="H42" i="9"/>
  <c r="G42" i="9" s="1"/>
  <c r="H36" i="9"/>
  <c r="H12" i="9"/>
  <c r="L190" i="9"/>
  <c r="L161" i="9"/>
  <c r="L160" i="9"/>
  <c r="L159" i="9"/>
  <c r="L158" i="9"/>
  <c r="L157" i="9"/>
  <c r="L46" i="9"/>
  <c r="K166" i="8"/>
  <c r="K81" i="8"/>
  <c r="G166" i="8"/>
  <c r="G116" i="8"/>
  <c r="G81" i="8"/>
  <c r="G44" i="8"/>
  <c r="G41" i="8"/>
  <c r="G7" i="8"/>
  <c r="H150" i="8"/>
  <c r="G150" i="8" s="1"/>
  <c r="H123" i="8"/>
  <c r="H120" i="8"/>
  <c r="H107" i="8"/>
  <c r="H99" i="8"/>
  <c r="H96" i="8"/>
  <c r="G96" i="8" s="1"/>
  <c r="H95" i="8"/>
  <c r="G95" i="8" s="1"/>
  <c r="H81" i="8"/>
  <c r="H80" i="8"/>
  <c r="H79" i="8"/>
  <c r="G79" i="8" s="1"/>
  <c r="H49" i="8"/>
  <c r="G49" i="8" s="1"/>
  <c r="H41" i="8"/>
  <c r="H34" i="8"/>
  <c r="G34" i="8" s="1"/>
  <c r="H8" i="8"/>
  <c r="L81" i="8"/>
  <c r="L49" i="8"/>
  <c r="K49" i="8" s="1"/>
  <c r="L43" i="8"/>
  <c r="L32" i="8"/>
  <c r="K32" i="8" s="1"/>
  <c r="L145" i="7"/>
  <c r="L136" i="7"/>
  <c r="L135" i="7"/>
  <c r="L134" i="7"/>
  <c r="L132" i="7"/>
  <c r="L131" i="7"/>
  <c r="L52" i="7"/>
  <c r="L49" i="7"/>
  <c r="L46" i="7"/>
  <c r="L8" i="7"/>
  <c r="K8" i="7" s="1"/>
  <c r="L7" i="7"/>
  <c r="K167" i="7"/>
  <c r="K145" i="7"/>
  <c r="K136" i="7"/>
  <c r="K135" i="7"/>
  <c r="K134" i="7"/>
  <c r="K132" i="7"/>
  <c r="K131" i="7"/>
  <c r="K52" i="7"/>
  <c r="K49" i="7"/>
  <c r="G167" i="7"/>
  <c r="G135" i="7"/>
  <c r="G47" i="7"/>
  <c r="G43" i="7"/>
  <c r="G7" i="7"/>
  <c r="H173" i="7"/>
  <c r="G173" i="7" s="1"/>
  <c r="H172" i="7"/>
  <c r="H161" i="7"/>
  <c r="G161" i="7" s="1"/>
  <c r="H159" i="7"/>
  <c r="G159" i="7" s="1"/>
  <c r="H145" i="7"/>
  <c r="G145" i="7" s="1"/>
  <c r="H136" i="7"/>
  <c r="G136" i="7" s="1"/>
  <c r="H135" i="7"/>
  <c r="H134" i="7"/>
  <c r="G134" i="7" s="1"/>
  <c r="H133" i="7"/>
  <c r="G133" i="7" s="1"/>
  <c r="H132" i="7"/>
  <c r="G132" i="7" s="1"/>
  <c r="H131" i="7"/>
  <c r="G131" i="7" s="1"/>
  <c r="H122" i="7"/>
  <c r="H121" i="7"/>
  <c r="H99" i="7"/>
  <c r="H52" i="7"/>
  <c r="G52" i="7" s="1"/>
  <c r="H49" i="7"/>
  <c r="G49" i="7" s="1"/>
  <c r="H45" i="7"/>
  <c r="H43" i="7"/>
  <c r="H22" i="7"/>
  <c r="H8" i="7"/>
  <c r="G8" i="7" s="1"/>
  <c r="H170" i="4"/>
  <c r="H169" i="4"/>
  <c r="H168" i="4"/>
  <c r="H166" i="4"/>
  <c r="H159" i="4"/>
  <c r="H128" i="4"/>
  <c r="H125" i="4"/>
  <c r="H117" i="4"/>
  <c r="H108" i="4"/>
  <c r="H106" i="4"/>
  <c r="H105" i="4"/>
  <c r="H104" i="4"/>
  <c r="H103" i="4"/>
  <c r="H101" i="4"/>
  <c r="H78" i="4"/>
  <c r="H57" i="4"/>
  <c r="H49" i="4"/>
  <c r="H45" i="4"/>
  <c r="H43" i="4"/>
  <c r="H25" i="4"/>
  <c r="H21" i="4"/>
  <c r="H10" i="4"/>
  <c r="H9" i="4"/>
  <c r="H8" i="4"/>
  <c r="L9" i="4" l="1"/>
  <c r="L10" i="4"/>
  <c r="L11" i="4"/>
  <c r="L14" i="4"/>
  <c r="L26" i="4"/>
  <c r="L46" i="4"/>
  <c r="L49" i="4"/>
  <c r="L55" i="4"/>
  <c r="L56" i="4"/>
  <c r="L57" i="4"/>
  <c r="K57" i="4" s="1"/>
  <c r="L58" i="4"/>
  <c r="L59" i="4"/>
  <c r="L70" i="4"/>
  <c r="L105" i="4"/>
  <c r="K105" i="4" s="1"/>
  <c r="L106" i="4"/>
  <c r="L108" i="4"/>
  <c r="K108" i="4" s="1"/>
  <c r="L159" i="4"/>
  <c r="L170" i="4"/>
  <c r="K170" i="4"/>
  <c r="K159" i="4"/>
  <c r="K106" i="4"/>
  <c r="K58" i="4"/>
  <c r="K56" i="4"/>
  <c r="K55" i="4"/>
  <c r="K49" i="4"/>
  <c r="K10" i="4"/>
  <c r="K9" i="4"/>
  <c r="G170" i="4"/>
  <c r="G169" i="4"/>
  <c r="G164" i="4"/>
  <c r="G159" i="4"/>
  <c r="G108" i="4"/>
  <c r="G106" i="4"/>
  <c r="G105" i="4"/>
  <c r="G104" i="4"/>
  <c r="G103" i="4"/>
  <c r="G57" i="4"/>
  <c r="G49" i="4"/>
  <c r="G47" i="4"/>
  <c r="G43" i="4" l="1"/>
  <c r="G10" i="4"/>
  <c r="G9" i="4"/>
  <c r="G7" i="4"/>
  <c r="K190" i="9"/>
  <c r="K167" i="9"/>
  <c r="K161" i="9"/>
  <c r="K160" i="9"/>
  <c r="K159" i="9"/>
  <c r="K158" i="9"/>
  <c r="K157" i="9"/>
  <c r="G173" i="9"/>
  <c r="G167" i="9"/>
  <c r="G161" i="9"/>
  <c r="G160" i="9"/>
  <c r="G159" i="9"/>
  <c r="G158" i="9"/>
  <c r="G125" i="9"/>
  <c r="G115" i="9"/>
  <c r="G47" i="9"/>
  <c r="G36" i="9"/>
  <c r="G12" i="9"/>
  <c r="G7" i="9"/>
  <c r="L54" i="9"/>
  <c r="K54" i="9" s="1"/>
  <c r="L53" i="9"/>
  <c r="H54" i="9"/>
  <c r="G54" i="9" s="1"/>
  <c r="H53" i="9"/>
  <c r="L108" i="9" l="1"/>
  <c r="L107" i="9"/>
  <c r="K107" i="9" s="1"/>
  <c r="L106" i="9"/>
  <c r="K106" i="9" s="1"/>
  <c r="L105" i="9"/>
  <c r="L104" i="9"/>
  <c r="K104" i="9" s="1"/>
  <c r="K108" i="9"/>
  <c r="K105" i="9"/>
  <c r="H108" i="9"/>
  <c r="G108" i="9" s="1"/>
  <c r="H107" i="9"/>
  <c r="G107" i="9" s="1"/>
  <c r="H106" i="9"/>
  <c r="G106" i="9" s="1"/>
  <c r="H105" i="9"/>
  <c r="G105" i="9" s="1"/>
  <c r="H104" i="9"/>
  <c r="G104" i="9" s="1"/>
  <c r="H103" i="9"/>
  <c r="G103" i="9" s="1"/>
  <c r="H102" i="9"/>
  <c r="L130" i="9"/>
  <c r="K130" i="9" s="1"/>
  <c r="H130" i="9"/>
  <c r="G130" i="9" s="1"/>
  <c r="B81" i="8" l="1"/>
  <c r="C81" i="8"/>
  <c r="D81" i="8"/>
  <c r="L139" i="9" l="1"/>
  <c r="L138" i="9"/>
  <c r="L135" i="9"/>
  <c r="K135" i="9" s="1"/>
  <c r="L134" i="9"/>
  <c r="K139" i="9"/>
  <c r="K138" i="9"/>
  <c r="H139" i="9"/>
  <c r="G139" i="9" s="1"/>
  <c r="H138" i="9"/>
  <c r="G138" i="9" s="1"/>
  <c r="H137" i="9"/>
  <c r="G137" i="9" s="1"/>
  <c r="H136" i="9"/>
  <c r="G136" i="9" s="1"/>
  <c r="H135" i="9"/>
  <c r="G135" i="9" s="1"/>
  <c r="H133" i="9"/>
  <c r="G133" i="9" s="1"/>
  <c r="H132" i="9"/>
  <c r="H134" i="9" l="1"/>
  <c r="G134" i="9"/>
  <c r="G132" i="9"/>
  <c r="H185" i="9" l="1"/>
  <c r="G185" i="9"/>
  <c r="L9" i="9"/>
  <c r="K9" i="9" s="1"/>
  <c r="H9" i="9"/>
  <c r="G9" i="9" s="1"/>
  <c r="H13" i="9"/>
  <c r="L44" i="9" l="1"/>
  <c r="K44" i="9" s="1"/>
  <c r="H44" i="9"/>
  <c r="G44" i="9" s="1"/>
  <c r="L12" i="9" l="1"/>
  <c r="K12" i="9" s="1"/>
  <c r="B12" i="9"/>
  <c r="L16" i="9" l="1"/>
  <c r="K16" i="9" s="1"/>
  <c r="H16" i="9"/>
  <c r="G16" i="9" s="1"/>
  <c r="L145" i="9"/>
  <c r="K145" i="9" s="1"/>
  <c r="H145" i="9"/>
  <c r="G145" i="9" s="1"/>
  <c r="H134" i="8"/>
  <c r="G134" i="8"/>
  <c r="L114" i="9"/>
  <c r="K114" i="9" s="1"/>
  <c r="H114" i="9"/>
  <c r="G114" i="9" s="1"/>
  <c r="L32" i="9" l="1"/>
  <c r="K32" i="9" s="1"/>
  <c r="H32" i="9"/>
  <c r="G32" i="9" s="1"/>
  <c r="L184" i="9"/>
  <c r="K184" i="9" s="1"/>
  <c r="H184" i="9"/>
  <c r="G184" i="9" s="1"/>
  <c r="L173" i="9"/>
  <c r="K173" i="9" s="1"/>
  <c r="L117" i="9" l="1"/>
  <c r="K117" i="9" s="1"/>
  <c r="H117" i="9"/>
  <c r="G117" i="9" s="1"/>
  <c r="C133" i="9" l="1"/>
  <c r="C134" i="9"/>
  <c r="C136" i="9"/>
  <c r="C137" i="9"/>
  <c r="C138" i="9"/>
  <c r="C139" i="9"/>
  <c r="C140" i="9"/>
  <c r="L131" i="9"/>
  <c r="K131" i="9" s="1"/>
  <c r="L132" i="9"/>
  <c r="K132" i="9" s="1"/>
  <c r="L133" i="9"/>
  <c r="K133" i="9" s="1"/>
  <c r="K134" i="9"/>
  <c r="L136" i="9"/>
  <c r="K136" i="9" s="1"/>
  <c r="L137" i="9"/>
  <c r="K137" i="9" s="1"/>
  <c r="H140" i="9"/>
  <c r="G140" i="9" s="1"/>
  <c r="L140" i="9"/>
  <c r="K140" i="9" s="1"/>
  <c r="B132" i="9"/>
  <c r="B131" i="9"/>
  <c r="L58" i="9" l="1"/>
  <c r="K58" i="9" s="1"/>
  <c r="H58" i="9"/>
  <c r="G58" i="9" s="1"/>
  <c r="L56" i="8"/>
  <c r="K56" i="8" s="1"/>
  <c r="H56" i="8"/>
  <c r="G56" i="8" s="1"/>
  <c r="L162" i="8"/>
  <c r="K162" i="8" s="1"/>
  <c r="H162" i="8"/>
  <c r="G162" i="8" s="1"/>
  <c r="L161" i="8"/>
  <c r="K161" i="8" s="1"/>
  <c r="H161" i="8"/>
  <c r="G161" i="8" s="1"/>
  <c r="L155" i="8"/>
  <c r="K155" i="8" s="1"/>
  <c r="H155" i="8"/>
  <c r="G155" i="8" s="1"/>
  <c r="H153" i="8"/>
  <c r="G153" i="8" s="1"/>
  <c r="L153" i="8"/>
  <c r="K153" i="8" s="1"/>
  <c r="L97" i="9" l="1"/>
  <c r="K97" i="9" s="1"/>
  <c r="L96" i="9"/>
  <c r="K96" i="9" s="1"/>
  <c r="H96" i="9"/>
  <c r="G96" i="9" s="1"/>
  <c r="L96" i="8"/>
  <c r="K96" i="8" s="1"/>
  <c r="L95" i="8"/>
  <c r="K95" i="8" s="1"/>
  <c r="L9" i="8"/>
  <c r="K9" i="8" s="1"/>
  <c r="L8" i="8"/>
  <c r="H9" i="8"/>
  <c r="G9" i="8" s="1"/>
  <c r="L12" i="8" l="1"/>
  <c r="L11" i="8"/>
  <c r="H12" i="8"/>
  <c r="G12" i="8" s="1"/>
  <c r="H11" i="8"/>
  <c r="K12" i="8"/>
  <c r="C12" i="8"/>
  <c r="C12" i="9" s="1"/>
  <c r="B10" i="4"/>
  <c r="B9" i="4"/>
  <c r="L183" i="8" l="1"/>
  <c r="K183" i="8" s="1"/>
  <c r="H183" i="8"/>
  <c r="G183" i="8" s="1"/>
  <c r="L106" i="8"/>
  <c r="K106" i="8" s="1"/>
  <c r="H106" i="8"/>
  <c r="G106" i="8" s="1"/>
  <c r="L105" i="8"/>
  <c r="K105" i="8" s="1"/>
  <c r="H105" i="8"/>
  <c r="G105" i="8" s="1"/>
  <c r="H104" i="8"/>
  <c r="H103" i="8"/>
  <c r="H101" i="8"/>
  <c r="G101" i="8" s="1"/>
  <c r="H102" i="8"/>
  <c r="G102" i="8" s="1"/>
  <c r="H100" i="8"/>
  <c r="L104" i="8"/>
  <c r="K104" i="8" s="1"/>
  <c r="L103" i="8"/>
  <c r="K103" i="8" s="1"/>
  <c r="L102" i="8"/>
  <c r="K102" i="8" s="1"/>
  <c r="G104" i="8"/>
  <c r="G103" i="8"/>
  <c r="L134" i="8" l="1"/>
  <c r="K134" i="8" s="1"/>
  <c r="I116" i="8"/>
  <c r="J116" i="8"/>
  <c r="L114" i="7"/>
  <c r="K114" i="7" s="1"/>
  <c r="G114" i="7"/>
  <c r="A114" i="7"/>
  <c r="A116" i="8" s="1"/>
  <c r="B114" i="7"/>
  <c r="B116" i="8" s="1"/>
  <c r="C114" i="7"/>
  <c r="C116" i="8" s="1"/>
  <c r="D114" i="7"/>
  <c r="D116" i="8" s="1"/>
  <c r="H172" i="8"/>
  <c r="G172" i="8" s="1"/>
  <c r="H171" i="8"/>
  <c r="H170" i="8"/>
  <c r="L172" i="8"/>
  <c r="K172" i="8" s="1"/>
  <c r="L116" i="8" l="1"/>
  <c r="K116" i="8" s="1"/>
  <c r="G32" i="8"/>
  <c r="L52" i="8" l="1"/>
  <c r="K52" i="8"/>
  <c r="H52" i="8"/>
  <c r="G52" i="8" s="1"/>
  <c r="H184" i="8"/>
  <c r="G184" i="8" s="1"/>
  <c r="H182" i="8"/>
  <c r="L80" i="7" l="1"/>
  <c r="K80" i="7" s="1"/>
  <c r="H80" i="7"/>
  <c r="G80" i="7" s="1"/>
  <c r="L10" i="7" l="1"/>
  <c r="K10" i="7" s="1"/>
  <c r="H10" i="7"/>
  <c r="G10" i="7" s="1"/>
  <c r="H9" i="7"/>
  <c r="B10" i="7"/>
  <c r="L81" i="7" l="1"/>
  <c r="K81" i="7" s="1"/>
  <c r="H81" i="7"/>
  <c r="G81" i="7" s="1"/>
  <c r="L24" i="7"/>
  <c r="K24" i="7" s="1"/>
  <c r="G24" i="7"/>
  <c r="H185" i="7"/>
  <c r="G185" i="7" s="1"/>
  <c r="H184" i="7"/>
  <c r="G184" i="7" s="1"/>
  <c r="L95" i="7" l="1"/>
  <c r="K95" i="7" s="1"/>
  <c r="H95" i="7"/>
  <c r="G95" i="7" s="1"/>
  <c r="L94" i="7"/>
  <c r="K94" i="7" s="1"/>
  <c r="H94" i="7"/>
  <c r="G94" i="7" s="1"/>
  <c r="H100" i="7" l="1"/>
  <c r="G100" i="7" s="1"/>
  <c r="L100" i="7"/>
  <c r="K100" i="7" s="1"/>
  <c r="H101" i="7"/>
  <c r="G101" i="7" s="1"/>
  <c r="L101" i="7"/>
  <c r="K101" i="7" s="1"/>
  <c r="L105" i="7"/>
  <c r="H105" i="7"/>
  <c r="G105" i="7" s="1"/>
  <c r="H104" i="7"/>
  <c r="G104" i="7" s="1"/>
  <c r="H103" i="7"/>
  <c r="G103" i="7" s="1"/>
  <c r="H106" i="7"/>
  <c r="D8" i="7"/>
  <c r="D12" i="8" s="1"/>
  <c r="L173" i="7" l="1"/>
  <c r="K173" i="7" s="1"/>
  <c r="C131" i="7"/>
  <c r="D131" i="7"/>
  <c r="H164" i="7"/>
  <c r="G164" i="7" s="1"/>
  <c r="L164" i="7"/>
  <c r="K164" i="7" s="1"/>
  <c r="L33" i="7"/>
  <c r="K33" i="7" s="1"/>
  <c r="H33" i="7"/>
  <c r="G33" i="7" s="1"/>
  <c r="L184" i="7" l="1"/>
  <c r="K184" i="7" s="1"/>
  <c r="B184" i="7"/>
  <c r="C184" i="7"/>
  <c r="D184" i="7"/>
  <c r="L33" i="4" l="1"/>
  <c r="K33" i="4" s="1"/>
  <c r="H33" i="4"/>
  <c r="G33" i="4" s="1"/>
  <c r="H39" i="4" l="1"/>
  <c r="G39" i="4" s="1"/>
  <c r="L138" i="4" l="1"/>
  <c r="K138" i="4" s="1"/>
  <c r="H138" i="4"/>
  <c r="G138" i="4" s="1"/>
  <c r="L181" i="4" l="1"/>
  <c r="K181" i="4" s="1"/>
  <c r="H181" i="4"/>
  <c r="G181" i="4" s="1"/>
  <c r="L84" i="4" l="1"/>
  <c r="K84" i="4" s="1"/>
  <c r="H84" i="4"/>
  <c r="G84" i="4" s="1"/>
  <c r="H31" i="4" l="1"/>
  <c r="G31" i="4" s="1"/>
  <c r="L169" i="4" l="1"/>
  <c r="K169" i="4" s="1"/>
  <c r="H58" i="4" l="1"/>
  <c r="G58" i="4" s="1"/>
  <c r="H56" i="4"/>
  <c r="G56" i="4" s="1"/>
  <c r="H55" i="4"/>
  <c r="G55" i="4" s="1"/>
  <c r="L117" i="4"/>
  <c r="K117" i="4" s="1"/>
  <c r="G117" i="4"/>
  <c r="L52" i="4" l="1"/>
  <c r="K52" i="4" s="1"/>
  <c r="H52" i="4"/>
  <c r="G52" i="4" s="1"/>
  <c r="H182" i="4" l="1"/>
  <c r="G182" i="4" s="1"/>
  <c r="L97" i="4"/>
  <c r="K97" i="4" s="1"/>
  <c r="H97" i="4"/>
  <c r="G97" i="4" s="1"/>
  <c r="L88" i="9"/>
  <c r="K88" i="9" s="1"/>
  <c r="H88" i="9"/>
  <c r="G88" i="9" s="1"/>
  <c r="L87" i="8"/>
  <c r="K87" i="8" s="1"/>
  <c r="H87" i="8"/>
  <c r="G87" i="8" s="1"/>
  <c r="L86" i="7"/>
  <c r="K86" i="7" s="1"/>
  <c r="H86" i="7"/>
  <c r="G86" i="7" s="1"/>
  <c r="L89" i="4"/>
  <c r="K89" i="4" s="1"/>
  <c r="H89" i="4"/>
  <c r="G89" i="4" s="1"/>
  <c r="L7" i="4"/>
  <c r="K7" i="4" s="1"/>
  <c r="G8" i="4"/>
  <c r="L8" i="4"/>
  <c r="K8" i="4" s="1"/>
  <c r="H11" i="4"/>
  <c r="G11" i="4" s="1"/>
  <c r="K11" i="4"/>
  <c r="H12" i="4"/>
  <c r="G12" i="4" s="1"/>
  <c r="L12" i="4"/>
  <c r="K12" i="4" s="1"/>
  <c r="H13" i="4"/>
  <c r="G13" i="4" s="1"/>
  <c r="L13" i="4"/>
  <c r="K13" i="4" s="1"/>
  <c r="H14" i="4"/>
  <c r="G14" i="4" s="1"/>
  <c r="K14" i="4"/>
  <c r="H15" i="4"/>
  <c r="G15" i="4" s="1"/>
  <c r="L15" i="4"/>
  <c r="K15" i="4" s="1"/>
  <c r="H16" i="4"/>
  <c r="G16" i="4" s="1"/>
  <c r="L16" i="4"/>
  <c r="K16" i="4" s="1"/>
  <c r="H17" i="4"/>
  <c r="G17" i="4" s="1"/>
  <c r="L17" i="4"/>
  <c r="K17" i="4" s="1"/>
  <c r="H18" i="4"/>
  <c r="L18" i="4"/>
  <c r="K18" i="4" s="1"/>
  <c r="H19" i="4"/>
  <c r="G19" i="4" s="1"/>
  <c r="L19" i="4"/>
  <c r="K19" i="4" s="1"/>
  <c r="H20" i="4"/>
  <c r="L20" i="4"/>
  <c r="K20" i="4" s="1"/>
  <c r="G21" i="4"/>
  <c r="L21" i="4"/>
  <c r="K21" i="4" s="1"/>
  <c r="G22" i="4"/>
  <c r="L22" i="4"/>
  <c r="K22" i="4" s="1"/>
  <c r="H23" i="4"/>
  <c r="G23" i="4" s="1"/>
  <c r="L23" i="4"/>
  <c r="K23" i="4" s="1"/>
  <c r="H24" i="4"/>
  <c r="G24" i="4" s="1"/>
  <c r="L24" i="4"/>
  <c r="K24" i="4" s="1"/>
  <c r="G25" i="4"/>
  <c r="L25" i="4"/>
  <c r="K25" i="4" s="1"/>
  <c r="H26" i="4"/>
  <c r="G26" i="4" s="1"/>
  <c r="K26" i="4"/>
  <c r="H27" i="4"/>
  <c r="G27" i="4" s="1"/>
  <c r="L27" i="4"/>
  <c r="K27" i="4" s="1"/>
  <c r="H28" i="4"/>
  <c r="G28" i="4" s="1"/>
  <c r="L28" i="4"/>
  <c r="K28" i="4" s="1"/>
  <c r="H29" i="4"/>
  <c r="G29" i="4" s="1"/>
  <c r="L29" i="4"/>
  <c r="K29" i="4" s="1"/>
  <c r="H30" i="4"/>
  <c r="G30" i="4" s="1"/>
  <c r="L30" i="4"/>
  <c r="K30" i="4" s="1"/>
  <c r="L31" i="4"/>
  <c r="K31" i="4" s="1"/>
  <c r="H32" i="4"/>
  <c r="G32" i="4" s="1"/>
  <c r="L32" i="4"/>
  <c r="K32" i="4" s="1"/>
  <c r="H34" i="4"/>
  <c r="G34" i="4" s="1"/>
  <c r="L34" i="4"/>
  <c r="K34" i="4" s="1"/>
  <c r="H35" i="4"/>
  <c r="G35" i="4" s="1"/>
  <c r="L35" i="4"/>
  <c r="K35" i="4" s="1"/>
  <c r="H36" i="4"/>
  <c r="G36" i="4" s="1"/>
  <c r="L36" i="4"/>
  <c r="K36" i="4" s="1"/>
  <c r="H37" i="4"/>
  <c r="G37" i="4" s="1"/>
  <c r="L37" i="4"/>
  <c r="K37" i="4" s="1"/>
  <c r="H38" i="4"/>
  <c r="G38" i="4" s="1"/>
  <c r="L38" i="4"/>
  <c r="K38" i="4" s="1"/>
  <c r="L39" i="4"/>
  <c r="K39" i="4" s="1"/>
  <c r="H40" i="4"/>
  <c r="G40" i="4" s="1"/>
  <c r="L40" i="4"/>
  <c r="K40" i="4" s="1"/>
  <c r="H41" i="4"/>
  <c r="G41" i="4" s="1"/>
  <c r="L41" i="4"/>
  <c r="K41" i="4" s="1"/>
  <c r="H42" i="4"/>
  <c r="G42" i="4" s="1"/>
  <c r="L42" i="4"/>
  <c r="K42" i="4" s="1"/>
  <c r="L43" i="4"/>
  <c r="K43" i="4" s="1"/>
  <c r="L44" i="4"/>
  <c r="K44" i="4" s="1"/>
  <c r="G45" i="4"/>
  <c r="L45" i="4"/>
  <c r="K45" i="4" s="1"/>
  <c r="G46" i="4"/>
  <c r="K46" i="4"/>
  <c r="L47" i="4"/>
  <c r="K47" i="4" s="1"/>
  <c r="H48" i="4"/>
  <c r="G48" i="4" s="1"/>
  <c r="L48" i="4"/>
  <c r="K48" i="4" s="1"/>
  <c r="H50" i="4"/>
  <c r="G50" i="4" s="1"/>
  <c r="L50" i="4"/>
  <c r="K50" i="4" s="1"/>
  <c r="H51" i="4"/>
  <c r="G51" i="4" s="1"/>
  <c r="L51" i="4"/>
  <c r="K51" i="4" s="1"/>
  <c r="H53" i="4"/>
  <c r="G53" i="4" s="1"/>
  <c r="L53" i="4"/>
  <c r="K53" i="4" s="1"/>
  <c r="H54" i="4"/>
  <c r="G54" i="4" s="1"/>
  <c r="L54" i="4"/>
  <c r="K54" i="4" s="1"/>
  <c r="H59" i="4"/>
  <c r="G59" i="4" s="1"/>
  <c r="K59" i="4"/>
  <c r="H60" i="4"/>
  <c r="G60" i="4" s="1"/>
  <c r="L60" i="4"/>
  <c r="K60" i="4" s="1"/>
  <c r="H61" i="4"/>
  <c r="G61" i="4" s="1"/>
  <c r="L61" i="4"/>
  <c r="K61" i="4" s="1"/>
  <c r="H62" i="4"/>
  <c r="G62" i="4" s="1"/>
  <c r="L62" i="4"/>
  <c r="K62" i="4" s="1"/>
  <c r="H63" i="4"/>
  <c r="G63" i="4" s="1"/>
  <c r="L63" i="4"/>
  <c r="K63" i="4" s="1"/>
  <c r="H64" i="4"/>
  <c r="G64" i="4" s="1"/>
  <c r="L64" i="4"/>
  <c r="K64" i="4" s="1"/>
  <c r="H65" i="4"/>
  <c r="G65" i="4" s="1"/>
  <c r="L65" i="4"/>
  <c r="K65" i="4" s="1"/>
  <c r="H66" i="4"/>
  <c r="G66" i="4" s="1"/>
  <c r="L66" i="4"/>
  <c r="K66" i="4" s="1"/>
  <c r="H67" i="4"/>
  <c r="G67" i="4" s="1"/>
  <c r="L67" i="4"/>
  <c r="K67" i="4" s="1"/>
  <c r="H68" i="4"/>
  <c r="G68" i="4" s="1"/>
  <c r="L68" i="4"/>
  <c r="K68" i="4" s="1"/>
  <c r="H69" i="4"/>
  <c r="G69" i="4" s="1"/>
  <c r="L69" i="4"/>
  <c r="K69" i="4" s="1"/>
  <c r="H70" i="4"/>
  <c r="G70" i="4" s="1"/>
  <c r="K70" i="4"/>
  <c r="H71" i="4"/>
  <c r="G71" i="4" s="1"/>
  <c r="L71" i="4"/>
  <c r="K71" i="4" s="1"/>
  <c r="H72" i="4"/>
  <c r="G72" i="4" s="1"/>
  <c r="L72" i="4"/>
  <c r="K72" i="4" s="1"/>
  <c r="H73" i="4"/>
  <c r="G73" i="4" s="1"/>
  <c r="L73" i="4"/>
  <c r="K73" i="4" s="1"/>
  <c r="H74" i="4"/>
  <c r="G74" i="4" s="1"/>
  <c r="L74" i="4"/>
  <c r="K74" i="4" s="1"/>
  <c r="H75" i="4"/>
  <c r="G75" i="4" s="1"/>
  <c r="L75" i="4"/>
  <c r="K75" i="4" s="1"/>
  <c r="H76" i="4"/>
  <c r="G76" i="4" s="1"/>
  <c r="L76" i="4"/>
  <c r="K76" i="4" s="1"/>
  <c r="H77" i="4"/>
  <c r="G77" i="4" s="1"/>
  <c r="L77" i="4"/>
  <c r="K77" i="4" s="1"/>
  <c r="G78" i="4"/>
  <c r="L78" i="4"/>
  <c r="K78" i="4" s="1"/>
  <c r="H79" i="4"/>
  <c r="G79" i="4" s="1"/>
  <c r="L79" i="4"/>
  <c r="K79" i="4" s="1"/>
  <c r="H80" i="4"/>
  <c r="G80" i="4" s="1"/>
  <c r="L80" i="4"/>
  <c r="K80" i="4" s="1"/>
  <c r="H81" i="4"/>
  <c r="G81" i="4" s="1"/>
  <c r="L81" i="4"/>
  <c r="K81" i="4" s="1"/>
  <c r="G82" i="4"/>
  <c r="L82" i="4"/>
  <c r="K82" i="4" s="1"/>
  <c r="H83" i="4"/>
  <c r="G83" i="4" s="1"/>
  <c r="L83" i="4"/>
  <c r="K83" i="4" s="1"/>
  <c r="H85" i="4"/>
  <c r="G85" i="4" s="1"/>
  <c r="L85" i="4"/>
  <c r="K85" i="4" s="1"/>
  <c r="H86" i="4"/>
  <c r="G86" i="4" s="1"/>
  <c r="L86" i="4"/>
  <c r="K86" i="4" s="1"/>
  <c r="H87" i="4"/>
  <c r="G87" i="4" s="1"/>
  <c r="L87" i="4"/>
  <c r="K87" i="4" s="1"/>
  <c r="H88" i="4"/>
  <c r="G88" i="4" s="1"/>
  <c r="L88" i="4"/>
  <c r="K88" i="4" s="1"/>
  <c r="H90" i="4"/>
  <c r="G90" i="4" s="1"/>
  <c r="L90" i="4"/>
  <c r="K90" i="4" s="1"/>
  <c r="H91" i="4"/>
  <c r="G91" i="4" s="1"/>
  <c r="L91" i="4"/>
  <c r="K91" i="4" s="1"/>
  <c r="G92" i="4"/>
  <c r="L92" i="4"/>
  <c r="K92" i="4" s="1"/>
  <c r="H93" i="4"/>
  <c r="G93" i="4" s="1"/>
  <c r="L93" i="4"/>
  <c r="K93" i="4" s="1"/>
  <c r="H94" i="4"/>
  <c r="G94" i="4" s="1"/>
  <c r="L94" i="4"/>
  <c r="K94" i="4" s="1"/>
  <c r="H95" i="4"/>
  <c r="G95" i="4" s="1"/>
  <c r="L95" i="4"/>
  <c r="K95" i="4" s="1"/>
  <c r="H98" i="4"/>
  <c r="G98" i="4" s="1"/>
  <c r="L98" i="4"/>
  <c r="K98" i="4" s="1"/>
  <c r="H99" i="4"/>
  <c r="G99" i="4" s="1"/>
  <c r="L99" i="4"/>
  <c r="K99" i="4" s="1"/>
  <c r="G100" i="4"/>
  <c r="L100" i="4"/>
  <c r="K100" i="4" s="1"/>
  <c r="G101" i="4"/>
  <c r="L101" i="4"/>
  <c r="K101" i="4" s="1"/>
  <c r="H102" i="4"/>
  <c r="G102" i="4" s="1"/>
  <c r="L102" i="4"/>
  <c r="K102" i="4" s="1"/>
  <c r="L103" i="4"/>
  <c r="K103" i="4" s="1"/>
  <c r="L104" i="4"/>
  <c r="K104" i="4" s="1"/>
  <c r="H109" i="4"/>
  <c r="G109" i="4" s="1"/>
  <c r="L109" i="4"/>
  <c r="K109" i="4" s="1"/>
  <c r="H110" i="4"/>
  <c r="G110" i="4" s="1"/>
  <c r="L110" i="4"/>
  <c r="K110" i="4" s="1"/>
  <c r="H111" i="4"/>
  <c r="G111" i="4" s="1"/>
  <c r="L111" i="4"/>
  <c r="K111" i="4" s="1"/>
  <c r="H112" i="4"/>
  <c r="G112" i="4" s="1"/>
  <c r="L112" i="4"/>
  <c r="K112" i="4" s="1"/>
  <c r="H113" i="4"/>
  <c r="G113" i="4" s="1"/>
  <c r="L113" i="4"/>
  <c r="K113" i="4" s="1"/>
  <c r="H114" i="4"/>
  <c r="G114" i="4" s="1"/>
  <c r="L114" i="4"/>
  <c r="K114" i="4" s="1"/>
  <c r="H115" i="4"/>
  <c r="G115" i="4" s="1"/>
  <c r="L115" i="4"/>
  <c r="K115" i="4" s="1"/>
  <c r="H116" i="4"/>
  <c r="G116" i="4" s="1"/>
  <c r="L116" i="4"/>
  <c r="K116" i="4" s="1"/>
  <c r="G118" i="4"/>
  <c r="L118" i="4"/>
  <c r="K118" i="4" s="1"/>
  <c r="G119" i="4"/>
  <c r="L119" i="4"/>
  <c r="K119" i="4" s="1"/>
  <c r="H120" i="4"/>
  <c r="G120" i="4" s="1"/>
  <c r="L120" i="4"/>
  <c r="K120" i="4" s="1"/>
  <c r="H121" i="4"/>
  <c r="G121" i="4" s="1"/>
  <c r="L121" i="4"/>
  <c r="K121" i="4" s="1"/>
  <c r="H122" i="4"/>
  <c r="G122" i="4" s="1"/>
  <c r="L122" i="4"/>
  <c r="K122" i="4" s="1"/>
  <c r="H123" i="4"/>
  <c r="G123" i="4" s="1"/>
  <c r="L123" i="4"/>
  <c r="K123" i="4" s="1"/>
  <c r="H124" i="4"/>
  <c r="G124" i="4" s="1"/>
  <c r="L124" i="4"/>
  <c r="K124" i="4" s="1"/>
  <c r="G125" i="4"/>
  <c r="L125" i="4"/>
  <c r="K125" i="4" s="1"/>
  <c r="G126" i="4"/>
  <c r="L126" i="4"/>
  <c r="K126" i="4" s="1"/>
  <c r="H127" i="4"/>
  <c r="G127" i="4" s="1"/>
  <c r="L127" i="4"/>
  <c r="K127" i="4" s="1"/>
  <c r="G128" i="4"/>
  <c r="L128" i="4"/>
  <c r="K128" i="4" s="1"/>
  <c r="H129" i="4"/>
  <c r="G129" i="4" s="1"/>
  <c r="L129" i="4"/>
  <c r="K129" i="4" s="1"/>
  <c r="H130" i="4"/>
  <c r="G130" i="4" s="1"/>
  <c r="L130" i="4"/>
  <c r="K130" i="4" s="1"/>
  <c r="H131" i="4"/>
  <c r="G131" i="4" s="1"/>
  <c r="L131" i="4"/>
  <c r="K131" i="4" s="1"/>
  <c r="H132" i="4"/>
  <c r="G132" i="4" s="1"/>
  <c r="L132" i="4"/>
  <c r="K132" i="4" s="1"/>
  <c r="H133" i="4"/>
  <c r="G133" i="4" s="1"/>
  <c r="L133" i="4"/>
  <c r="K133" i="4" s="1"/>
  <c r="H134" i="4"/>
  <c r="G134" i="4" s="1"/>
  <c r="L134" i="4"/>
  <c r="K134" i="4" s="1"/>
  <c r="H135" i="4"/>
  <c r="G135" i="4" s="1"/>
  <c r="L135" i="4"/>
  <c r="K135" i="4" s="1"/>
  <c r="L136" i="4"/>
  <c r="K136" i="4" s="1"/>
  <c r="H137" i="4"/>
  <c r="G137" i="4" s="1"/>
  <c r="L137" i="4"/>
  <c r="K137" i="4" s="1"/>
  <c r="H139" i="4"/>
  <c r="G139" i="4" s="1"/>
  <c r="L139" i="4"/>
  <c r="K139" i="4" s="1"/>
  <c r="H140" i="4"/>
  <c r="G140" i="4" s="1"/>
  <c r="L140" i="4"/>
  <c r="K140" i="4" s="1"/>
  <c r="H141" i="4"/>
  <c r="G141" i="4" s="1"/>
  <c r="L141" i="4"/>
  <c r="K141" i="4" s="1"/>
  <c r="H142" i="4"/>
  <c r="G142" i="4" s="1"/>
  <c r="L142" i="4"/>
  <c r="K142" i="4" s="1"/>
  <c r="H143" i="4"/>
  <c r="G143" i="4" s="1"/>
  <c r="L143" i="4"/>
  <c r="K143" i="4" s="1"/>
  <c r="G144" i="4"/>
  <c r="L144" i="4"/>
  <c r="K144" i="4" s="1"/>
  <c r="G145" i="4"/>
  <c r="L145" i="4"/>
  <c r="K145" i="4" s="1"/>
  <c r="G146" i="4"/>
  <c r="L146" i="4"/>
  <c r="K146" i="4" s="1"/>
  <c r="H147" i="4"/>
  <c r="G147" i="4" s="1"/>
  <c r="L147" i="4"/>
  <c r="K147" i="4" s="1"/>
  <c r="H148" i="4"/>
  <c r="G148" i="4" s="1"/>
  <c r="L148" i="4"/>
  <c r="K148" i="4" s="1"/>
  <c r="H149" i="4"/>
  <c r="G149" i="4" s="1"/>
  <c r="L149" i="4"/>
  <c r="K149" i="4" s="1"/>
  <c r="H150" i="4"/>
  <c r="G150" i="4" s="1"/>
  <c r="L150" i="4"/>
  <c r="K150" i="4" s="1"/>
  <c r="H151" i="4"/>
  <c r="G151" i="4" s="1"/>
  <c r="L151" i="4"/>
  <c r="K151" i="4" s="1"/>
  <c r="H152" i="4"/>
  <c r="G152" i="4" s="1"/>
  <c r="L152" i="4"/>
  <c r="K152" i="4" s="1"/>
  <c r="H153" i="4"/>
  <c r="G153" i="4" s="1"/>
  <c r="L153" i="4"/>
  <c r="K153" i="4" s="1"/>
  <c r="H154" i="4"/>
  <c r="G154" i="4" s="1"/>
  <c r="L154" i="4"/>
  <c r="K154" i="4" s="1"/>
  <c r="H155" i="4"/>
  <c r="G155" i="4" s="1"/>
  <c r="L155" i="4"/>
  <c r="K155" i="4" s="1"/>
  <c r="H156" i="4"/>
  <c r="G156" i="4" s="1"/>
  <c r="L156" i="4"/>
  <c r="K156" i="4" s="1"/>
  <c r="H157" i="4"/>
  <c r="G157" i="4" s="1"/>
  <c r="L157" i="4"/>
  <c r="K157" i="4" s="1"/>
  <c r="H158" i="4"/>
  <c r="G158" i="4" s="1"/>
  <c r="L158" i="4"/>
  <c r="K158" i="4" s="1"/>
  <c r="H161" i="4"/>
  <c r="G161" i="4" s="1"/>
  <c r="L161" i="4"/>
  <c r="K161" i="4" s="1"/>
  <c r="H162" i="4"/>
  <c r="G162" i="4" s="1"/>
  <c r="L162" i="4"/>
  <c r="K162" i="4" s="1"/>
  <c r="H163" i="4"/>
  <c r="G163" i="4" s="1"/>
  <c r="L163" i="4"/>
  <c r="K163" i="4" s="1"/>
  <c r="K164" i="4"/>
  <c r="G165" i="4"/>
  <c r="L165" i="4"/>
  <c r="K165" i="4" s="1"/>
  <c r="G166" i="4"/>
  <c r="L166" i="4"/>
  <c r="K166" i="4" s="1"/>
  <c r="H167" i="4"/>
  <c r="G167" i="4" s="1"/>
  <c r="L167" i="4"/>
  <c r="K167" i="4" s="1"/>
  <c r="G168" i="4"/>
  <c r="L168" i="4"/>
  <c r="K168" i="4" s="1"/>
  <c r="H171" i="4"/>
  <c r="G171" i="4" s="1"/>
  <c r="L171" i="4"/>
  <c r="K171" i="4" s="1"/>
  <c r="G172" i="4"/>
  <c r="L172" i="4"/>
  <c r="K172" i="4" s="1"/>
  <c r="G173" i="4"/>
  <c r="L173" i="4"/>
  <c r="K173" i="4" s="1"/>
  <c r="G174" i="4"/>
  <c r="L174" i="4"/>
  <c r="K174" i="4" s="1"/>
  <c r="H175" i="4"/>
  <c r="G175" i="4" s="1"/>
  <c r="L175" i="4"/>
  <c r="K175" i="4" s="1"/>
  <c r="H176" i="4"/>
  <c r="G176" i="4" s="1"/>
  <c r="L176" i="4"/>
  <c r="K176" i="4" s="1"/>
  <c r="H177" i="4"/>
  <c r="G177" i="4" s="1"/>
  <c r="L177" i="4"/>
  <c r="K177" i="4" s="1"/>
  <c r="H178" i="4"/>
  <c r="G178" i="4" s="1"/>
  <c r="L178" i="4"/>
  <c r="K178" i="4" s="1"/>
  <c r="H179" i="4"/>
  <c r="G179" i="4" s="1"/>
  <c r="L179" i="4"/>
  <c r="K179" i="4" s="1"/>
  <c r="H180" i="4"/>
  <c r="G180" i="4" s="1"/>
  <c r="L180" i="4"/>
  <c r="K180" i="4" s="1"/>
  <c r="L182" i="4"/>
  <c r="K182" i="4" s="1"/>
  <c r="H183" i="4"/>
  <c r="L183" i="4"/>
  <c r="K183" i="4" s="1"/>
  <c r="G184" i="4"/>
  <c r="L184" i="4"/>
  <c r="K184" i="4" s="1"/>
  <c r="H185" i="4"/>
  <c r="G185" i="4" s="1"/>
  <c r="L185" i="4"/>
  <c r="K185" i="4" s="1"/>
  <c r="G186" i="4"/>
  <c r="L186" i="4"/>
  <c r="K186" i="4" s="1"/>
  <c r="H187" i="4"/>
  <c r="G187" i="4" s="1"/>
  <c r="L187" i="4"/>
  <c r="K187" i="4" s="1"/>
  <c r="H188" i="4"/>
  <c r="G188" i="4" s="1"/>
  <c r="L188" i="4"/>
  <c r="K188" i="4" s="1"/>
  <c r="H189" i="4"/>
  <c r="G189" i="4" s="1"/>
  <c r="L189" i="4"/>
  <c r="K189" i="4" s="1"/>
  <c r="H190" i="4"/>
  <c r="G190" i="4" s="1"/>
  <c r="L190" i="4"/>
  <c r="K190" i="4" s="1"/>
  <c r="H191" i="4"/>
  <c r="G191" i="4" s="1"/>
  <c r="L191" i="4"/>
  <c r="K191" i="4" s="1"/>
  <c r="H192" i="4"/>
  <c r="G192" i="4" s="1"/>
  <c r="L192" i="4"/>
  <c r="K192" i="4" s="1"/>
  <c r="H193" i="4"/>
  <c r="G193" i="4" s="1"/>
  <c r="L193" i="4"/>
  <c r="K193" i="4" s="1"/>
  <c r="H194" i="4"/>
  <c r="G194" i="4" s="1"/>
  <c r="L194" i="4"/>
  <c r="K194" i="4" s="1"/>
  <c r="H195" i="4"/>
  <c r="G195" i="4" s="1"/>
  <c r="L195" i="4"/>
  <c r="K195" i="4" s="1"/>
  <c r="H197" i="4"/>
  <c r="G197" i="4" s="1"/>
  <c r="L197" i="4"/>
  <c r="K197" i="4" s="1"/>
  <c r="H201" i="4"/>
  <c r="G201" i="4" s="1"/>
  <c r="L201" i="4"/>
  <c r="K201" i="4" s="1"/>
  <c r="H203" i="4"/>
  <c r="G203" i="4" s="1"/>
  <c r="L203" i="4"/>
  <c r="K203" i="4" s="1"/>
  <c r="F204" i="4"/>
  <c r="I204" i="4"/>
  <c r="J204" i="4"/>
  <c r="G18" i="4" l="1"/>
  <c r="L199" i="7"/>
  <c r="K199" i="7" s="1"/>
  <c r="H199" i="7"/>
  <c r="G199" i="7" s="1"/>
  <c r="L198" i="7"/>
  <c r="K198" i="7" s="1"/>
  <c r="H198" i="7"/>
  <c r="G198" i="7" s="1"/>
  <c r="L197" i="7"/>
  <c r="K197" i="7" s="1"/>
  <c r="H197" i="7"/>
  <c r="G197" i="7" s="1"/>
  <c r="L196" i="7"/>
  <c r="K196" i="7" s="1"/>
  <c r="H196" i="7"/>
  <c r="G196" i="7" s="1"/>
  <c r="L195" i="7"/>
  <c r="K195" i="7" s="1"/>
  <c r="H195" i="7"/>
  <c r="G195" i="7" s="1"/>
  <c r="L194" i="7"/>
  <c r="K194" i="7" s="1"/>
  <c r="H194" i="7"/>
  <c r="G194" i="7" s="1"/>
  <c r="L193" i="7"/>
  <c r="K193" i="7" s="1"/>
  <c r="H193" i="7"/>
  <c r="G193" i="7" s="1"/>
  <c r="L192" i="7"/>
  <c r="K192" i="7" s="1"/>
  <c r="H192" i="7"/>
  <c r="G192" i="7" s="1"/>
  <c r="L191" i="7"/>
  <c r="K191" i="7" s="1"/>
  <c r="H191" i="7"/>
  <c r="G191" i="7" s="1"/>
  <c r="L190" i="7"/>
  <c r="K190" i="7" s="1"/>
  <c r="H190" i="7"/>
  <c r="G190" i="7" s="1"/>
  <c r="L189" i="7"/>
  <c r="K189" i="7" s="1"/>
  <c r="G189" i="7"/>
  <c r="L188" i="7"/>
  <c r="K188" i="7" s="1"/>
  <c r="H188" i="7"/>
  <c r="G188" i="7" s="1"/>
  <c r="L187" i="7"/>
  <c r="K187" i="7" s="1"/>
  <c r="G187" i="7"/>
  <c r="L186" i="7"/>
  <c r="K186" i="7" s="1"/>
  <c r="H186" i="7"/>
  <c r="G186" i="7" s="1"/>
  <c r="K185" i="7"/>
  <c r="L183" i="7"/>
  <c r="K183" i="7" s="1"/>
  <c r="H183" i="7"/>
  <c r="G183" i="7" s="1"/>
  <c r="L182" i="7"/>
  <c r="K182" i="7" s="1"/>
  <c r="H182" i="7"/>
  <c r="G182" i="7" s="1"/>
  <c r="L181" i="7"/>
  <c r="K181" i="7" s="1"/>
  <c r="H181" i="7"/>
  <c r="G181" i="7" s="1"/>
  <c r="L180" i="7"/>
  <c r="K180" i="7" s="1"/>
  <c r="H180" i="7"/>
  <c r="G180" i="7" s="1"/>
  <c r="L179" i="7"/>
  <c r="K179" i="7" s="1"/>
  <c r="H179" i="7"/>
  <c r="G179" i="7" s="1"/>
  <c r="L178" i="7"/>
  <c r="K178" i="7" s="1"/>
  <c r="H178" i="7"/>
  <c r="G178" i="7" s="1"/>
  <c r="L177" i="7"/>
  <c r="K177" i="7" s="1"/>
  <c r="G177" i="7"/>
  <c r="L176" i="7"/>
  <c r="K176" i="7" s="1"/>
  <c r="G176" i="7"/>
  <c r="L175" i="7"/>
  <c r="K175" i="7" s="1"/>
  <c r="G175" i="7"/>
  <c r="L174" i="7"/>
  <c r="K174" i="7" s="1"/>
  <c r="H174" i="7"/>
  <c r="G174" i="7" s="1"/>
  <c r="L172" i="7"/>
  <c r="K172" i="7" s="1"/>
  <c r="L171" i="7"/>
  <c r="K171" i="7" s="1"/>
  <c r="H171" i="7"/>
  <c r="G171" i="7" s="1"/>
  <c r="L170" i="7"/>
  <c r="K170" i="7" s="1"/>
  <c r="H170" i="7"/>
  <c r="G170" i="7" s="1"/>
  <c r="L169" i="7"/>
  <c r="K169" i="7" s="1"/>
  <c r="G169" i="7"/>
  <c r="L168" i="7"/>
  <c r="K168" i="7" s="1"/>
  <c r="G168" i="7"/>
  <c r="L166" i="7"/>
  <c r="K166" i="7" s="1"/>
  <c r="H166" i="7"/>
  <c r="G166" i="7" s="1"/>
  <c r="L165" i="7"/>
  <c r="K165" i="7" s="1"/>
  <c r="H165" i="7"/>
  <c r="G165" i="7" s="1"/>
  <c r="L133" i="7"/>
  <c r="K133" i="7" s="1"/>
  <c r="L130" i="7"/>
  <c r="K130" i="7" s="1"/>
  <c r="H130" i="7"/>
  <c r="G130" i="7" s="1"/>
  <c r="L129" i="7"/>
  <c r="K129" i="7" s="1"/>
  <c r="H129" i="7"/>
  <c r="G129" i="7" s="1"/>
  <c r="L128" i="7"/>
  <c r="K128" i="7" s="1"/>
  <c r="H128" i="7"/>
  <c r="G128" i="7" s="1"/>
  <c r="L127" i="7"/>
  <c r="K127" i="7" s="1"/>
  <c r="H127" i="7"/>
  <c r="G127" i="7" s="1"/>
  <c r="L163" i="7"/>
  <c r="K163" i="7" s="1"/>
  <c r="H163" i="7"/>
  <c r="G163" i="7" s="1"/>
  <c r="L162" i="7"/>
  <c r="K162" i="7" s="1"/>
  <c r="H162" i="7"/>
  <c r="G162" i="7" s="1"/>
  <c r="L161" i="7"/>
  <c r="K161" i="7" s="1"/>
  <c r="L160" i="7"/>
  <c r="K160" i="7" s="1"/>
  <c r="H160" i="7"/>
  <c r="G160" i="7" s="1"/>
  <c r="L159" i="7"/>
  <c r="K159" i="7" s="1"/>
  <c r="L158" i="7"/>
  <c r="K158" i="7" s="1"/>
  <c r="H158" i="7"/>
  <c r="G158" i="7" s="1"/>
  <c r="L157" i="7"/>
  <c r="K157" i="7" s="1"/>
  <c r="G157" i="7"/>
  <c r="L156" i="7"/>
  <c r="K156" i="7" s="1"/>
  <c r="G156" i="7"/>
  <c r="L155" i="7"/>
  <c r="K155" i="7" s="1"/>
  <c r="G155" i="7"/>
  <c r="L154" i="7"/>
  <c r="K154" i="7" s="1"/>
  <c r="H154" i="7"/>
  <c r="G154" i="7" s="1"/>
  <c r="L153" i="7"/>
  <c r="K153" i="7" s="1"/>
  <c r="H153" i="7"/>
  <c r="G153" i="7" s="1"/>
  <c r="L152" i="7"/>
  <c r="K152" i="7" s="1"/>
  <c r="H152" i="7"/>
  <c r="G152" i="7" s="1"/>
  <c r="L151" i="7"/>
  <c r="K151" i="7" s="1"/>
  <c r="H151" i="7"/>
  <c r="G151" i="7" s="1"/>
  <c r="L150" i="7"/>
  <c r="K150" i="7" s="1"/>
  <c r="H150" i="7"/>
  <c r="G150" i="7" s="1"/>
  <c r="L149" i="7"/>
  <c r="K149" i="7" s="1"/>
  <c r="H149" i="7"/>
  <c r="G149" i="7" s="1"/>
  <c r="L148" i="7"/>
  <c r="K148" i="7" s="1"/>
  <c r="H148" i="7"/>
  <c r="G148" i="7" s="1"/>
  <c r="L147" i="7"/>
  <c r="K147" i="7" s="1"/>
  <c r="H147" i="7"/>
  <c r="G147" i="7" s="1"/>
  <c r="L146" i="7"/>
  <c r="K146" i="7" s="1"/>
  <c r="H146" i="7"/>
  <c r="G146" i="7" s="1"/>
  <c r="L144" i="7"/>
  <c r="K144" i="7" s="1"/>
  <c r="H144" i="7"/>
  <c r="G144" i="7" s="1"/>
  <c r="L143" i="7"/>
  <c r="K143" i="7" s="1"/>
  <c r="L142" i="7"/>
  <c r="K142" i="7" s="1"/>
  <c r="H142" i="7"/>
  <c r="G142" i="7" s="1"/>
  <c r="L141" i="7"/>
  <c r="K141" i="7" s="1"/>
  <c r="H141" i="7"/>
  <c r="G141" i="7" s="1"/>
  <c r="L140" i="7"/>
  <c r="K140" i="7" s="1"/>
  <c r="H140" i="7"/>
  <c r="G140" i="7" s="1"/>
  <c r="L139" i="7"/>
  <c r="K139" i="7" s="1"/>
  <c r="H139" i="7"/>
  <c r="G139" i="7" s="1"/>
  <c r="L138" i="7"/>
  <c r="K138" i="7" s="1"/>
  <c r="H138" i="7"/>
  <c r="G138" i="7" s="1"/>
  <c r="L137" i="7"/>
  <c r="K137" i="7" s="1"/>
  <c r="H137" i="7"/>
  <c r="G137" i="7" s="1"/>
  <c r="L125" i="7"/>
  <c r="K125" i="7" s="1"/>
  <c r="H125" i="7"/>
  <c r="G125" i="7" s="1"/>
  <c r="L124" i="7"/>
  <c r="K124" i="7" s="1"/>
  <c r="H124" i="7"/>
  <c r="G124" i="7" s="1"/>
  <c r="L123" i="7"/>
  <c r="K123" i="7" s="1"/>
  <c r="G123" i="7"/>
  <c r="L122" i="7"/>
  <c r="K122" i="7" s="1"/>
  <c r="G122" i="7"/>
  <c r="L121" i="7"/>
  <c r="K121" i="7" s="1"/>
  <c r="G121" i="7"/>
  <c r="L120" i="7"/>
  <c r="K120" i="7" s="1"/>
  <c r="H120" i="7"/>
  <c r="G120" i="7" s="1"/>
  <c r="L119" i="7"/>
  <c r="K119" i="7" s="1"/>
  <c r="H119" i="7"/>
  <c r="G119" i="7" s="1"/>
  <c r="L118" i="7"/>
  <c r="K118" i="7" s="1"/>
  <c r="H118" i="7"/>
  <c r="G118" i="7" s="1"/>
  <c r="L117" i="7"/>
  <c r="K117" i="7" s="1"/>
  <c r="H117" i="7"/>
  <c r="G117" i="7" s="1"/>
  <c r="L116" i="7"/>
  <c r="K116" i="7" s="1"/>
  <c r="H116" i="7"/>
  <c r="G116" i="7" s="1"/>
  <c r="L115" i="7"/>
  <c r="K115" i="7" s="1"/>
  <c r="G115" i="7"/>
  <c r="L113" i="7"/>
  <c r="K113" i="7" s="1"/>
  <c r="G113" i="7"/>
  <c r="L112" i="7"/>
  <c r="K112" i="7" s="1"/>
  <c r="H112" i="7"/>
  <c r="G112" i="7" s="1"/>
  <c r="L111" i="7"/>
  <c r="K111" i="7" s="1"/>
  <c r="H111" i="7"/>
  <c r="G111" i="7" s="1"/>
  <c r="L110" i="7"/>
  <c r="K110" i="7" s="1"/>
  <c r="H110" i="7"/>
  <c r="G110" i="7" s="1"/>
  <c r="L109" i="7"/>
  <c r="K109" i="7" s="1"/>
  <c r="H109" i="7"/>
  <c r="G109" i="7" s="1"/>
  <c r="L108" i="7"/>
  <c r="K108" i="7" s="1"/>
  <c r="H108" i="7"/>
  <c r="G108" i="7" s="1"/>
  <c r="L107" i="7"/>
  <c r="K107" i="7" s="1"/>
  <c r="H107" i="7"/>
  <c r="G107" i="7" s="1"/>
  <c r="L106" i="7"/>
  <c r="K106" i="7" s="1"/>
  <c r="G106" i="7"/>
  <c r="L104" i="7"/>
  <c r="K104" i="7" s="1"/>
  <c r="L103" i="7"/>
  <c r="K103" i="7" s="1"/>
  <c r="L102" i="7"/>
  <c r="K102" i="7" s="1"/>
  <c r="H102" i="7"/>
  <c r="G102" i="7" s="1"/>
  <c r="L99" i="7"/>
  <c r="K99" i="7" s="1"/>
  <c r="G99" i="7"/>
  <c r="L98" i="7"/>
  <c r="K98" i="7" s="1"/>
  <c r="G98" i="7"/>
  <c r="L97" i="7"/>
  <c r="K97" i="7" s="1"/>
  <c r="H97" i="7"/>
  <c r="G97" i="7" s="1"/>
  <c r="L96" i="7"/>
  <c r="K96" i="7" s="1"/>
  <c r="H96" i="7"/>
  <c r="G96" i="7" s="1"/>
  <c r="L92" i="7"/>
  <c r="K92" i="7" s="1"/>
  <c r="H92" i="7"/>
  <c r="G92" i="7" s="1"/>
  <c r="L91" i="7"/>
  <c r="K91" i="7" s="1"/>
  <c r="H91" i="7"/>
  <c r="G91" i="7" s="1"/>
  <c r="L90" i="7"/>
  <c r="K90" i="7" s="1"/>
  <c r="H90" i="7"/>
  <c r="G90" i="7" s="1"/>
  <c r="L89" i="7"/>
  <c r="K89" i="7" s="1"/>
  <c r="G89" i="7"/>
  <c r="L88" i="7"/>
  <c r="K88" i="7" s="1"/>
  <c r="H88" i="7"/>
  <c r="G88" i="7" s="1"/>
  <c r="L87" i="7"/>
  <c r="K87" i="7" s="1"/>
  <c r="H87" i="7"/>
  <c r="G87" i="7" s="1"/>
  <c r="L85" i="7"/>
  <c r="K85" i="7" s="1"/>
  <c r="H85" i="7"/>
  <c r="G85" i="7" s="1"/>
  <c r="L84" i="7"/>
  <c r="K84" i="7" s="1"/>
  <c r="H84" i="7"/>
  <c r="G84" i="7" s="1"/>
  <c r="L83" i="7"/>
  <c r="K83" i="7" s="1"/>
  <c r="H83" i="7"/>
  <c r="G83" i="7" s="1"/>
  <c r="L82" i="7"/>
  <c r="K82" i="7" s="1"/>
  <c r="H82" i="7"/>
  <c r="G82" i="7" s="1"/>
  <c r="L79" i="7"/>
  <c r="K79" i="7" s="1"/>
  <c r="H79" i="7"/>
  <c r="G79" i="7" s="1"/>
  <c r="L78" i="7"/>
  <c r="K78" i="7" s="1"/>
  <c r="G78" i="7"/>
  <c r="L77" i="7"/>
  <c r="K77" i="7" s="1"/>
  <c r="H77" i="7"/>
  <c r="G77" i="7" s="1"/>
  <c r="L76" i="7"/>
  <c r="K76" i="7" s="1"/>
  <c r="H76" i="7"/>
  <c r="G76" i="7" s="1"/>
  <c r="L75" i="7"/>
  <c r="K75" i="7" s="1"/>
  <c r="H75" i="7"/>
  <c r="G172" i="7" s="1"/>
  <c r="L74" i="7"/>
  <c r="K74" i="7" s="1"/>
  <c r="G74" i="7"/>
  <c r="L73" i="7"/>
  <c r="K73" i="7" s="1"/>
  <c r="H73" i="7"/>
  <c r="G73" i="7" s="1"/>
  <c r="L72" i="7"/>
  <c r="K72" i="7" s="1"/>
  <c r="H72" i="7"/>
  <c r="G72" i="7" s="1"/>
  <c r="L71" i="7"/>
  <c r="K71" i="7" s="1"/>
  <c r="H71" i="7"/>
  <c r="G71" i="7" s="1"/>
  <c r="L70" i="7"/>
  <c r="K70" i="7" s="1"/>
  <c r="H70" i="7"/>
  <c r="G70" i="7" s="1"/>
  <c r="L69" i="7"/>
  <c r="K69" i="7" s="1"/>
  <c r="H69" i="7"/>
  <c r="G69" i="7" s="1"/>
  <c r="L68" i="7"/>
  <c r="K68" i="7" s="1"/>
  <c r="H68" i="7"/>
  <c r="G68" i="7" s="1"/>
  <c r="L67" i="7"/>
  <c r="K67" i="7" s="1"/>
  <c r="H67" i="7"/>
  <c r="G67" i="7" s="1"/>
  <c r="L66" i="7"/>
  <c r="K66" i="7" s="1"/>
  <c r="H66" i="7"/>
  <c r="G66" i="7" s="1"/>
  <c r="L65" i="7"/>
  <c r="K65" i="7" s="1"/>
  <c r="H65" i="7"/>
  <c r="G65" i="7" s="1"/>
  <c r="L64" i="7"/>
  <c r="K64" i="7" s="1"/>
  <c r="H64" i="7"/>
  <c r="G64" i="7" s="1"/>
  <c r="L63" i="7"/>
  <c r="K63" i="7" s="1"/>
  <c r="H63" i="7"/>
  <c r="G63" i="7" s="1"/>
  <c r="L62" i="7"/>
  <c r="K62" i="7" s="1"/>
  <c r="H62" i="7"/>
  <c r="G62" i="7" s="1"/>
  <c r="L61" i="7"/>
  <c r="K61" i="7" s="1"/>
  <c r="H61" i="7"/>
  <c r="G61" i="7" s="1"/>
  <c r="L60" i="7"/>
  <c r="K60" i="7" s="1"/>
  <c r="H60" i="7"/>
  <c r="G60" i="7" s="1"/>
  <c r="L59" i="7"/>
  <c r="K59" i="7" s="1"/>
  <c r="H59" i="7"/>
  <c r="G59" i="7" s="1"/>
  <c r="L58" i="7"/>
  <c r="K58" i="7" s="1"/>
  <c r="H58" i="7"/>
  <c r="G58" i="7" s="1"/>
  <c r="L57" i="7"/>
  <c r="K57" i="7" s="1"/>
  <c r="H57" i="7"/>
  <c r="G57" i="7" s="1"/>
  <c r="L56" i="7"/>
  <c r="K56" i="7" s="1"/>
  <c r="H56" i="7"/>
  <c r="G56" i="7" s="1"/>
  <c r="L55" i="7"/>
  <c r="K55" i="7" s="1"/>
  <c r="H55" i="7"/>
  <c r="G55" i="7" s="1"/>
  <c r="L54" i="7"/>
  <c r="K54" i="7" s="1"/>
  <c r="H54" i="7"/>
  <c r="G54" i="7" s="1"/>
  <c r="L53" i="7"/>
  <c r="K53" i="7" s="1"/>
  <c r="H53" i="7"/>
  <c r="G53" i="7" s="1"/>
  <c r="L51" i="7"/>
  <c r="K51" i="7" s="1"/>
  <c r="H51" i="7"/>
  <c r="G51" i="7" s="1"/>
  <c r="L50" i="7"/>
  <c r="K50" i="7" s="1"/>
  <c r="H50" i="7"/>
  <c r="G50" i="7" s="1"/>
  <c r="L48" i="7"/>
  <c r="K48" i="7" s="1"/>
  <c r="H48" i="7"/>
  <c r="G48" i="7" s="1"/>
  <c r="L47" i="7"/>
  <c r="K47" i="7" s="1"/>
  <c r="K46" i="7"/>
  <c r="G46" i="7"/>
  <c r="L45" i="7"/>
  <c r="K45" i="7" s="1"/>
  <c r="G45" i="7"/>
  <c r="K44" i="7"/>
  <c r="G44" i="7"/>
  <c r="L43" i="7"/>
  <c r="K43" i="7" s="1"/>
  <c r="L42" i="7"/>
  <c r="K42" i="7" s="1"/>
  <c r="H42" i="7"/>
  <c r="G42" i="7" s="1"/>
  <c r="L41" i="7"/>
  <c r="K41" i="7" s="1"/>
  <c r="H41" i="7"/>
  <c r="G41" i="7" s="1"/>
  <c r="L40" i="7"/>
  <c r="K40" i="7" s="1"/>
  <c r="H40" i="7"/>
  <c r="G40" i="7" s="1"/>
  <c r="L39" i="7"/>
  <c r="K39" i="7" s="1"/>
  <c r="H39" i="7"/>
  <c r="G39" i="7" s="1"/>
  <c r="L38" i="7"/>
  <c r="K38" i="7" s="1"/>
  <c r="H38" i="7"/>
  <c r="G38" i="7" s="1"/>
  <c r="L37" i="7"/>
  <c r="K37" i="7" s="1"/>
  <c r="H37" i="7"/>
  <c r="G37" i="7" s="1"/>
  <c r="L36" i="7"/>
  <c r="K36" i="7" s="1"/>
  <c r="H36" i="7"/>
  <c r="G36" i="7" s="1"/>
  <c r="L35" i="7"/>
  <c r="K35" i="7" s="1"/>
  <c r="H35" i="7"/>
  <c r="G35" i="7" s="1"/>
  <c r="L34" i="7"/>
  <c r="K34" i="7" s="1"/>
  <c r="H34" i="7"/>
  <c r="G34" i="7" s="1"/>
  <c r="L32" i="7"/>
  <c r="K32" i="7" s="1"/>
  <c r="H32" i="7"/>
  <c r="G32" i="7" s="1"/>
  <c r="L31" i="7"/>
  <c r="K31" i="7" s="1"/>
  <c r="H31" i="7"/>
  <c r="G31" i="7" s="1"/>
  <c r="L30" i="7"/>
  <c r="K30" i="7" s="1"/>
  <c r="H30" i="7"/>
  <c r="G30" i="7" s="1"/>
  <c r="L29" i="7"/>
  <c r="K29" i="7" s="1"/>
  <c r="H29" i="7"/>
  <c r="G29" i="7" s="1"/>
  <c r="L28" i="7"/>
  <c r="K28" i="7" s="1"/>
  <c r="H28" i="7"/>
  <c r="G28" i="7" s="1"/>
  <c r="L27" i="7"/>
  <c r="K27" i="7" s="1"/>
  <c r="H27" i="7"/>
  <c r="G27" i="7" s="1"/>
  <c r="L26" i="7"/>
  <c r="K26" i="7" s="1"/>
  <c r="H26" i="7"/>
  <c r="G26" i="7" s="1"/>
  <c r="L25" i="7"/>
  <c r="K25" i="7" s="1"/>
  <c r="H25" i="7"/>
  <c r="G25" i="7" s="1"/>
  <c r="L23" i="7"/>
  <c r="K23" i="7" s="1"/>
  <c r="H23" i="7"/>
  <c r="G23" i="7" s="1"/>
  <c r="L22" i="7"/>
  <c r="K22" i="7" s="1"/>
  <c r="G22" i="7"/>
  <c r="L21" i="7"/>
  <c r="K21" i="7" s="1"/>
  <c r="H21" i="7"/>
  <c r="G21" i="7" s="1"/>
  <c r="L20" i="7"/>
  <c r="K20" i="7" s="1"/>
  <c r="H20" i="7"/>
  <c r="G20" i="7" s="1"/>
  <c r="L19" i="7"/>
  <c r="K19" i="7" s="1"/>
  <c r="H19" i="7"/>
  <c r="G19" i="7" s="1"/>
  <c r="L18" i="7"/>
  <c r="K18" i="7" s="1"/>
  <c r="H18" i="7"/>
  <c r="G18" i="7" s="1"/>
  <c r="L17" i="7"/>
  <c r="K17" i="7" s="1"/>
  <c r="H17" i="7"/>
  <c r="G17" i="7" s="1"/>
  <c r="L16" i="7"/>
  <c r="K16" i="7" s="1"/>
  <c r="H16" i="7"/>
  <c r="G16" i="7" s="1"/>
  <c r="L15" i="7"/>
  <c r="K15" i="7" s="1"/>
  <c r="H15" i="7"/>
  <c r="G15" i="7" s="1"/>
  <c r="L14" i="7"/>
  <c r="K14" i="7" s="1"/>
  <c r="H14" i="7"/>
  <c r="G14" i="7" s="1"/>
  <c r="L13" i="7"/>
  <c r="K13" i="7" s="1"/>
  <c r="H13" i="7"/>
  <c r="G13" i="7" s="1"/>
  <c r="L126" i="7"/>
  <c r="H126" i="7"/>
  <c r="L12" i="7"/>
  <c r="K12" i="7" s="1"/>
  <c r="H12" i="7"/>
  <c r="G12" i="7" s="1"/>
  <c r="L11" i="7"/>
  <c r="K11" i="7" s="1"/>
  <c r="G11" i="7"/>
  <c r="L9" i="7"/>
  <c r="K9" i="7" s="1"/>
  <c r="G9" i="7"/>
  <c r="K7" i="7"/>
  <c r="L200" i="8"/>
  <c r="K200" i="8" s="1"/>
  <c r="H200" i="8"/>
  <c r="G200" i="8" s="1"/>
  <c r="L199" i="8"/>
  <c r="K199" i="8" s="1"/>
  <c r="H199" i="8"/>
  <c r="G199" i="8" s="1"/>
  <c r="L198" i="8"/>
  <c r="K198" i="8" s="1"/>
  <c r="H198" i="8"/>
  <c r="G198" i="8" s="1"/>
  <c r="L197" i="8"/>
  <c r="K197" i="8" s="1"/>
  <c r="H197" i="8"/>
  <c r="G197" i="8" s="1"/>
  <c r="L196" i="8"/>
  <c r="K196" i="8" s="1"/>
  <c r="H196" i="8"/>
  <c r="G196" i="8" s="1"/>
  <c r="L195" i="8"/>
  <c r="K195" i="8" s="1"/>
  <c r="H195" i="8"/>
  <c r="G195" i="8" s="1"/>
  <c r="L194" i="8"/>
  <c r="K194" i="8" s="1"/>
  <c r="H194" i="8"/>
  <c r="G194" i="8" s="1"/>
  <c r="L193" i="8"/>
  <c r="K193" i="8" s="1"/>
  <c r="H193" i="8"/>
  <c r="G193" i="8" s="1"/>
  <c r="L192" i="8"/>
  <c r="K192" i="8" s="1"/>
  <c r="H192" i="8"/>
  <c r="G192" i="8" s="1"/>
  <c r="L191" i="8"/>
  <c r="K191" i="8" s="1"/>
  <c r="H191" i="8"/>
  <c r="G191" i="8" s="1"/>
  <c r="L190" i="8"/>
  <c r="K190" i="8" s="1"/>
  <c r="H190" i="8"/>
  <c r="G190" i="8" s="1"/>
  <c r="L189" i="8"/>
  <c r="K189" i="8" s="1"/>
  <c r="H189" i="8"/>
  <c r="G189" i="8" s="1"/>
  <c r="L188" i="8"/>
  <c r="K188" i="8" s="1"/>
  <c r="G188" i="8"/>
  <c r="L187" i="8"/>
  <c r="K187" i="8" s="1"/>
  <c r="H187" i="8"/>
  <c r="G187" i="8" s="1"/>
  <c r="L186" i="8"/>
  <c r="K186" i="8" s="1"/>
  <c r="G186" i="8"/>
  <c r="L185" i="8"/>
  <c r="K185" i="8" s="1"/>
  <c r="H185" i="8"/>
  <c r="G185" i="8" s="1"/>
  <c r="L184" i="8"/>
  <c r="K184" i="8" s="1"/>
  <c r="L182" i="8"/>
  <c r="K182" i="8" s="1"/>
  <c r="G182" i="8"/>
  <c r="L181" i="8"/>
  <c r="K181" i="8" s="1"/>
  <c r="H181" i="8"/>
  <c r="G181" i="8" s="1"/>
  <c r="L180" i="8"/>
  <c r="K180" i="8" s="1"/>
  <c r="H180" i="8"/>
  <c r="G180" i="8" s="1"/>
  <c r="L179" i="8"/>
  <c r="K179" i="8" s="1"/>
  <c r="H179" i="8"/>
  <c r="G179" i="8" s="1"/>
  <c r="L178" i="8"/>
  <c r="K178" i="8" s="1"/>
  <c r="H178" i="8"/>
  <c r="G178" i="8" s="1"/>
  <c r="L177" i="8"/>
  <c r="K177" i="8" s="1"/>
  <c r="H177" i="8"/>
  <c r="G177" i="8" s="1"/>
  <c r="L176" i="8"/>
  <c r="K176" i="8" s="1"/>
  <c r="G176" i="8"/>
  <c r="L175" i="8"/>
  <c r="K175" i="8" s="1"/>
  <c r="G175" i="8"/>
  <c r="L174" i="8"/>
  <c r="K174" i="8" s="1"/>
  <c r="G174" i="8"/>
  <c r="L173" i="8"/>
  <c r="K173" i="8" s="1"/>
  <c r="H173" i="8"/>
  <c r="G173" i="8" s="1"/>
  <c r="L171" i="8"/>
  <c r="K171" i="8" s="1"/>
  <c r="L170" i="8"/>
  <c r="K170" i="8" s="1"/>
  <c r="G170" i="8"/>
  <c r="L169" i="8"/>
  <c r="K169" i="8" s="1"/>
  <c r="H169" i="8"/>
  <c r="G169" i="8" s="1"/>
  <c r="L168" i="8"/>
  <c r="K168" i="8" s="1"/>
  <c r="G168" i="8"/>
  <c r="L167" i="8"/>
  <c r="K167" i="8" s="1"/>
  <c r="G167" i="8"/>
  <c r="L165" i="8"/>
  <c r="K165" i="8" s="1"/>
  <c r="H165" i="8"/>
  <c r="G165" i="8" s="1"/>
  <c r="L164" i="8"/>
  <c r="K164" i="8" s="1"/>
  <c r="H164" i="8"/>
  <c r="G164" i="8" s="1"/>
  <c r="L163" i="8"/>
  <c r="K163" i="8" s="1"/>
  <c r="H163" i="8"/>
  <c r="G163" i="8" s="1"/>
  <c r="L159" i="8"/>
  <c r="K159" i="8" s="1"/>
  <c r="H159" i="8"/>
  <c r="G159" i="8" s="1"/>
  <c r="L158" i="8"/>
  <c r="K158" i="8" s="1"/>
  <c r="H158" i="8"/>
  <c r="G158" i="8" s="1"/>
  <c r="L157" i="8"/>
  <c r="K157" i="8" s="1"/>
  <c r="H157" i="8"/>
  <c r="G157" i="8" s="1"/>
  <c r="L156" i="8"/>
  <c r="K156" i="8" s="1"/>
  <c r="H156" i="8"/>
  <c r="G156" i="8" s="1"/>
  <c r="L154" i="8"/>
  <c r="K154" i="8" s="1"/>
  <c r="H154" i="8"/>
  <c r="G154" i="8" s="1"/>
  <c r="L152" i="8"/>
  <c r="K152" i="8" s="1"/>
  <c r="H152" i="8"/>
  <c r="G152" i="8" s="1"/>
  <c r="L151" i="8"/>
  <c r="K151" i="8" s="1"/>
  <c r="H151" i="8"/>
  <c r="G151" i="8" s="1"/>
  <c r="L150" i="8"/>
  <c r="L149" i="8"/>
  <c r="H149" i="8"/>
  <c r="L148" i="8"/>
  <c r="H148" i="8"/>
  <c r="L147" i="8"/>
  <c r="H147" i="8"/>
  <c r="G147" i="8" s="1"/>
  <c r="L146" i="8"/>
  <c r="K146" i="8" s="1"/>
  <c r="G146" i="8"/>
  <c r="L145" i="8"/>
  <c r="K145" i="8" s="1"/>
  <c r="G145" i="8"/>
  <c r="L144" i="8"/>
  <c r="K144" i="8" s="1"/>
  <c r="G144" i="8"/>
  <c r="L143" i="8"/>
  <c r="K143" i="8" s="1"/>
  <c r="H143" i="8"/>
  <c r="G143" i="8" s="1"/>
  <c r="L142" i="8"/>
  <c r="K142" i="8" s="1"/>
  <c r="H142" i="8"/>
  <c r="G142" i="8" s="1"/>
  <c r="L141" i="8"/>
  <c r="K141" i="8" s="1"/>
  <c r="H141" i="8"/>
  <c r="G141" i="8" s="1"/>
  <c r="L140" i="8"/>
  <c r="K140" i="8" s="1"/>
  <c r="H140" i="8"/>
  <c r="G140" i="8" s="1"/>
  <c r="L139" i="8"/>
  <c r="K139" i="8" s="1"/>
  <c r="H139" i="8"/>
  <c r="G139" i="8" s="1"/>
  <c r="L138" i="8"/>
  <c r="K138" i="8" s="1"/>
  <c r="H138" i="8"/>
  <c r="G138" i="8" s="1"/>
  <c r="L137" i="8"/>
  <c r="K137" i="8" s="1"/>
  <c r="H137" i="8"/>
  <c r="G137" i="8" s="1"/>
  <c r="L136" i="8"/>
  <c r="K136" i="8" s="1"/>
  <c r="H136" i="8"/>
  <c r="G136" i="8" s="1"/>
  <c r="L135" i="8"/>
  <c r="K135" i="8" s="1"/>
  <c r="H135" i="8"/>
  <c r="G135" i="8" s="1"/>
  <c r="L133" i="8"/>
  <c r="K133" i="8" s="1"/>
  <c r="H133" i="8"/>
  <c r="G133" i="8" s="1"/>
  <c r="L132" i="8"/>
  <c r="K132" i="8" s="1"/>
  <c r="H132" i="8"/>
  <c r="G132" i="8" s="1"/>
  <c r="L131" i="8"/>
  <c r="K131" i="8" s="1"/>
  <c r="H131" i="8"/>
  <c r="G131" i="8" s="1"/>
  <c r="L130" i="8"/>
  <c r="K130" i="8" s="1"/>
  <c r="H130" i="8"/>
  <c r="G130" i="8" s="1"/>
  <c r="L129" i="8"/>
  <c r="K129" i="8" s="1"/>
  <c r="H129" i="8"/>
  <c r="G129" i="8" s="1"/>
  <c r="L47" i="8"/>
  <c r="K47" i="8" s="1"/>
  <c r="H47" i="8"/>
  <c r="G47" i="8" s="1"/>
  <c r="L46" i="8"/>
  <c r="K46" i="8" s="1"/>
  <c r="H46" i="8"/>
  <c r="G46" i="8" s="1"/>
  <c r="L45" i="8"/>
  <c r="K45" i="8" s="1"/>
  <c r="H45" i="8"/>
  <c r="G45" i="8" s="1"/>
  <c r="L160" i="8"/>
  <c r="K160" i="8" s="1"/>
  <c r="H160" i="8"/>
  <c r="G160" i="8" s="1"/>
  <c r="L128" i="8"/>
  <c r="K128" i="8" s="1"/>
  <c r="H128" i="8"/>
  <c r="G128" i="8" s="1"/>
  <c r="L127" i="8"/>
  <c r="K127" i="8" s="1"/>
  <c r="H127" i="8"/>
  <c r="G127" i="8" s="1"/>
  <c r="L126" i="8"/>
  <c r="K126" i="8" s="1"/>
  <c r="G126" i="8"/>
  <c r="L125" i="8"/>
  <c r="K125" i="8" s="1"/>
  <c r="H125" i="8"/>
  <c r="G125" i="8" s="1"/>
  <c r="L123" i="8"/>
  <c r="K123" i="8" s="1"/>
  <c r="G123" i="8"/>
  <c r="L122" i="8"/>
  <c r="K122" i="8" s="1"/>
  <c r="H122" i="8"/>
  <c r="G122" i="8" s="1"/>
  <c r="L121" i="8"/>
  <c r="K121" i="8" s="1"/>
  <c r="H121" i="8"/>
  <c r="G121" i="8" s="1"/>
  <c r="L120" i="8"/>
  <c r="K120" i="8" s="1"/>
  <c r="G120" i="8"/>
  <c r="L119" i="8"/>
  <c r="K119" i="8" s="1"/>
  <c r="H119" i="8"/>
  <c r="G119" i="8" s="1"/>
  <c r="L118" i="8"/>
  <c r="K118" i="8" s="1"/>
  <c r="H118" i="8"/>
  <c r="G118" i="8" s="1"/>
  <c r="L117" i="8"/>
  <c r="K117" i="8" s="1"/>
  <c r="G117" i="8"/>
  <c r="L115" i="8"/>
  <c r="K115" i="8" s="1"/>
  <c r="G115" i="8"/>
  <c r="L114" i="8"/>
  <c r="K114" i="8" s="1"/>
  <c r="H114" i="8"/>
  <c r="G114" i="8" s="1"/>
  <c r="L112" i="8"/>
  <c r="K112" i="8" s="1"/>
  <c r="H112" i="8"/>
  <c r="G112" i="8" s="1"/>
  <c r="L111" i="8"/>
  <c r="K111" i="8" s="1"/>
  <c r="H111" i="8"/>
  <c r="G111" i="8" s="1"/>
  <c r="L110" i="8"/>
  <c r="K110" i="8" s="1"/>
  <c r="H110" i="8"/>
  <c r="G110" i="8" s="1"/>
  <c r="L109" i="8"/>
  <c r="K109" i="8" s="1"/>
  <c r="H109" i="8"/>
  <c r="G109" i="8" s="1"/>
  <c r="L108" i="8"/>
  <c r="K108" i="8" s="1"/>
  <c r="H108" i="8"/>
  <c r="G108" i="8" s="1"/>
  <c r="L107" i="8"/>
  <c r="K107" i="8" s="1"/>
  <c r="G107" i="8"/>
  <c r="L101" i="8"/>
  <c r="K101" i="8" s="1"/>
  <c r="L100" i="8"/>
  <c r="K100" i="8" s="1"/>
  <c r="G100" i="8"/>
  <c r="L99" i="8"/>
  <c r="K99" i="8" s="1"/>
  <c r="G99" i="8"/>
  <c r="L98" i="8"/>
  <c r="K98" i="8" s="1"/>
  <c r="G98" i="8"/>
  <c r="L124" i="8"/>
  <c r="K124" i="8" s="1"/>
  <c r="H124" i="8"/>
  <c r="G124" i="8" s="1"/>
  <c r="L97" i="8"/>
  <c r="K97" i="8" s="1"/>
  <c r="H97" i="8"/>
  <c r="G97" i="8" s="1"/>
  <c r="L93" i="8"/>
  <c r="K93" i="8" s="1"/>
  <c r="G93" i="8"/>
  <c r="L92" i="8"/>
  <c r="K92" i="8" s="1"/>
  <c r="G92" i="8"/>
  <c r="L91" i="8"/>
  <c r="K91" i="8" s="1"/>
  <c r="G91" i="8"/>
  <c r="L90" i="8"/>
  <c r="K90" i="8" s="1"/>
  <c r="G90" i="8"/>
  <c r="L89" i="8"/>
  <c r="K89" i="8" s="1"/>
  <c r="H89" i="8"/>
  <c r="G89" i="8" s="1"/>
  <c r="L88" i="8"/>
  <c r="K88" i="8" s="1"/>
  <c r="H88" i="8"/>
  <c r="G88" i="8" s="1"/>
  <c r="L86" i="8"/>
  <c r="K86" i="8" s="1"/>
  <c r="H86" i="8"/>
  <c r="G86" i="8" s="1"/>
  <c r="L85" i="8"/>
  <c r="K85" i="8" s="1"/>
  <c r="H85" i="8"/>
  <c r="G85" i="8" s="1"/>
  <c r="L84" i="8"/>
  <c r="K84" i="8" s="1"/>
  <c r="H84" i="8"/>
  <c r="G84" i="8" s="1"/>
  <c r="L83" i="8"/>
  <c r="K83" i="8" s="1"/>
  <c r="H83" i="8"/>
  <c r="G83" i="8" s="1"/>
  <c r="L82" i="8"/>
  <c r="K82" i="8" s="1"/>
  <c r="G82" i="8"/>
  <c r="L79" i="8"/>
  <c r="K79" i="8" s="1"/>
  <c r="L78" i="8"/>
  <c r="K78" i="8" s="1"/>
  <c r="H78" i="8"/>
  <c r="G78" i="8" s="1"/>
  <c r="L77" i="8"/>
  <c r="K77" i="8" s="1"/>
  <c r="H77" i="8"/>
  <c r="G77" i="8" s="1"/>
  <c r="L76" i="8"/>
  <c r="K76" i="8" s="1"/>
  <c r="H76" i="8"/>
  <c r="L75" i="8"/>
  <c r="K75" i="8" s="1"/>
  <c r="G75" i="8"/>
  <c r="L74" i="8"/>
  <c r="K74" i="8" s="1"/>
  <c r="H74" i="8"/>
  <c r="G74" i="8" s="1"/>
  <c r="L73" i="8"/>
  <c r="K73" i="8" s="1"/>
  <c r="H73" i="8"/>
  <c r="G73" i="8" s="1"/>
  <c r="L72" i="8"/>
  <c r="K72" i="8" s="1"/>
  <c r="H72" i="8"/>
  <c r="G72" i="8" s="1"/>
  <c r="L71" i="8"/>
  <c r="K71" i="8" s="1"/>
  <c r="H71" i="8"/>
  <c r="G71" i="8" s="1"/>
  <c r="L70" i="8"/>
  <c r="K70" i="8" s="1"/>
  <c r="H70" i="8"/>
  <c r="G70" i="8" s="1"/>
  <c r="L69" i="8"/>
  <c r="K69" i="8" s="1"/>
  <c r="H69" i="8"/>
  <c r="G69" i="8" s="1"/>
  <c r="L68" i="8"/>
  <c r="K68" i="8" s="1"/>
  <c r="H68" i="8"/>
  <c r="G68" i="8" s="1"/>
  <c r="L67" i="8"/>
  <c r="K67" i="8" s="1"/>
  <c r="H67" i="8"/>
  <c r="G67" i="8" s="1"/>
  <c r="L66" i="8"/>
  <c r="K66" i="8" s="1"/>
  <c r="H66" i="8"/>
  <c r="G66" i="8" s="1"/>
  <c r="L65" i="8"/>
  <c r="K65" i="8" s="1"/>
  <c r="H65" i="8"/>
  <c r="G65" i="8" s="1"/>
  <c r="L64" i="8"/>
  <c r="K64" i="8" s="1"/>
  <c r="H64" i="8"/>
  <c r="G64" i="8" s="1"/>
  <c r="L63" i="8"/>
  <c r="K63" i="8" s="1"/>
  <c r="H63" i="8"/>
  <c r="G63" i="8" s="1"/>
  <c r="L62" i="8"/>
  <c r="K62" i="8" s="1"/>
  <c r="H62" i="8"/>
  <c r="G62" i="8" s="1"/>
  <c r="L61" i="8"/>
  <c r="K61" i="8" s="1"/>
  <c r="H61" i="8"/>
  <c r="G61" i="8" s="1"/>
  <c r="L60" i="8"/>
  <c r="K60" i="8" s="1"/>
  <c r="H60" i="8"/>
  <c r="G60" i="8" s="1"/>
  <c r="L59" i="8"/>
  <c r="K59" i="8" s="1"/>
  <c r="H59" i="8"/>
  <c r="G59" i="8" s="1"/>
  <c r="L58" i="8"/>
  <c r="K58" i="8" s="1"/>
  <c r="H58" i="8"/>
  <c r="G58" i="8" s="1"/>
  <c r="L57" i="8"/>
  <c r="K57" i="8" s="1"/>
  <c r="H57" i="8"/>
  <c r="G57" i="8" s="1"/>
  <c r="L55" i="8"/>
  <c r="K55" i="8" s="1"/>
  <c r="H55" i="8"/>
  <c r="G55" i="8" s="1"/>
  <c r="L54" i="8"/>
  <c r="K54" i="8" s="1"/>
  <c r="H54" i="8"/>
  <c r="G54" i="8" s="1"/>
  <c r="L53" i="8"/>
  <c r="K53" i="8" s="1"/>
  <c r="H53" i="8"/>
  <c r="G53" i="8" s="1"/>
  <c r="L51" i="8"/>
  <c r="K51" i="8" s="1"/>
  <c r="H51" i="8"/>
  <c r="G51" i="8" s="1"/>
  <c r="L50" i="8"/>
  <c r="K50" i="8" s="1"/>
  <c r="H50" i="8"/>
  <c r="G50" i="8" s="1"/>
  <c r="L48" i="8"/>
  <c r="K48" i="8" s="1"/>
  <c r="H48" i="8"/>
  <c r="G48" i="8" s="1"/>
  <c r="L44" i="8"/>
  <c r="K44" i="8" s="1"/>
  <c r="K43" i="8"/>
  <c r="G43" i="8"/>
  <c r="L80" i="8"/>
  <c r="K80" i="8" s="1"/>
  <c r="G80" i="8"/>
  <c r="L42" i="8"/>
  <c r="K42" i="8" s="1"/>
  <c r="H42" i="8"/>
  <c r="G42" i="8" s="1"/>
  <c r="L41" i="8"/>
  <c r="K41" i="8" s="1"/>
  <c r="L40" i="8"/>
  <c r="K40" i="8" s="1"/>
  <c r="H40" i="8"/>
  <c r="G40" i="8" s="1"/>
  <c r="L39" i="8"/>
  <c r="K39" i="8" s="1"/>
  <c r="H39" i="8"/>
  <c r="G39" i="8" s="1"/>
  <c r="L38" i="8"/>
  <c r="K38" i="8" s="1"/>
  <c r="H38" i="8"/>
  <c r="G38" i="8" s="1"/>
  <c r="L37" i="8"/>
  <c r="K37" i="8" s="1"/>
  <c r="H37" i="8"/>
  <c r="G37" i="8" s="1"/>
  <c r="L36" i="8"/>
  <c r="K36" i="8" s="1"/>
  <c r="H36" i="8"/>
  <c r="G36" i="8" s="1"/>
  <c r="H35" i="8"/>
  <c r="G35" i="8" s="1"/>
  <c r="L34" i="8"/>
  <c r="K34" i="8" s="1"/>
  <c r="L33" i="8"/>
  <c r="K33" i="8" s="1"/>
  <c r="H33" i="8"/>
  <c r="G33" i="8" s="1"/>
  <c r="L31" i="8"/>
  <c r="K31" i="8" s="1"/>
  <c r="H31" i="8"/>
  <c r="G31" i="8" s="1"/>
  <c r="L30" i="8"/>
  <c r="K30" i="8" s="1"/>
  <c r="G30" i="8"/>
  <c r="L29" i="8"/>
  <c r="K29" i="8" s="1"/>
  <c r="H29" i="8"/>
  <c r="G29" i="8" s="1"/>
  <c r="L28" i="8"/>
  <c r="K28" i="8" s="1"/>
  <c r="H28" i="8"/>
  <c r="G28" i="8" s="1"/>
  <c r="L27" i="8"/>
  <c r="K27" i="8" s="1"/>
  <c r="H27" i="8"/>
  <c r="G27" i="8" s="1"/>
  <c r="L26" i="8"/>
  <c r="K26" i="8" s="1"/>
  <c r="H26" i="8"/>
  <c r="G26" i="8" s="1"/>
  <c r="L25" i="8"/>
  <c r="K25" i="8" s="1"/>
  <c r="H25" i="8"/>
  <c r="G25" i="8" s="1"/>
  <c r="L24" i="8"/>
  <c r="K24" i="8" s="1"/>
  <c r="H24" i="8"/>
  <c r="G24" i="8" s="1"/>
  <c r="L23" i="8"/>
  <c r="K23" i="8" s="1"/>
  <c r="H23" i="8"/>
  <c r="G23" i="8" s="1"/>
  <c r="L22" i="8"/>
  <c r="K22" i="8" s="1"/>
  <c r="H22" i="8"/>
  <c r="G22" i="8" s="1"/>
  <c r="L21" i="8"/>
  <c r="K21" i="8" s="1"/>
  <c r="H21" i="8"/>
  <c r="G21" i="8" s="1"/>
  <c r="L20" i="8"/>
  <c r="K20" i="8" s="1"/>
  <c r="H20" i="8"/>
  <c r="G20" i="8" s="1"/>
  <c r="L19" i="8"/>
  <c r="K19" i="8" s="1"/>
  <c r="H19" i="8"/>
  <c r="G19" i="8" s="1"/>
  <c r="L18" i="8"/>
  <c r="K18" i="8" s="1"/>
  <c r="H18" i="8"/>
  <c r="G18" i="8" s="1"/>
  <c r="L17" i="8"/>
  <c r="K17" i="8" s="1"/>
  <c r="H17" i="8"/>
  <c r="G17" i="8" s="1"/>
  <c r="L16" i="8"/>
  <c r="K16" i="8" s="1"/>
  <c r="H16" i="8"/>
  <c r="G16" i="8" s="1"/>
  <c r="L15" i="8"/>
  <c r="K15" i="8" s="1"/>
  <c r="H15" i="8"/>
  <c r="G15" i="8" s="1"/>
  <c r="L14" i="8"/>
  <c r="K14" i="8" s="1"/>
  <c r="H14" i="8"/>
  <c r="G14" i="8" s="1"/>
  <c r="L13" i="8"/>
  <c r="K13" i="8" s="1"/>
  <c r="H13" i="8"/>
  <c r="G13" i="8" s="1"/>
  <c r="L113" i="8"/>
  <c r="K113" i="8" s="1"/>
  <c r="H113" i="8"/>
  <c r="G113" i="8" s="1"/>
  <c r="K11" i="8"/>
  <c r="G11" i="8"/>
  <c r="L10" i="8"/>
  <c r="K10" i="8" s="1"/>
  <c r="H10" i="8"/>
  <c r="G10" i="8" s="1"/>
  <c r="K8" i="8"/>
  <c r="G8" i="8"/>
  <c r="L7" i="8"/>
  <c r="K7" i="8" s="1"/>
  <c r="G171" i="8" l="1"/>
  <c r="G76" i="8"/>
  <c r="K148" i="8"/>
  <c r="K149" i="8"/>
  <c r="K147" i="8"/>
  <c r="K150" i="8"/>
  <c r="G148" i="8"/>
  <c r="G149" i="8"/>
  <c r="G126" i="7"/>
  <c r="K126" i="7"/>
  <c r="G75" i="7"/>
  <c r="K204" i="4"/>
  <c r="L204" i="4"/>
  <c r="H204" i="4"/>
  <c r="G204" i="4"/>
  <c r="L30" i="9"/>
  <c r="K30" i="9" s="1"/>
  <c r="H30" i="9"/>
  <c r="G30" i="9" s="1"/>
  <c r="L185" i="9" l="1"/>
  <c r="K185" i="9" s="1"/>
  <c r="L201" i="9" l="1"/>
  <c r="K201" i="9" s="1"/>
  <c r="H201" i="9"/>
  <c r="G201" i="9" s="1"/>
  <c r="L200" i="9"/>
  <c r="K200" i="9" s="1"/>
  <c r="H200" i="9"/>
  <c r="G200" i="9" s="1"/>
  <c r="L199" i="9"/>
  <c r="K199" i="9" s="1"/>
  <c r="H199" i="9"/>
  <c r="G199" i="9" s="1"/>
  <c r="L198" i="9"/>
  <c r="K198" i="9" s="1"/>
  <c r="H198" i="9"/>
  <c r="G198" i="9" s="1"/>
  <c r="L197" i="9"/>
  <c r="K197" i="9" s="1"/>
  <c r="H197" i="9"/>
  <c r="G197" i="9" s="1"/>
  <c r="L196" i="9"/>
  <c r="K196" i="9" s="1"/>
  <c r="H196" i="9"/>
  <c r="G196" i="9" s="1"/>
  <c r="L195" i="9"/>
  <c r="K195" i="9" s="1"/>
  <c r="H195" i="9"/>
  <c r="G195" i="9" s="1"/>
  <c r="L194" i="9"/>
  <c r="K194" i="9" s="1"/>
  <c r="H194" i="9"/>
  <c r="G194" i="9" s="1"/>
  <c r="L193" i="9"/>
  <c r="K193" i="9" s="1"/>
  <c r="H193" i="9"/>
  <c r="G193" i="9" s="1"/>
  <c r="L192" i="9"/>
  <c r="K192" i="9" s="1"/>
  <c r="H192" i="9"/>
  <c r="G192" i="9" s="1"/>
  <c r="L191" i="9"/>
  <c r="K191" i="9" s="1"/>
  <c r="H191" i="9"/>
  <c r="G191" i="9" s="1"/>
  <c r="H190" i="9"/>
  <c r="G190" i="9" s="1"/>
  <c r="L189" i="9"/>
  <c r="K189" i="9" s="1"/>
  <c r="G189" i="9"/>
  <c r="L188" i="9"/>
  <c r="K188" i="9" s="1"/>
  <c r="H188" i="9"/>
  <c r="G188" i="9" s="1"/>
  <c r="L187" i="9"/>
  <c r="K187" i="9" s="1"/>
  <c r="G187" i="9"/>
  <c r="L186" i="9"/>
  <c r="K186" i="9" s="1"/>
  <c r="H186" i="9"/>
  <c r="G186" i="9" s="1"/>
  <c r="L183" i="9"/>
  <c r="K183" i="9" s="1"/>
  <c r="H183" i="9"/>
  <c r="G183" i="9" s="1"/>
  <c r="L182" i="9"/>
  <c r="K182" i="9" s="1"/>
  <c r="H182" i="9"/>
  <c r="G182" i="9" s="1"/>
  <c r="L181" i="9"/>
  <c r="K181" i="9" s="1"/>
  <c r="G181" i="9"/>
  <c r="L180" i="9"/>
  <c r="K180" i="9" s="1"/>
  <c r="H180" i="9"/>
  <c r="G180" i="9" s="1"/>
  <c r="L179" i="9"/>
  <c r="K179" i="9" s="1"/>
  <c r="H179" i="9"/>
  <c r="G179" i="9" s="1"/>
  <c r="L178" i="9"/>
  <c r="K178" i="9" s="1"/>
  <c r="H178" i="9"/>
  <c r="G178" i="9" s="1"/>
  <c r="L177" i="9"/>
  <c r="K177" i="9" s="1"/>
  <c r="G177" i="9"/>
  <c r="L176" i="9"/>
  <c r="K176" i="9" s="1"/>
  <c r="G176" i="9"/>
  <c r="L175" i="9"/>
  <c r="K175" i="9" s="1"/>
  <c r="G175" i="9"/>
  <c r="L174" i="9"/>
  <c r="K174" i="9" s="1"/>
  <c r="H174" i="9"/>
  <c r="G174" i="9" s="1"/>
  <c r="L172" i="9"/>
  <c r="K172" i="9" s="1"/>
  <c r="L171" i="9"/>
  <c r="K171" i="9" s="1"/>
  <c r="H171" i="9"/>
  <c r="G171" i="9" s="1"/>
  <c r="L170" i="9"/>
  <c r="K170" i="9" s="1"/>
  <c r="H170" i="9"/>
  <c r="G170" i="9" s="1"/>
  <c r="L169" i="9"/>
  <c r="K169" i="9" s="1"/>
  <c r="G169" i="9"/>
  <c r="L168" i="9"/>
  <c r="K168" i="9" s="1"/>
  <c r="G168" i="9"/>
  <c r="L166" i="9"/>
  <c r="K166" i="9" s="1"/>
  <c r="H166" i="9"/>
  <c r="G166" i="9" s="1"/>
  <c r="L165" i="9"/>
  <c r="K165" i="9" s="1"/>
  <c r="H165" i="9"/>
  <c r="G165" i="9" s="1"/>
  <c r="L164" i="9"/>
  <c r="K164" i="9" s="1"/>
  <c r="H164" i="9"/>
  <c r="G164" i="9" s="1"/>
  <c r="L163" i="9"/>
  <c r="K163" i="9" s="1"/>
  <c r="H163" i="9"/>
  <c r="G163" i="9" s="1"/>
  <c r="L162" i="9"/>
  <c r="K162" i="9" s="1"/>
  <c r="H162" i="9"/>
  <c r="G162" i="9" s="1"/>
  <c r="G157" i="9"/>
  <c r="L156" i="9"/>
  <c r="K156" i="9" s="1"/>
  <c r="G156" i="9"/>
  <c r="L155" i="9"/>
  <c r="K155" i="9" s="1"/>
  <c r="G155" i="9"/>
  <c r="L154" i="9"/>
  <c r="K154" i="9" s="1"/>
  <c r="H154" i="9"/>
  <c r="G154" i="9" s="1"/>
  <c r="L153" i="9"/>
  <c r="K153" i="9" s="1"/>
  <c r="H153" i="9"/>
  <c r="G153" i="9" s="1"/>
  <c r="L152" i="9"/>
  <c r="K152" i="9" s="1"/>
  <c r="H152" i="9"/>
  <c r="G152" i="9" s="1"/>
  <c r="L151" i="9"/>
  <c r="K151" i="9" s="1"/>
  <c r="H151" i="9"/>
  <c r="G151" i="9" s="1"/>
  <c r="L150" i="9"/>
  <c r="K150" i="9" s="1"/>
  <c r="H150" i="9"/>
  <c r="G150" i="9" s="1"/>
  <c r="L149" i="9"/>
  <c r="K149" i="9" s="1"/>
  <c r="H149" i="9"/>
  <c r="G149" i="9" s="1"/>
  <c r="L148" i="9"/>
  <c r="K148" i="9" s="1"/>
  <c r="H148" i="9"/>
  <c r="G148" i="9" s="1"/>
  <c r="L147" i="9"/>
  <c r="K147" i="9" s="1"/>
  <c r="H147" i="9"/>
  <c r="G147" i="9" s="1"/>
  <c r="L146" i="9"/>
  <c r="K146" i="9" s="1"/>
  <c r="H146" i="9"/>
  <c r="G146" i="9" s="1"/>
  <c r="L144" i="9"/>
  <c r="K144" i="9" s="1"/>
  <c r="H144" i="9"/>
  <c r="G144" i="9" s="1"/>
  <c r="L143" i="9"/>
  <c r="K143" i="9" s="1"/>
  <c r="H143" i="9"/>
  <c r="G143" i="9" s="1"/>
  <c r="L142" i="9"/>
  <c r="K142" i="9" s="1"/>
  <c r="H142" i="9"/>
  <c r="G142" i="9" s="1"/>
  <c r="L141" i="9"/>
  <c r="K141" i="9" s="1"/>
  <c r="H141" i="9"/>
  <c r="G141" i="9" s="1"/>
  <c r="L50" i="9"/>
  <c r="K50" i="9" s="1"/>
  <c r="H50" i="9"/>
  <c r="G50" i="9" s="1"/>
  <c r="L49" i="9"/>
  <c r="K49" i="9" s="1"/>
  <c r="H49" i="9"/>
  <c r="G49" i="9" s="1"/>
  <c r="L48" i="9"/>
  <c r="K48" i="9" s="1"/>
  <c r="H48" i="9"/>
  <c r="G48" i="9" s="1"/>
  <c r="L129" i="9"/>
  <c r="K129" i="9" s="1"/>
  <c r="H129" i="9"/>
  <c r="G129" i="9" s="1"/>
  <c r="L128" i="9"/>
  <c r="K128" i="9" s="1"/>
  <c r="H128" i="9"/>
  <c r="G128" i="9" s="1"/>
  <c r="L127" i="9"/>
  <c r="K127" i="9" s="1"/>
  <c r="G127" i="9"/>
  <c r="L126" i="9"/>
  <c r="K126" i="9" s="1"/>
  <c r="H126" i="9"/>
  <c r="G126" i="9" s="1"/>
  <c r="L125" i="9"/>
  <c r="K125" i="9" s="1"/>
  <c r="L124" i="9"/>
  <c r="K124" i="9" s="1"/>
  <c r="G124" i="9"/>
  <c r="L123" i="9"/>
  <c r="K123" i="9" s="1"/>
  <c r="H123" i="9"/>
  <c r="G123" i="9" s="1"/>
  <c r="L122" i="9"/>
  <c r="K122" i="9" s="1"/>
  <c r="G122" i="9"/>
  <c r="L121" i="9"/>
  <c r="K121" i="9" s="1"/>
  <c r="H121" i="9"/>
  <c r="G121" i="9" s="1"/>
  <c r="L120" i="9"/>
  <c r="K120" i="9" s="1"/>
  <c r="H120" i="9"/>
  <c r="G120" i="9" s="1"/>
  <c r="L119" i="9"/>
  <c r="K119" i="9" s="1"/>
  <c r="G119" i="9"/>
  <c r="L118" i="9"/>
  <c r="K118" i="9" s="1"/>
  <c r="G118" i="9"/>
  <c r="L116" i="9"/>
  <c r="K116" i="9" s="1"/>
  <c r="H116" i="9"/>
  <c r="G116" i="9" s="1"/>
  <c r="L113" i="9"/>
  <c r="K113" i="9" s="1"/>
  <c r="H113" i="9"/>
  <c r="G113" i="9" s="1"/>
  <c r="L112" i="9"/>
  <c r="K112" i="9" s="1"/>
  <c r="H112" i="9"/>
  <c r="G112" i="9" s="1"/>
  <c r="L111" i="9"/>
  <c r="K111" i="9" s="1"/>
  <c r="H111" i="9"/>
  <c r="G111" i="9" s="1"/>
  <c r="L110" i="9"/>
  <c r="K110" i="9" s="1"/>
  <c r="H110" i="9"/>
  <c r="G110" i="9" s="1"/>
  <c r="L109" i="9"/>
  <c r="K109" i="9" s="1"/>
  <c r="H109" i="9"/>
  <c r="G109" i="9" s="1"/>
  <c r="L103" i="9"/>
  <c r="K103" i="9" s="1"/>
  <c r="L102" i="9"/>
  <c r="K102" i="9" s="1"/>
  <c r="G102" i="9"/>
  <c r="L101" i="9"/>
  <c r="K101" i="9" s="1"/>
  <c r="G101" i="9"/>
  <c r="L100" i="9"/>
  <c r="K100" i="9" s="1"/>
  <c r="H100" i="9"/>
  <c r="G100" i="9" s="1"/>
  <c r="L99" i="9"/>
  <c r="K99" i="9" s="1"/>
  <c r="H99" i="9"/>
  <c r="G99" i="9" s="1"/>
  <c r="L98" i="9"/>
  <c r="K98" i="9" s="1"/>
  <c r="H98" i="9"/>
  <c r="G98" i="9" s="1"/>
  <c r="L94" i="9"/>
  <c r="K94" i="9" s="1"/>
  <c r="G94" i="9"/>
  <c r="L93" i="9"/>
  <c r="K93" i="9" s="1"/>
  <c r="G93" i="9"/>
  <c r="L92" i="9"/>
  <c r="K92" i="9" s="1"/>
  <c r="G92" i="9"/>
  <c r="L91" i="9"/>
  <c r="K91" i="9" s="1"/>
  <c r="G91" i="9"/>
  <c r="L90" i="9"/>
  <c r="K90" i="9" s="1"/>
  <c r="H90" i="9"/>
  <c r="G90" i="9" s="1"/>
  <c r="L89" i="9"/>
  <c r="K89" i="9" s="1"/>
  <c r="H89" i="9"/>
  <c r="G89" i="9" s="1"/>
  <c r="L87" i="9"/>
  <c r="K87" i="9" s="1"/>
  <c r="H87" i="9"/>
  <c r="G87" i="9" s="1"/>
  <c r="L86" i="9"/>
  <c r="K86" i="9" s="1"/>
  <c r="H86" i="9"/>
  <c r="G86" i="9" s="1"/>
  <c r="L85" i="9"/>
  <c r="K85" i="9" s="1"/>
  <c r="H85" i="9"/>
  <c r="G85" i="9" s="1"/>
  <c r="L84" i="9"/>
  <c r="K84" i="9" s="1"/>
  <c r="H84" i="9"/>
  <c r="G84" i="9" s="1"/>
  <c r="L82" i="9"/>
  <c r="K82" i="9" s="1"/>
  <c r="H82" i="9"/>
  <c r="G82" i="9" s="1"/>
  <c r="L81" i="9"/>
  <c r="K81" i="9" s="1"/>
  <c r="G81" i="9"/>
  <c r="L80" i="9"/>
  <c r="K80" i="9" s="1"/>
  <c r="H80" i="9"/>
  <c r="G80" i="9" s="1"/>
  <c r="L79" i="9"/>
  <c r="K79" i="9" s="1"/>
  <c r="H79" i="9"/>
  <c r="G79" i="9" s="1"/>
  <c r="L78" i="9"/>
  <c r="K78" i="9" s="1"/>
  <c r="G172" i="9"/>
  <c r="L77" i="9"/>
  <c r="K77" i="9" s="1"/>
  <c r="G77" i="9"/>
  <c r="L76" i="9"/>
  <c r="K76" i="9" s="1"/>
  <c r="H76" i="9"/>
  <c r="G76" i="9" s="1"/>
  <c r="L75" i="9"/>
  <c r="K75" i="9" s="1"/>
  <c r="H75" i="9"/>
  <c r="G75" i="9" s="1"/>
  <c r="L74" i="9"/>
  <c r="K74" i="9" s="1"/>
  <c r="H74" i="9"/>
  <c r="G74" i="9" s="1"/>
  <c r="L73" i="9"/>
  <c r="K73" i="9" s="1"/>
  <c r="H73" i="9"/>
  <c r="G73" i="9" s="1"/>
  <c r="L72" i="9"/>
  <c r="K72" i="9" s="1"/>
  <c r="H72" i="9"/>
  <c r="G72" i="9" s="1"/>
  <c r="L71" i="9"/>
  <c r="K71" i="9" s="1"/>
  <c r="H71" i="9"/>
  <c r="G71" i="9" s="1"/>
  <c r="L70" i="9"/>
  <c r="K70" i="9" s="1"/>
  <c r="H70" i="9"/>
  <c r="G70" i="9" s="1"/>
  <c r="L69" i="9"/>
  <c r="K69" i="9" s="1"/>
  <c r="H69" i="9"/>
  <c r="G69" i="9" s="1"/>
  <c r="L68" i="9"/>
  <c r="K68" i="9" s="1"/>
  <c r="H68" i="9"/>
  <c r="G68" i="9" s="1"/>
  <c r="L67" i="9"/>
  <c r="K67" i="9" s="1"/>
  <c r="H67" i="9"/>
  <c r="G67" i="9" s="1"/>
  <c r="L66" i="9"/>
  <c r="K66" i="9" s="1"/>
  <c r="H66" i="9"/>
  <c r="G66" i="9" s="1"/>
  <c r="L65" i="9"/>
  <c r="K65" i="9" s="1"/>
  <c r="H65" i="9"/>
  <c r="G65" i="9" s="1"/>
  <c r="L64" i="9"/>
  <c r="K64" i="9" s="1"/>
  <c r="H64" i="9"/>
  <c r="G64" i="9" s="1"/>
  <c r="L63" i="9"/>
  <c r="K63" i="9" s="1"/>
  <c r="H63" i="9"/>
  <c r="G63" i="9" s="1"/>
  <c r="L62" i="9"/>
  <c r="K62" i="9" s="1"/>
  <c r="H62" i="9"/>
  <c r="G62" i="9" s="1"/>
  <c r="L61" i="9"/>
  <c r="K61" i="9" s="1"/>
  <c r="H61" i="9"/>
  <c r="G61" i="9" s="1"/>
  <c r="L60" i="9"/>
  <c r="K60" i="9" s="1"/>
  <c r="H60" i="9"/>
  <c r="G60" i="9" s="1"/>
  <c r="L59" i="9"/>
  <c r="K59" i="9" s="1"/>
  <c r="H59" i="9"/>
  <c r="G59" i="9" s="1"/>
  <c r="L57" i="9"/>
  <c r="K57" i="9" s="1"/>
  <c r="H57" i="9"/>
  <c r="G57" i="9" s="1"/>
  <c r="L56" i="9"/>
  <c r="K56" i="9" s="1"/>
  <c r="H56" i="9"/>
  <c r="G56" i="9" s="1"/>
  <c r="L55" i="9"/>
  <c r="K55" i="9" s="1"/>
  <c r="H55" i="9"/>
  <c r="G55" i="9" s="1"/>
  <c r="K53" i="9"/>
  <c r="G53" i="9"/>
  <c r="L52" i="9"/>
  <c r="K52" i="9" s="1"/>
  <c r="H52" i="9"/>
  <c r="G52" i="9" s="1"/>
  <c r="L51" i="9"/>
  <c r="K51" i="9" s="1"/>
  <c r="H51" i="9"/>
  <c r="G51" i="9" s="1"/>
  <c r="L47" i="9"/>
  <c r="K47" i="9" s="1"/>
  <c r="K46" i="9"/>
  <c r="G46" i="9"/>
  <c r="L43" i="9"/>
  <c r="K43" i="9" s="1"/>
  <c r="H43" i="9"/>
  <c r="G43" i="9" s="1"/>
  <c r="L42" i="9"/>
  <c r="K42" i="9" s="1"/>
  <c r="L41" i="9"/>
  <c r="K41" i="9" s="1"/>
  <c r="H41" i="9"/>
  <c r="G41" i="9" s="1"/>
  <c r="L40" i="9"/>
  <c r="K40" i="9" s="1"/>
  <c r="H40" i="9"/>
  <c r="G40" i="9" s="1"/>
  <c r="L39" i="9"/>
  <c r="K39" i="9" s="1"/>
  <c r="H39" i="9"/>
  <c r="G39" i="9" s="1"/>
  <c r="L38" i="9"/>
  <c r="K38" i="9" s="1"/>
  <c r="H38" i="9"/>
  <c r="G38" i="9" s="1"/>
  <c r="L37" i="9"/>
  <c r="K37" i="9" s="1"/>
  <c r="H37" i="9"/>
  <c r="G37" i="9" s="1"/>
  <c r="L36" i="9"/>
  <c r="K36" i="9" s="1"/>
  <c r="L35" i="9"/>
  <c r="K35" i="9" s="1"/>
  <c r="H35" i="9"/>
  <c r="G35" i="9" s="1"/>
  <c r="L34" i="9"/>
  <c r="K34" i="9" s="1"/>
  <c r="H34" i="9"/>
  <c r="G34" i="9" s="1"/>
  <c r="L33" i="9"/>
  <c r="K33" i="9" s="1"/>
  <c r="H33" i="9"/>
  <c r="G33" i="9" s="1"/>
  <c r="L31" i="9"/>
  <c r="K31" i="9" s="1"/>
  <c r="H31" i="9"/>
  <c r="G31" i="9" s="1"/>
  <c r="L29" i="9"/>
  <c r="K29" i="9" s="1"/>
  <c r="H29" i="9"/>
  <c r="G29" i="9" s="1"/>
  <c r="L28" i="9"/>
  <c r="K28" i="9" s="1"/>
  <c r="H28" i="9"/>
  <c r="G28" i="9" s="1"/>
  <c r="L27" i="9"/>
  <c r="K27" i="9" s="1"/>
  <c r="H27" i="9"/>
  <c r="G27" i="9" s="1"/>
  <c r="L26" i="9"/>
  <c r="K26" i="9" s="1"/>
  <c r="H26" i="9"/>
  <c r="G26" i="9" s="1"/>
  <c r="L25" i="9"/>
  <c r="K25" i="9" s="1"/>
  <c r="H25" i="9"/>
  <c r="G25" i="9" s="1"/>
  <c r="L24" i="9"/>
  <c r="K24" i="9" s="1"/>
  <c r="H24" i="9"/>
  <c r="G24" i="9" s="1"/>
  <c r="L23" i="9"/>
  <c r="K23" i="9" s="1"/>
  <c r="H23" i="9"/>
  <c r="G23" i="9" s="1"/>
  <c r="L22" i="9"/>
  <c r="K22" i="9" s="1"/>
  <c r="H22" i="9"/>
  <c r="G22" i="9" s="1"/>
  <c r="L21" i="9"/>
  <c r="K21" i="9" s="1"/>
  <c r="H21" i="9"/>
  <c r="G21" i="9" s="1"/>
  <c r="L20" i="9"/>
  <c r="K20" i="9" s="1"/>
  <c r="H20" i="9"/>
  <c r="G20" i="9" s="1"/>
  <c r="L19" i="9"/>
  <c r="K19" i="9" s="1"/>
  <c r="H19" i="9"/>
  <c r="G19" i="9" s="1"/>
  <c r="L18" i="9"/>
  <c r="K18" i="9" s="1"/>
  <c r="H18" i="9"/>
  <c r="G18" i="9" s="1"/>
  <c r="L17" i="9"/>
  <c r="K17" i="9" s="1"/>
  <c r="H17" i="9"/>
  <c r="G17" i="9" s="1"/>
  <c r="L15" i="9"/>
  <c r="K15" i="9" s="1"/>
  <c r="H15" i="9"/>
  <c r="G15" i="9" s="1"/>
  <c r="L14" i="9"/>
  <c r="K14" i="9" s="1"/>
  <c r="H14" i="9"/>
  <c r="G14" i="9" s="1"/>
  <c r="L13" i="9"/>
  <c r="K13" i="9" s="1"/>
  <c r="G13" i="9"/>
  <c r="L115" i="9"/>
  <c r="K115" i="9" s="1"/>
  <c r="L11" i="9"/>
  <c r="K11" i="9" s="1"/>
  <c r="H11" i="9"/>
  <c r="G11" i="9" s="1"/>
  <c r="L10" i="9"/>
  <c r="K10" i="9" s="1"/>
  <c r="G10" i="9"/>
  <c r="L8" i="9"/>
  <c r="K8" i="9" s="1"/>
  <c r="H8" i="9"/>
  <c r="L7" i="9"/>
  <c r="K7" i="9" s="1"/>
  <c r="G78" i="9" l="1"/>
  <c r="G8" i="9"/>
  <c r="G202" i="9" s="1"/>
  <c r="B52" i="8"/>
  <c r="B52" i="7"/>
  <c r="D52" i="7"/>
  <c r="D52" i="8"/>
  <c r="C52" i="8"/>
  <c r="C52" i="7"/>
  <c r="B54" i="9"/>
  <c r="D54" i="9"/>
  <c r="C54" i="9"/>
  <c r="I200" i="7"/>
  <c r="I201" i="8"/>
  <c r="E201" i="8"/>
  <c r="G201" i="8"/>
  <c r="H201" i="8"/>
  <c r="K201" i="8"/>
  <c r="L201" i="8"/>
  <c r="F200" i="7"/>
  <c r="F201" i="8"/>
  <c r="I202" i="9"/>
  <c r="J201" i="8"/>
  <c r="E200" i="7"/>
  <c r="J202" i="9"/>
  <c r="J200" i="7"/>
  <c r="G200" i="7"/>
  <c r="H200" i="7"/>
  <c r="E202" i="9"/>
  <c r="H202" i="9"/>
  <c r="K202" i="9"/>
  <c r="F202" i="9"/>
  <c r="H4" i="1" l="1"/>
  <c r="G4" i="1"/>
  <c r="E4" i="1"/>
  <c r="J4" i="1"/>
  <c r="F4" i="1"/>
  <c r="I4" i="1"/>
  <c r="L200" i="7"/>
  <c r="K105" i="7"/>
  <c r="K200" i="7" s="1"/>
  <c r="K4" i="1" s="1"/>
  <c r="E15" i="1" l="1"/>
  <c r="K15" i="1"/>
  <c r="H15" i="1"/>
  <c r="L202" i="9"/>
  <c r="L4" i="1" s="1"/>
  <c r="O15" i="1" s="1"/>
</calcChain>
</file>

<file path=xl/sharedStrings.xml><?xml version="1.0" encoding="utf-8"?>
<sst xmlns="http://schemas.openxmlformats.org/spreadsheetml/2006/main" count="2418" uniqueCount="399">
  <si>
    <t>TOTALS</t>
  </si>
  <si>
    <t>Brine Disposal</t>
  </si>
  <si>
    <t>3408324137/SWIW #8</t>
  </si>
  <si>
    <t>Elkhead Gas &amp; Oil</t>
  </si>
  <si>
    <t>3406920139/SWIW #2</t>
  </si>
  <si>
    <t>3400724523/SWIW #29</t>
  </si>
  <si>
    <t>Kastle Resources LLC</t>
  </si>
  <si>
    <t>3410523433/SWIW #10</t>
  </si>
  <si>
    <t>American Natural Gas Inc.</t>
  </si>
  <si>
    <t>3410523319/SWIW #7</t>
  </si>
  <si>
    <t>Patricia Harman</t>
  </si>
  <si>
    <t>3400923480/SWIW #7</t>
  </si>
  <si>
    <t>Lee Oil &amp; Gas Company</t>
  </si>
  <si>
    <t>Big Sky Energy</t>
  </si>
  <si>
    <t>3405520682/SWIW #11</t>
  </si>
  <si>
    <t>3410523185/SWIW #5</t>
  </si>
  <si>
    <t>JD Drilling Company</t>
  </si>
  <si>
    <t>3410522739/SWIW #3</t>
  </si>
  <si>
    <t>3410522738/SWIW #2</t>
  </si>
  <si>
    <t>3408324412/SWIW #1</t>
  </si>
  <si>
    <t>Moran Well Service Inc.</t>
  </si>
  <si>
    <t>3404320043/SWIW #2</t>
  </si>
  <si>
    <t>Geopetro LLC</t>
  </si>
  <si>
    <t>3412122459/SWIW #1</t>
  </si>
  <si>
    <t>SES Assets LLC</t>
  </si>
  <si>
    <t>3405920965/SWIW #1</t>
  </si>
  <si>
    <t>3400720245/SWIW #9</t>
  </si>
  <si>
    <t>Ridgway Realty &amp; Land Development</t>
  </si>
  <si>
    <t>3400720360/SWIW #3</t>
  </si>
  <si>
    <t>3412920059/SWIW #6</t>
  </si>
  <si>
    <t>WE Energy, LLC</t>
  </si>
  <si>
    <t>3416920775/SWIW #7</t>
  </si>
  <si>
    <t>S &amp; H Water Service</t>
  </si>
  <si>
    <t>3409321236/SWIW #1</t>
  </si>
  <si>
    <t>3407524375/SWIW #2</t>
  </si>
  <si>
    <t>3416320705/SWIW#6</t>
  </si>
  <si>
    <t>3410324515/SWIW #3</t>
  </si>
  <si>
    <t>King Oil Co., Inc.</t>
  </si>
  <si>
    <t>3408521094/SWIW #6</t>
  </si>
  <si>
    <t>Great Plains Exploration LLC</t>
  </si>
  <si>
    <t>3407322161/SWIW#1</t>
  </si>
  <si>
    <t>Jeanie Enterprises</t>
  </si>
  <si>
    <t>3416320883/SWIW #10</t>
  </si>
  <si>
    <t>Bancequity Petroleum Corp.</t>
  </si>
  <si>
    <t>3416320885/SWIW #8</t>
  </si>
  <si>
    <t>3411524096/SWIW #22</t>
  </si>
  <si>
    <t>3405320968/SWIW #2</t>
  </si>
  <si>
    <t>EnerVest Operating, LLC</t>
  </si>
  <si>
    <t>3413323343/SWIW #19</t>
  </si>
  <si>
    <t>3401922045/SWIW #9</t>
  </si>
  <si>
    <t>3413322283/SWIW #13</t>
  </si>
  <si>
    <t>3413320747/SWIW #3</t>
  </si>
  <si>
    <t>3401920326/SWIW #8</t>
  </si>
  <si>
    <t>3401920325/SWIW #7</t>
  </si>
  <si>
    <t>3415123018/SWIW #22</t>
  </si>
  <si>
    <t>3415122849/SWIW #24</t>
  </si>
  <si>
    <t>3415125237/SWIW #26</t>
  </si>
  <si>
    <t>3415124352/SWIW #19</t>
  </si>
  <si>
    <t>3415123877/SWIW #17</t>
  </si>
  <si>
    <t>3417520267/SWIW #2</t>
  </si>
  <si>
    <t>Frantz Enterprises Ltd.</t>
  </si>
  <si>
    <t>3414720244/SWIW #1</t>
  </si>
  <si>
    <t>3414720348/SWIW #2</t>
  </si>
  <si>
    <t>3412920157/SWIW #8</t>
  </si>
  <si>
    <t>Cortland Energy Co., Inc.</t>
  </si>
  <si>
    <t>3411721901/SWIW #48</t>
  </si>
  <si>
    <t>3415122088/SWIW #21</t>
  </si>
  <si>
    <t>Foltz &amp; Foltz LLP</t>
  </si>
  <si>
    <t>3415720575/SWIW #1</t>
  </si>
  <si>
    <t>Echo Drilling Inc.</t>
  </si>
  <si>
    <t>3415720542/SWIW #4</t>
  </si>
  <si>
    <t>3415724311/SWIW #6</t>
  </si>
  <si>
    <t>LLP Gas &amp; Oil Corporation</t>
  </si>
  <si>
    <t>3408520266/SWIW #2</t>
  </si>
  <si>
    <t>Pet Processors LLC</t>
  </si>
  <si>
    <t>3400720095/SWIW #17</t>
  </si>
  <si>
    <t>Rex Drummond</t>
  </si>
  <si>
    <t>3415320907/SWIW #2</t>
  </si>
  <si>
    <t>Moore Well Services, Inc.</t>
  </si>
  <si>
    <t>3411722260/SWIW #54</t>
  </si>
  <si>
    <t>3411522527/SWIW #19</t>
  </si>
  <si>
    <t>3411522617/SWIW #20</t>
  </si>
  <si>
    <t>3415122089/SWIW #3</t>
  </si>
  <si>
    <t>Riverside Petroleum</t>
  </si>
  <si>
    <t>3415121179/SWIW #11</t>
  </si>
  <si>
    <t>3413322523/SWIW #12</t>
  </si>
  <si>
    <t>3415522403/SWIW #7</t>
  </si>
  <si>
    <t>3412724260/SWIW #7</t>
  </si>
  <si>
    <t>Altex Inc.</t>
  </si>
  <si>
    <t>3411721472/SWIW #62</t>
  </si>
  <si>
    <t>Fishburn Producing, Inc.</t>
  </si>
  <si>
    <t>3411722109/SWIW #51</t>
  </si>
  <si>
    <t>3411723414/SWIW #46</t>
  </si>
  <si>
    <t>3411723388/SWIW #45</t>
  </si>
  <si>
    <t>3411723402/SWIW #44</t>
  </si>
  <si>
    <t>3411722829/SWIW #33</t>
  </si>
  <si>
    <t>3400921899/SWIW #1</t>
  </si>
  <si>
    <t>BT Energy Corporation</t>
  </si>
  <si>
    <t>3411521896/SWIW #3</t>
  </si>
  <si>
    <t>3403123353/SWIW #3</t>
  </si>
  <si>
    <t>Union Oil Company</t>
  </si>
  <si>
    <t>3400720919/SWIW #23</t>
  </si>
  <si>
    <t>American Energy Associates, Inc.</t>
  </si>
  <si>
    <t>3411928531/SWIW #24</t>
  </si>
  <si>
    <t>Robert W. Orr, Jr.</t>
  </si>
  <si>
    <t>3417520341/SWIW #3</t>
  </si>
  <si>
    <t>Mar Oil Company</t>
  </si>
  <si>
    <t>3401920790/SWIW #2</t>
  </si>
  <si>
    <t>Downright Brine Disposal LLC</t>
  </si>
  <si>
    <t>3415723690/SWIW #3</t>
  </si>
  <si>
    <t>Brine X LLC</t>
  </si>
  <si>
    <t>Stark County SWIW #9 &amp; #12</t>
  </si>
  <si>
    <t>Danny Long &amp; Sons</t>
  </si>
  <si>
    <t>3413324096/SWIW #34</t>
  </si>
  <si>
    <t>Salty's Disposal Well, LP</t>
  </si>
  <si>
    <t>3413321076/SWIW #31</t>
  </si>
  <si>
    <t>3412920095/SWIW #3</t>
  </si>
  <si>
    <t>Ohio Energy Assets, Inc.</t>
  </si>
  <si>
    <t>3412920088/SWIW #2</t>
  </si>
  <si>
    <t>Hunter Disposal, LLC</t>
  </si>
  <si>
    <t>3411927350/SWIW #18</t>
  </si>
  <si>
    <t>Mesh, Ltd.</t>
  </si>
  <si>
    <t>3416728462/SWIW #4</t>
  </si>
  <si>
    <t>Broadstreet Energy, LLC</t>
  </si>
  <si>
    <t>3411522981/SWIW #11</t>
  </si>
  <si>
    <t>Carper Well Service Inc.</t>
  </si>
  <si>
    <t>3416727958/SWIW #9</t>
  </si>
  <si>
    <t>3400922704/SWIW #2</t>
  </si>
  <si>
    <t>3412920105/SWIW #9</t>
  </si>
  <si>
    <t>Houghton Investments LLC</t>
  </si>
  <si>
    <t>3412920194/SWIW #7</t>
  </si>
  <si>
    <t>3411520432/SWIW #15</t>
  </si>
  <si>
    <t>Temple Oil &amp; Gas Company</t>
  </si>
  <si>
    <t>3413321473/SWIW #27</t>
  </si>
  <si>
    <t>B &amp; B Oilfield Service Inc.</t>
  </si>
  <si>
    <t>3413322736/SWIW #16</t>
  </si>
  <si>
    <t>3410523473/SWIW #13</t>
  </si>
  <si>
    <t>Progressive Oil &amp; Gas, Inc.</t>
  </si>
  <si>
    <t>3416320541/SWIW #11</t>
  </si>
  <si>
    <t>3416320756/SWIW #9</t>
  </si>
  <si>
    <t>3413320114/SWIW #29</t>
  </si>
  <si>
    <t>David R. Hill, Inc.</t>
  </si>
  <si>
    <t>3407321543/SWIW #4</t>
  </si>
  <si>
    <t>Kilbarger Construction Inc.</t>
  </si>
  <si>
    <t>3405320968/SWIW #1</t>
  </si>
  <si>
    <t>Huffman-Bowers Inc.</t>
  </si>
  <si>
    <t>3412726595/SWIW #5</t>
  </si>
  <si>
    <t>R.C. Poling Co., Inc.</t>
  </si>
  <si>
    <t>3416729577/SWIW #7</t>
  </si>
  <si>
    <t>Virco Inc.</t>
  </si>
  <si>
    <t>3416922198/SWIW #2</t>
  </si>
  <si>
    <t>Mac Oilfield Services, Inc.</t>
  </si>
  <si>
    <t>3407522732/SWIW #1</t>
  </si>
  <si>
    <t>3416729658/SWIW #8</t>
  </si>
  <si>
    <t>OOGC Disposal Co.</t>
  </si>
  <si>
    <t>3416729685/SWIW #10</t>
  </si>
  <si>
    <t>3408924792/SWIW #2</t>
  </si>
  <si>
    <t>3416729395/SWIW #6</t>
  </si>
  <si>
    <t>3407524527/SWIW #1</t>
  </si>
  <si>
    <t>3411723020/SWIW #39</t>
  </si>
  <si>
    <t>Knox Brine Disposal Ltd.</t>
  </si>
  <si>
    <t>3411723781/SWIW #56</t>
  </si>
  <si>
    <t>3411721444/SWIW #60</t>
  </si>
  <si>
    <t>3403122041/SWIW #2</t>
  </si>
  <si>
    <t>3408324195/SWIW #6</t>
  </si>
  <si>
    <t>3409920974/SWIW #9</t>
  </si>
  <si>
    <t>Brineaway, Inc.</t>
  </si>
  <si>
    <t>3415121295/SWIW #23</t>
  </si>
  <si>
    <t>3415122459/SWIW #20</t>
  </si>
  <si>
    <t>3415121351/SWIW #18</t>
  </si>
  <si>
    <t>3409921956/SWIW #4</t>
  </si>
  <si>
    <t>3403124178/SWIW #9</t>
  </si>
  <si>
    <t>NGO Development Corp., Inc.</t>
  </si>
  <si>
    <t>3403123277/SWIW #1</t>
  </si>
  <si>
    <t>3413323542/SWIW #35</t>
  </si>
  <si>
    <t>Pursie E. Pipes</t>
  </si>
  <si>
    <t>3400721293/SWIW #26</t>
  </si>
  <si>
    <t>Clarence K. Tussel, Jr. Ltd.</t>
  </si>
  <si>
    <t>3411924758/SWIW #23</t>
  </si>
  <si>
    <t>Oxford Oil Company</t>
  </si>
  <si>
    <t>3411522150/SWIW #14</t>
  </si>
  <si>
    <t>3410523590/SWIW #17</t>
  </si>
  <si>
    <t>3412722616/SWIW #9</t>
  </si>
  <si>
    <t>3409920903/SWIW #7</t>
  </si>
  <si>
    <t>White Energy</t>
  </si>
  <si>
    <t>3400723192/SWIW# 20</t>
  </si>
  <si>
    <t>Petrowater Inc.</t>
  </si>
  <si>
    <t>3411522796/SWIW #8</t>
  </si>
  <si>
    <t>Resource Well Service</t>
  </si>
  <si>
    <t>3415722563/SWIW #9</t>
  </si>
  <si>
    <t>3413322860/SWIW #4</t>
  </si>
  <si>
    <t>Ray Pander Trucking, Inc.</t>
  </si>
  <si>
    <t>3413323614/SWIW #26</t>
  </si>
  <si>
    <t>3415523795/SWIW #15</t>
  </si>
  <si>
    <t>3415121198/SWIW #6</t>
  </si>
  <si>
    <t>3413320525/SWIW #1</t>
  </si>
  <si>
    <t>3415123420/SWIW #5</t>
  </si>
  <si>
    <t>3405520773/SWIW #4</t>
  </si>
  <si>
    <t>PT Services LLC</t>
  </si>
  <si>
    <t>3400720357/SWIW #22</t>
  </si>
  <si>
    <t>3413321459/SWIW #14</t>
  </si>
  <si>
    <t>3415122783/SWIW #13</t>
  </si>
  <si>
    <t>3400921892/SWIW #6</t>
  </si>
  <si>
    <t>Petro Quest Inc.</t>
  </si>
  <si>
    <t>3412920125/SWIW #4</t>
  </si>
  <si>
    <t>3407525019/SWIW #5</t>
  </si>
  <si>
    <t>B &amp; M Energy Services, LLC</t>
  </si>
  <si>
    <t>3405922688/SWIW #3</t>
  </si>
  <si>
    <t>Bulldog Energy Services, LLC</t>
  </si>
  <si>
    <t>3416921767/SWIW #1</t>
  </si>
  <si>
    <t>Dominion East Ohio</t>
  </si>
  <si>
    <t>3411720239/SWIW #61</t>
  </si>
  <si>
    <t>Pettigrew Pumping Service</t>
  </si>
  <si>
    <t>3%
Retained</t>
  </si>
  <si>
    <t>Net
Amount</t>
  </si>
  <si>
    <t>Gross
Amount</t>
  </si>
  <si>
    <t>Volume Injected (bbls)</t>
  </si>
  <si>
    <t>Gross Amount</t>
  </si>
  <si>
    <t>Description</t>
  </si>
  <si>
    <t>API Permit No.</t>
  </si>
  <si>
    <t>Company Name</t>
  </si>
  <si>
    <t>Document Total:
Out of District</t>
  </si>
  <si>
    <t>Document Total:
In District</t>
  </si>
  <si>
    <t>BRINE DISPOSAL FEE REVENUE TRANSMITTAL</t>
  </si>
  <si>
    <t>Ohio Department of Natural Resources</t>
  </si>
  <si>
    <t>NET AMOUNT TOTAL FOR IN &amp; OUT DISCTRICT</t>
  </si>
  <si>
    <t>TOTAL 3%RETAINED FOR IN &amp; OUT DISTRICT</t>
  </si>
  <si>
    <t>GROSS AMOUNT TOTAL FOR IN &amp; OUT DISTRICT</t>
  </si>
  <si>
    <t>VOLUME INJECTED (BBLS) IN AND OUT DISTRICT TOTALS</t>
  </si>
  <si>
    <t>Roscoe Mills Injection Well</t>
  </si>
  <si>
    <t>3401320611/SWIW#1</t>
  </si>
  <si>
    <t>Kleese Development (KDA)</t>
  </si>
  <si>
    <t>3415521438/SWIW #1</t>
  </si>
  <si>
    <t>3416723862/SWIW #13</t>
  </si>
  <si>
    <t>J.M. Adams Roustabout. Inc</t>
  </si>
  <si>
    <t>Ashtabula SWIW #21, #28, #30 &amp;#32</t>
  </si>
  <si>
    <t>M &amp; R Investments</t>
  </si>
  <si>
    <t>3415520682/SWIW #7</t>
  </si>
  <si>
    <t>3415521059/SWIW #6</t>
  </si>
  <si>
    <t>Second Oil Ltd.</t>
  </si>
  <si>
    <t>3416320337/SWIW #12</t>
  </si>
  <si>
    <t>3415521447/SWIW #2</t>
  </si>
  <si>
    <t>3416727401/SWIW #2</t>
  </si>
  <si>
    <t>3411924439/SWIW #17</t>
  </si>
  <si>
    <t>Alternate Name</t>
  </si>
  <si>
    <t>October 1- December 31</t>
  </si>
  <si>
    <t>Buckeye Brine LLC</t>
  </si>
  <si>
    <t>KDA</t>
  </si>
  <si>
    <t>CNX Gas Company</t>
  </si>
  <si>
    <t>3401320609/SWIW #1</t>
  </si>
  <si>
    <t>Monroe Partners</t>
  </si>
  <si>
    <t>R &amp; P Incorporated</t>
  </si>
  <si>
    <t>Stallion SWD</t>
  </si>
  <si>
    <t>Select Tank Trucks</t>
  </si>
  <si>
    <t>Preferred Fluids Management</t>
  </si>
  <si>
    <t>3412123390/SWIW # 3</t>
  </si>
  <si>
    <t>3408324072/SWIW #</t>
  </si>
  <si>
    <t>Diversified Resources Ohio Inc./ Deep Resources</t>
  </si>
  <si>
    <t>Heckman Water Resources INC.</t>
  </si>
  <si>
    <t>Nichols Disposal Well LLC</t>
  </si>
  <si>
    <t>Petrox, INC</t>
  </si>
  <si>
    <t>Junction City Disposal Well</t>
  </si>
  <si>
    <t>ORR Petroleum</t>
  </si>
  <si>
    <t>3415523732/SWIW #24</t>
  </si>
  <si>
    <t>3415523759/ SWIW # 25</t>
  </si>
  <si>
    <t>Silcor Oilfield Services</t>
  </si>
  <si>
    <t>3405924202/SWIW #12</t>
  </si>
  <si>
    <t>3412123995/SWIW #6 and 3412124086/  SWIW #7</t>
  </si>
  <si>
    <t>OGE ENERGY LTD</t>
  </si>
  <si>
    <t>3404120160/SWIW #6</t>
  </si>
  <si>
    <t>Lake Energy, LLC</t>
  </si>
  <si>
    <t>K &amp; H Partners LLC</t>
  </si>
  <si>
    <t>3409921613/ SWIW # 16</t>
  </si>
  <si>
    <t>4th Quarter 2014</t>
  </si>
  <si>
    <t>DUE: January 31, 2015</t>
  </si>
  <si>
    <t>1st Quarter 2014</t>
  </si>
  <si>
    <t>January 1- March 31</t>
  </si>
  <si>
    <t>2nd Quarter 2014</t>
  </si>
  <si>
    <t>April 1- June 30</t>
  </si>
  <si>
    <t>DUE: August 1, 2014</t>
  </si>
  <si>
    <t>DUE: May 2, 2014</t>
  </si>
  <si>
    <t>DUE: November 1, 2014</t>
  </si>
  <si>
    <t>3rd Quarter 2014</t>
  </si>
  <si>
    <t>July 1- September 30</t>
  </si>
  <si>
    <t>D.T. Atha</t>
  </si>
  <si>
    <t>3400923761/SWIW #9</t>
  </si>
  <si>
    <t>3411724222/SWIW #64</t>
  </si>
  <si>
    <t>Sun Valley Oil &amp; Gas LLC</t>
  </si>
  <si>
    <t>Lippizan Petroleum</t>
  </si>
  <si>
    <t>3408923406/SWIW #4</t>
  </si>
  <si>
    <t>Ashtabula SWIW #21, #28, #30, #31 &amp;#32</t>
  </si>
  <si>
    <t>Oxford</t>
  </si>
  <si>
    <t>Eclipse Resources Ohio LLC</t>
  </si>
  <si>
    <t>3411928780/SWIW #28</t>
  </si>
  <si>
    <t>3403127177, &amp; 3403127178/SWIW #10 &amp; 11</t>
  </si>
  <si>
    <t>Green Hunter Water</t>
  </si>
  <si>
    <t>GreenHunter Water</t>
  </si>
  <si>
    <t>3416729681/SWIW #15</t>
  </si>
  <si>
    <t>Dart Oil</t>
  </si>
  <si>
    <t>lydic</t>
  </si>
  <si>
    <t>3405924067/SWIW #11 3405924188/SWIW #1</t>
  </si>
  <si>
    <t>SHALELOGIX</t>
  </si>
  <si>
    <t>3400721847/ SWIW #8</t>
  </si>
  <si>
    <t>3416729719/ SWIW #16</t>
  </si>
  <si>
    <t>BRine Disposal</t>
  </si>
  <si>
    <t>3415524076/ SWIW #21</t>
  </si>
  <si>
    <t>3415524075/ SWIW #22</t>
  </si>
  <si>
    <t>3415523223/ SWIW #</t>
  </si>
  <si>
    <t>3415523192/SWIW #</t>
  </si>
  <si>
    <t>3400923821 SWIW #8</t>
  </si>
  <si>
    <t>Nuverra/ Heckman</t>
  </si>
  <si>
    <t>brine Disposal</t>
  </si>
  <si>
    <t>3415521893/ SWIW #6</t>
  </si>
  <si>
    <t>3411524658/SWIW #26</t>
  </si>
  <si>
    <t>B &amp; J Drilling Co</t>
  </si>
  <si>
    <t>LYDIC ENERGY</t>
  </si>
  <si>
    <t>B &amp; J DRILLING</t>
  </si>
  <si>
    <t>dart oil</t>
  </si>
  <si>
    <t>Nuverra/Heckman</t>
  </si>
  <si>
    <t>3411928776/ SWIW #27</t>
  </si>
  <si>
    <t>3415521893/SWIW #6</t>
  </si>
  <si>
    <t>3415523794/SWIW #16</t>
  </si>
  <si>
    <t>3405924067 &amp; 3405924188/SWIW #11 &amp; #1</t>
  </si>
  <si>
    <t>3415524076 &amp; 3415524075/ SWIW #21 &amp;22</t>
  </si>
  <si>
    <t>3415523196/SWIW #28</t>
  </si>
  <si>
    <t>3415523223/SWIW# 29</t>
  </si>
  <si>
    <t>340072167/SWIW #7</t>
  </si>
  <si>
    <t xml:space="preserve">3410523619 &amp; 3410523652/SWIW #19 &amp; 21 </t>
  </si>
  <si>
    <t>Eclipse</t>
  </si>
  <si>
    <t>3415524063/SWIW #23</t>
  </si>
  <si>
    <t>George Woodcock</t>
  </si>
  <si>
    <t>3411721901/ SWIW #48</t>
  </si>
  <si>
    <t>hit max bbls.</t>
  </si>
  <si>
    <t>ECLIPSE</t>
  </si>
  <si>
    <t>3405924067 &amp; 3405924188/SWIW #11 &amp; 1</t>
  </si>
  <si>
    <t>ORR Petroleum/ Cambrian Well Services</t>
  </si>
  <si>
    <t xml:space="preserve">3415524078/SWIW # </t>
  </si>
  <si>
    <t>3415523196/ SWIW #</t>
  </si>
  <si>
    <t>Shalelogix LLC</t>
  </si>
  <si>
    <t>American Water Management Services, LLC</t>
  </si>
  <si>
    <t>American Water Management Services LLC</t>
  </si>
  <si>
    <t>Kastle Resources</t>
  </si>
  <si>
    <t>3415524063/ SWIW #23</t>
  </si>
  <si>
    <t>3400923821/ SWIW #8</t>
  </si>
  <si>
    <t>3400923821/SWIW #8</t>
  </si>
  <si>
    <t>3400923823/SWIW #10</t>
  </si>
  <si>
    <t>3400923823/ SWIW #10</t>
  </si>
  <si>
    <t>3415523794/ SWIW #16</t>
  </si>
  <si>
    <t>3416723862/ SWIW #13</t>
  </si>
  <si>
    <t>DART OIL &amp; GAS-OHIO</t>
  </si>
  <si>
    <t>OHIO ENERGY ASSETS, INC.</t>
  </si>
  <si>
    <t>3415725511/ SWIW #13</t>
  </si>
  <si>
    <r>
      <t>3415521893/SWIW #</t>
    </r>
    <r>
      <rPr>
        <b/>
        <i/>
        <sz val="12"/>
        <color rgb="FF006100"/>
        <rFont val="Times New Roman"/>
        <family val="1"/>
      </rPr>
      <t>6</t>
    </r>
  </si>
  <si>
    <t>3415522403/ SWIW #7</t>
  </si>
  <si>
    <t xml:space="preserve">3415123420/ SWIW #5 </t>
  </si>
  <si>
    <t>George W. Woodcock</t>
  </si>
  <si>
    <t>Cortland/ West Drilling</t>
  </si>
  <si>
    <t>Sun Valley Oil &amp; Gas, LLC</t>
  </si>
  <si>
    <t>3403127177, 3403127178, &amp; 3403127241/ SWIW #10, #11, &amp; #12</t>
  </si>
  <si>
    <t>HIT MAX BBLS</t>
  </si>
  <si>
    <t>Ashtabula SWIW #21, #28, #30. #31 &amp;#32</t>
  </si>
  <si>
    <t>Eclipse Resources-Ohio LLC</t>
  </si>
  <si>
    <t>Cambrian Well Services, LLC</t>
  </si>
  <si>
    <t>Robert Orr</t>
  </si>
  <si>
    <t>3415524658/SWIW #26</t>
  </si>
  <si>
    <t>3405924067 &amp; 3405924188/SWIW #11 &amp; #13</t>
  </si>
  <si>
    <t>Knox Energy, Inc.</t>
  </si>
  <si>
    <t>3408324502/SWIW #10</t>
  </si>
  <si>
    <t>3408324072/SWIW #9</t>
  </si>
  <si>
    <t>B &amp; J Drilling</t>
  </si>
  <si>
    <t>3408324195/ SWIW #6</t>
  </si>
  <si>
    <t>Dart Oil &amp; Gas-Ohio, LLC</t>
  </si>
  <si>
    <t>Clearwater Three, LLC</t>
  </si>
  <si>
    <t>3405923986/ SWIW #15</t>
  </si>
  <si>
    <r>
      <t xml:space="preserve">Document Total:
</t>
    </r>
    <r>
      <rPr>
        <b/>
        <sz val="12"/>
        <color indexed="10"/>
        <rFont val="Times New Roman"/>
        <family val="1"/>
      </rPr>
      <t>In District</t>
    </r>
  </si>
  <si>
    <r>
      <t xml:space="preserve">Document Total:
</t>
    </r>
    <r>
      <rPr>
        <b/>
        <sz val="12"/>
        <color indexed="10"/>
        <rFont val="Times New Roman"/>
        <family val="1"/>
      </rPr>
      <t>Out of District</t>
    </r>
  </si>
  <si>
    <t>3410523619 &amp;3410523652 /SWIW #19 &amp;21</t>
  </si>
  <si>
    <t>3415523196/ SWIW #28</t>
  </si>
  <si>
    <t>3415523223/ SWIW #29</t>
  </si>
  <si>
    <t>3415524078/ SWIW#32</t>
  </si>
  <si>
    <t>Northwood Energy Corp.</t>
  </si>
  <si>
    <t>3412124250/ SWIW #9</t>
  </si>
  <si>
    <t xml:space="preserve"> Kleese Development (KDA)</t>
  </si>
  <si>
    <t>mfc</t>
  </si>
  <si>
    <t>3410523590/SWIW#17</t>
  </si>
  <si>
    <t>3412722616/ SWIW#9</t>
  </si>
  <si>
    <t>3415523794/SWIW#16</t>
  </si>
  <si>
    <t xml:space="preserve">3415523196/ SWIW# </t>
  </si>
  <si>
    <t>3410523619 &amp;3410523652/SWIW #19 &amp; 21</t>
  </si>
  <si>
    <r>
      <t xml:space="preserve">Ashtabula SWIW #21, #28, #30 &amp; </t>
    </r>
    <r>
      <rPr>
        <b/>
        <i/>
        <sz val="12"/>
        <color rgb="FF006100"/>
        <rFont val="Times New Roman"/>
        <family val="1"/>
      </rPr>
      <t>31&amp;</t>
    </r>
    <r>
      <rPr>
        <b/>
        <sz val="12"/>
        <color rgb="FF006100"/>
        <rFont val="Times New Roman"/>
        <family val="1"/>
      </rPr>
      <t>#32</t>
    </r>
  </si>
  <si>
    <t>3411524658/SWIW#26</t>
  </si>
  <si>
    <t xml:space="preserve">OVER PD. ADJ IN 4TH </t>
  </si>
  <si>
    <t>HIT MAX BBLS IN 3RD QTR.</t>
  </si>
  <si>
    <t>GREENHUNTER WATER</t>
  </si>
  <si>
    <t>3410523619 &amp;3410523652/SWIW #19 &amp;21</t>
  </si>
  <si>
    <t>3416729681/ SWIW#15</t>
  </si>
  <si>
    <t>HIT MAX BBLS in 3RD QTR.</t>
  </si>
  <si>
    <t>3410523268/ SWIW #18</t>
  </si>
  <si>
    <t xml:space="preserve">3400721847/SWIW #8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</si>
</sst>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3" formatCode="_(* #,##0.00_);_(* \(#,##0.00\);_(* &quot;-&quot;??_);_(@_)"/>
    <numFmt numFmtId="164" formatCode="&quot;$&quot;#,##0.00"/>
    <numFmt numFmtId="165" formatCode="[$-409]mmmm\ d\,\ yyyy;@"/>
    <numFmt numFmtId="166" formatCode="_([$$-409]* #,##0.00_);_([$$-409]* \(#,##0.00\);_([$$-409]* &quot;-&quot;??_);_(@_)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</font>
    <font>
      <sz val="11"/>
      <color rgb="FF006100"/>
      <name val="Calibri"/>
      <family val="2"/>
      <scheme val="minor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rgb="FF006100"/>
      <name val="Times New Roman"/>
      <family val="1"/>
    </font>
    <font>
      <b/>
      <sz val="12"/>
      <color rgb="FF006100"/>
      <name val="Times New Roman"/>
      <family val="1"/>
    </font>
    <font>
      <b/>
      <i/>
      <sz val="12"/>
      <color rgb="FF006100"/>
      <name val="Times New Roman"/>
      <family val="1"/>
    </font>
    <font>
      <b/>
      <sz val="11"/>
      <color rgb="FF006100"/>
      <name val="Times New Roman"/>
      <family val="1"/>
    </font>
    <font>
      <b/>
      <sz val="12"/>
      <color indexed="8"/>
      <name val="Times New Roman"/>
      <family val="1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Times New Roman"/>
      <family val="1"/>
    </font>
    <font>
      <b/>
      <sz val="11"/>
      <color rgb="FF9C0006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79EDB0"/>
        <bgColor indexed="64"/>
      </patternFill>
    </fill>
    <fill>
      <patternFill patternType="solid">
        <fgColor rgb="FF00DFEA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3" borderId="0" applyNumberFormat="0" applyBorder="0" applyAlignment="0" applyProtection="0"/>
    <xf numFmtId="0" fontId="1" fillId="0" borderId="0"/>
    <xf numFmtId="0" fontId="15" fillId="14" borderId="0" applyNumberFormat="0" applyBorder="0" applyAlignment="0" applyProtection="0"/>
    <xf numFmtId="0" fontId="16" fillId="15" borderId="0" applyNumberFormat="0" applyBorder="0" applyAlignment="0" applyProtection="0"/>
  </cellStyleXfs>
  <cellXfs count="176">
    <xf numFmtId="0" fontId="0" fillId="0" borderId="0" xfId="0"/>
    <xf numFmtId="0" fontId="4" fillId="0" borderId="0" xfId="3" applyFont="1" applyAlignment="1">
      <alignment horizontal="center" vertical="center"/>
    </xf>
    <xf numFmtId="0" fontId="4" fillId="0" borderId="0" xfId="3" applyFont="1" applyAlignment="1">
      <alignment horizontal="center" vertical="center" wrapText="1"/>
    </xf>
    <xf numFmtId="0" fontId="4" fillId="4" borderId="0" xfId="3" applyFont="1" applyFill="1" applyAlignment="1">
      <alignment horizontal="center" vertical="center" wrapText="1"/>
    </xf>
    <xf numFmtId="0" fontId="4" fillId="4" borderId="0" xfId="3" applyFont="1" applyFill="1" applyAlignment="1">
      <alignment horizontal="center" vertical="center"/>
    </xf>
    <xf numFmtId="3" fontId="4" fillId="4" borderId="0" xfId="1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5" fillId="0" borderId="0" xfId="0" applyFont="1"/>
    <xf numFmtId="0" fontId="6" fillId="0" borderId="0" xfId="3" applyFont="1"/>
    <xf numFmtId="0" fontId="4" fillId="7" borderId="0" xfId="0" applyFont="1" applyFill="1" applyAlignment="1">
      <alignment horizontal="center" vertical="center"/>
    </xf>
    <xf numFmtId="4" fontId="6" fillId="0" borderId="0" xfId="3" applyNumberFormat="1" applyFont="1" applyAlignment="1">
      <alignment horizontal="right"/>
    </xf>
    <xf numFmtId="0" fontId="7" fillId="8" borderId="8" xfId="3" applyFont="1" applyFill="1" applyBorder="1" applyAlignment="1">
      <alignment horizontal="center" vertical="center" wrapText="1"/>
    </xf>
    <xf numFmtId="0" fontId="7" fillId="8" borderId="1" xfId="3" applyFont="1" applyFill="1" applyBorder="1" applyAlignment="1" applyProtection="1">
      <alignment horizontal="center" vertical="center" wrapText="1"/>
      <protection locked="0"/>
    </xf>
    <xf numFmtId="0" fontId="7" fillId="8" borderId="1" xfId="3" applyFont="1" applyFill="1" applyBorder="1" applyAlignment="1">
      <alignment horizontal="center" vertical="center" wrapText="1"/>
    </xf>
    <xf numFmtId="165" fontId="7" fillId="8" borderId="1" xfId="3" applyNumberFormat="1" applyFont="1" applyFill="1" applyBorder="1" applyAlignment="1" applyProtection="1">
      <alignment horizontal="center" vertical="center" wrapText="1"/>
      <protection locked="0"/>
    </xf>
    <xf numFmtId="0" fontId="7" fillId="8" borderId="2" xfId="3" applyFont="1" applyFill="1" applyBorder="1" applyAlignment="1">
      <alignment horizontal="center" vertical="center" wrapText="1"/>
    </xf>
    <xf numFmtId="3" fontId="7" fillId="8" borderId="2" xfId="3" applyNumberFormat="1" applyFont="1" applyFill="1" applyBorder="1" applyAlignment="1">
      <alignment horizontal="center" vertical="center" wrapText="1"/>
    </xf>
    <xf numFmtId="164" fontId="5" fillId="0" borderId="0" xfId="0" applyNumberFormat="1" applyFont="1"/>
    <xf numFmtId="164" fontId="8" fillId="3" borderId="0" xfId="2" applyNumberFormat="1" applyFont="1"/>
    <xf numFmtId="0" fontId="8" fillId="3" borderId="0" xfId="2" applyFont="1"/>
    <xf numFmtId="0" fontId="4" fillId="0" borderId="2" xfId="3" applyFont="1" applyBorder="1" applyAlignment="1">
      <alignment horizontal="center" vertical="center"/>
    </xf>
    <xf numFmtId="0" fontId="4" fillId="0" borderId="2" xfId="3" applyFont="1" applyBorder="1" applyAlignment="1">
      <alignment horizontal="center" vertical="center" wrapText="1"/>
    </xf>
    <xf numFmtId="0" fontId="4" fillId="0" borderId="2" xfId="3" applyFont="1" applyFill="1" applyBorder="1" applyAlignment="1">
      <alignment horizontal="center" vertical="center"/>
    </xf>
    <xf numFmtId="3" fontId="4" fillId="11" borderId="2" xfId="3" applyNumberFormat="1" applyFont="1" applyFill="1" applyBorder="1" applyAlignment="1" applyProtection="1">
      <alignment horizontal="center" vertical="center" wrapText="1"/>
      <protection locked="0"/>
    </xf>
    <xf numFmtId="164" fontId="4" fillId="11" borderId="2" xfId="3" applyNumberFormat="1" applyFont="1" applyFill="1" applyBorder="1" applyAlignment="1" applyProtection="1">
      <alignment horizontal="center" vertical="center" wrapText="1"/>
      <protection locked="0"/>
    </xf>
    <xf numFmtId="3" fontId="4" fillId="10" borderId="2" xfId="3" applyNumberFormat="1" applyFont="1" applyFill="1" applyBorder="1" applyAlignment="1" applyProtection="1">
      <alignment horizontal="center" vertical="center" wrapText="1"/>
      <protection locked="0"/>
    </xf>
    <xf numFmtId="164" fontId="4" fillId="10" borderId="2" xfId="3" applyNumberFormat="1" applyFont="1" applyFill="1" applyBorder="1" applyAlignment="1" applyProtection="1">
      <alignment horizontal="center" vertical="center" wrapText="1"/>
      <protection locked="0"/>
    </xf>
    <xf numFmtId="8" fontId="4" fillId="10" borderId="2" xfId="3" applyNumberFormat="1" applyFont="1" applyFill="1" applyBorder="1" applyAlignment="1">
      <alignment horizontal="center" vertical="center"/>
    </xf>
    <xf numFmtId="164" fontId="4" fillId="11" borderId="2" xfId="3" applyNumberFormat="1" applyFont="1" applyFill="1" applyBorder="1" applyAlignment="1">
      <alignment horizontal="center" vertical="center"/>
    </xf>
    <xf numFmtId="3" fontId="4" fillId="11" borderId="2" xfId="3" applyNumberFormat="1" applyFont="1" applyFill="1" applyBorder="1" applyAlignment="1">
      <alignment horizontal="center" vertical="center"/>
    </xf>
    <xf numFmtId="3" fontId="4" fillId="10" borderId="2" xfId="3" applyNumberFormat="1" applyFont="1" applyFill="1" applyBorder="1" applyAlignment="1">
      <alignment horizontal="center" vertical="center"/>
    </xf>
    <xf numFmtId="0" fontId="7" fillId="2" borderId="2" xfId="3" applyFont="1" applyFill="1" applyBorder="1" applyAlignment="1">
      <alignment horizontal="center" vertical="center"/>
    </xf>
    <xf numFmtId="0" fontId="7" fillId="2" borderId="2" xfId="3" applyFont="1" applyFill="1" applyBorder="1" applyAlignment="1">
      <alignment horizontal="center" vertical="center" wrapText="1"/>
    </xf>
    <xf numFmtId="0" fontId="6" fillId="0" borderId="0" xfId="3" applyFont="1" applyAlignment="1">
      <alignment horizontal="left" wrapText="1"/>
    </xf>
    <xf numFmtId="0" fontId="6" fillId="0" borderId="0" xfId="3" applyFont="1" applyAlignment="1">
      <alignment wrapText="1"/>
    </xf>
    <xf numFmtId="3" fontId="5" fillId="0" borderId="0" xfId="1" applyNumberFormat="1" applyFont="1" applyAlignment="1"/>
    <xf numFmtId="0" fontId="6" fillId="0" borderId="0" xfId="3" applyFont="1" applyAlignment="1">
      <alignment horizontal="right"/>
    </xf>
    <xf numFmtId="0" fontId="6" fillId="0" borderId="0" xfId="3" applyFont="1" applyAlignment="1">
      <alignment horizontal="center"/>
    </xf>
    <xf numFmtId="0" fontId="7" fillId="0" borderId="2" xfId="3" applyFont="1" applyBorder="1" applyAlignment="1">
      <alignment horizontal="center" vertical="center"/>
    </xf>
    <xf numFmtId="0" fontId="7" fillId="0" borderId="2" xfId="3" applyFont="1" applyBorder="1" applyAlignment="1">
      <alignment horizontal="center" vertical="center" wrapText="1"/>
    </xf>
    <xf numFmtId="0" fontId="7" fillId="0" borderId="2" xfId="3" applyFont="1" applyFill="1" applyBorder="1" applyAlignment="1">
      <alignment horizontal="center" vertical="center"/>
    </xf>
    <xf numFmtId="0" fontId="4" fillId="7" borderId="0" xfId="3" applyFont="1" applyFill="1" applyBorder="1" applyAlignment="1">
      <alignment horizontal="center" vertical="center"/>
    </xf>
    <xf numFmtId="0" fontId="4" fillId="7" borderId="0" xfId="3" applyFont="1" applyFill="1" applyBorder="1" applyAlignment="1" applyProtection="1">
      <alignment horizontal="center" vertical="center"/>
      <protection locked="0"/>
    </xf>
    <xf numFmtId="0" fontId="4" fillId="4" borderId="0" xfId="3" applyFont="1" applyFill="1" applyBorder="1" applyAlignment="1">
      <alignment horizontal="center" vertical="center"/>
    </xf>
    <xf numFmtId="0" fontId="4" fillId="4" borderId="0" xfId="3" applyFont="1" applyFill="1" applyBorder="1" applyAlignment="1" applyProtection="1">
      <alignment horizontal="center" vertical="center"/>
      <protection locked="0"/>
    </xf>
    <xf numFmtId="9" fontId="4" fillId="4" borderId="0" xfId="3" applyNumberFormat="1" applyFont="1" applyFill="1" applyBorder="1" applyAlignment="1" applyProtection="1">
      <alignment horizontal="center" vertical="center"/>
      <protection locked="0"/>
    </xf>
    <xf numFmtId="0" fontId="4" fillId="2" borderId="2" xfId="3" applyFont="1" applyFill="1" applyBorder="1" applyAlignment="1">
      <alignment horizontal="center" vertical="center"/>
    </xf>
    <xf numFmtId="0" fontId="4" fillId="2" borderId="2" xfId="3" applyFont="1" applyFill="1" applyBorder="1" applyAlignment="1">
      <alignment horizontal="center" vertical="center" wrapText="1"/>
    </xf>
    <xf numFmtId="164" fontId="4" fillId="10" borderId="2" xfId="3" applyNumberFormat="1" applyFont="1" applyFill="1" applyBorder="1" applyAlignment="1">
      <alignment horizontal="center" vertical="center"/>
    </xf>
    <xf numFmtId="3" fontId="8" fillId="3" borderId="2" xfId="2" applyNumberFormat="1" applyFont="1" applyBorder="1" applyAlignment="1" applyProtection="1">
      <alignment horizontal="center" vertical="center" wrapText="1"/>
      <protection locked="0"/>
    </xf>
    <xf numFmtId="164" fontId="8" fillId="3" borderId="2" xfId="2" applyNumberFormat="1" applyFont="1" applyBorder="1" applyAlignment="1" applyProtection="1">
      <alignment horizontal="center" vertical="center" wrapText="1"/>
      <protection locked="0"/>
    </xf>
    <xf numFmtId="8" fontId="8" fillId="3" borderId="2" xfId="2" applyNumberFormat="1" applyFont="1" applyBorder="1" applyAlignment="1">
      <alignment horizontal="center" vertical="center"/>
    </xf>
    <xf numFmtId="164" fontId="8" fillId="3" borderId="2" xfId="2" applyNumberFormat="1" applyFont="1" applyBorder="1" applyAlignment="1">
      <alignment horizontal="center" vertical="center"/>
    </xf>
    <xf numFmtId="0" fontId="9" fillId="3" borderId="2" xfId="2" applyFont="1" applyBorder="1" applyAlignment="1" applyProtection="1">
      <alignment horizontal="center" vertical="center" wrapText="1"/>
      <protection locked="0"/>
    </xf>
    <xf numFmtId="3" fontId="9" fillId="3" borderId="2" xfId="2" applyNumberFormat="1" applyFont="1" applyBorder="1" applyAlignment="1" applyProtection="1">
      <alignment horizontal="center" vertical="center" wrapText="1"/>
      <protection locked="0"/>
    </xf>
    <xf numFmtId="0" fontId="9" fillId="3" borderId="2" xfId="2" applyFont="1" applyBorder="1" applyAlignment="1">
      <alignment horizontal="center" vertical="center"/>
    </xf>
    <xf numFmtId="0" fontId="9" fillId="3" borderId="2" xfId="2" applyFont="1" applyBorder="1" applyAlignment="1">
      <alignment horizontal="center" vertical="center" wrapText="1"/>
    </xf>
    <xf numFmtId="0" fontId="9" fillId="3" borderId="2" xfId="2" applyFont="1" applyBorder="1"/>
    <xf numFmtId="9" fontId="4" fillId="5" borderId="0" xfId="3" applyNumberFormat="1" applyFont="1" applyFill="1" applyBorder="1" applyAlignment="1" applyProtection="1">
      <alignment horizontal="center" vertical="center"/>
      <protection locked="0"/>
    </xf>
    <xf numFmtId="1" fontId="8" fillId="3" borderId="2" xfId="2" applyNumberFormat="1" applyFont="1" applyBorder="1" applyAlignment="1">
      <alignment horizontal="center" vertical="center"/>
    </xf>
    <xf numFmtId="0" fontId="3" fillId="3" borderId="2" xfId="2" applyBorder="1" applyAlignment="1" applyProtection="1">
      <alignment horizontal="center" vertical="center" wrapText="1"/>
      <protection locked="0"/>
    </xf>
    <xf numFmtId="3" fontId="3" fillId="3" borderId="2" xfId="2" applyNumberFormat="1" applyBorder="1" applyAlignment="1" applyProtection="1">
      <alignment horizontal="center" vertical="center" wrapText="1"/>
      <protection locked="0"/>
    </xf>
    <xf numFmtId="164" fontId="3" fillId="3" borderId="2" xfId="2" applyNumberFormat="1" applyBorder="1" applyAlignment="1" applyProtection="1">
      <alignment horizontal="center" vertical="center" wrapText="1"/>
      <protection locked="0"/>
    </xf>
    <xf numFmtId="8" fontId="3" fillId="3" borderId="2" xfId="2" applyNumberFormat="1" applyBorder="1" applyAlignment="1">
      <alignment horizontal="center" vertical="center"/>
    </xf>
    <xf numFmtId="164" fontId="3" fillId="3" borderId="0" xfId="2" applyNumberFormat="1"/>
    <xf numFmtId="0" fontId="3" fillId="3" borderId="0" xfId="2"/>
    <xf numFmtId="0" fontId="11" fillId="3" borderId="2" xfId="2" applyFont="1" applyBorder="1" applyAlignment="1" applyProtection="1">
      <alignment horizontal="center" vertical="center" wrapText="1"/>
      <protection locked="0"/>
    </xf>
    <xf numFmtId="0" fontId="7" fillId="0" borderId="0" xfId="3" applyFont="1" applyAlignment="1">
      <alignment horizontal="center" vertical="center"/>
    </xf>
    <xf numFmtId="0" fontId="7" fillId="0" borderId="0" xfId="3" applyFont="1" applyAlignment="1">
      <alignment horizontal="center" vertical="center" wrapText="1"/>
    </xf>
    <xf numFmtId="0" fontId="7" fillId="4" borderId="0" xfId="3" applyFont="1" applyFill="1" applyAlignment="1">
      <alignment horizontal="center" vertical="center" wrapText="1"/>
    </xf>
    <xf numFmtId="0" fontId="7" fillId="4" borderId="0" xfId="3" applyFont="1" applyFill="1" applyAlignment="1">
      <alignment horizontal="center" vertical="center"/>
    </xf>
    <xf numFmtId="3" fontId="7" fillId="4" borderId="0" xfId="1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12" fillId="0" borderId="0" xfId="0" applyFont="1"/>
    <xf numFmtId="0" fontId="13" fillId="0" borderId="0" xfId="3" applyFont="1"/>
    <xf numFmtId="0" fontId="7" fillId="7" borderId="0" xfId="3" applyFont="1" applyFill="1" applyBorder="1" applyAlignment="1">
      <alignment horizontal="center" vertical="center"/>
    </xf>
    <xf numFmtId="0" fontId="7" fillId="7" borderId="0" xfId="3" applyFont="1" applyFill="1" applyBorder="1" applyAlignment="1" applyProtection="1">
      <alignment horizontal="center" vertical="center"/>
      <protection locked="0"/>
    </xf>
    <xf numFmtId="0" fontId="7" fillId="7" borderId="0" xfId="0" applyFont="1" applyFill="1" applyAlignment="1">
      <alignment horizontal="center" vertical="center"/>
    </xf>
    <xf numFmtId="0" fontId="7" fillId="4" borderId="0" xfId="3" applyFont="1" applyFill="1" applyBorder="1" applyAlignment="1">
      <alignment horizontal="center" vertical="center"/>
    </xf>
    <xf numFmtId="0" fontId="7" fillId="4" borderId="0" xfId="3" applyFont="1" applyFill="1" applyBorder="1" applyAlignment="1" applyProtection="1">
      <alignment horizontal="center" vertical="center"/>
      <protection locked="0"/>
    </xf>
    <xf numFmtId="9" fontId="7" fillId="9" borderId="0" xfId="3" applyNumberFormat="1" applyFont="1" applyFill="1" applyBorder="1" applyAlignment="1" applyProtection="1">
      <alignment horizontal="center" vertical="center"/>
      <protection locked="0"/>
    </xf>
    <xf numFmtId="9" fontId="7" fillId="4" borderId="0" xfId="3" applyNumberFormat="1" applyFont="1" applyFill="1" applyBorder="1" applyAlignment="1" applyProtection="1">
      <alignment horizontal="center" vertical="center"/>
      <protection locked="0"/>
    </xf>
    <xf numFmtId="4" fontId="13" fillId="0" borderId="0" xfId="3" applyNumberFormat="1" applyFont="1" applyAlignment="1">
      <alignment horizontal="right"/>
    </xf>
    <xf numFmtId="164" fontId="9" fillId="3" borderId="2" xfId="2" applyNumberFormat="1" applyFont="1" applyBorder="1" applyAlignment="1" applyProtection="1">
      <alignment horizontal="center" vertical="center" wrapText="1"/>
      <protection locked="0"/>
    </xf>
    <xf numFmtId="8" fontId="9" fillId="3" borderId="2" xfId="2" applyNumberFormat="1" applyFont="1" applyBorder="1" applyAlignment="1">
      <alignment horizontal="center" vertical="center"/>
    </xf>
    <xf numFmtId="0" fontId="9" fillId="3" borderId="0" xfId="2" applyFont="1"/>
    <xf numFmtId="164" fontId="12" fillId="0" borderId="0" xfId="0" applyNumberFormat="1" applyFont="1"/>
    <xf numFmtId="164" fontId="9" fillId="3" borderId="0" xfId="2" applyNumberFormat="1" applyFont="1"/>
    <xf numFmtId="0" fontId="9" fillId="3" borderId="1" xfId="2" applyFont="1" applyBorder="1" applyAlignment="1" applyProtection="1">
      <alignment horizontal="center" vertical="center" wrapText="1"/>
      <protection locked="0"/>
    </xf>
    <xf numFmtId="3" fontId="9" fillId="3" borderId="1" xfId="2" applyNumberFormat="1" applyFont="1" applyBorder="1" applyAlignment="1" applyProtection="1">
      <alignment horizontal="center" vertical="center" wrapText="1"/>
      <protection locked="0"/>
    </xf>
    <xf numFmtId="164" fontId="9" fillId="3" borderId="1" xfId="2" applyNumberFormat="1" applyFont="1" applyBorder="1" applyAlignment="1" applyProtection="1">
      <alignment horizontal="center" vertical="center" wrapText="1"/>
      <protection locked="0"/>
    </xf>
    <xf numFmtId="8" fontId="9" fillId="3" borderId="1" xfId="2" applyNumberFormat="1" applyFont="1" applyBorder="1" applyAlignment="1">
      <alignment horizontal="center" vertical="center"/>
    </xf>
    <xf numFmtId="0" fontId="9" fillId="3" borderId="21" xfId="2" applyFont="1" applyBorder="1" applyAlignment="1" applyProtection="1">
      <alignment horizontal="center" vertical="center" wrapText="1"/>
      <protection locked="0"/>
    </xf>
    <xf numFmtId="3" fontId="9" fillId="3" borderId="21" xfId="2" applyNumberFormat="1" applyFont="1" applyBorder="1" applyAlignment="1" applyProtection="1">
      <alignment horizontal="center" vertical="center" wrapText="1"/>
      <protection locked="0"/>
    </xf>
    <xf numFmtId="164" fontId="9" fillId="3" borderId="21" xfId="2" applyNumberFormat="1" applyFont="1" applyBorder="1" applyAlignment="1" applyProtection="1">
      <alignment horizontal="center" vertical="center" wrapText="1"/>
      <protection locked="0"/>
    </xf>
    <xf numFmtId="8" fontId="9" fillId="3" borderId="21" xfId="2" applyNumberFormat="1" applyFont="1" applyBorder="1" applyAlignment="1">
      <alignment horizontal="center" vertical="center"/>
    </xf>
    <xf numFmtId="3" fontId="7" fillId="11" borderId="2" xfId="3" applyNumberFormat="1" applyFont="1" applyFill="1" applyBorder="1" applyAlignment="1" applyProtection="1">
      <alignment horizontal="center" vertical="center" wrapText="1"/>
      <protection locked="0"/>
    </xf>
    <xf numFmtId="164" fontId="7" fillId="11" borderId="2" xfId="3" applyNumberFormat="1" applyFont="1" applyFill="1" applyBorder="1" applyAlignment="1" applyProtection="1">
      <alignment horizontal="center" vertical="center" wrapText="1"/>
      <protection locked="0"/>
    </xf>
    <xf numFmtId="3" fontId="7" fillId="10" borderId="2" xfId="3" applyNumberFormat="1" applyFont="1" applyFill="1" applyBorder="1" applyAlignment="1" applyProtection="1">
      <alignment horizontal="center" vertical="center" wrapText="1"/>
      <protection locked="0"/>
    </xf>
    <xf numFmtId="164" fontId="7" fillId="10" borderId="2" xfId="3" applyNumberFormat="1" applyFont="1" applyFill="1" applyBorder="1" applyAlignment="1" applyProtection="1">
      <alignment horizontal="center" vertical="center" wrapText="1"/>
      <protection locked="0"/>
    </xf>
    <xf numFmtId="8" fontId="7" fillId="10" borderId="2" xfId="3" applyNumberFormat="1" applyFont="1" applyFill="1" applyBorder="1" applyAlignment="1">
      <alignment horizontal="center" vertical="center"/>
    </xf>
    <xf numFmtId="164" fontId="7" fillId="11" borderId="2" xfId="3" applyNumberFormat="1" applyFont="1" applyFill="1" applyBorder="1" applyAlignment="1">
      <alignment horizontal="center" vertical="center"/>
    </xf>
    <xf numFmtId="3" fontId="7" fillId="11" borderId="2" xfId="3" applyNumberFormat="1" applyFont="1" applyFill="1" applyBorder="1" applyAlignment="1">
      <alignment horizontal="center" vertical="center"/>
    </xf>
    <xf numFmtId="3" fontId="7" fillId="10" borderId="2" xfId="3" applyNumberFormat="1" applyFont="1" applyFill="1" applyBorder="1" applyAlignment="1">
      <alignment horizontal="center" vertical="center"/>
    </xf>
    <xf numFmtId="164" fontId="7" fillId="10" borderId="2" xfId="3" applyNumberFormat="1" applyFont="1" applyFill="1" applyBorder="1" applyAlignment="1">
      <alignment horizontal="center" vertical="center"/>
    </xf>
    <xf numFmtId="0" fontId="13" fillId="0" borderId="0" xfId="3" applyFont="1" applyAlignment="1">
      <alignment horizontal="left" wrapText="1"/>
    </xf>
    <xf numFmtId="0" fontId="13" fillId="0" borderId="0" xfId="3" applyFont="1" applyAlignment="1">
      <alignment wrapText="1"/>
    </xf>
    <xf numFmtId="3" fontId="12" fillId="0" borderId="0" xfId="1" applyNumberFormat="1" applyFont="1" applyAlignment="1"/>
    <xf numFmtId="0" fontId="13" fillId="0" borderId="0" xfId="3" applyFont="1" applyAlignment="1">
      <alignment horizontal="right"/>
    </xf>
    <xf numFmtId="0" fontId="13" fillId="0" borderId="0" xfId="3" applyFont="1" applyAlignment="1">
      <alignment horizontal="center"/>
    </xf>
    <xf numFmtId="164" fontId="9" fillId="3" borderId="2" xfId="2" applyNumberFormat="1" applyFont="1" applyBorder="1" applyAlignment="1">
      <alignment horizontal="center" vertical="center"/>
    </xf>
    <xf numFmtId="0" fontId="12" fillId="6" borderId="0" xfId="0" applyFont="1" applyFill="1" applyAlignment="1">
      <alignment horizontal="center"/>
    </xf>
    <xf numFmtId="0" fontId="5" fillId="0" borderId="0" xfId="0" applyFont="1" applyFill="1"/>
    <xf numFmtId="3" fontId="13" fillId="13" borderId="6" xfId="3" applyNumberFormat="1" applyFont="1" applyFill="1" applyBorder="1" applyAlignment="1">
      <alignment horizontal="center" vertical="center" wrapText="1"/>
    </xf>
    <xf numFmtId="3" fontId="13" fillId="13" borderId="7" xfId="3" applyNumberFormat="1" applyFont="1" applyFill="1" applyBorder="1" applyAlignment="1">
      <alignment horizontal="center" vertical="center" wrapText="1"/>
    </xf>
    <xf numFmtId="0" fontId="13" fillId="13" borderId="7" xfId="3" applyFont="1" applyFill="1" applyBorder="1" applyAlignment="1">
      <alignment horizontal="center" vertical="center" wrapText="1"/>
    </xf>
    <xf numFmtId="0" fontId="13" fillId="13" borderId="3" xfId="3" applyFont="1" applyFill="1" applyBorder="1" applyAlignment="1">
      <alignment horizontal="center" vertical="center" wrapText="1"/>
    </xf>
    <xf numFmtId="0" fontId="13" fillId="12" borderId="4" xfId="3" applyFont="1" applyFill="1" applyBorder="1" applyAlignment="1">
      <alignment horizontal="center" vertical="center" wrapText="1"/>
    </xf>
    <xf numFmtId="0" fontId="13" fillId="12" borderId="7" xfId="3" applyFont="1" applyFill="1" applyBorder="1" applyAlignment="1">
      <alignment horizontal="center" vertical="center" wrapText="1"/>
    </xf>
    <xf numFmtId="0" fontId="13" fillId="12" borderId="3" xfId="3" applyFont="1" applyFill="1" applyBorder="1" applyAlignment="1">
      <alignment horizontal="center" vertical="center" wrapText="1"/>
    </xf>
    <xf numFmtId="3" fontId="13" fillId="13" borderId="5" xfId="3" applyNumberFormat="1" applyFont="1" applyFill="1" applyBorder="1" applyAlignment="1">
      <alignment horizontal="center" vertical="center" wrapText="1"/>
    </xf>
    <xf numFmtId="164" fontId="13" fillId="13" borderId="6" xfId="3" applyNumberFormat="1" applyFont="1" applyFill="1" applyBorder="1" applyAlignment="1">
      <alignment horizontal="center" vertical="center" wrapText="1"/>
    </xf>
    <xf numFmtId="164" fontId="13" fillId="13" borderId="7" xfId="3" applyNumberFormat="1" applyFont="1" applyFill="1" applyBorder="1" applyAlignment="1">
      <alignment horizontal="center" vertical="center" wrapText="1"/>
    </xf>
    <xf numFmtId="164" fontId="13" fillId="13" borderId="3" xfId="3" applyNumberFormat="1" applyFont="1" applyFill="1" applyBorder="1" applyAlignment="1">
      <alignment horizontal="center" vertical="center" wrapText="1"/>
    </xf>
    <xf numFmtId="3" fontId="13" fillId="12" borderId="4" xfId="3" applyNumberFormat="1" applyFont="1" applyFill="1" applyBorder="1" applyAlignment="1">
      <alignment horizontal="center" vertical="center" wrapText="1"/>
    </xf>
    <xf numFmtId="164" fontId="13" fillId="12" borderId="7" xfId="3" applyNumberFormat="1" applyFont="1" applyFill="1" applyBorder="1" applyAlignment="1">
      <alignment horizontal="center" vertical="center" wrapText="1"/>
    </xf>
    <xf numFmtId="164" fontId="13" fillId="12" borderId="3" xfId="3" applyNumberFormat="1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3" fontId="12" fillId="6" borderId="2" xfId="0" applyNumberFormat="1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164" fontId="12" fillId="6" borderId="2" xfId="0" applyNumberFormat="1" applyFont="1" applyFill="1" applyBorder="1" applyAlignment="1">
      <alignment horizontal="center" vertical="center"/>
    </xf>
    <xf numFmtId="164" fontId="12" fillId="6" borderId="2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164" fontId="11" fillId="3" borderId="2" xfId="2" applyNumberFormat="1" applyFont="1" applyBorder="1" applyAlignment="1" applyProtection="1">
      <alignment horizontal="center" vertical="center" wrapText="1"/>
      <protection locked="0"/>
    </xf>
    <xf numFmtId="3" fontId="11" fillId="3" borderId="2" xfId="2" applyNumberFormat="1" applyFont="1" applyBorder="1" applyAlignment="1" applyProtection="1">
      <alignment horizontal="center" vertical="center" wrapText="1"/>
      <protection locked="0"/>
    </xf>
    <xf numFmtId="8" fontId="11" fillId="3" borderId="2" xfId="2" applyNumberFormat="1" applyFont="1" applyBorder="1" applyAlignment="1">
      <alignment horizontal="center" vertical="center"/>
    </xf>
    <xf numFmtId="164" fontId="16" fillId="15" borderId="0" xfId="5" applyNumberFormat="1"/>
    <xf numFmtId="0" fontId="16" fillId="15" borderId="0" xfId="5"/>
    <xf numFmtId="0" fontId="15" fillId="14" borderId="2" xfId="4" applyBorder="1" applyAlignment="1" applyProtection="1">
      <alignment horizontal="center" vertical="center" wrapText="1"/>
      <protection locked="0"/>
    </xf>
    <xf numFmtId="3" fontId="15" fillId="14" borderId="2" xfId="4" applyNumberFormat="1" applyBorder="1" applyAlignment="1" applyProtection="1">
      <alignment horizontal="center" vertical="center" wrapText="1"/>
      <protection locked="0"/>
    </xf>
    <xf numFmtId="164" fontId="15" fillId="14" borderId="2" xfId="4" applyNumberFormat="1" applyBorder="1" applyAlignment="1" applyProtection="1">
      <alignment horizontal="center" vertical="center" wrapText="1"/>
      <protection locked="0"/>
    </xf>
    <xf numFmtId="8" fontId="15" fillId="14" borderId="2" xfId="4" applyNumberFormat="1" applyBorder="1" applyAlignment="1">
      <alignment horizontal="center" vertical="center"/>
    </xf>
    <xf numFmtId="164" fontId="15" fillId="14" borderId="0" xfId="4" applyNumberFormat="1"/>
    <xf numFmtId="0" fontId="15" fillId="14" borderId="0" xfId="4"/>
    <xf numFmtId="0" fontId="9" fillId="16" borderId="2" xfId="2" applyFont="1" applyFill="1" applyBorder="1"/>
    <xf numFmtId="0" fontId="9" fillId="16" borderId="0" xfId="2" applyFont="1" applyFill="1"/>
    <xf numFmtId="164" fontId="9" fillId="16" borderId="0" xfId="2" applyNumberFormat="1" applyFont="1" applyFill="1"/>
    <xf numFmtId="9" fontId="7" fillId="5" borderId="0" xfId="3" applyNumberFormat="1" applyFont="1" applyFill="1" applyBorder="1" applyAlignment="1" applyProtection="1">
      <alignment horizontal="center" vertical="center"/>
      <protection locked="0"/>
    </xf>
    <xf numFmtId="0" fontId="17" fillId="15" borderId="0" xfId="5" applyFont="1"/>
    <xf numFmtId="164" fontId="17" fillId="15" borderId="0" xfId="5" applyNumberFormat="1" applyFont="1"/>
    <xf numFmtId="164" fontId="11" fillId="3" borderId="0" xfId="2" applyNumberFormat="1" applyFont="1"/>
    <xf numFmtId="0" fontId="11" fillId="3" borderId="0" xfId="2" applyFont="1"/>
    <xf numFmtId="0" fontId="18" fillId="14" borderId="2" xfId="4" applyFont="1" applyBorder="1" applyAlignment="1" applyProtection="1">
      <alignment horizontal="center" vertical="center" wrapText="1"/>
      <protection locked="0"/>
    </xf>
    <xf numFmtId="3" fontId="18" fillId="14" borderId="2" xfId="4" applyNumberFormat="1" applyFont="1" applyBorder="1" applyAlignment="1" applyProtection="1">
      <alignment horizontal="center" vertical="center" wrapText="1"/>
      <protection locked="0"/>
    </xf>
    <xf numFmtId="164" fontId="18" fillId="14" borderId="2" xfId="4" applyNumberFormat="1" applyFont="1" applyBorder="1" applyAlignment="1" applyProtection="1">
      <alignment horizontal="center" vertical="center" wrapText="1"/>
      <protection locked="0"/>
    </xf>
    <xf numFmtId="8" fontId="18" fillId="14" borderId="2" xfId="4" applyNumberFormat="1" applyFont="1" applyBorder="1" applyAlignment="1">
      <alignment horizontal="center" vertical="center"/>
    </xf>
    <xf numFmtId="164" fontId="18" fillId="14" borderId="0" xfId="4" applyNumberFormat="1" applyFont="1"/>
    <xf numFmtId="0" fontId="18" fillId="14" borderId="0" xfId="4" applyFont="1"/>
    <xf numFmtId="3" fontId="9" fillId="3" borderId="2" xfId="2" applyNumberFormat="1" applyFont="1" applyBorder="1" applyAlignment="1">
      <alignment horizontal="center" vertical="center"/>
    </xf>
    <xf numFmtId="166" fontId="9" fillId="3" borderId="2" xfId="2" applyNumberFormat="1" applyFont="1" applyBorder="1" applyAlignment="1">
      <alignment horizontal="center" vertical="center"/>
    </xf>
    <xf numFmtId="164" fontId="17" fillId="16" borderId="0" xfId="5" applyNumberFormat="1" applyFont="1" applyFill="1"/>
    <xf numFmtId="0" fontId="17" fillId="16" borderId="0" xfId="5" applyFont="1" applyFill="1"/>
    <xf numFmtId="0" fontId="11" fillId="3" borderId="2" xfId="2" applyFont="1" applyBorder="1" applyAlignment="1">
      <alignment horizontal="center" vertical="center" wrapText="1"/>
    </xf>
    <xf numFmtId="0" fontId="11" fillId="3" borderId="2" xfId="2" applyFont="1" applyBorder="1" applyAlignment="1">
      <alignment horizontal="center" vertical="center"/>
    </xf>
    <xf numFmtId="0" fontId="7" fillId="8" borderId="17" xfId="3" applyFont="1" applyFill="1" applyBorder="1" applyAlignment="1">
      <alignment horizontal="center" vertical="center" wrapText="1"/>
    </xf>
    <xf numFmtId="0" fontId="7" fillId="8" borderId="10" xfId="3" applyFont="1" applyFill="1" applyBorder="1" applyAlignment="1">
      <alignment horizontal="center" vertical="center" wrapText="1"/>
    </xf>
    <xf numFmtId="0" fontId="7" fillId="8" borderId="18" xfId="3" applyFont="1" applyFill="1" applyBorder="1" applyAlignment="1">
      <alignment horizontal="center" vertical="center" wrapText="1"/>
    </xf>
    <xf numFmtId="0" fontId="7" fillId="8" borderId="19" xfId="3" applyFont="1" applyFill="1" applyBorder="1" applyAlignment="1">
      <alignment horizontal="center" vertical="center" wrapText="1"/>
    </xf>
    <xf numFmtId="0" fontId="7" fillId="8" borderId="14" xfId="3" applyFont="1" applyFill="1" applyBorder="1" applyAlignment="1">
      <alignment horizontal="center" vertical="center" wrapText="1"/>
    </xf>
    <xf numFmtId="0" fontId="7" fillId="8" borderId="20" xfId="3" applyFont="1" applyFill="1" applyBorder="1" applyAlignment="1">
      <alignment horizontal="center" vertical="center" wrapText="1"/>
    </xf>
    <xf numFmtId="0" fontId="13" fillId="13" borderId="9" xfId="3" applyFont="1" applyFill="1" applyBorder="1" applyAlignment="1">
      <alignment horizontal="center" vertical="center" wrapText="1"/>
    </xf>
    <xf numFmtId="0" fontId="13" fillId="13" borderId="11" xfId="3" applyFont="1" applyFill="1" applyBorder="1" applyAlignment="1">
      <alignment horizontal="center" vertical="center" wrapText="1"/>
    </xf>
    <xf numFmtId="0" fontId="13" fillId="13" borderId="12" xfId="3" applyFont="1" applyFill="1" applyBorder="1" applyAlignment="1">
      <alignment horizontal="center" vertical="center" wrapText="1"/>
    </xf>
    <xf numFmtId="0" fontId="13" fillId="12" borderId="13" xfId="3" applyFont="1" applyFill="1" applyBorder="1" applyAlignment="1">
      <alignment horizontal="center" vertical="center" wrapText="1"/>
    </xf>
    <xf numFmtId="0" fontId="13" fillId="12" borderId="15" xfId="3" applyFont="1" applyFill="1" applyBorder="1" applyAlignment="1">
      <alignment horizontal="center" vertical="center" wrapText="1"/>
    </xf>
    <xf numFmtId="0" fontId="13" fillId="12" borderId="16" xfId="3" applyFont="1" applyFill="1" applyBorder="1" applyAlignment="1">
      <alignment horizontal="center" vertical="center" wrapText="1"/>
    </xf>
  </cellXfs>
  <cellStyles count="6">
    <cellStyle name="Bad" xfId="4" builtinId="27"/>
    <cellStyle name="Comma 2" xfId="1"/>
    <cellStyle name="Good" xfId="2" builtinId="26"/>
    <cellStyle name="Neutral" xfId="5" builtinId="28"/>
    <cellStyle name="Normal" xfId="0" builtinId="0"/>
    <cellStyle name="Normal 2" xfId="3"/>
  </cellStyles>
  <dxfs count="0"/>
  <tableStyles count="0" defaultTableStyle="TableStyleMedium2" defaultPivotStyle="PivotStyleLight16"/>
  <colors>
    <mruColors>
      <color rgb="FF00DFEA"/>
      <color rgb="FF79EDB0"/>
      <color rgb="FFFF66FF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T205"/>
  <sheetViews>
    <sheetView zoomScale="80" zoomScaleNormal="80" workbookViewId="0">
      <pane ySplit="6" topLeftCell="A81" activePane="bottomLeft" state="frozenSplit"/>
      <selection activeCell="A7" sqref="A7"/>
      <selection pane="bottomLeft" activeCell="E91" sqref="E91"/>
    </sheetView>
  </sheetViews>
  <sheetFormatPr defaultRowHeight="30" customHeight="1" x14ac:dyDescent="0.25"/>
  <cols>
    <col min="1" max="1" width="35" style="8" customWidth="1"/>
    <col min="2" max="2" width="33.7109375" style="33" customWidth="1"/>
    <col min="3" max="3" width="21.85546875" style="34" customWidth="1"/>
    <col min="4" max="4" width="14.85546875" style="8" customWidth="1"/>
    <col min="5" max="5" width="11.42578125" style="35" bestFit="1" customWidth="1"/>
    <col min="6" max="6" width="15.7109375" style="8" bestFit="1" customWidth="1"/>
    <col min="7" max="7" width="14.140625" style="8" bestFit="1" customWidth="1"/>
    <col min="8" max="8" width="12.85546875" style="8" customWidth="1"/>
    <col min="9" max="9" width="11.28515625" style="36" customWidth="1"/>
    <col min="10" max="10" width="14.140625" style="8" customWidth="1"/>
    <col min="11" max="11" width="14.140625" style="37" customWidth="1"/>
    <col min="12" max="12" width="12.7109375" style="8" customWidth="1"/>
    <col min="13" max="13" width="10.28515625" style="10" bestFit="1" customWidth="1"/>
    <col min="14" max="14" width="9.5703125" style="8" bestFit="1" customWidth="1"/>
    <col min="15" max="15" width="2.7109375" style="8" customWidth="1"/>
    <col min="16" max="16384" width="9.140625" style="8"/>
  </cols>
  <sheetData>
    <row r="1" spans="1:20" ht="30" customHeight="1" x14ac:dyDescent="0.25">
      <c r="A1" s="1"/>
      <c r="B1" s="2"/>
      <c r="C1" s="3"/>
      <c r="D1" s="4"/>
      <c r="E1" s="5"/>
      <c r="F1" s="4"/>
      <c r="G1" s="6"/>
      <c r="H1" s="6"/>
      <c r="I1" s="6"/>
      <c r="J1" s="6"/>
      <c r="K1" s="6"/>
      <c r="L1" s="6"/>
      <c r="M1" s="7"/>
    </row>
    <row r="2" spans="1:20" ht="30" customHeight="1" x14ac:dyDescent="0.25">
      <c r="A2" s="41"/>
      <c r="B2" s="42"/>
      <c r="C2" s="42"/>
      <c r="D2" s="42" t="s">
        <v>224</v>
      </c>
      <c r="E2" s="42"/>
      <c r="F2" s="42"/>
      <c r="G2" s="9"/>
      <c r="H2" s="6"/>
      <c r="I2" s="6"/>
      <c r="J2" s="6"/>
      <c r="K2" s="6"/>
      <c r="L2" s="6"/>
      <c r="M2" s="7"/>
    </row>
    <row r="3" spans="1:20" ht="30" customHeight="1" x14ac:dyDescent="0.25">
      <c r="A3" s="41"/>
      <c r="B3" s="42"/>
      <c r="C3" s="42"/>
      <c r="D3" s="42" t="s">
        <v>223</v>
      </c>
      <c r="E3" s="42"/>
      <c r="F3" s="42"/>
      <c r="G3" s="9">
        <v>2014</v>
      </c>
      <c r="H3" s="6"/>
      <c r="I3" s="6"/>
      <c r="J3" s="6"/>
      <c r="K3" s="6"/>
      <c r="L3" s="6"/>
      <c r="M3" s="7"/>
    </row>
    <row r="4" spans="1:20" ht="30" customHeight="1" thickBot="1" x14ac:dyDescent="0.3">
      <c r="A4" s="43"/>
      <c r="B4" s="44"/>
      <c r="C4" s="3"/>
      <c r="D4" s="44"/>
      <c r="E4" s="44"/>
      <c r="F4" s="44"/>
      <c r="G4" s="44"/>
      <c r="H4" s="58">
        <v>0.03</v>
      </c>
      <c r="I4" s="4"/>
      <c r="J4" s="45"/>
      <c r="K4" s="44"/>
      <c r="L4" s="58">
        <v>0.03</v>
      </c>
      <c r="N4" s="7"/>
      <c r="O4" s="7"/>
      <c r="P4" s="7"/>
      <c r="Q4" s="7"/>
      <c r="R4" s="7"/>
      <c r="S4" s="7"/>
      <c r="T4" s="7"/>
    </row>
    <row r="5" spans="1:20" ht="30" customHeight="1" x14ac:dyDescent="0.25">
      <c r="A5" s="11"/>
      <c r="B5" s="12" t="s">
        <v>280</v>
      </c>
      <c r="C5" s="13" t="s">
        <v>275</v>
      </c>
      <c r="D5" s="14" t="s">
        <v>276</v>
      </c>
      <c r="E5" s="164" t="s">
        <v>222</v>
      </c>
      <c r="F5" s="165"/>
      <c r="G5" s="165"/>
      <c r="H5" s="166"/>
      <c r="I5" s="167" t="s">
        <v>221</v>
      </c>
      <c r="J5" s="168"/>
      <c r="K5" s="168"/>
      <c r="L5" s="169"/>
      <c r="M5" s="7"/>
      <c r="N5" s="7"/>
      <c r="O5" s="7"/>
      <c r="P5" s="7"/>
      <c r="Q5" s="7"/>
      <c r="R5" s="7"/>
      <c r="S5" s="7"/>
    </row>
    <row r="6" spans="1:20" ht="30" customHeight="1" x14ac:dyDescent="0.25">
      <c r="A6" s="15" t="s">
        <v>244</v>
      </c>
      <c r="B6" s="15" t="s">
        <v>220</v>
      </c>
      <c r="C6" s="15" t="s">
        <v>219</v>
      </c>
      <c r="D6" s="15" t="s">
        <v>218</v>
      </c>
      <c r="E6" s="16" t="s">
        <v>216</v>
      </c>
      <c r="F6" s="16" t="s">
        <v>217</v>
      </c>
      <c r="G6" s="15" t="s">
        <v>214</v>
      </c>
      <c r="H6" s="15" t="s">
        <v>213</v>
      </c>
      <c r="I6" s="15" t="s">
        <v>216</v>
      </c>
      <c r="J6" s="15" t="s">
        <v>215</v>
      </c>
      <c r="K6" s="15" t="s">
        <v>214</v>
      </c>
      <c r="L6" s="15" t="s">
        <v>213</v>
      </c>
      <c r="M6" s="7"/>
      <c r="N6" s="7"/>
      <c r="O6" s="7"/>
      <c r="P6" s="7"/>
      <c r="Q6" s="7"/>
      <c r="R6" s="7"/>
      <c r="S6" s="7"/>
    </row>
    <row r="7" spans="1:20" s="19" customFormat="1" ht="30" customHeight="1" x14ac:dyDescent="0.25">
      <c r="A7" s="53"/>
      <c r="B7" s="53" t="s">
        <v>88</v>
      </c>
      <c r="C7" s="53" t="s">
        <v>87</v>
      </c>
      <c r="D7" s="53" t="s">
        <v>1</v>
      </c>
      <c r="E7" s="49">
        <v>2335</v>
      </c>
      <c r="F7" s="50">
        <v>116.75</v>
      </c>
      <c r="G7" s="50">
        <f>F7-H7</f>
        <v>116.75</v>
      </c>
      <c r="H7" s="50">
        <v>0</v>
      </c>
      <c r="I7" s="49">
        <v>0</v>
      </c>
      <c r="J7" s="50">
        <v>0</v>
      </c>
      <c r="K7" s="50">
        <f t="shared" ref="K7:K46" si="0">J7-L7</f>
        <v>0</v>
      </c>
      <c r="L7" s="51">
        <f t="shared" ref="L7:L45" si="1">J7*$L$4</f>
        <v>0</v>
      </c>
      <c r="M7" s="137"/>
    </row>
    <row r="8" spans="1:20" s="19" customFormat="1" ht="30" customHeight="1" x14ac:dyDescent="0.25">
      <c r="A8" s="53"/>
      <c r="B8" s="53" t="s">
        <v>102</v>
      </c>
      <c r="C8" s="53" t="s">
        <v>101</v>
      </c>
      <c r="D8" s="53" t="s">
        <v>1</v>
      </c>
      <c r="E8" s="49">
        <v>1332</v>
      </c>
      <c r="F8" s="50">
        <v>66.599999999999994</v>
      </c>
      <c r="G8" s="50">
        <f t="shared" ref="G8:G46" si="2">F8-H8</f>
        <v>64.60199999999999</v>
      </c>
      <c r="H8" s="50">
        <f>F8*$H$4</f>
        <v>1.9979999999999998</v>
      </c>
      <c r="I8" s="49">
        <v>12236</v>
      </c>
      <c r="J8" s="50">
        <v>2447.1999999999998</v>
      </c>
      <c r="K8" s="50">
        <f t="shared" si="0"/>
        <v>2373.7839999999997</v>
      </c>
      <c r="L8" s="51">
        <f t="shared" si="1"/>
        <v>73.415999999999997</v>
      </c>
    </row>
    <row r="9" spans="1:20" s="19" customFormat="1" ht="30" customHeight="1" x14ac:dyDescent="0.25">
      <c r="A9" s="53"/>
      <c r="B9" s="53" t="str">
        <f>'2nd Quarter 2014'!$B$8</f>
        <v>American Water Management Services, LLC</v>
      </c>
      <c r="C9" s="53" t="s">
        <v>305</v>
      </c>
      <c r="D9" s="53" t="s">
        <v>1</v>
      </c>
      <c r="E9" s="49">
        <v>0</v>
      </c>
      <c r="F9" s="50">
        <v>0</v>
      </c>
      <c r="G9" s="50">
        <f>F9-H9</f>
        <v>0</v>
      </c>
      <c r="H9" s="62">
        <f>F9*$H$4</f>
        <v>0</v>
      </c>
      <c r="I9" s="49">
        <v>0</v>
      </c>
      <c r="J9" s="50">
        <v>0</v>
      </c>
      <c r="K9" s="50">
        <f>J9-L9</f>
        <v>0</v>
      </c>
      <c r="L9" s="51">
        <f>J9*$L$4</f>
        <v>0</v>
      </c>
    </row>
    <row r="10" spans="1:20" s="19" customFormat="1" ht="30" customHeight="1" x14ac:dyDescent="0.25">
      <c r="A10" s="53"/>
      <c r="B10" s="53" t="str">
        <f>'2nd Quarter 2014'!$B$8</f>
        <v>American Water Management Services, LLC</v>
      </c>
      <c r="C10" s="53" t="s">
        <v>306</v>
      </c>
      <c r="D10" s="53" t="s">
        <v>1</v>
      </c>
      <c r="E10" s="49">
        <v>0</v>
      </c>
      <c r="F10" s="50">
        <v>0</v>
      </c>
      <c r="G10" s="50">
        <f>F10-H10</f>
        <v>0</v>
      </c>
      <c r="H10" s="50">
        <f>F10*$H$4</f>
        <v>0</v>
      </c>
      <c r="I10" s="49">
        <v>0</v>
      </c>
      <c r="J10" s="50">
        <v>0</v>
      </c>
      <c r="K10" s="50">
        <f>J10-L10</f>
        <v>0</v>
      </c>
      <c r="L10" s="51">
        <f>J10*$L$4</f>
        <v>0</v>
      </c>
    </row>
    <row r="11" spans="1:20" s="19" customFormat="1" ht="30" customHeight="1" x14ac:dyDescent="0.25">
      <c r="A11" s="53"/>
      <c r="B11" s="53" t="s">
        <v>8</v>
      </c>
      <c r="C11" s="53" t="s">
        <v>9</v>
      </c>
      <c r="D11" s="53" t="s">
        <v>1</v>
      </c>
      <c r="E11" s="49">
        <v>1093</v>
      </c>
      <c r="F11" s="50">
        <v>54.65</v>
      </c>
      <c r="G11" s="50">
        <f t="shared" si="2"/>
        <v>53.0105</v>
      </c>
      <c r="H11" s="50">
        <f t="shared" ref="H11:H42" si="3">F11*$H$4</f>
        <v>1.6395</v>
      </c>
      <c r="I11" s="49">
        <v>0</v>
      </c>
      <c r="J11" s="50">
        <v>0</v>
      </c>
      <c r="K11" s="50">
        <f t="shared" si="0"/>
        <v>0</v>
      </c>
      <c r="L11" s="51">
        <f>J11*$L$4</f>
        <v>0</v>
      </c>
    </row>
    <row r="12" spans="1:20" s="19" customFormat="1" ht="30" customHeight="1" x14ac:dyDescent="0.25">
      <c r="A12" s="53"/>
      <c r="B12" s="53" t="s">
        <v>8</v>
      </c>
      <c r="C12" s="53" t="s">
        <v>7</v>
      </c>
      <c r="D12" s="53" t="s">
        <v>1</v>
      </c>
      <c r="E12" s="49">
        <v>0</v>
      </c>
      <c r="F12" s="50">
        <v>0</v>
      </c>
      <c r="G12" s="50">
        <f t="shared" si="2"/>
        <v>0</v>
      </c>
      <c r="H12" s="50">
        <f t="shared" si="3"/>
        <v>0</v>
      </c>
      <c r="I12" s="49">
        <v>0</v>
      </c>
      <c r="J12" s="50">
        <v>0</v>
      </c>
      <c r="K12" s="50">
        <f t="shared" si="0"/>
        <v>0</v>
      </c>
      <c r="L12" s="51">
        <f t="shared" si="1"/>
        <v>0</v>
      </c>
    </row>
    <row r="13" spans="1:20" s="19" customFormat="1" ht="30" customHeight="1" x14ac:dyDescent="0.25">
      <c r="A13" s="53" t="s">
        <v>310</v>
      </c>
      <c r="B13" s="53" t="s">
        <v>258</v>
      </c>
      <c r="C13" s="53" t="s">
        <v>86</v>
      </c>
      <c r="D13" s="53" t="s">
        <v>1</v>
      </c>
      <c r="E13" s="49">
        <v>159</v>
      </c>
      <c r="F13" s="50">
        <v>7.95</v>
      </c>
      <c r="G13" s="50">
        <f t="shared" si="2"/>
        <v>7.7115</v>
      </c>
      <c r="H13" s="50">
        <f t="shared" si="3"/>
        <v>0.23849999999999999</v>
      </c>
      <c r="I13" s="49">
        <v>40021</v>
      </c>
      <c r="J13" s="50">
        <v>8004.27</v>
      </c>
      <c r="K13" s="50">
        <f t="shared" si="0"/>
        <v>7764.1419000000005</v>
      </c>
      <c r="L13" s="51">
        <f t="shared" si="1"/>
        <v>240.12810000000002</v>
      </c>
    </row>
    <row r="14" spans="1:20" s="19" customFormat="1" ht="30" customHeight="1" x14ac:dyDescent="0.25">
      <c r="A14" s="53"/>
      <c r="B14" s="53" t="s">
        <v>270</v>
      </c>
      <c r="C14" s="53" t="s">
        <v>85</v>
      </c>
      <c r="D14" s="53" t="s">
        <v>1</v>
      </c>
      <c r="E14" s="49">
        <v>0</v>
      </c>
      <c r="F14" s="50">
        <v>0</v>
      </c>
      <c r="G14" s="50">
        <f t="shared" si="2"/>
        <v>0</v>
      </c>
      <c r="H14" s="50">
        <f t="shared" si="3"/>
        <v>0</v>
      </c>
      <c r="I14" s="49">
        <v>256</v>
      </c>
      <c r="J14" s="50">
        <v>51.2</v>
      </c>
      <c r="K14" s="50">
        <f t="shared" si="0"/>
        <v>49.664000000000001</v>
      </c>
      <c r="L14" s="51">
        <f>J14*$L$4</f>
        <v>1.536</v>
      </c>
    </row>
    <row r="15" spans="1:20" s="19" customFormat="1" ht="30" customHeight="1" x14ac:dyDescent="0.25">
      <c r="A15" s="54"/>
      <c r="B15" s="53" t="s">
        <v>134</v>
      </c>
      <c r="C15" s="53" t="s">
        <v>290</v>
      </c>
      <c r="D15" s="53" t="s">
        <v>1</v>
      </c>
      <c r="E15" s="49">
        <v>14777</v>
      </c>
      <c r="F15" s="50">
        <v>738.87</v>
      </c>
      <c r="G15" s="50">
        <f t="shared" si="2"/>
        <v>716.70389999999998</v>
      </c>
      <c r="H15" s="50">
        <f t="shared" si="3"/>
        <v>22.1661</v>
      </c>
      <c r="I15" s="49">
        <v>27413.34</v>
      </c>
      <c r="J15" s="50">
        <v>5482.67</v>
      </c>
      <c r="K15" s="50">
        <f t="shared" si="0"/>
        <v>5318.1899000000003</v>
      </c>
      <c r="L15" s="51">
        <f t="shared" si="1"/>
        <v>164.48009999999999</v>
      </c>
    </row>
    <row r="16" spans="1:20" s="19" customFormat="1" ht="30" customHeight="1" x14ac:dyDescent="0.25">
      <c r="A16" s="53"/>
      <c r="B16" s="53" t="s">
        <v>134</v>
      </c>
      <c r="C16" s="53" t="s">
        <v>135</v>
      </c>
      <c r="D16" s="53" t="s">
        <v>1</v>
      </c>
      <c r="E16" s="49">
        <v>15669.37</v>
      </c>
      <c r="F16" s="50">
        <v>783.47</v>
      </c>
      <c r="G16" s="50">
        <f t="shared" si="2"/>
        <v>759.96590000000003</v>
      </c>
      <c r="H16" s="50">
        <f t="shared" si="3"/>
        <v>23.504100000000001</v>
      </c>
      <c r="I16" s="49">
        <v>0</v>
      </c>
      <c r="J16" s="50">
        <v>0</v>
      </c>
      <c r="K16" s="50">
        <f t="shared" si="0"/>
        <v>0</v>
      </c>
      <c r="L16" s="51">
        <f t="shared" si="1"/>
        <v>0</v>
      </c>
    </row>
    <row r="17" spans="1:13" s="19" customFormat="1" ht="30" customHeight="1" x14ac:dyDescent="0.25">
      <c r="A17" s="53"/>
      <c r="B17" s="53" t="s">
        <v>134</v>
      </c>
      <c r="C17" s="53" t="s">
        <v>133</v>
      </c>
      <c r="D17" s="53" t="s">
        <v>1</v>
      </c>
      <c r="E17" s="49">
        <v>3584.44</v>
      </c>
      <c r="F17" s="50">
        <v>179.22</v>
      </c>
      <c r="G17" s="50">
        <f t="shared" si="2"/>
        <v>173.8434</v>
      </c>
      <c r="H17" s="50">
        <f t="shared" si="3"/>
        <v>5.3765999999999998</v>
      </c>
      <c r="I17" s="49">
        <v>840</v>
      </c>
      <c r="J17" s="50">
        <v>168</v>
      </c>
      <c r="K17" s="50">
        <f t="shared" si="0"/>
        <v>162.96</v>
      </c>
      <c r="L17" s="51">
        <f t="shared" si="1"/>
        <v>5.04</v>
      </c>
    </row>
    <row r="18" spans="1:13" s="19" customFormat="1" ht="30" customHeight="1" x14ac:dyDescent="0.25">
      <c r="A18" s="53"/>
      <c r="B18" s="53" t="s">
        <v>206</v>
      </c>
      <c r="C18" s="53" t="s">
        <v>205</v>
      </c>
      <c r="D18" s="53" t="s">
        <v>1</v>
      </c>
      <c r="E18" s="49">
        <v>12538</v>
      </c>
      <c r="F18" s="50">
        <v>626.9</v>
      </c>
      <c r="G18" s="50">
        <f t="shared" si="2"/>
        <v>608.09299999999996</v>
      </c>
      <c r="H18" s="50">
        <f t="shared" si="3"/>
        <v>18.806999999999999</v>
      </c>
      <c r="I18" s="49">
        <v>0</v>
      </c>
      <c r="J18" s="50">
        <v>0</v>
      </c>
      <c r="K18" s="50">
        <f t="shared" si="0"/>
        <v>0</v>
      </c>
      <c r="L18" s="51">
        <f t="shared" si="1"/>
        <v>0</v>
      </c>
    </row>
    <row r="19" spans="1:13" s="19" customFormat="1" ht="30" customHeight="1" x14ac:dyDescent="0.25">
      <c r="A19" s="53"/>
      <c r="B19" s="53" t="s">
        <v>43</v>
      </c>
      <c r="C19" s="53" t="s">
        <v>45</v>
      </c>
      <c r="D19" s="53" t="s">
        <v>1</v>
      </c>
      <c r="E19" s="49">
        <v>860</v>
      </c>
      <c r="F19" s="50">
        <v>43</v>
      </c>
      <c r="G19" s="50">
        <f>F19-H19</f>
        <v>41.71</v>
      </c>
      <c r="H19" s="50">
        <f t="shared" si="3"/>
        <v>1.29</v>
      </c>
      <c r="I19" s="49">
        <v>0</v>
      </c>
      <c r="J19" s="50">
        <v>0</v>
      </c>
      <c r="K19" s="50">
        <f t="shared" si="0"/>
        <v>0</v>
      </c>
      <c r="L19" s="51">
        <f t="shared" si="1"/>
        <v>0</v>
      </c>
    </row>
    <row r="20" spans="1:13" s="19" customFormat="1" ht="30" customHeight="1" x14ac:dyDescent="0.25">
      <c r="A20" s="53"/>
      <c r="B20" s="53" t="s">
        <v>43</v>
      </c>
      <c r="C20" s="53" t="s">
        <v>44</v>
      </c>
      <c r="D20" s="53" t="s">
        <v>1</v>
      </c>
      <c r="E20" s="49">
        <v>17712</v>
      </c>
      <c r="F20" s="50">
        <v>885.6</v>
      </c>
      <c r="G20" s="50">
        <v>859.03</v>
      </c>
      <c r="H20" s="50">
        <f t="shared" si="3"/>
        <v>26.568000000000001</v>
      </c>
      <c r="I20" s="49">
        <v>0</v>
      </c>
      <c r="J20" s="50">
        <v>0</v>
      </c>
      <c r="K20" s="50">
        <f t="shared" si="0"/>
        <v>0</v>
      </c>
      <c r="L20" s="51">
        <f t="shared" si="1"/>
        <v>0</v>
      </c>
    </row>
    <row r="21" spans="1:13" s="19" customFormat="1" ht="30" customHeight="1" x14ac:dyDescent="0.25">
      <c r="A21" s="53"/>
      <c r="B21" s="53" t="s">
        <v>43</v>
      </c>
      <c r="C21" s="53" t="s">
        <v>42</v>
      </c>
      <c r="D21" s="53" t="s">
        <v>1</v>
      </c>
      <c r="E21" s="49">
        <v>13308</v>
      </c>
      <c r="F21" s="50">
        <v>665.4</v>
      </c>
      <c r="G21" s="50">
        <f t="shared" si="2"/>
        <v>645.43799999999999</v>
      </c>
      <c r="H21" s="50">
        <f>F21*$H$4</f>
        <v>19.962</v>
      </c>
      <c r="I21" s="49">
        <v>0</v>
      </c>
      <c r="J21" s="50">
        <v>0</v>
      </c>
      <c r="K21" s="50">
        <f t="shared" si="0"/>
        <v>0</v>
      </c>
      <c r="L21" s="51">
        <f t="shared" si="1"/>
        <v>0</v>
      </c>
    </row>
    <row r="22" spans="1:13" s="19" customFormat="1" ht="30" customHeight="1" x14ac:dyDescent="0.25">
      <c r="A22" s="53"/>
      <c r="B22" s="53" t="s">
        <v>13</v>
      </c>
      <c r="C22" s="53" t="s">
        <v>14</v>
      </c>
      <c r="D22" s="53" t="s">
        <v>1</v>
      </c>
      <c r="E22" s="49">
        <v>1605</v>
      </c>
      <c r="F22" s="50">
        <v>80.25</v>
      </c>
      <c r="G22" s="50">
        <f t="shared" si="2"/>
        <v>80.25</v>
      </c>
      <c r="H22" s="50">
        <v>0</v>
      </c>
      <c r="I22" s="49">
        <v>0</v>
      </c>
      <c r="J22" s="50">
        <v>0</v>
      </c>
      <c r="K22" s="50">
        <f t="shared" si="0"/>
        <v>0</v>
      </c>
      <c r="L22" s="51">
        <f t="shared" si="1"/>
        <v>0</v>
      </c>
      <c r="M22" s="136"/>
    </row>
    <row r="23" spans="1:13" s="19" customFormat="1" ht="30" customHeight="1" x14ac:dyDescent="0.25">
      <c r="A23" s="53"/>
      <c r="B23" s="53" t="s">
        <v>13</v>
      </c>
      <c r="C23" s="53" t="s">
        <v>237</v>
      </c>
      <c r="D23" s="53" t="s">
        <v>1</v>
      </c>
      <c r="E23" s="49">
        <v>0</v>
      </c>
      <c r="F23" s="50">
        <v>0</v>
      </c>
      <c r="G23" s="50">
        <f t="shared" si="2"/>
        <v>0</v>
      </c>
      <c r="H23" s="50">
        <f t="shared" si="3"/>
        <v>0</v>
      </c>
      <c r="I23" s="49">
        <v>0</v>
      </c>
      <c r="J23" s="50">
        <v>0</v>
      </c>
      <c r="K23" s="50">
        <f t="shared" si="0"/>
        <v>0</v>
      </c>
      <c r="L23" s="51">
        <f t="shared" si="1"/>
        <v>0</v>
      </c>
      <c r="M23" s="64"/>
    </row>
    <row r="24" spans="1:13" s="19" customFormat="1" ht="30" customHeight="1" x14ac:dyDescent="0.25">
      <c r="A24" s="53"/>
      <c r="B24" s="53" t="s">
        <v>13</v>
      </c>
      <c r="C24" s="53" t="s">
        <v>238</v>
      </c>
      <c r="D24" s="53" t="s">
        <v>1</v>
      </c>
      <c r="E24" s="49">
        <v>0</v>
      </c>
      <c r="F24" s="50">
        <v>0</v>
      </c>
      <c r="G24" s="50">
        <f t="shared" si="2"/>
        <v>0</v>
      </c>
      <c r="H24" s="50">
        <f t="shared" si="3"/>
        <v>0</v>
      </c>
      <c r="I24" s="49">
        <v>0</v>
      </c>
      <c r="J24" s="50">
        <v>0</v>
      </c>
      <c r="K24" s="50">
        <f t="shared" si="0"/>
        <v>0</v>
      </c>
      <c r="L24" s="51">
        <f t="shared" si="1"/>
        <v>0</v>
      </c>
      <c r="M24" s="64"/>
    </row>
    <row r="25" spans="1:13" s="19" customFormat="1" ht="30" customHeight="1" x14ac:dyDescent="0.25">
      <c r="A25" s="53"/>
      <c r="B25" s="53" t="s">
        <v>110</v>
      </c>
      <c r="C25" s="53" t="s">
        <v>109</v>
      </c>
      <c r="D25" s="53" t="s">
        <v>1</v>
      </c>
      <c r="E25" s="49">
        <v>11386</v>
      </c>
      <c r="F25" s="50">
        <v>569.29999999999995</v>
      </c>
      <c r="G25" s="50">
        <f t="shared" si="2"/>
        <v>552.221</v>
      </c>
      <c r="H25" s="50">
        <f>F25*$H$4</f>
        <v>17.078999999999997</v>
      </c>
      <c r="I25" s="49">
        <v>0</v>
      </c>
      <c r="J25" s="50">
        <v>0</v>
      </c>
      <c r="K25" s="50">
        <f t="shared" si="0"/>
        <v>0</v>
      </c>
      <c r="L25" s="51">
        <f t="shared" si="1"/>
        <v>0</v>
      </c>
      <c r="M25" s="18"/>
    </row>
    <row r="26" spans="1:13" s="19" customFormat="1" ht="30" customHeight="1" x14ac:dyDescent="0.25">
      <c r="A26" s="53"/>
      <c r="B26" s="53" t="s">
        <v>166</v>
      </c>
      <c r="C26" s="53" t="s">
        <v>170</v>
      </c>
      <c r="D26" s="53" t="s">
        <v>1</v>
      </c>
      <c r="E26" s="49">
        <v>3824</v>
      </c>
      <c r="F26" s="50">
        <v>191.2</v>
      </c>
      <c r="G26" s="50">
        <f t="shared" si="2"/>
        <v>185.464</v>
      </c>
      <c r="H26" s="50">
        <f t="shared" si="3"/>
        <v>5.7359999999999998</v>
      </c>
      <c r="I26" s="49">
        <v>1518</v>
      </c>
      <c r="J26" s="50">
        <v>303.60000000000002</v>
      </c>
      <c r="K26" s="50">
        <f t="shared" si="0"/>
        <v>294.49200000000002</v>
      </c>
      <c r="L26" s="51">
        <f>J26*$L$4</f>
        <v>9.1080000000000005</v>
      </c>
      <c r="M26" s="18"/>
    </row>
    <row r="27" spans="1:13" s="19" customFormat="1" ht="30" customHeight="1" x14ac:dyDescent="0.25">
      <c r="A27" s="53"/>
      <c r="B27" s="53" t="s">
        <v>166</v>
      </c>
      <c r="C27" s="53" t="s">
        <v>169</v>
      </c>
      <c r="D27" s="53" t="s">
        <v>1</v>
      </c>
      <c r="E27" s="49">
        <v>95</v>
      </c>
      <c r="F27" s="50">
        <v>4.75</v>
      </c>
      <c r="G27" s="50">
        <f t="shared" si="2"/>
        <v>4.6074999999999999</v>
      </c>
      <c r="H27" s="50">
        <f t="shared" si="3"/>
        <v>0.14249999999999999</v>
      </c>
      <c r="I27" s="49">
        <v>0</v>
      </c>
      <c r="J27" s="50">
        <v>0</v>
      </c>
      <c r="K27" s="50">
        <f t="shared" si="0"/>
        <v>0</v>
      </c>
      <c r="L27" s="51">
        <f t="shared" si="1"/>
        <v>0</v>
      </c>
      <c r="M27" s="18"/>
    </row>
    <row r="28" spans="1:13" s="19" customFormat="1" ht="30" customHeight="1" x14ac:dyDescent="0.25">
      <c r="A28" s="53"/>
      <c r="B28" s="53" t="s">
        <v>166</v>
      </c>
      <c r="C28" s="53" t="s">
        <v>168</v>
      </c>
      <c r="D28" s="53" t="s">
        <v>1</v>
      </c>
      <c r="E28" s="49">
        <v>4572</v>
      </c>
      <c r="F28" s="50">
        <v>228.6</v>
      </c>
      <c r="G28" s="50">
        <f t="shared" si="2"/>
        <v>221.74199999999999</v>
      </c>
      <c r="H28" s="50">
        <f t="shared" si="3"/>
        <v>6.8579999999999997</v>
      </c>
      <c r="I28" s="49">
        <v>100</v>
      </c>
      <c r="J28" s="50">
        <v>20</v>
      </c>
      <c r="K28" s="50">
        <f t="shared" si="0"/>
        <v>19.399999999999999</v>
      </c>
      <c r="L28" s="51">
        <f t="shared" si="1"/>
        <v>0.6</v>
      </c>
      <c r="M28" s="18"/>
    </row>
    <row r="29" spans="1:13" s="19" customFormat="1" ht="30" customHeight="1" x14ac:dyDescent="0.25">
      <c r="A29" s="53"/>
      <c r="B29" s="53" t="s">
        <v>166</v>
      </c>
      <c r="C29" s="53" t="s">
        <v>167</v>
      </c>
      <c r="D29" s="53" t="s">
        <v>1</v>
      </c>
      <c r="E29" s="49">
        <v>4840</v>
      </c>
      <c r="F29" s="50">
        <v>242</v>
      </c>
      <c r="G29" s="50">
        <f t="shared" si="2"/>
        <v>234.74</v>
      </c>
      <c r="H29" s="50">
        <f t="shared" si="3"/>
        <v>7.26</v>
      </c>
      <c r="I29" s="49">
        <v>0</v>
      </c>
      <c r="J29" s="50">
        <v>0</v>
      </c>
      <c r="K29" s="50">
        <f t="shared" si="0"/>
        <v>0</v>
      </c>
      <c r="L29" s="51">
        <f t="shared" si="1"/>
        <v>0</v>
      </c>
      <c r="M29" s="18"/>
    </row>
    <row r="30" spans="1:13" s="19" customFormat="1" ht="30" customHeight="1" x14ac:dyDescent="0.25">
      <c r="A30" s="53"/>
      <c r="B30" s="53" t="s">
        <v>166</v>
      </c>
      <c r="C30" s="53" t="s">
        <v>165</v>
      </c>
      <c r="D30" s="53" t="s">
        <v>1</v>
      </c>
      <c r="E30" s="49">
        <v>3241</v>
      </c>
      <c r="F30" s="50">
        <v>162.05000000000001</v>
      </c>
      <c r="G30" s="50">
        <f t="shared" si="2"/>
        <v>157.1885</v>
      </c>
      <c r="H30" s="50">
        <f t="shared" si="3"/>
        <v>4.8615000000000004</v>
      </c>
      <c r="I30" s="49">
        <v>0</v>
      </c>
      <c r="J30" s="50">
        <v>0</v>
      </c>
      <c r="K30" s="50">
        <f t="shared" si="0"/>
        <v>0</v>
      </c>
      <c r="L30" s="51">
        <f t="shared" si="1"/>
        <v>0</v>
      </c>
      <c r="M30" s="18"/>
    </row>
    <row r="31" spans="1:13" s="19" customFormat="1" ht="30" customHeight="1" x14ac:dyDescent="0.25">
      <c r="A31" s="53"/>
      <c r="B31" s="53" t="s">
        <v>166</v>
      </c>
      <c r="C31" s="53" t="s">
        <v>272</v>
      </c>
      <c r="D31" s="53" t="s">
        <v>1</v>
      </c>
      <c r="E31" s="49">
        <v>9073</v>
      </c>
      <c r="F31" s="50">
        <v>453.65</v>
      </c>
      <c r="G31" s="50">
        <f t="shared" si="2"/>
        <v>440.04049999999995</v>
      </c>
      <c r="H31" s="50">
        <f t="shared" si="3"/>
        <v>13.609499999999999</v>
      </c>
      <c r="I31" s="49">
        <v>1858</v>
      </c>
      <c r="J31" s="50">
        <v>371.6</v>
      </c>
      <c r="K31" s="50">
        <f t="shared" si="0"/>
        <v>360.452</v>
      </c>
      <c r="L31" s="51">
        <f t="shared" si="1"/>
        <v>11.148</v>
      </c>
      <c r="M31" s="18"/>
    </row>
    <row r="32" spans="1:13" s="19" customFormat="1" ht="30" customHeight="1" x14ac:dyDescent="0.25">
      <c r="A32" s="53"/>
      <c r="B32" s="53" t="s">
        <v>123</v>
      </c>
      <c r="C32" s="53" t="s">
        <v>124</v>
      </c>
      <c r="D32" s="53" t="s">
        <v>1</v>
      </c>
      <c r="E32" s="49">
        <v>2595</v>
      </c>
      <c r="F32" s="50">
        <v>129.75</v>
      </c>
      <c r="G32" s="50">
        <f t="shared" si="2"/>
        <v>125.8575</v>
      </c>
      <c r="H32" s="50">
        <f t="shared" si="3"/>
        <v>3.8925000000000001</v>
      </c>
      <c r="I32" s="49">
        <v>0</v>
      </c>
      <c r="J32" s="50">
        <v>0</v>
      </c>
      <c r="K32" s="50">
        <f t="shared" si="0"/>
        <v>0</v>
      </c>
      <c r="L32" s="51">
        <f t="shared" si="1"/>
        <v>0</v>
      </c>
      <c r="M32" s="18"/>
    </row>
    <row r="33" spans="1:13" s="19" customFormat="1" ht="30" customHeight="1" x14ac:dyDescent="0.25">
      <c r="A33" s="53"/>
      <c r="B33" s="53" t="s">
        <v>123</v>
      </c>
      <c r="C33" s="53" t="s">
        <v>313</v>
      </c>
      <c r="D33" s="53" t="s">
        <v>1</v>
      </c>
      <c r="E33" s="49">
        <v>3997.5</v>
      </c>
      <c r="F33" s="50">
        <v>199.88</v>
      </c>
      <c r="G33" s="50">
        <f t="shared" si="2"/>
        <v>193.8836</v>
      </c>
      <c r="H33" s="50">
        <f t="shared" si="3"/>
        <v>5.9963999999999995</v>
      </c>
      <c r="I33" s="49">
        <v>0</v>
      </c>
      <c r="J33" s="50">
        <v>0</v>
      </c>
      <c r="K33" s="50">
        <f t="shared" si="0"/>
        <v>0</v>
      </c>
      <c r="L33" s="51">
        <f t="shared" si="1"/>
        <v>0</v>
      </c>
      <c r="M33" s="18"/>
    </row>
    <row r="34" spans="1:13" s="19" customFormat="1" ht="30" customHeight="1" x14ac:dyDescent="0.25">
      <c r="A34" s="53"/>
      <c r="B34" s="53" t="s">
        <v>123</v>
      </c>
      <c r="C34" s="53" t="s">
        <v>122</v>
      </c>
      <c r="D34" s="53" t="s">
        <v>1</v>
      </c>
      <c r="E34" s="49">
        <v>16944</v>
      </c>
      <c r="F34" s="50">
        <v>847.2</v>
      </c>
      <c r="G34" s="50">
        <f t="shared" si="2"/>
        <v>821.78399999999999</v>
      </c>
      <c r="H34" s="50">
        <f t="shared" si="3"/>
        <v>25.416</v>
      </c>
      <c r="I34" s="49">
        <v>11826</v>
      </c>
      <c r="J34" s="50">
        <v>2365.1999999999998</v>
      </c>
      <c r="K34" s="50">
        <f t="shared" si="0"/>
        <v>2294.2439999999997</v>
      </c>
      <c r="L34" s="51">
        <f t="shared" si="1"/>
        <v>70.955999999999989</v>
      </c>
      <c r="M34" s="18"/>
    </row>
    <row r="35" spans="1:13" s="19" customFormat="1" ht="30" customHeight="1" x14ac:dyDescent="0.25">
      <c r="A35" s="53"/>
      <c r="B35" s="53" t="s">
        <v>97</v>
      </c>
      <c r="C35" s="53" t="s">
        <v>98</v>
      </c>
      <c r="D35" s="53" t="s">
        <v>1</v>
      </c>
      <c r="E35" s="49">
        <v>2095</v>
      </c>
      <c r="F35" s="50">
        <v>104.75</v>
      </c>
      <c r="G35" s="50">
        <f t="shared" si="2"/>
        <v>101.6075</v>
      </c>
      <c r="H35" s="50">
        <f t="shared" si="3"/>
        <v>3.1425000000000001</v>
      </c>
      <c r="I35" s="49">
        <v>56958</v>
      </c>
      <c r="J35" s="50">
        <v>11391.6</v>
      </c>
      <c r="K35" s="50">
        <f t="shared" si="0"/>
        <v>11049.852000000001</v>
      </c>
      <c r="L35" s="51">
        <f t="shared" si="1"/>
        <v>341.74799999999999</v>
      </c>
      <c r="M35" s="18"/>
    </row>
    <row r="36" spans="1:13" s="19" customFormat="1" ht="30" customHeight="1" x14ac:dyDescent="0.25">
      <c r="A36" s="55"/>
      <c r="B36" s="53" t="s">
        <v>97</v>
      </c>
      <c r="C36" s="53" t="s">
        <v>96</v>
      </c>
      <c r="D36" s="53" t="s">
        <v>1</v>
      </c>
      <c r="E36" s="49">
        <v>286</v>
      </c>
      <c r="F36" s="50">
        <v>14.3</v>
      </c>
      <c r="G36" s="50">
        <f t="shared" si="2"/>
        <v>13.871</v>
      </c>
      <c r="H36" s="50">
        <f t="shared" si="3"/>
        <v>0.42899999999999999</v>
      </c>
      <c r="I36" s="49">
        <v>0</v>
      </c>
      <c r="J36" s="50">
        <v>0</v>
      </c>
      <c r="K36" s="50">
        <f t="shared" si="0"/>
        <v>0</v>
      </c>
      <c r="L36" s="51">
        <f t="shared" si="1"/>
        <v>0</v>
      </c>
    </row>
    <row r="37" spans="1:13" s="19" customFormat="1" ht="47.25" x14ac:dyDescent="0.25">
      <c r="A37" s="55" t="s">
        <v>254</v>
      </c>
      <c r="B37" s="53" t="s">
        <v>246</v>
      </c>
      <c r="C37" s="53" t="s">
        <v>294</v>
      </c>
      <c r="D37" s="53" t="s">
        <v>1</v>
      </c>
      <c r="E37" s="49">
        <v>345915</v>
      </c>
      <c r="F37" s="50">
        <v>17295.75</v>
      </c>
      <c r="G37" s="50">
        <f>F37-H37</f>
        <v>16776.877499999999</v>
      </c>
      <c r="H37" s="50">
        <f t="shared" si="3"/>
        <v>518.87249999999995</v>
      </c>
      <c r="I37" s="49">
        <v>133531</v>
      </c>
      <c r="J37" s="50">
        <v>26706.2</v>
      </c>
      <c r="K37" s="50">
        <f t="shared" si="0"/>
        <v>25905.013999999999</v>
      </c>
      <c r="L37" s="51">
        <f t="shared" si="1"/>
        <v>801.18600000000004</v>
      </c>
    </row>
    <row r="38" spans="1:13" s="19" customFormat="1" ht="30" customHeight="1" x14ac:dyDescent="0.25">
      <c r="A38" s="53"/>
      <c r="B38" s="53" t="s">
        <v>208</v>
      </c>
      <c r="C38" s="53" t="s">
        <v>207</v>
      </c>
      <c r="D38" s="53" t="s">
        <v>1</v>
      </c>
      <c r="E38" s="49">
        <v>12566</v>
      </c>
      <c r="F38" s="50">
        <v>628.29999999999995</v>
      </c>
      <c r="G38" s="50">
        <f>F38-H38</f>
        <v>609.45099999999991</v>
      </c>
      <c r="H38" s="50">
        <f t="shared" si="3"/>
        <v>18.848999999999997</v>
      </c>
      <c r="I38" s="49">
        <v>0</v>
      </c>
      <c r="J38" s="50">
        <v>0</v>
      </c>
      <c r="K38" s="50">
        <f t="shared" si="0"/>
        <v>0</v>
      </c>
      <c r="L38" s="51">
        <f t="shared" si="1"/>
        <v>0</v>
      </c>
    </row>
    <row r="39" spans="1:13" s="19" customFormat="1" ht="30" customHeight="1" x14ac:dyDescent="0.25">
      <c r="A39" s="53"/>
      <c r="B39" s="53" t="s">
        <v>248</v>
      </c>
      <c r="C39" s="53" t="s">
        <v>249</v>
      </c>
      <c r="D39" s="53" t="s">
        <v>1</v>
      </c>
      <c r="E39" s="49">
        <v>726</v>
      </c>
      <c r="F39" s="50">
        <v>36.299999999999997</v>
      </c>
      <c r="G39" s="50">
        <f t="shared" si="2"/>
        <v>35.210999999999999</v>
      </c>
      <c r="H39" s="50">
        <f t="shared" si="3"/>
        <v>1.089</v>
      </c>
      <c r="I39" s="49">
        <v>26713</v>
      </c>
      <c r="J39" s="50">
        <v>5342.6</v>
      </c>
      <c r="K39" s="50">
        <f t="shared" si="0"/>
        <v>5182.3220000000001</v>
      </c>
      <c r="L39" s="51">
        <f t="shared" si="1"/>
        <v>160.27799999999999</v>
      </c>
    </row>
    <row r="40" spans="1:13" s="19" customFormat="1" ht="30" customHeight="1" x14ac:dyDescent="0.25">
      <c r="A40" s="53"/>
      <c r="B40" s="53" t="s">
        <v>125</v>
      </c>
      <c r="C40" s="53" t="s">
        <v>127</v>
      </c>
      <c r="D40" s="53" t="s">
        <v>1</v>
      </c>
      <c r="E40" s="49">
        <v>2232</v>
      </c>
      <c r="F40" s="50">
        <v>111.6</v>
      </c>
      <c r="G40" s="50">
        <f t="shared" si="2"/>
        <v>108.252</v>
      </c>
      <c r="H40" s="50">
        <f t="shared" si="3"/>
        <v>3.3479999999999999</v>
      </c>
      <c r="I40" s="49">
        <v>3453.14</v>
      </c>
      <c r="J40" s="50">
        <v>690.62</v>
      </c>
      <c r="K40" s="50">
        <f t="shared" si="0"/>
        <v>669.90139999999997</v>
      </c>
      <c r="L40" s="51">
        <f t="shared" si="1"/>
        <v>20.718599999999999</v>
      </c>
    </row>
    <row r="41" spans="1:13" s="19" customFormat="1" ht="30" customHeight="1" x14ac:dyDescent="0.25">
      <c r="A41" s="53"/>
      <c r="B41" s="53" t="s">
        <v>125</v>
      </c>
      <c r="C41" s="53" t="s">
        <v>126</v>
      </c>
      <c r="D41" s="53" t="s">
        <v>1</v>
      </c>
      <c r="E41" s="49">
        <v>0</v>
      </c>
      <c r="F41" s="50">
        <v>0</v>
      </c>
      <c r="G41" s="50">
        <f t="shared" si="2"/>
        <v>0</v>
      </c>
      <c r="H41" s="50">
        <f t="shared" si="3"/>
        <v>0</v>
      </c>
      <c r="I41" s="49">
        <v>0</v>
      </c>
      <c r="J41" s="50">
        <v>0</v>
      </c>
      <c r="K41" s="50">
        <f t="shared" si="0"/>
        <v>0</v>
      </c>
      <c r="L41" s="51">
        <f t="shared" si="1"/>
        <v>0</v>
      </c>
      <c r="M41" s="18"/>
    </row>
    <row r="42" spans="1:13" s="19" customFormat="1" ht="30" customHeight="1" x14ac:dyDescent="0.25">
      <c r="A42" s="53"/>
      <c r="B42" s="53" t="s">
        <v>125</v>
      </c>
      <c r="C42" s="53" t="s">
        <v>242</v>
      </c>
      <c r="D42" s="53" t="s">
        <v>1</v>
      </c>
      <c r="E42" s="49">
        <v>0</v>
      </c>
      <c r="F42" s="50">
        <v>0</v>
      </c>
      <c r="G42" s="50">
        <f>F42-H42</f>
        <v>0</v>
      </c>
      <c r="H42" s="50">
        <f t="shared" si="3"/>
        <v>0</v>
      </c>
      <c r="I42" s="49">
        <v>0</v>
      </c>
      <c r="J42" s="50">
        <v>0</v>
      </c>
      <c r="K42" s="50">
        <f t="shared" si="0"/>
        <v>0</v>
      </c>
      <c r="L42" s="51">
        <f t="shared" si="1"/>
        <v>0</v>
      </c>
      <c r="M42" s="18"/>
    </row>
    <row r="43" spans="1:13" s="19" customFormat="1" ht="30" customHeight="1" x14ac:dyDescent="0.25">
      <c r="A43" s="53"/>
      <c r="B43" s="53" t="s">
        <v>125</v>
      </c>
      <c r="C43" s="53" t="s">
        <v>255</v>
      </c>
      <c r="D43" s="53" t="s">
        <v>1</v>
      </c>
      <c r="E43" s="49">
        <v>0</v>
      </c>
      <c r="F43" s="50">
        <v>0</v>
      </c>
      <c r="G43" s="50">
        <f>F43-H43</f>
        <v>0</v>
      </c>
      <c r="H43" s="50">
        <f>F43*$H$4</f>
        <v>0</v>
      </c>
      <c r="I43" s="49">
        <v>0</v>
      </c>
      <c r="J43" s="50">
        <v>0</v>
      </c>
      <c r="K43" s="50">
        <f t="shared" si="0"/>
        <v>0</v>
      </c>
      <c r="L43" s="51">
        <f t="shared" si="1"/>
        <v>0</v>
      </c>
      <c r="M43" s="18"/>
    </row>
    <row r="44" spans="1:13" s="19" customFormat="1" ht="30" customHeight="1" x14ac:dyDescent="0.25">
      <c r="A44" s="53"/>
      <c r="B44" s="53" t="s">
        <v>177</v>
      </c>
      <c r="C44" s="53" t="s">
        <v>176</v>
      </c>
      <c r="D44" s="53" t="s">
        <v>1</v>
      </c>
      <c r="E44" s="49">
        <v>12018</v>
      </c>
      <c r="F44" s="50">
        <v>601</v>
      </c>
      <c r="G44" s="50">
        <v>583</v>
      </c>
      <c r="H44" s="50">
        <v>18</v>
      </c>
      <c r="I44" s="49">
        <v>0</v>
      </c>
      <c r="J44" s="50">
        <v>0</v>
      </c>
      <c r="K44" s="50">
        <f t="shared" si="0"/>
        <v>0</v>
      </c>
      <c r="L44" s="51">
        <f t="shared" si="1"/>
        <v>0</v>
      </c>
      <c r="M44" s="18"/>
    </row>
    <row r="45" spans="1:13" s="65" customFormat="1" ht="30" customHeight="1" x14ac:dyDescent="0.25">
      <c r="A45" s="60"/>
      <c r="B45" s="60" t="s">
        <v>64</v>
      </c>
      <c r="C45" s="60" t="s">
        <v>65</v>
      </c>
      <c r="D45" s="60" t="s">
        <v>1</v>
      </c>
      <c r="E45" s="61">
        <v>0</v>
      </c>
      <c r="F45" s="62">
        <v>0</v>
      </c>
      <c r="G45" s="62">
        <f t="shared" si="2"/>
        <v>0</v>
      </c>
      <c r="H45" s="62">
        <f>F45*$H$4</f>
        <v>0</v>
      </c>
      <c r="I45" s="61">
        <v>0</v>
      </c>
      <c r="J45" s="62">
        <v>0</v>
      </c>
      <c r="K45" s="62">
        <f t="shared" si="0"/>
        <v>0</v>
      </c>
      <c r="L45" s="63">
        <f t="shared" si="1"/>
        <v>0</v>
      </c>
      <c r="M45" s="64"/>
    </row>
    <row r="46" spans="1:13" s="65" customFormat="1" ht="30" customHeight="1" x14ac:dyDescent="0.25">
      <c r="A46" s="60"/>
      <c r="B46" s="60" t="s">
        <v>64</v>
      </c>
      <c r="C46" s="60" t="s">
        <v>63</v>
      </c>
      <c r="D46" s="60" t="s">
        <v>1</v>
      </c>
      <c r="E46" s="61">
        <v>2250</v>
      </c>
      <c r="F46" s="62">
        <v>112.5</v>
      </c>
      <c r="G46" s="62">
        <f t="shared" si="2"/>
        <v>112.5</v>
      </c>
      <c r="H46" s="62">
        <v>0</v>
      </c>
      <c r="I46" s="61">
        <v>0</v>
      </c>
      <c r="J46" s="62">
        <v>0</v>
      </c>
      <c r="K46" s="62">
        <f t="shared" si="0"/>
        <v>0</v>
      </c>
      <c r="L46" s="63">
        <f>J46*$L$4</f>
        <v>0</v>
      </c>
      <c r="M46" s="136"/>
    </row>
    <row r="47" spans="1:13" s="19" customFormat="1" ht="30" customHeight="1" x14ac:dyDescent="0.25">
      <c r="A47" s="53"/>
      <c r="B47" s="53" t="s">
        <v>112</v>
      </c>
      <c r="C47" s="53" t="s">
        <v>111</v>
      </c>
      <c r="D47" s="53" t="s">
        <v>1</v>
      </c>
      <c r="E47" s="49">
        <v>2465</v>
      </c>
      <c r="F47" s="50">
        <v>123</v>
      </c>
      <c r="G47" s="50">
        <f>F47-H47</f>
        <v>119</v>
      </c>
      <c r="H47" s="50">
        <v>4</v>
      </c>
      <c r="I47" s="49">
        <v>0</v>
      </c>
      <c r="J47" s="50">
        <v>0</v>
      </c>
      <c r="K47" s="50">
        <f>J47-L47</f>
        <v>0</v>
      </c>
      <c r="L47" s="51">
        <f>J47*$L$4</f>
        <v>0</v>
      </c>
      <c r="M47" s="18"/>
    </row>
    <row r="48" spans="1:13" s="19" customFormat="1" ht="63" x14ac:dyDescent="0.25">
      <c r="A48" s="53"/>
      <c r="B48" s="53" t="s">
        <v>141</v>
      </c>
      <c r="C48" s="53" t="s">
        <v>300</v>
      </c>
      <c r="D48" s="53" t="s">
        <v>1</v>
      </c>
      <c r="E48" s="49">
        <v>67741.02</v>
      </c>
      <c r="F48" s="50">
        <v>3387.2</v>
      </c>
      <c r="G48" s="50">
        <f>F48-H48</f>
        <v>3285.5839999999998</v>
      </c>
      <c r="H48" s="50">
        <f>F48*$H$4</f>
        <v>101.61599999999999</v>
      </c>
      <c r="I48" s="49">
        <v>39226.36</v>
      </c>
      <c r="J48" s="50">
        <v>7845.26</v>
      </c>
      <c r="K48" s="50">
        <f>J48-L48</f>
        <v>7609.9022000000004</v>
      </c>
      <c r="L48" s="51">
        <f>J48*$L$4</f>
        <v>235.3578</v>
      </c>
      <c r="M48" s="18"/>
    </row>
    <row r="49" spans="1:13" s="19" customFormat="1" ht="30" customHeight="1" x14ac:dyDescent="0.25">
      <c r="A49" s="53"/>
      <c r="B49" s="53" t="s">
        <v>141</v>
      </c>
      <c r="C49" s="53" t="s">
        <v>230</v>
      </c>
      <c r="D49" s="53" t="s">
        <v>1</v>
      </c>
      <c r="E49" s="49">
        <v>0</v>
      </c>
      <c r="F49" s="50">
        <v>0</v>
      </c>
      <c r="G49" s="50">
        <f>F49-H49</f>
        <v>0</v>
      </c>
      <c r="H49" s="50">
        <f>F49*$H$4</f>
        <v>0</v>
      </c>
      <c r="I49" s="49">
        <v>0</v>
      </c>
      <c r="J49" s="50">
        <v>0</v>
      </c>
      <c r="K49" s="50">
        <f>J49-L49</f>
        <v>0</v>
      </c>
      <c r="L49" s="51">
        <f>J49*$L$4</f>
        <v>0</v>
      </c>
      <c r="M49" s="18"/>
    </row>
    <row r="50" spans="1:13" s="65" customFormat="1" ht="30" customHeight="1" x14ac:dyDescent="0.25">
      <c r="A50" s="60"/>
      <c r="B50" s="60" t="s">
        <v>210</v>
      </c>
      <c r="C50" s="60" t="s">
        <v>209</v>
      </c>
      <c r="D50" s="60" t="s">
        <v>1</v>
      </c>
      <c r="E50" s="61">
        <v>3152</v>
      </c>
      <c r="F50" s="62">
        <v>157.6</v>
      </c>
      <c r="G50" s="62">
        <f>F50-H50</f>
        <v>152.87199999999999</v>
      </c>
      <c r="H50" s="62">
        <f>F50*$H$4</f>
        <v>4.7279999999999998</v>
      </c>
      <c r="I50" s="61">
        <v>0</v>
      </c>
      <c r="J50" s="62">
        <v>0</v>
      </c>
      <c r="K50" s="62">
        <f t="shared" ref="K50:K125" si="4">J50-L50</f>
        <v>0</v>
      </c>
      <c r="L50" s="63">
        <f t="shared" ref="L50:L125" si="5">J50*$L$4</f>
        <v>0</v>
      </c>
      <c r="M50" s="64"/>
    </row>
    <row r="51" spans="1:13" s="19" customFormat="1" ht="30" customHeight="1" x14ac:dyDescent="0.25">
      <c r="A51" s="53"/>
      <c r="B51" s="53" t="s">
        <v>108</v>
      </c>
      <c r="C51" s="53" t="s">
        <v>107</v>
      </c>
      <c r="D51" s="53" t="s">
        <v>1</v>
      </c>
      <c r="E51" s="49">
        <v>12247</v>
      </c>
      <c r="F51" s="50">
        <v>612.35</v>
      </c>
      <c r="G51" s="50">
        <f t="shared" ref="G51:G125" si="6">F51-H51</f>
        <v>593.97950000000003</v>
      </c>
      <c r="H51" s="50">
        <f t="shared" ref="H51:H77" si="7">F51*$H$4</f>
        <v>18.3705</v>
      </c>
      <c r="I51" s="49">
        <v>0</v>
      </c>
      <c r="J51" s="50">
        <v>0</v>
      </c>
      <c r="K51" s="50">
        <f t="shared" si="4"/>
        <v>0</v>
      </c>
      <c r="L51" s="51">
        <f t="shared" si="5"/>
        <v>0</v>
      </c>
      <c r="M51" s="18"/>
    </row>
    <row r="52" spans="1:13" s="19" customFormat="1" ht="30" customHeight="1" x14ac:dyDescent="0.25">
      <c r="A52" s="53"/>
      <c r="B52" s="53" t="s">
        <v>284</v>
      </c>
      <c r="C52" s="53" t="s">
        <v>285</v>
      </c>
      <c r="D52" s="53" t="s">
        <v>1</v>
      </c>
      <c r="E52" s="49">
        <v>4285</v>
      </c>
      <c r="F52" s="50">
        <v>214.25</v>
      </c>
      <c r="G52" s="50">
        <f>F52-H52</f>
        <v>207.82249999999999</v>
      </c>
      <c r="H52" s="50">
        <f>F52*$H$4</f>
        <v>6.4274999999999993</v>
      </c>
      <c r="I52" s="49">
        <v>15165</v>
      </c>
      <c r="J52" s="50">
        <v>3033</v>
      </c>
      <c r="K52" s="50">
        <f>J52-L52</f>
        <v>2942.01</v>
      </c>
      <c r="L52" s="51">
        <f>J52*$H$4</f>
        <v>90.99</v>
      </c>
      <c r="M52" s="18"/>
    </row>
    <row r="53" spans="1:13" s="19" customFormat="1" ht="30" customHeight="1" x14ac:dyDescent="0.25">
      <c r="A53" s="53"/>
      <c r="B53" s="53" t="s">
        <v>69</v>
      </c>
      <c r="C53" s="53" t="s">
        <v>70</v>
      </c>
      <c r="D53" s="53" t="s">
        <v>1</v>
      </c>
      <c r="E53" s="49">
        <v>8704</v>
      </c>
      <c r="F53" s="50">
        <v>435.2</v>
      </c>
      <c r="G53" s="50">
        <f t="shared" si="6"/>
        <v>422.14400000000001</v>
      </c>
      <c r="H53" s="50">
        <f t="shared" si="7"/>
        <v>13.055999999999999</v>
      </c>
      <c r="I53" s="49">
        <v>0</v>
      </c>
      <c r="J53" s="50">
        <v>0</v>
      </c>
      <c r="K53" s="50">
        <f t="shared" si="4"/>
        <v>0</v>
      </c>
      <c r="L53" s="51">
        <f t="shared" si="5"/>
        <v>0</v>
      </c>
      <c r="M53" s="18"/>
    </row>
    <row r="54" spans="1:13" s="19" customFormat="1" ht="30" customHeight="1" x14ac:dyDescent="0.25">
      <c r="A54" s="53"/>
      <c r="B54" s="53" t="s">
        <v>69</v>
      </c>
      <c r="C54" s="53" t="s">
        <v>68</v>
      </c>
      <c r="D54" s="53" t="s">
        <v>1</v>
      </c>
      <c r="E54" s="49">
        <v>34521</v>
      </c>
      <c r="F54" s="50">
        <v>1726.05</v>
      </c>
      <c r="G54" s="50">
        <f t="shared" si="6"/>
        <v>1674.2684999999999</v>
      </c>
      <c r="H54" s="50">
        <f t="shared" si="7"/>
        <v>51.781499999999994</v>
      </c>
      <c r="I54" s="49">
        <v>0</v>
      </c>
      <c r="J54" s="50">
        <v>0</v>
      </c>
      <c r="K54" s="50">
        <f t="shared" si="4"/>
        <v>0</v>
      </c>
      <c r="L54" s="51">
        <f t="shared" si="5"/>
        <v>0</v>
      </c>
      <c r="M54" s="18"/>
    </row>
    <row r="55" spans="1:13" s="19" customFormat="1" ht="30" customHeight="1" x14ac:dyDescent="0.25">
      <c r="A55" s="53" t="s">
        <v>291</v>
      </c>
      <c r="B55" s="53" t="s">
        <v>292</v>
      </c>
      <c r="C55" s="53" t="s">
        <v>385</v>
      </c>
      <c r="D55" s="53" t="s">
        <v>1</v>
      </c>
      <c r="E55" s="49">
        <v>830</v>
      </c>
      <c r="F55" s="50">
        <v>41.5</v>
      </c>
      <c r="G55" s="50">
        <f>F55-H55</f>
        <v>40.255000000000003</v>
      </c>
      <c r="H55" s="50">
        <f>F55*$H$4</f>
        <v>1.2449999999999999</v>
      </c>
      <c r="I55" s="49">
        <v>0</v>
      </c>
      <c r="J55" s="50">
        <v>0</v>
      </c>
      <c r="K55" s="50">
        <f>J55-L55</f>
        <v>0</v>
      </c>
      <c r="L55" s="51">
        <f>J55*$L$4</f>
        <v>0</v>
      </c>
      <c r="M55" s="18"/>
    </row>
    <row r="56" spans="1:13" s="19" customFormat="1" ht="30" customHeight="1" x14ac:dyDescent="0.25">
      <c r="A56" s="53" t="s">
        <v>291</v>
      </c>
      <c r="B56" s="53" t="s">
        <v>292</v>
      </c>
      <c r="C56" s="53" t="s">
        <v>384</v>
      </c>
      <c r="D56" s="53" t="s">
        <v>1</v>
      </c>
      <c r="E56" s="49">
        <v>5455</v>
      </c>
      <c r="F56" s="50">
        <v>272.75</v>
      </c>
      <c r="G56" s="50">
        <f>F56-H56</f>
        <v>264.5675</v>
      </c>
      <c r="H56" s="50">
        <f>F56*$H$4</f>
        <v>8.1824999999999992</v>
      </c>
      <c r="I56" s="49">
        <v>0</v>
      </c>
      <c r="J56" s="50">
        <v>0</v>
      </c>
      <c r="K56" s="50">
        <f>J56-L56</f>
        <v>0</v>
      </c>
      <c r="L56" s="51">
        <f>J56*$L$4</f>
        <v>0</v>
      </c>
      <c r="M56" s="18"/>
    </row>
    <row r="57" spans="1:13" s="19" customFormat="1" ht="30" customHeight="1" x14ac:dyDescent="0.25">
      <c r="A57" s="53" t="s">
        <v>291</v>
      </c>
      <c r="B57" s="53" t="s">
        <v>292</v>
      </c>
      <c r="C57" s="53" t="s">
        <v>180</v>
      </c>
      <c r="D57" s="53" t="s">
        <v>1</v>
      </c>
      <c r="E57" s="49">
        <v>0</v>
      </c>
      <c r="F57" s="50">
        <v>0</v>
      </c>
      <c r="G57" s="50">
        <f>F57-H57</f>
        <v>0</v>
      </c>
      <c r="H57" s="50">
        <f>F57*$H$4</f>
        <v>0</v>
      </c>
      <c r="I57" s="49">
        <v>0</v>
      </c>
      <c r="J57" s="50">
        <v>0</v>
      </c>
      <c r="K57" s="50">
        <f>J57-L57</f>
        <v>0</v>
      </c>
      <c r="L57" s="51">
        <f>J57*$L$4</f>
        <v>0</v>
      </c>
      <c r="M57" s="18"/>
    </row>
    <row r="58" spans="1:13" s="19" customFormat="1" ht="30" customHeight="1" x14ac:dyDescent="0.25">
      <c r="A58" s="53" t="s">
        <v>291</v>
      </c>
      <c r="B58" s="53" t="s">
        <v>292</v>
      </c>
      <c r="C58" s="53" t="s">
        <v>178</v>
      </c>
      <c r="D58" s="53" t="s">
        <v>1</v>
      </c>
      <c r="E58" s="49">
        <v>5840</v>
      </c>
      <c r="F58" s="50">
        <v>292</v>
      </c>
      <c r="G58" s="50">
        <f>F58-H58</f>
        <v>283.24</v>
      </c>
      <c r="H58" s="50">
        <f>F58*$H$4</f>
        <v>8.76</v>
      </c>
      <c r="I58" s="49">
        <v>0</v>
      </c>
      <c r="J58" s="50">
        <v>0</v>
      </c>
      <c r="K58" s="50">
        <f>J58-L58</f>
        <v>0</v>
      </c>
      <c r="L58" s="51">
        <f>J58*$L$4</f>
        <v>0</v>
      </c>
      <c r="M58" s="18"/>
    </row>
    <row r="59" spans="1:13" s="19" customFormat="1" ht="30" customHeight="1" x14ac:dyDescent="0.25">
      <c r="A59" s="53"/>
      <c r="B59" s="56" t="s">
        <v>3</v>
      </c>
      <c r="C59" s="56" t="s">
        <v>2</v>
      </c>
      <c r="D59" s="55" t="s">
        <v>1</v>
      </c>
      <c r="E59" s="49">
        <v>18173</v>
      </c>
      <c r="F59" s="50">
        <v>908.65</v>
      </c>
      <c r="G59" s="50">
        <f t="shared" si="6"/>
        <v>881.39049999999997</v>
      </c>
      <c r="H59" s="50">
        <f t="shared" si="7"/>
        <v>27.259499999999999</v>
      </c>
      <c r="I59" s="49">
        <v>2263</v>
      </c>
      <c r="J59" s="50">
        <v>452.6</v>
      </c>
      <c r="K59" s="50">
        <f t="shared" si="4"/>
        <v>439.02200000000005</v>
      </c>
      <c r="L59" s="51">
        <f>J59*$L$4</f>
        <v>13.577999999999999</v>
      </c>
      <c r="M59" s="18"/>
    </row>
    <row r="60" spans="1:13" s="19" customFormat="1" ht="30" customHeight="1" x14ac:dyDescent="0.25">
      <c r="A60" s="53"/>
      <c r="B60" s="53" t="s">
        <v>47</v>
      </c>
      <c r="C60" s="53" t="s">
        <v>58</v>
      </c>
      <c r="D60" s="53" t="s">
        <v>1</v>
      </c>
      <c r="E60" s="49">
        <v>24602</v>
      </c>
      <c r="F60" s="50">
        <v>1230.0999999999999</v>
      </c>
      <c r="G60" s="50">
        <f t="shared" si="6"/>
        <v>1193.1969999999999</v>
      </c>
      <c r="H60" s="50">
        <f t="shared" si="7"/>
        <v>36.902999999999999</v>
      </c>
      <c r="I60" s="49">
        <v>0</v>
      </c>
      <c r="J60" s="50">
        <v>0</v>
      </c>
      <c r="K60" s="50">
        <f t="shared" si="4"/>
        <v>0</v>
      </c>
      <c r="L60" s="51">
        <f t="shared" si="5"/>
        <v>0</v>
      </c>
      <c r="M60" s="18"/>
    </row>
    <row r="61" spans="1:13" s="19" customFormat="1" ht="30" customHeight="1" x14ac:dyDescent="0.25">
      <c r="A61" s="53"/>
      <c r="B61" s="53" t="s">
        <v>47</v>
      </c>
      <c r="C61" s="53" t="s">
        <v>57</v>
      </c>
      <c r="D61" s="53" t="s">
        <v>1</v>
      </c>
      <c r="E61" s="49">
        <v>0</v>
      </c>
      <c r="F61" s="50">
        <v>0</v>
      </c>
      <c r="G61" s="50">
        <f t="shared" si="6"/>
        <v>0</v>
      </c>
      <c r="H61" s="50">
        <f t="shared" si="7"/>
        <v>0</v>
      </c>
      <c r="I61" s="49">
        <v>0</v>
      </c>
      <c r="J61" s="50">
        <v>0</v>
      </c>
      <c r="K61" s="50">
        <f t="shared" si="4"/>
        <v>0</v>
      </c>
      <c r="L61" s="51">
        <f t="shared" si="5"/>
        <v>0</v>
      </c>
      <c r="M61" s="18"/>
    </row>
    <row r="62" spans="1:13" s="19" customFormat="1" ht="30" customHeight="1" x14ac:dyDescent="0.25">
      <c r="A62" s="53"/>
      <c r="B62" s="53" t="s">
        <v>47</v>
      </c>
      <c r="C62" s="53" t="s">
        <v>56</v>
      </c>
      <c r="D62" s="53" t="s">
        <v>1</v>
      </c>
      <c r="E62" s="49">
        <v>10900</v>
      </c>
      <c r="F62" s="50">
        <v>545</v>
      </c>
      <c r="G62" s="50">
        <f t="shared" si="6"/>
        <v>528.65</v>
      </c>
      <c r="H62" s="50">
        <f t="shared" si="7"/>
        <v>16.349999999999998</v>
      </c>
      <c r="I62" s="49">
        <v>0</v>
      </c>
      <c r="J62" s="50">
        <v>0</v>
      </c>
      <c r="K62" s="50">
        <f t="shared" si="4"/>
        <v>0</v>
      </c>
      <c r="L62" s="51">
        <f t="shared" si="5"/>
        <v>0</v>
      </c>
      <c r="M62" s="18"/>
    </row>
    <row r="63" spans="1:13" s="19" customFormat="1" ht="30" customHeight="1" x14ac:dyDescent="0.25">
      <c r="A63" s="53"/>
      <c r="B63" s="53" t="s">
        <v>47</v>
      </c>
      <c r="C63" s="53" t="s">
        <v>55</v>
      </c>
      <c r="D63" s="53" t="s">
        <v>1</v>
      </c>
      <c r="E63" s="49">
        <v>11964</v>
      </c>
      <c r="F63" s="50">
        <v>598.20000000000005</v>
      </c>
      <c r="G63" s="50">
        <f t="shared" si="6"/>
        <v>580.25400000000002</v>
      </c>
      <c r="H63" s="50">
        <f t="shared" si="7"/>
        <v>17.946000000000002</v>
      </c>
      <c r="I63" s="49">
        <v>0</v>
      </c>
      <c r="J63" s="50">
        <v>0</v>
      </c>
      <c r="K63" s="50">
        <f t="shared" si="4"/>
        <v>0</v>
      </c>
      <c r="L63" s="51">
        <f t="shared" si="5"/>
        <v>0</v>
      </c>
      <c r="M63" s="18"/>
    </row>
    <row r="64" spans="1:13" s="19" customFormat="1" ht="30" customHeight="1" x14ac:dyDescent="0.25">
      <c r="A64" s="53"/>
      <c r="B64" s="53" t="s">
        <v>47</v>
      </c>
      <c r="C64" s="53" t="s">
        <v>54</v>
      </c>
      <c r="D64" s="53" t="s">
        <v>1</v>
      </c>
      <c r="E64" s="49">
        <v>5534</v>
      </c>
      <c r="F64" s="50">
        <v>276.7</v>
      </c>
      <c r="G64" s="50">
        <f t="shared" si="6"/>
        <v>268.399</v>
      </c>
      <c r="H64" s="50">
        <f t="shared" si="7"/>
        <v>8.3010000000000002</v>
      </c>
      <c r="I64" s="49">
        <v>0</v>
      </c>
      <c r="J64" s="50">
        <v>0</v>
      </c>
      <c r="K64" s="50">
        <f t="shared" si="4"/>
        <v>0</v>
      </c>
      <c r="L64" s="51">
        <f t="shared" si="5"/>
        <v>0</v>
      </c>
      <c r="M64" s="18"/>
    </row>
    <row r="65" spans="1:13" s="19" customFormat="1" ht="30" customHeight="1" x14ac:dyDescent="0.25">
      <c r="A65" s="53"/>
      <c r="B65" s="53" t="s">
        <v>47</v>
      </c>
      <c r="C65" s="53" t="s">
        <v>53</v>
      </c>
      <c r="D65" s="53" t="s">
        <v>1</v>
      </c>
      <c r="E65" s="49">
        <v>4668</v>
      </c>
      <c r="F65" s="50">
        <v>233.4</v>
      </c>
      <c r="G65" s="50">
        <f t="shared" si="6"/>
        <v>226.398</v>
      </c>
      <c r="H65" s="50">
        <f t="shared" si="7"/>
        <v>7.0019999999999998</v>
      </c>
      <c r="I65" s="49">
        <v>0</v>
      </c>
      <c r="J65" s="50">
        <v>0</v>
      </c>
      <c r="K65" s="50">
        <f t="shared" si="4"/>
        <v>0</v>
      </c>
      <c r="L65" s="51">
        <f t="shared" si="5"/>
        <v>0</v>
      </c>
      <c r="M65" s="18"/>
    </row>
    <row r="66" spans="1:13" s="19" customFormat="1" ht="30" customHeight="1" x14ac:dyDescent="0.25">
      <c r="A66" s="53"/>
      <c r="B66" s="53" t="s">
        <v>47</v>
      </c>
      <c r="C66" s="53" t="s">
        <v>52</v>
      </c>
      <c r="D66" s="53" t="s">
        <v>1</v>
      </c>
      <c r="E66" s="49">
        <v>45</v>
      </c>
      <c r="F66" s="50">
        <v>2.25</v>
      </c>
      <c r="G66" s="50">
        <f t="shared" si="6"/>
        <v>2.1825000000000001</v>
      </c>
      <c r="H66" s="50">
        <f t="shared" si="7"/>
        <v>6.7500000000000004E-2</v>
      </c>
      <c r="I66" s="49">
        <v>0</v>
      </c>
      <c r="J66" s="50">
        <v>0</v>
      </c>
      <c r="K66" s="50">
        <f t="shared" si="4"/>
        <v>0</v>
      </c>
      <c r="L66" s="51">
        <f t="shared" si="5"/>
        <v>0</v>
      </c>
      <c r="M66" s="18"/>
    </row>
    <row r="67" spans="1:13" s="19" customFormat="1" ht="30" customHeight="1" x14ac:dyDescent="0.25">
      <c r="A67" s="53"/>
      <c r="B67" s="53" t="s">
        <v>47</v>
      </c>
      <c r="C67" s="53" t="s">
        <v>51</v>
      </c>
      <c r="D67" s="53" t="s">
        <v>1</v>
      </c>
      <c r="E67" s="49">
        <v>1615</v>
      </c>
      <c r="F67" s="50">
        <v>80.75</v>
      </c>
      <c r="G67" s="50">
        <f t="shared" si="6"/>
        <v>78.327500000000001</v>
      </c>
      <c r="H67" s="50">
        <f t="shared" si="7"/>
        <v>2.4224999999999999</v>
      </c>
      <c r="I67" s="49">
        <v>0</v>
      </c>
      <c r="J67" s="50">
        <v>0</v>
      </c>
      <c r="K67" s="50">
        <f t="shared" si="4"/>
        <v>0</v>
      </c>
      <c r="L67" s="51">
        <f t="shared" si="5"/>
        <v>0</v>
      </c>
      <c r="M67" s="18"/>
    </row>
    <row r="68" spans="1:13" s="19" customFormat="1" ht="30" customHeight="1" x14ac:dyDescent="0.25">
      <c r="A68" s="53"/>
      <c r="B68" s="53" t="s">
        <v>47</v>
      </c>
      <c r="C68" s="53" t="s">
        <v>50</v>
      </c>
      <c r="D68" s="53" t="s">
        <v>1</v>
      </c>
      <c r="E68" s="49">
        <v>3363</v>
      </c>
      <c r="F68" s="50">
        <v>168.15</v>
      </c>
      <c r="G68" s="50">
        <f t="shared" si="6"/>
        <v>163.10550000000001</v>
      </c>
      <c r="H68" s="50">
        <f t="shared" si="7"/>
        <v>5.0445000000000002</v>
      </c>
      <c r="I68" s="49">
        <v>0</v>
      </c>
      <c r="J68" s="50">
        <v>0</v>
      </c>
      <c r="K68" s="50">
        <f t="shared" si="4"/>
        <v>0</v>
      </c>
      <c r="L68" s="51">
        <f t="shared" si="5"/>
        <v>0</v>
      </c>
      <c r="M68" s="18"/>
    </row>
    <row r="69" spans="1:13" s="19" customFormat="1" ht="30" customHeight="1" x14ac:dyDescent="0.25">
      <c r="A69" s="53"/>
      <c r="B69" s="53" t="s">
        <v>47</v>
      </c>
      <c r="C69" s="53" t="s">
        <v>49</v>
      </c>
      <c r="D69" s="53" t="s">
        <v>1</v>
      </c>
      <c r="E69" s="49">
        <v>30026</v>
      </c>
      <c r="F69" s="50">
        <v>1501.3</v>
      </c>
      <c r="G69" s="50">
        <f t="shared" si="6"/>
        <v>1456.261</v>
      </c>
      <c r="H69" s="50">
        <f t="shared" si="7"/>
        <v>45.038999999999994</v>
      </c>
      <c r="I69" s="49">
        <v>0</v>
      </c>
      <c r="J69" s="50">
        <v>0</v>
      </c>
      <c r="K69" s="50">
        <f t="shared" si="4"/>
        <v>0</v>
      </c>
      <c r="L69" s="51">
        <f t="shared" si="5"/>
        <v>0</v>
      </c>
      <c r="M69" s="18"/>
    </row>
    <row r="70" spans="1:13" s="19" customFormat="1" ht="30" customHeight="1" x14ac:dyDescent="0.25">
      <c r="A70" s="53"/>
      <c r="B70" s="53" t="s">
        <v>47</v>
      </c>
      <c r="C70" s="53" t="s">
        <v>48</v>
      </c>
      <c r="D70" s="53" t="s">
        <v>1</v>
      </c>
      <c r="E70" s="49">
        <v>2343</v>
      </c>
      <c r="F70" s="50">
        <v>212.8</v>
      </c>
      <c r="G70" s="50">
        <f t="shared" si="6"/>
        <v>206.416</v>
      </c>
      <c r="H70" s="50">
        <f t="shared" si="7"/>
        <v>6.3840000000000003</v>
      </c>
      <c r="I70" s="49">
        <v>1064</v>
      </c>
      <c r="J70" s="50">
        <v>117.15</v>
      </c>
      <c r="K70" s="50">
        <f t="shared" si="4"/>
        <v>113.63550000000001</v>
      </c>
      <c r="L70" s="51">
        <f>J70*$L$4</f>
        <v>3.5145</v>
      </c>
      <c r="M70" s="18"/>
    </row>
    <row r="71" spans="1:13" s="19" customFormat="1" ht="30" customHeight="1" x14ac:dyDescent="0.25">
      <c r="A71" s="53"/>
      <c r="B71" s="53" t="s">
        <v>47</v>
      </c>
      <c r="C71" s="53" t="s">
        <v>46</v>
      </c>
      <c r="D71" s="53" t="s">
        <v>1</v>
      </c>
      <c r="E71" s="49">
        <v>0</v>
      </c>
      <c r="F71" s="50">
        <v>0</v>
      </c>
      <c r="G71" s="50">
        <f t="shared" si="6"/>
        <v>0</v>
      </c>
      <c r="H71" s="50">
        <f t="shared" si="7"/>
        <v>0</v>
      </c>
      <c r="I71" s="49">
        <v>0</v>
      </c>
      <c r="J71" s="50">
        <v>0</v>
      </c>
      <c r="K71" s="50">
        <f t="shared" si="4"/>
        <v>0</v>
      </c>
      <c r="L71" s="51">
        <f t="shared" si="5"/>
        <v>0</v>
      </c>
      <c r="M71" s="18"/>
    </row>
    <row r="72" spans="1:13" s="19" customFormat="1" ht="30" customHeight="1" x14ac:dyDescent="0.25">
      <c r="A72" s="53"/>
      <c r="B72" s="53" t="s">
        <v>90</v>
      </c>
      <c r="C72" s="53" t="s">
        <v>95</v>
      </c>
      <c r="D72" s="53" t="s">
        <v>1</v>
      </c>
      <c r="E72" s="49">
        <v>2585</v>
      </c>
      <c r="F72" s="50">
        <v>129.25</v>
      </c>
      <c r="G72" s="50">
        <f t="shared" si="6"/>
        <v>125.3725</v>
      </c>
      <c r="H72" s="50">
        <f t="shared" si="7"/>
        <v>3.8774999999999999</v>
      </c>
      <c r="I72" s="49">
        <v>0</v>
      </c>
      <c r="J72" s="50">
        <v>0</v>
      </c>
      <c r="K72" s="50">
        <f t="shared" si="4"/>
        <v>0</v>
      </c>
      <c r="L72" s="51">
        <f t="shared" si="5"/>
        <v>0</v>
      </c>
      <c r="M72" s="18"/>
    </row>
    <row r="73" spans="1:13" s="19" customFormat="1" ht="30" customHeight="1" x14ac:dyDescent="0.25">
      <c r="A73" s="53"/>
      <c r="B73" s="53" t="s">
        <v>90</v>
      </c>
      <c r="C73" s="53" t="s">
        <v>94</v>
      </c>
      <c r="D73" s="53" t="s">
        <v>1</v>
      </c>
      <c r="E73" s="49">
        <v>0</v>
      </c>
      <c r="F73" s="50">
        <v>0</v>
      </c>
      <c r="G73" s="50">
        <f t="shared" si="6"/>
        <v>0</v>
      </c>
      <c r="H73" s="50">
        <f t="shared" si="7"/>
        <v>0</v>
      </c>
      <c r="I73" s="49">
        <v>0</v>
      </c>
      <c r="J73" s="50">
        <v>0</v>
      </c>
      <c r="K73" s="50">
        <f t="shared" si="4"/>
        <v>0</v>
      </c>
      <c r="L73" s="51">
        <f t="shared" si="5"/>
        <v>0</v>
      </c>
      <c r="M73" s="18"/>
    </row>
    <row r="74" spans="1:13" s="19" customFormat="1" ht="30" customHeight="1" x14ac:dyDescent="0.25">
      <c r="A74" s="53"/>
      <c r="B74" s="53" t="s">
        <v>90</v>
      </c>
      <c r="C74" s="53" t="s">
        <v>93</v>
      </c>
      <c r="D74" s="53" t="s">
        <v>1</v>
      </c>
      <c r="E74" s="49">
        <v>20310</v>
      </c>
      <c r="F74" s="50">
        <v>1015.5</v>
      </c>
      <c r="G74" s="50">
        <f t="shared" si="6"/>
        <v>985.03499999999997</v>
      </c>
      <c r="H74" s="50">
        <f t="shared" si="7"/>
        <v>30.465</v>
      </c>
      <c r="I74" s="49">
        <v>0</v>
      </c>
      <c r="J74" s="50">
        <v>0</v>
      </c>
      <c r="K74" s="50">
        <f t="shared" si="4"/>
        <v>0</v>
      </c>
      <c r="L74" s="51">
        <f t="shared" si="5"/>
        <v>0</v>
      </c>
      <c r="M74" s="18"/>
    </row>
    <row r="75" spans="1:13" s="19" customFormat="1" ht="30" customHeight="1" x14ac:dyDescent="0.25">
      <c r="A75" s="53"/>
      <c r="B75" s="53" t="s">
        <v>90</v>
      </c>
      <c r="C75" s="53" t="s">
        <v>92</v>
      </c>
      <c r="D75" s="53" t="s">
        <v>1</v>
      </c>
      <c r="E75" s="49">
        <v>7210</v>
      </c>
      <c r="F75" s="50">
        <v>360.5</v>
      </c>
      <c r="G75" s="50">
        <f t="shared" si="6"/>
        <v>349.685</v>
      </c>
      <c r="H75" s="50">
        <f t="shared" si="7"/>
        <v>10.815</v>
      </c>
      <c r="I75" s="49">
        <v>0</v>
      </c>
      <c r="J75" s="50">
        <v>0</v>
      </c>
      <c r="K75" s="50">
        <f t="shared" si="4"/>
        <v>0</v>
      </c>
      <c r="L75" s="51">
        <f t="shared" si="5"/>
        <v>0</v>
      </c>
      <c r="M75" s="18"/>
    </row>
    <row r="76" spans="1:13" s="19" customFormat="1" ht="30" customHeight="1" x14ac:dyDescent="0.25">
      <c r="A76" s="53"/>
      <c r="B76" s="53" t="s">
        <v>90</v>
      </c>
      <c r="C76" s="53" t="s">
        <v>91</v>
      </c>
      <c r="D76" s="53" t="s">
        <v>1</v>
      </c>
      <c r="E76" s="49">
        <v>210</v>
      </c>
      <c r="F76" s="50">
        <v>10.5</v>
      </c>
      <c r="G76" s="50">
        <f t="shared" si="6"/>
        <v>10.185</v>
      </c>
      <c r="H76" s="50">
        <f t="shared" si="7"/>
        <v>0.315</v>
      </c>
      <c r="I76" s="49">
        <v>0</v>
      </c>
      <c r="J76" s="50">
        <v>0</v>
      </c>
      <c r="K76" s="50">
        <f t="shared" si="4"/>
        <v>0</v>
      </c>
      <c r="L76" s="51">
        <f t="shared" si="5"/>
        <v>0</v>
      </c>
      <c r="M76" s="18"/>
    </row>
    <row r="77" spans="1:13" s="19" customFormat="1" ht="30" customHeight="1" x14ac:dyDescent="0.25">
      <c r="A77" s="53"/>
      <c r="B77" s="53" t="s">
        <v>90</v>
      </c>
      <c r="C77" s="53" t="s">
        <v>89</v>
      </c>
      <c r="D77" s="53" t="s">
        <v>1</v>
      </c>
      <c r="E77" s="49">
        <v>15580</v>
      </c>
      <c r="F77" s="50">
        <v>779</v>
      </c>
      <c r="G77" s="50">
        <f t="shared" si="6"/>
        <v>755.63</v>
      </c>
      <c r="H77" s="50">
        <f t="shared" si="7"/>
        <v>23.369999999999997</v>
      </c>
      <c r="I77" s="49">
        <v>0</v>
      </c>
      <c r="J77" s="50">
        <v>0</v>
      </c>
      <c r="K77" s="50">
        <f t="shared" si="4"/>
        <v>0</v>
      </c>
      <c r="L77" s="51">
        <f t="shared" si="5"/>
        <v>0</v>
      </c>
      <c r="M77" s="18"/>
    </row>
    <row r="78" spans="1:13" s="19" customFormat="1" ht="30" customHeight="1" x14ac:dyDescent="0.25">
      <c r="A78" s="53"/>
      <c r="B78" s="53" t="s">
        <v>67</v>
      </c>
      <c r="C78" s="53" t="s">
        <v>66</v>
      </c>
      <c r="D78" s="53" t="s">
        <v>1</v>
      </c>
      <c r="E78" s="49">
        <v>526</v>
      </c>
      <c r="F78" s="50">
        <v>26.3</v>
      </c>
      <c r="G78" s="50">
        <f t="shared" si="6"/>
        <v>25.510999999999999</v>
      </c>
      <c r="H78" s="50">
        <f>F78*$H$4</f>
        <v>0.78900000000000003</v>
      </c>
      <c r="I78" s="49">
        <v>0</v>
      </c>
      <c r="J78" s="50">
        <v>0</v>
      </c>
      <c r="K78" s="50">
        <f t="shared" si="4"/>
        <v>0</v>
      </c>
      <c r="L78" s="51">
        <f t="shared" si="5"/>
        <v>0</v>
      </c>
      <c r="M78" s="18"/>
    </row>
    <row r="79" spans="1:13" s="19" customFormat="1" ht="30" customHeight="1" x14ac:dyDescent="0.25">
      <c r="A79" s="53"/>
      <c r="B79" s="53" t="s">
        <v>60</v>
      </c>
      <c r="C79" s="53" t="s">
        <v>62</v>
      </c>
      <c r="D79" s="53" t="s">
        <v>1</v>
      </c>
      <c r="E79" s="49">
        <v>0</v>
      </c>
      <c r="F79" s="50">
        <v>0</v>
      </c>
      <c r="G79" s="50">
        <f t="shared" si="6"/>
        <v>0</v>
      </c>
      <c r="H79" s="50">
        <f t="shared" ref="H79:H91" si="8">F79*$H$4</f>
        <v>0</v>
      </c>
      <c r="I79" s="49">
        <v>0</v>
      </c>
      <c r="J79" s="50">
        <v>0</v>
      </c>
      <c r="K79" s="50">
        <f t="shared" si="4"/>
        <v>0</v>
      </c>
      <c r="L79" s="51">
        <f t="shared" si="5"/>
        <v>0</v>
      </c>
      <c r="M79" s="18"/>
    </row>
    <row r="80" spans="1:13" s="19" customFormat="1" ht="30" customHeight="1" x14ac:dyDescent="0.25">
      <c r="A80" s="53"/>
      <c r="B80" s="53" t="s">
        <v>60</v>
      </c>
      <c r="C80" s="53" t="s">
        <v>61</v>
      </c>
      <c r="D80" s="53" t="s">
        <v>1</v>
      </c>
      <c r="E80" s="49">
        <v>0</v>
      </c>
      <c r="F80" s="50">
        <v>0</v>
      </c>
      <c r="G80" s="50">
        <f t="shared" si="6"/>
        <v>0</v>
      </c>
      <c r="H80" s="50">
        <f t="shared" si="8"/>
        <v>0</v>
      </c>
      <c r="I80" s="49">
        <v>0</v>
      </c>
      <c r="J80" s="50">
        <v>0</v>
      </c>
      <c r="K80" s="50">
        <f t="shared" si="4"/>
        <v>0</v>
      </c>
      <c r="L80" s="51">
        <f t="shared" si="5"/>
        <v>0</v>
      </c>
      <c r="M80" s="18"/>
    </row>
    <row r="81" spans="1:13" s="19" customFormat="1" ht="30" customHeight="1" x14ac:dyDescent="0.25">
      <c r="A81" s="53"/>
      <c r="B81" s="53" t="s">
        <v>60</v>
      </c>
      <c r="C81" s="53" t="s">
        <v>59</v>
      </c>
      <c r="D81" s="53" t="s">
        <v>1</v>
      </c>
      <c r="E81" s="49">
        <v>0</v>
      </c>
      <c r="F81" s="50">
        <v>0</v>
      </c>
      <c r="G81" s="50">
        <f t="shared" si="6"/>
        <v>0</v>
      </c>
      <c r="H81" s="50">
        <f t="shared" si="8"/>
        <v>0</v>
      </c>
      <c r="I81" s="49">
        <v>0</v>
      </c>
      <c r="J81" s="50">
        <v>0</v>
      </c>
      <c r="K81" s="50">
        <f t="shared" si="4"/>
        <v>0</v>
      </c>
      <c r="L81" s="51">
        <f t="shared" si="5"/>
        <v>0</v>
      </c>
      <c r="M81" s="18"/>
    </row>
    <row r="82" spans="1:13" s="65" customFormat="1" ht="30" customHeight="1" x14ac:dyDescent="0.25">
      <c r="A82" s="60"/>
      <c r="B82" s="60" t="s">
        <v>22</v>
      </c>
      <c r="C82" s="60" t="s">
        <v>21</v>
      </c>
      <c r="D82" s="60" t="s">
        <v>1</v>
      </c>
      <c r="E82" s="61">
        <v>6816</v>
      </c>
      <c r="F82" s="62">
        <v>340.8</v>
      </c>
      <c r="G82" s="62">
        <f t="shared" si="6"/>
        <v>330.6</v>
      </c>
      <c r="H82" s="62">
        <v>10.199999999999999</v>
      </c>
      <c r="I82" s="61">
        <v>0</v>
      </c>
      <c r="J82" s="62">
        <v>0</v>
      </c>
      <c r="K82" s="62">
        <f t="shared" si="4"/>
        <v>0</v>
      </c>
      <c r="L82" s="63">
        <f t="shared" si="5"/>
        <v>0</v>
      </c>
      <c r="M82" s="136"/>
    </row>
    <row r="83" spans="1:13" s="19" customFormat="1" ht="30" customHeight="1" x14ac:dyDescent="0.25">
      <c r="A83" s="53"/>
      <c r="B83" s="53" t="s">
        <v>39</v>
      </c>
      <c r="C83" s="53" t="s">
        <v>38</v>
      </c>
      <c r="D83" s="53" t="s">
        <v>1</v>
      </c>
      <c r="E83" s="49">
        <v>4600</v>
      </c>
      <c r="F83" s="50">
        <v>230</v>
      </c>
      <c r="G83" s="50">
        <f t="shared" si="6"/>
        <v>223.1</v>
      </c>
      <c r="H83" s="50">
        <f t="shared" si="8"/>
        <v>6.8999999999999995</v>
      </c>
      <c r="I83" s="49">
        <v>0</v>
      </c>
      <c r="J83" s="50">
        <v>0</v>
      </c>
      <c r="K83" s="50">
        <f t="shared" si="4"/>
        <v>0</v>
      </c>
      <c r="L83" s="51">
        <f t="shared" si="5"/>
        <v>0</v>
      </c>
      <c r="M83" s="18"/>
    </row>
    <row r="84" spans="1:13" s="19" customFormat="1" ht="30" customHeight="1" x14ac:dyDescent="0.25">
      <c r="A84" s="53"/>
      <c r="B84" s="53" t="s">
        <v>296</v>
      </c>
      <c r="C84" s="53" t="s">
        <v>297</v>
      </c>
      <c r="D84" s="53" t="s">
        <v>1</v>
      </c>
      <c r="E84" s="49">
        <v>24429</v>
      </c>
      <c r="F84" s="50">
        <v>1221.45</v>
      </c>
      <c r="G84" s="50">
        <f t="shared" si="6"/>
        <v>1184.8065000000001</v>
      </c>
      <c r="H84" s="50">
        <f t="shared" si="8"/>
        <v>36.643500000000003</v>
      </c>
      <c r="I84" s="49">
        <v>20051</v>
      </c>
      <c r="J84" s="50">
        <v>4010.2</v>
      </c>
      <c r="K84" s="50">
        <f t="shared" si="4"/>
        <v>3889.8939999999998</v>
      </c>
      <c r="L84" s="51">
        <f t="shared" si="5"/>
        <v>120.30599999999998</v>
      </c>
      <c r="M84" s="18"/>
    </row>
    <row r="85" spans="1:13" s="19" customFormat="1" ht="30" customHeight="1" x14ac:dyDescent="0.25">
      <c r="A85" s="53"/>
      <c r="B85" s="53" t="s">
        <v>129</v>
      </c>
      <c r="C85" s="53" t="s">
        <v>130</v>
      </c>
      <c r="D85" s="53" t="s">
        <v>1</v>
      </c>
      <c r="E85" s="49">
        <v>15764.17</v>
      </c>
      <c r="F85" s="50">
        <v>788.21</v>
      </c>
      <c r="G85" s="50">
        <f t="shared" si="6"/>
        <v>764.56370000000004</v>
      </c>
      <c r="H85" s="50">
        <f t="shared" si="8"/>
        <v>23.6463</v>
      </c>
      <c r="I85" s="49">
        <v>0</v>
      </c>
      <c r="J85" s="50">
        <v>0</v>
      </c>
      <c r="K85" s="50">
        <f t="shared" si="4"/>
        <v>0</v>
      </c>
      <c r="L85" s="51">
        <f t="shared" si="5"/>
        <v>0</v>
      </c>
      <c r="M85" s="18"/>
    </row>
    <row r="86" spans="1:13" s="19" customFormat="1" ht="30" customHeight="1" x14ac:dyDescent="0.25">
      <c r="A86" s="53"/>
      <c r="B86" s="53" t="s">
        <v>129</v>
      </c>
      <c r="C86" s="53" t="s">
        <v>128</v>
      </c>
      <c r="D86" s="53" t="s">
        <v>1</v>
      </c>
      <c r="E86" s="49">
        <v>2809.9</v>
      </c>
      <c r="F86" s="50">
        <v>140.5</v>
      </c>
      <c r="G86" s="50">
        <f t="shared" si="6"/>
        <v>136.285</v>
      </c>
      <c r="H86" s="50">
        <f t="shared" si="8"/>
        <v>4.2149999999999999</v>
      </c>
      <c r="I86" s="49">
        <v>0</v>
      </c>
      <c r="J86" s="50">
        <v>0</v>
      </c>
      <c r="K86" s="50">
        <f t="shared" si="4"/>
        <v>0</v>
      </c>
      <c r="L86" s="51">
        <f t="shared" si="5"/>
        <v>0</v>
      </c>
      <c r="M86" s="18"/>
    </row>
    <row r="87" spans="1:13" s="19" customFormat="1" ht="30" customHeight="1" x14ac:dyDescent="0.25">
      <c r="A87" s="53"/>
      <c r="B87" s="53" t="s">
        <v>129</v>
      </c>
      <c r="C87" s="53" t="s">
        <v>35</v>
      </c>
      <c r="D87" s="53" t="s">
        <v>1</v>
      </c>
      <c r="E87" s="49">
        <v>5612.61</v>
      </c>
      <c r="F87" s="50">
        <v>280.63</v>
      </c>
      <c r="G87" s="50">
        <f t="shared" si="6"/>
        <v>272.21109999999999</v>
      </c>
      <c r="H87" s="50">
        <f t="shared" si="8"/>
        <v>8.4188999999999989</v>
      </c>
      <c r="I87" s="49">
        <v>0</v>
      </c>
      <c r="J87" s="50">
        <v>0</v>
      </c>
      <c r="K87" s="50">
        <f t="shared" si="4"/>
        <v>0</v>
      </c>
      <c r="L87" s="51">
        <f t="shared" si="5"/>
        <v>0</v>
      </c>
      <c r="M87" s="18"/>
    </row>
    <row r="88" spans="1:13" s="19" customFormat="1" ht="30" customHeight="1" x14ac:dyDescent="0.25">
      <c r="A88" s="53"/>
      <c r="B88" s="56" t="s">
        <v>129</v>
      </c>
      <c r="C88" s="56" t="s">
        <v>240</v>
      </c>
      <c r="D88" s="55" t="s">
        <v>1</v>
      </c>
      <c r="E88" s="49">
        <v>0</v>
      </c>
      <c r="F88" s="50">
        <v>0</v>
      </c>
      <c r="G88" s="50">
        <f t="shared" si="6"/>
        <v>0</v>
      </c>
      <c r="H88" s="50">
        <f t="shared" si="8"/>
        <v>0</v>
      </c>
      <c r="I88" s="49">
        <v>0</v>
      </c>
      <c r="J88" s="50">
        <v>0</v>
      </c>
      <c r="K88" s="50">
        <f t="shared" si="4"/>
        <v>0</v>
      </c>
      <c r="L88" s="51">
        <f t="shared" si="5"/>
        <v>0</v>
      </c>
      <c r="M88" s="18"/>
    </row>
    <row r="89" spans="1:13" s="19" customFormat="1" ht="30" customHeight="1" x14ac:dyDescent="0.25">
      <c r="A89" s="53"/>
      <c r="B89" s="56" t="s">
        <v>129</v>
      </c>
      <c r="C89" s="56" t="s">
        <v>286</v>
      </c>
      <c r="D89" s="55" t="s">
        <v>1</v>
      </c>
      <c r="E89" s="49">
        <v>3149</v>
      </c>
      <c r="F89" s="50">
        <v>157.44999999999999</v>
      </c>
      <c r="G89" s="50">
        <f>F89-H89</f>
        <v>152.72649999999999</v>
      </c>
      <c r="H89" s="50">
        <f t="shared" si="8"/>
        <v>4.7234999999999996</v>
      </c>
      <c r="I89" s="49">
        <v>0</v>
      </c>
      <c r="J89" s="50">
        <v>0</v>
      </c>
      <c r="K89" s="50">
        <f>J89-L89</f>
        <v>0</v>
      </c>
      <c r="L89" s="51">
        <f t="shared" si="5"/>
        <v>0</v>
      </c>
      <c r="M89" s="18"/>
    </row>
    <row r="90" spans="1:13" s="19" customFormat="1" ht="30" customHeight="1" x14ac:dyDescent="0.25">
      <c r="A90" s="53"/>
      <c r="B90" s="53" t="s">
        <v>145</v>
      </c>
      <c r="C90" s="53" t="s">
        <v>144</v>
      </c>
      <c r="D90" s="53" t="s">
        <v>1</v>
      </c>
      <c r="E90" s="49">
        <v>0</v>
      </c>
      <c r="F90" s="50">
        <v>0</v>
      </c>
      <c r="G90" s="50">
        <f t="shared" si="6"/>
        <v>0</v>
      </c>
      <c r="H90" s="50">
        <f t="shared" si="8"/>
        <v>0</v>
      </c>
      <c r="I90" s="49">
        <v>0</v>
      </c>
      <c r="J90" s="50">
        <v>0</v>
      </c>
      <c r="K90" s="50">
        <f t="shared" si="4"/>
        <v>0</v>
      </c>
      <c r="L90" s="51">
        <f t="shared" si="5"/>
        <v>0</v>
      </c>
      <c r="M90" s="18"/>
    </row>
    <row r="91" spans="1:13" s="19" customFormat="1" ht="47.25" x14ac:dyDescent="0.25">
      <c r="A91" s="53"/>
      <c r="B91" s="53" t="s">
        <v>119</v>
      </c>
      <c r="C91" s="53" t="s">
        <v>267</v>
      </c>
      <c r="D91" s="53" t="s">
        <v>1</v>
      </c>
      <c r="E91" s="49">
        <v>195476</v>
      </c>
      <c r="F91" s="50">
        <v>9773.7999999999993</v>
      </c>
      <c r="G91" s="50">
        <f t="shared" si="6"/>
        <v>9480.5859999999993</v>
      </c>
      <c r="H91" s="50">
        <f t="shared" si="8"/>
        <v>293.21399999999994</v>
      </c>
      <c r="I91" s="49">
        <v>163321</v>
      </c>
      <c r="J91" s="50">
        <v>32664.2</v>
      </c>
      <c r="K91" s="50">
        <f t="shared" si="4"/>
        <v>31684.274000000001</v>
      </c>
      <c r="L91" s="51">
        <f t="shared" si="5"/>
        <v>979.92599999999993</v>
      </c>
      <c r="M91" s="18"/>
    </row>
    <row r="92" spans="1:13" s="19" customFormat="1" ht="30" customHeight="1" x14ac:dyDescent="0.25">
      <c r="A92" s="53"/>
      <c r="B92" s="56" t="s">
        <v>234</v>
      </c>
      <c r="C92" s="56" t="s">
        <v>243</v>
      </c>
      <c r="D92" s="55" t="s">
        <v>1</v>
      </c>
      <c r="E92" s="49">
        <v>4859</v>
      </c>
      <c r="F92" s="50">
        <v>242.95</v>
      </c>
      <c r="G92" s="50">
        <f t="shared" si="6"/>
        <v>242.95</v>
      </c>
      <c r="H92" s="50">
        <v>0</v>
      </c>
      <c r="I92" s="49">
        <v>0</v>
      </c>
      <c r="J92" s="50">
        <v>0</v>
      </c>
      <c r="K92" s="50">
        <f t="shared" si="4"/>
        <v>0</v>
      </c>
      <c r="L92" s="51">
        <f t="shared" si="5"/>
        <v>0</v>
      </c>
      <c r="M92" s="136"/>
    </row>
    <row r="93" spans="1:13" s="65" customFormat="1" ht="30" customHeight="1" x14ac:dyDescent="0.25">
      <c r="A93" s="60"/>
      <c r="B93" s="60" t="s">
        <v>16</v>
      </c>
      <c r="C93" s="60" t="s">
        <v>18</v>
      </c>
      <c r="D93" s="60" t="s">
        <v>1</v>
      </c>
      <c r="E93" s="61">
        <v>460</v>
      </c>
      <c r="F93" s="62">
        <v>23</v>
      </c>
      <c r="G93" s="62">
        <f t="shared" si="6"/>
        <v>22.31</v>
      </c>
      <c r="H93" s="62">
        <f t="shared" ref="H93:H99" si="9">F93*$H$4</f>
        <v>0.69</v>
      </c>
      <c r="I93" s="61">
        <v>0</v>
      </c>
      <c r="J93" s="62">
        <v>0</v>
      </c>
      <c r="K93" s="62">
        <f t="shared" si="4"/>
        <v>0</v>
      </c>
      <c r="L93" s="63">
        <f t="shared" si="5"/>
        <v>0</v>
      </c>
      <c r="M93" s="64"/>
    </row>
    <row r="94" spans="1:13" s="65" customFormat="1" ht="30" customHeight="1" x14ac:dyDescent="0.25">
      <c r="A94" s="60"/>
      <c r="B94" s="60" t="s">
        <v>16</v>
      </c>
      <c r="C94" s="60" t="s">
        <v>17</v>
      </c>
      <c r="D94" s="60" t="s">
        <v>1</v>
      </c>
      <c r="E94" s="61">
        <v>780</v>
      </c>
      <c r="F94" s="62">
        <v>39</v>
      </c>
      <c r="G94" s="62">
        <f t="shared" si="6"/>
        <v>37.83</v>
      </c>
      <c r="H94" s="62">
        <f t="shared" si="9"/>
        <v>1.17</v>
      </c>
      <c r="I94" s="61">
        <v>0</v>
      </c>
      <c r="J94" s="62">
        <v>0</v>
      </c>
      <c r="K94" s="62">
        <f t="shared" si="4"/>
        <v>0</v>
      </c>
      <c r="L94" s="63">
        <f t="shared" si="5"/>
        <v>0</v>
      </c>
      <c r="M94" s="64"/>
    </row>
    <row r="95" spans="1:13" s="65" customFormat="1" ht="30" customHeight="1" x14ac:dyDescent="0.25">
      <c r="A95" s="60"/>
      <c r="B95" s="60" t="s">
        <v>16</v>
      </c>
      <c r="C95" s="60" t="s">
        <v>15</v>
      </c>
      <c r="D95" s="60" t="s">
        <v>1</v>
      </c>
      <c r="E95" s="61">
        <v>40</v>
      </c>
      <c r="F95" s="62">
        <v>2</v>
      </c>
      <c r="G95" s="62">
        <f t="shared" si="6"/>
        <v>1.94</v>
      </c>
      <c r="H95" s="62">
        <f t="shared" si="9"/>
        <v>0.06</v>
      </c>
      <c r="I95" s="61">
        <v>0</v>
      </c>
      <c r="J95" s="62">
        <v>0</v>
      </c>
      <c r="K95" s="62">
        <f t="shared" si="4"/>
        <v>0</v>
      </c>
      <c r="L95" s="63">
        <f t="shared" si="5"/>
        <v>0</v>
      </c>
      <c r="M95" s="64"/>
    </row>
    <row r="96" spans="1:13" s="65" customFormat="1" ht="30" customHeight="1" x14ac:dyDescent="0.25">
      <c r="A96" s="60"/>
      <c r="B96" s="60" t="s">
        <v>16</v>
      </c>
      <c r="C96" s="60" t="s">
        <v>397</v>
      </c>
      <c r="D96" s="60" t="s">
        <v>1</v>
      </c>
      <c r="E96" s="61">
        <v>8695</v>
      </c>
      <c r="F96" s="62">
        <v>435</v>
      </c>
      <c r="G96" s="62">
        <f t="shared" si="6"/>
        <v>422</v>
      </c>
      <c r="H96" s="62">
        <v>13</v>
      </c>
      <c r="I96" s="61">
        <v>0</v>
      </c>
      <c r="J96" s="62">
        <v>0</v>
      </c>
      <c r="K96" s="62">
        <f t="shared" si="4"/>
        <v>0</v>
      </c>
      <c r="L96" s="63">
        <f t="shared" si="5"/>
        <v>0</v>
      </c>
      <c r="M96" s="64"/>
    </row>
    <row r="97" spans="1:13" s="19" customFormat="1" ht="30" customHeight="1" x14ac:dyDescent="0.25">
      <c r="A97" s="53"/>
      <c r="B97" s="53" t="s">
        <v>271</v>
      </c>
      <c r="C97" s="53" t="s">
        <v>309</v>
      </c>
      <c r="D97" s="53" t="s">
        <v>1</v>
      </c>
      <c r="E97" s="49">
        <v>59286.32</v>
      </c>
      <c r="F97" s="50">
        <v>2964.32</v>
      </c>
      <c r="G97" s="50">
        <f>F97-H97</f>
        <v>2875.3904000000002</v>
      </c>
      <c r="H97" s="50">
        <f t="shared" si="9"/>
        <v>88.929600000000008</v>
      </c>
      <c r="I97" s="49">
        <v>217384.9</v>
      </c>
      <c r="J97" s="50">
        <v>43476.98</v>
      </c>
      <c r="K97" s="50">
        <f t="shared" si="4"/>
        <v>42172.670600000005</v>
      </c>
      <c r="L97" s="51">
        <f t="shared" si="5"/>
        <v>1304.3094000000001</v>
      </c>
      <c r="M97" s="18"/>
    </row>
    <row r="98" spans="1:13" s="19" customFormat="1" ht="30" customHeight="1" x14ac:dyDescent="0.25">
      <c r="A98" s="53"/>
      <c r="B98" s="53" t="s">
        <v>41</v>
      </c>
      <c r="C98" s="53" t="s">
        <v>40</v>
      </c>
      <c r="D98" s="53" t="s">
        <v>1</v>
      </c>
      <c r="E98" s="49">
        <v>0</v>
      </c>
      <c r="F98" s="50">
        <v>0</v>
      </c>
      <c r="G98" s="50">
        <f t="shared" si="6"/>
        <v>0</v>
      </c>
      <c r="H98" s="50">
        <f t="shared" si="9"/>
        <v>0</v>
      </c>
      <c r="I98" s="49">
        <v>0</v>
      </c>
      <c r="J98" s="50">
        <v>0</v>
      </c>
      <c r="K98" s="50">
        <f t="shared" si="4"/>
        <v>0</v>
      </c>
      <c r="L98" s="51">
        <f t="shared" si="5"/>
        <v>0</v>
      </c>
      <c r="M98" s="18"/>
    </row>
    <row r="99" spans="1:13" s="19" customFormat="1" ht="30" customHeight="1" x14ac:dyDescent="0.25">
      <c r="A99" s="53" t="s">
        <v>250</v>
      </c>
      <c r="B99" s="53" t="s">
        <v>6</v>
      </c>
      <c r="C99" s="53" t="s">
        <v>5</v>
      </c>
      <c r="D99" s="53" t="s">
        <v>1</v>
      </c>
      <c r="E99" s="49">
        <v>0</v>
      </c>
      <c r="F99" s="50">
        <v>0</v>
      </c>
      <c r="G99" s="50">
        <f t="shared" si="6"/>
        <v>0</v>
      </c>
      <c r="H99" s="50">
        <f t="shared" si="9"/>
        <v>0</v>
      </c>
      <c r="I99" s="49">
        <v>23895</v>
      </c>
      <c r="J99" s="50">
        <v>4779</v>
      </c>
      <c r="K99" s="50">
        <f t="shared" si="4"/>
        <v>4635.63</v>
      </c>
      <c r="L99" s="51">
        <f t="shared" si="5"/>
        <v>143.37</v>
      </c>
      <c r="M99" s="18"/>
    </row>
    <row r="100" spans="1:13" s="19" customFormat="1" ht="30" customHeight="1" x14ac:dyDescent="0.25">
      <c r="A100" s="53"/>
      <c r="B100" s="53" t="s">
        <v>143</v>
      </c>
      <c r="C100" s="53" t="s">
        <v>142</v>
      </c>
      <c r="D100" s="53" t="s">
        <v>1</v>
      </c>
      <c r="E100" s="49">
        <v>15595</v>
      </c>
      <c r="F100" s="50">
        <v>779.75</v>
      </c>
      <c r="G100" s="50">
        <f t="shared" si="6"/>
        <v>779.75</v>
      </c>
      <c r="H100" s="50">
        <v>0</v>
      </c>
      <c r="I100" s="49">
        <v>0</v>
      </c>
      <c r="J100" s="50">
        <v>0</v>
      </c>
      <c r="K100" s="50">
        <f t="shared" si="4"/>
        <v>0</v>
      </c>
      <c r="L100" s="51">
        <f t="shared" si="5"/>
        <v>0</v>
      </c>
      <c r="M100" s="136"/>
    </row>
    <row r="101" spans="1:13" s="19" customFormat="1" ht="30" customHeight="1" x14ac:dyDescent="0.25">
      <c r="A101" s="53"/>
      <c r="B101" s="53" t="s">
        <v>37</v>
      </c>
      <c r="C101" s="53" t="s">
        <v>36</v>
      </c>
      <c r="D101" s="53" t="s">
        <v>1</v>
      </c>
      <c r="E101" s="49">
        <v>0</v>
      </c>
      <c r="F101" s="50">
        <v>0</v>
      </c>
      <c r="G101" s="50">
        <f t="shared" si="6"/>
        <v>0</v>
      </c>
      <c r="H101" s="50">
        <f>F101*$H$4</f>
        <v>0</v>
      </c>
      <c r="I101" s="49">
        <v>0</v>
      </c>
      <c r="J101" s="50">
        <v>0</v>
      </c>
      <c r="K101" s="50">
        <f t="shared" si="4"/>
        <v>0</v>
      </c>
      <c r="L101" s="51">
        <f t="shared" si="5"/>
        <v>0</v>
      </c>
      <c r="M101" s="18"/>
    </row>
    <row r="102" spans="1:13" s="19" customFormat="1" ht="30" customHeight="1" x14ac:dyDescent="0.25">
      <c r="A102" s="53" t="s">
        <v>247</v>
      </c>
      <c r="B102" s="56" t="s">
        <v>231</v>
      </c>
      <c r="C102" s="56" t="s">
        <v>232</v>
      </c>
      <c r="D102" s="55" t="s">
        <v>1</v>
      </c>
      <c r="E102" s="49">
        <v>10819</v>
      </c>
      <c r="F102" s="50">
        <v>540.95000000000005</v>
      </c>
      <c r="G102" s="50">
        <f t="shared" si="6"/>
        <v>524.72149999999999</v>
      </c>
      <c r="H102" s="50">
        <f t="shared" ref="H102:H116" si="10">F102*$H$4</f>
        <v>16.2285</v>
      </c>
      <c r="I102" s="49">
        <v>73200</v>
      </c>
      <c r="J102" s="50">
        <v>14640</v>
      </c>
      <c r="K102" s="50">
        <f t="shared" si="4"/>
        <v>14200.8</v>
      </c>
      <c r="L102" s="51">
        <f t="shared" si="5"/>
        <v>439.2</v>
      </c>
      <c r="M102" s="18"/>
    </row>
    <row r="103" spans="1:13" s="19" customFormat="1" ht="30" customHeight="1" x14ac:dyDescent="0.25">
      <c r="A103" s="53" t="s">
        <v>247</v>
      </c>
      <c r="B103" s="56" t="s">
        <v>231</v>
      </c>
      <c r="C103" s="56" t="s">
        <v>241</v>
      </c>
      <c r="D103" s="55" t="s">
        <v>1</v>
      </c>
      <c r="E103" s="49">
        <v>5978</v>
      </c>
      <c r="F103" s="50">
        <v>298.89999999999998</v>
      </c>
      <c r="G103" s="50">
        <f t="shared" ref="G103:G108" si="11">F103-H103</f>
        <v>289.93299999999999</v>
      </c>
      <c r="H103" s="50">
        <f t="shared" ref="H103:H108" si="12">F103*$H$4</f>
        <v>8.9669999999999987</v>
      </c>
      <c r="I103" s="49">
        <v>35256</v>
      </c>
      <c r="J103" s="50">
        <v>7051.2</v>
      </c>
      <c r="K103" s="50">
        <f t="shared" ref="K103:K108" si="13">J103-L103</f>
        <v>6839.6639999999998</v>
      </c>
      <c r="L103" s="51">
        <f t="shared" si="5"/>
        <v>211.53599999999997</v>
      </c>
      <c r="M103" s="18"/>
    </row>
    <row r="104" spans="1:13" s="19" customFormat="1" ht="30" customHeight="1" x14ac:dyDescent="0.25">
      <c r="A104" s="53" t="s">
        <v>247</v>
      </c>
      <c r="B104" s="56" t="s">
        <v>231</v>
      </c>
      <c r="C104" s="56" t="s">
        <v>263</v>
      </c>
      <c r="D104" s="55" t="s">
        <v>1</v>
      </c>
      <c r="E104" s="49">
        <v>11349</v>
      </c>
      <c r="F104" s="50">
        <v>567.45000000000005</v>
      </c>
      <c r="G104" s="50">
        <f t="shared" si="11"/>
        <v>550.42650000000003</v>
      </c>
      <c r="H104" s="50">
        <f t="shared" si="12"/>
        <v>17.023500000000002</v>
      </c>
      <c r="I104" s="49">
        <v>70361</v>
      </c>
      <c r="J104" s="50">
        <v>14072.2</v>
      </c>
      <c r="K104" s="50">
        <f t="shared" si="13"/>
        <v>13650.034000000001</v>
      </c>
      <c r="L104" s="51">
        <f t="shared" si="5"/>
        <v>422.166</v>
      </c>
      <c r="M104" s="18"/>
    </row>
    <row r="105" spans="1:13" s="19" customFormat="1" ht="30" customHeight="1" x14ac:dyDescent="0.25">
      <c r="A105" s="53" t="s">
        <v>247</v>
      </c>
      <c r="B105" s="56" t="s">
        <v>231</v>
      </c>
      <c r="C105" s="56" t="s">
        <v>264</v>
      </c>
      <c r="D105" s="55" t="s">
        <v>1</v>
      </c>
      <c r="E105" s="49">
        <v>11060</v>
      </c>
      <c r="F105" s="50">
        <v>553</v>
      </c>
      <c r="G105" s="50">
        <f t="shared" si="11"/>
        <v>536.41</v>
      </c>
      <c r="H105" s="50">
        <f t="shared" si="12"/>
        <v>16.59</v>
      </c>
      <c r="I105" s="49">
        <v>73959</v>
      </c>
      <c r="J105" s="50">
        <v>14791.8</v>
      </c>
      <c r="K105" s="50">
        <f t="shared" si="13"/>
        <v>14348.045999999998</v>
      </c>
      <c r="L105" s="51">
        <f>J105*$L$4</f>
        <v>443.75399999999996</v>
      </c>
      <c r="M105" s="18"/>
    </row>
    <row r="106" spans="1:13" s="19" customFormat="1" ht="30" customHeight="1" x14ac:dyDescent="0.25">
      <c r="A106" s="53" t="s">
        <v>247</v>
      </c>
      <c r="B106" s="56" t="s">
        <v>231</v>
      </c>
      <c r="C106" s="56" t="s">
        <v>307</v>
      </c>
      <c r="D106" s="55" t="s">
        <v>1</v>
      </c>
      <c r="E106" s="49">
        <v>34697</v>
      </c>
      <c r="F106" s="50">
        <v>1734.85</v>
      </c>
      <c r="G106" s="50">
        <f t="shared" si="11"/>
        <v>1682.8045</v>
      </c>
      <c r="H106" s="50">
        <f t="shared" si="12"/>
        <v>52.045499999999997</v>
      </c>
      <c r="I106" s="49">
        <v>53140</v>
      </c>
      <c r="J106" s="50">
        <v>10628</v>
      </c>
      <c r="K106" s="50">
        <f t="shared" si="13"/>
        <v>10309.16</v>
      </c>
      <c r="L106" s="51">
        <f>J106*$L$4</f>
        <v>318.83999999999997</v>
      </c>
      <c r="M106" s="18"/>
    </row>
    <row r="107" spans="1:13" s="19" customFormat="1" ht="30" customHeight="1" x14ac:dyDescent="0.25">
      <c r="A107" s="53" t="s">
        <v>247</v>
      </c>
      <c r="B107" s="56" t="s">
        <v>231</v>
      </c>
      <c r="C107" s="56" t="s">
        <v>387</v>
      </c>
      <c r="D107" s="55" t="s">
        <v>311</v>
      </c>
      <c r="E107" s="49">
        <v>5945</v>
      </c>
      <c r="F107" s="50">
        <v>297.25</v>
      </c>
      <c r="G107" s="50">
        <f t="shared" si="11"/>
        <v>288.33249999999998</v>
      </c>
      <c r="H107" s="50">
        <f t="shared" si="12"/>
        <v>8.9175000000000004</v>
      </c>
      <c r="I107" s="49">
        <v>17337</v>
      </c>
      <c r="J107" s="50">
        <v>3467.4</v>
      </c>
      <c r="K107" s="50">
        <f t="shared" si="13"/>
        <v>3363.3780000000002</v>
      </c>
      <c r="L107" s="51">
        <f>J107*$L$4</f>
        <v>104.02200000000001</v>
      </c>
      <c r="M107" s="18"/>
    </row>
    <row r="108" spans="1:13" s="19" customFormat="1" ht="30" customHeight="1" x14ac:dyDescent="0.25">
      <c r="A108" s="53" t="s">
        <v>247</v>
      </c>
      <c r="B108" s="56" t="s">
        <v>231</v>
      </c>
      <c r="C108" s="56" t="s">
        <v>308</v>
      </c>
      <c r="D108" s="55" t="s">
        <v>1</v>
      </c>
      <c r="E108" s="49">
        <v>5945</v>
      </c>
      <c r="F108" s="50">
        <v>297.25</v>
      </c>
      <c r="G108" s="50">
        <f t="shared" si="11"/>
        <v>288.33249999999998</v>
      </c>
      <c r="H108" s="50">
        <f t="shared" si="12"/>
        <v>8.9175000000000004</v>
      </c>
      <c r="I108" s="49">
        <v>17337</v>
      </c>
      <c r="J108" s="50">
        <v>3467.4</v>
      </c>
      <c r="K108" s="50">
        <f t="shared" si="13"/>
        <v>3363.3780000000002</v>
      </c>
      <c r="L108" s="51">
        <f>J108*$L$4</f>
        <v>104.02200000000001</v>
      </c>
      <c r="M108" s="18"/>
    </row>
    <row r="109" spans="1:13" s="19" customFormat="1" ht="30" customHeight="1" x14ac:dyDescent="0.25">
      <c r="A109" s="53" t="s">
        <v>314</v>
      </c>
      <c r="B109" s="53" t="s">
        <v>160</v>
      </c>
      <c r="C109" s="53" t="s">
        <v>164</v>
      </c>
      <c r="D109" s="53" t="s">
        <v>1</v>
      </c>
      <c r="E109" s="49">
        <v>14562</v>
      </c>
      <c r="F109" s="50">
        <v>728.1</v>
      </c>
      <c r="G109" s="50">
        <f t="shared" si="6"/>
        <v>706.25700000000006</v>
      </c>
      <c r="H109" s="50">
        <f t="shared" si="10"/>
        <v>21.843</v>
      </c>
      <c r="I109" s="49">
        <v>0</v>
      </c>
      <c r="J109" s="50">
        <v>0</v>
      </c>
      <c r="K109" s="50">
        <f t="shared" si="4"/>
        <v>0</v>
      </c>
      <c r="L109" s="51">
        <f t="shared" si="5"/>
        <v>0</v>
      </c>
      <c r="M109" s="18"/>
    </row>
    <row r="110" spans="1:13" s="19" customFormat="1" ht="30" customHeight="1" x14ac:dyDescent="0.25">
      <c r="A110" s="53"/>
      <c r="B110" s="53" t="s">
        <v>160</v>
      </c>
      <c r="C110" s="53" t="s">
        <v>163</v>
      </c>
      <c r="D110" s="53" t="s">
        <v>1</v>
      </c>
      <c r="E110" s="49">
        <v>1101</v>
      </c>
      <c r="F110" s="50">
        <v>55.05</v>
      </c>
      <c r="G110" s="50">
        <f t="shared" si="6"/>
        <v>53.398499999999999</v>
      </c>
      <c r="H110" s="50">
        <f t="shared" si="10"/>
        <v>1.6514999999999997</v>
      </c>
      <c r="I110" s="49">
        <v>120</v>
      </c>
      <c r="J110" s="50">
        <v>24</v>
      </c>
      <c r="K110" s="50">
        <f t="shared" si="4"/>
        <v>23.28</v>
      </c>
      <c r="L110" s="51">
        <f t="shared" si="5"/>
        <v>0.72</v>
      </c>
      <c r="M110" s="18"/>
    </row>
    <row r="111" spans="1:13" s="19" customFormat="1" ht="30" customHeight="1" x14ac:dyDescent="0.25">
      <c r="A111" s="53"/>
      <c r="B111" s="53" t="s">
        <v>160</v>
      </c>
      <c r="C111" s="53" t="s">
        <v>162</v>
      </c>
      <c r="D111" s="53" t="s">
        <v>1</v>
      </c>
      <c r="E111" s="49">
        <v>4750</v>
      </c>
      <c r="F111" s="50">
        <v>237.5</v>
      </c>
      <c r="G111" s="50">
        <f t="shared" si="6"/>
        <v>230.375</v>
      </c>
      <c r="H111" s="50">
        <f t="shared" si="10"/>
        <v>7.125</v>
      </c>
      <c r="I111" s="49">
        <v>0</v>
      </c>
      <c r="J111" s="50">
        <v>0</v>
      </c>
      <c r="K111" s="50">
        <f t="shared" si="4"/>
        <v>0</v>
      </c>
      <c r="L111" s="51">
        <f t="shared" si="5"/>
        <v>0</v>
      </c>
      <c r="M111" s="18"/>
    </row>
    <row r="112" spans="1:13" s="19" customFormat="1" ht="30" customHeight="1" x14ac:dyDescent="0.25">
      <c r="A112" s="53"/>
      <c r="B112" s="53" t="s">
        <v>160</v>
      </c>
      <c r="C112" s="53" t="s">
        <v>161</v>
      </c>
      <c r="D112" s="53" t="s">
        <v>1</v>
      </c>
      <c r="E112" s="49">
        <v>3770</v>
      </c>
      <c r="F112" s="50">
        <v>188.5</v>
      </c>
      <c r="G112" s="50">
        <f t="shared" si="6"/>
        <v>182.845</v>
      </c>
      <c r="H112" s="50">
        <f t="shared" si="10"/>
        <v>5.6549999999999994</v>
      </c>
      <c r="I112" s="49">
        <v>0</v>
      </c>
      <c r="J112" s="50">
        <v>0</v>
      </c>
      <c r="K112" s="50">
        <f t="shared" si="4"/>
        <v>0</v>
      </c>
      <c r="L112" s="51">
        <f t="shared" si="5"/>
        <v>0</v>
      </c>
      <c r="M112" s="18"/>
    </row>
    <row r="113" spans="1:13" s="19" customFormat="1" ht="30" customHeight="1" x14ac:dyDescent="0.25">
      <c r="A113" s="53"/>
      <c r="B113" s="53" t="s">
        <v>160</v>
      </c>
      <c r="C113" s="53" t="s">
        <v>256</v>
      </c>
      <c r="D113" s="53" t="s">
        <v>1</v>
      </c>
      <c r="E113" s="49">
        <v>5821</v>
      </c>
      <c r="F113" s="50">
        <v>291.05</v>
      </c>
      <c r="G113" s="50">
        <f t="shared" si="6"/>
        <v>282.31850000000003</v>
      </c>
      <c r="H113" s="50">
        <f t="shared" si="10"/>
        <v>8.7315000000000005</v>
      </c>
      <c r="I113" s="49">
        <v>4729</v>
      </c>
      <c r="J113" s="50">
        <v>945.8</v>
      </c>
      <c r="K113" s="50">
        <f t="shared" si="4"/>
        <v>917.42599999999993</v>
      </c>
      <c r="L113" s="51">
        <f t="shared" si="5"/>
        <v>28.373999999999999</v>
      </c>
      <c r="M113" s="18"/>
    </row>
    <row r="114" spans="1:13" s="19" customFormat="1" ht="30" customHeight="1" x14ac:dyDescent="0.25">
      <c r="A114" s="53"/>
      <c r="B114" s="53" t="s">
        <v>160</v>
      </c>
      <c r="C114" s="53" t="s">
        <v>159</v>
      </c>
      <c r="D114" s="53" t="s">
        <v>1</v>
      </c>
      <c r="E114" s="49">
        <v>255</v>
      </c>
      <c r="F114" s="50">
        <v>12.75</v>
      </c>
      <c r="G114" s="50">
        <f t="shared" si="6"/>
        <v>12.3675</v>
      </c>
      <c r="H114" s="50">
        <f t="shared" si="10"/>
        <v>0.38250000000000001</v>
      </c>
      <c r="I114" s="49">
        <v>0</v>
      </c>
      <c r="J114" s="50">
        <v>0</v>
      </c>
      <c r="K114" s="50">
        <f t="shared" si="4"/>
        <v>0</v>
      </c>
      <c r="L114" s="51">
        <f t="shared" si="5"/>
        <v>0</v>
      </c>
      <c r="M114" s="18"/>
    </row>
    <row r="115" spans="1:13" s="65" customFormat="1" ht="30" customHeight="1" x14ac:dyDescent="0.25">
      <c r="A115" s="60"/>
      <c r="B115" s="60" t="s">
        <v>12</v>
      </c>
      <c r="C115" s="60" t="s">
        <v>11</v>
      </c>
      <c r="D115" s="60" t="s">
        <v>1</v>
      </c>
      <c r="E115" s="61">
        <v>0</v>
      </c>
      <c r="F115" s="62">
        <v>0</v>
      </c>
      <c r="G115" s="62">
        <f t="shared" si="6"/>
        <v>0</v>
      </c>
      <c r="H115" s="62">
        <f t="shared" si="10"/>
        <v>0</v>
      </c>
      <c r="I115" s="61">
        <v>0</v>
      </c>
      <c r="J115" s="62">
        <v>0</v>
      </c>
      <c r="K115" s="62">
        <f t="shared" si="4"/>
        <v>0</v>
      </c>
      <c r="L115" s="63">
        <f t="shared" si="5"/>
        <v>0</v>
      </c>
      <c r="M115" s="64"/>
    </row>
    <row r="116" spans="1:13" s="19" customFormat="1" ht="30" customHeight="1" x14ac:dyDescent="0.25">
      <c r="A116" s="53"/>
      <c r="B116" s="53" t="s">
        <v>72</v>
      </c>
      <c r="C116" s="53" t="s">
        <v>71</v>
      </c>
      <c r="D116" s="53" t="s">
        <v>1</v>
      </c>
      <c r="E116" s="49">
        <v>16373</v>
      </c>
      <c r="F116" s="50">
        <v>818.65</v>
      </c>
      <c r="G116" s="50">
        <f t="shared" si="6"/>
        <v>794.09050000000002</v>
      </c>
      <c r="H116" s="50">
        <f t="shared" si="10"/>
        <v>24.5595</v>
      </c>
      <c r="I116" s="49">
        <v>0</v>
      </c>
      <c r="J116" s="50">
        <v>0</v>
      </c>
      <c r="K116" s="50">
        <f t="shared" si="4"/>
        <v>0</v>
      </c>
      <c r="L116" s="51">
        <f t="shared" si="5"/>
        <v>0</v>
      </c>
      <c r="M116" s="18"/>
    </row>
    <row r="117" spans="1:13" s="19" customFormat="1" ht="30" customHeight="1" x14ac:dyDescent="0.25">
      <c r="A117" s="53" t="s">
        <v>287</v>
      </c>
      <c r="B117" s="53" t="s">
        <v>288</v>
      </c>
      <c r="C117" s="53" t="s">
        <v>289</v>
      </c>
      <c r="D117" s="53" t="s">
        <v>1</v>
      </c>
      <c r="E117" s="49">
        <v>830</v>
      </c>
      <c r="F117" s="50">
        <v>41.5</v>
      </c>
      <c r="G117" s="50">
        <f t="shared" si="6"/>
        <v>40.255000000000003</v>
      </c>
      <c r="H117" s="50">
        <f>F117*$H$4</f>
        <v>1.2449999999999999</v>
      </c>
      <c r="I117" s="49">
        <v>0</v>
      </c>
      <c r="J117" s="50">
        <v>0</v>
      </c>
      <c r="K117" s="50">
        <f>J117-L117</f>
        <v>0</v>
      </c>
      <c r="L117" s="51">
        <f t="shared" si="5"/>
        <v>0</v>
      </c>
      <c r="M117" s="18"/>
    </row>
    <row r="118" spans="1:13" s="19" customFormat="1" ht="30" customHeight="1" x14ac:dyDescent="0.25">
      <c r="A118" s="53" t="s">
        <v>257</v>
      </c>
      <c r="B118" s="53" t="s">
        <v>236</v>
      </c>
      <c r="C118" s="53" t="s">
        <v>81</v>
      </c>
      <c r="D118" s="53" t="s">
        <v>1</v>
      </c>
      <c r="E118" s="49">
        <v>1330</v>
      </c>
      <c r="F118" s="50">
        <v>66.5</v>
      </c>
      <c r="G118" s="50">
        <f t="shared" si="6"/>
        <v>66.5</v>
      </c>
      <c r="H118" s="50">
        <v>0</v>
      </c>
      <c r="I118" s="49">
        <v>0</v>
      </c>
      <c r="J118" s="50">
        <v>0</v>
      </c>
      <c r="K118" s="50">
        <f t="shared" si="4"/>
        <v>0</v>
      </c>
      <c r="L118" s="51">
        <f t="shared" si="5"/>
        <v>0</v>
      </c>
      <c r="M118" s="136"/>
    </row>
    <row r="119" spans="1:13" s="19" customFormat="1" ht="30" customHeight="1" x14ac:dyDescent="0.25">
      <c r="A119" s="53" t="s">
        <v>257</v>
      </c>
      <c r="B119" s="53" t="s">
        <v>236</v>
      </c>
      <c r="C119" s="53" t="s">
        <v>80</v>
      </c>
      <c r="D119" s="53" t="s">
        <v>1</v>
      </c>
      <c r="E119" s="49">
        <v>200</v>
      </c>
      <c r="F119" s="50">
        <v>10</v>
      </c>
      <c r="G119" s="50">
        <f t="shared" si="6"/>
        <v>10</v>
      </c>
      <c r="H119" s="50">
        <v>0</v>
      </c>
      <c r="I119" s="49">
        <v>0</v>
      </c>
      <c r="J119" s="50">
        <v>0</v>
      </c>
      <c r="K119" s="50">
        <f t="shared" si="4"/>
        <v>0</v>
      </c>
      <c r="L119" s="51">
        <f t="shared" si="5"/>
        <v>0</v>
      </c>
      <c r="M119" s="136"/>
    </row>
    <row r="120" spans="1:13" s="19" customFormat="1" ht="30" customHeight="1" x14ac:dyDescent="0.25">
      <c r="A120" s="53" t="s">
        <v>257</v>
      </c>
      <c r="B120" s="53" t="s">
        <v>236</v>
      </c>
      <c r="C120" s="53" t="s">
        <v>79</v>
      </c>
      <c r="D120" s="53" t="s">
        <v>1</v>
      </c>
      <c r="E120" s="49">
        <v>0</v>
      </c>
      <c r="F120" s="50">
        <v>0</v>
      </c>
      <c r="G120" s="50">
        <f t="shared" si="6"/>
        <v>0</v>
      </c>
      <c r="H120" s="50">
        <f t="shared" ref="H120:H143" si="14">F120*$H$4</f>
        <v>0</v>
      </c>
      <c r="I120" s="49">
        <v>0</v>
      </c>
      <c r="J120" s="50">
        <v>0</v>
      </c>
      <c r="K120" s="50">
        <f t="shared" si="4"/>
        <v>0</v>
      </c>
      <c r="L120" s="51">
        <f t="shared" si="5"/>
        <v>0</v>
      </c>
      <c r="M120" s="18"/>
    </row>
    <row r="121" spans="1:13" s="19" customFormat="1" ht="30" customHeight="1" x14ac:dyDescent="0.25">
      <c r="A121" s="53"/>
      <c r="B121" s="53" t="s">
        <v>151</v>
      </c>
      <c r="C121" s="53" t="s">
        <v>152</v>
      </c>
      <c r="D121" s="53" t="s">
        <v>1</v>
      </c>
      <c r="E121" s="49">
        <v>3400</v>
      </c>
      <c r="F121" s="50">
        <v>170</v>
      </c>
      <c r="G121" s="50">
        <f t="shared" si="6"/>
        <v>164.9</v>
      </c>
      <c r="H121" s="50">
        <f t="shared" si="14"/>
        <v>5.0999999999999996</v>
      </c>
      <c r="I121" s="49">
        <v>0</v>
      </c>
      <c r="J121" s="50">
        <v>0</v>
      </c>
      <c r="K121" s="50">
        <f t="shared" si="4"/>
        <v>0</v>
      </c>
      <c r="L121" s="51">
        <f t="shared" si="5"/>
        <v>0</v>
      </c>
      <c r="M121" s="18"/>
    </row>
    <row r="122" spans="1:13" s="19" customFormat="1" ht="30" customHeight="1" x14ac:dyDescent="0.25">
      <c r="A122" s="53"/>
      <c r="B122" s="53" t="s">
        <v>151</v>
      </c>
      <c r="C122" s="53" t="s">
        <v>150</v>
      </c>
      <c r="D122" s="53" t="s">
        <v>1</v>
      </c>
      <c r="E122" s="49">
        <v>8869</v>
      </c>
      <c r="F122" s="50">
        <v>443.45</v>
      </c>
      <c r="G122" s="50">
        <f t="shared" si="6"/>
        <v>430.1465</v>
      </c>
      <c r="H122" s="50">
        <f t="shared" si="14"/>
        <v>13.3035</v>
      </c>
      <c r="I122" s="49">
        <v>0</v>
      </c>
      <c r="J122" s="50">
        <v>0</v>
      </c>
      <c r="K122" s="50">
        <f t="shared" si="4"/>
        <v>0</v>
      </c>
      <c r="L122" s="51">
        <f t="shared" si="5"/>
        <v>0</v>
      </c>
      <c r="M122" s="18"/>
    </row>
    <row r="123" spans="1:13" s="19" customFormat="1" ht="30" customHeight="1" x14ac:dyDescent="0.25">
      <c r="A123" s="53"/>
      <c r="B123" s="53" t="s">
        <v>106</v>
      </c>
      <c r="C123" s="53" t="s">
        <v>105</v>
      </c>
      <c r="D123" s="53" t="s">
        <v>1</v>
      </c>
      <c r="E123" s="49">
        <v>0</v>
      </c>
      <c r="F123" s="50">
        <v>0</v>
      </c>
      <c r="G123" s="50">
        <f t="shared" si="6"/>
        <v>0</v>
      </c>
      <c r="H123" s="50">
        <f t="shared" si="14"/>
        <v>0</v>
      </c>
      <c r="I123" s="49">
        <v>0</v>
      </c>
      <c r="J123" s="50">
        <v>0</v>
      </c>
      <c r="K123" s="50">
        <f t="shared" si="4"/>
        <v>0</v>
      </c>
      <c r="L123" s="51">
        <f t="shared" si="5"/>
        <v>0</v>
      </c>
      <c r="M123" s="18"/>
    </row>
    <row r="124" spans="1:13" s="19" customFormat="1" ht="30" customHeight="1" x14ac:dyDescent="0.25">
      <c r="A124" s="53" t="s">
        <v>299</v>
      </c>
      <c r="B124" s="53" t="s">
        <v>121</v>
      </c>
      <c r="C124" s="53" t="s">
        <v>120</v>
      </c>
      <c r="D124" s="53" t="s">
        <v>1</v>
      </c>
      <c r="E124" s="49">
        <v>45078</v>
      </c>
      <c r="F124" s="50">
        <v>2253.9</v>
      </c>
      <c r="G124" s="50">
        <f t="shared" si="6"/>
        <v>2186.2829999999999</v>
      </c>
      <c r="H124" s="50">
        <f t="shared" si="14"/>
        <v>67.617000000000004</v>
      </c>
      <c r="I124" s="49">
        <v>0</v>
      </c>
      <c r="J124" s="50">
        <v>0</v>
      </c>
      <c r="K124" s="50">
        <f t="shared" si="4"/>
        <v>0</v>
      </c>
      <c r="L124" s="51">
        <f t="shared" si="5"/>
        <v>0</v>
      </c>
      <c r="M124" s="18"/>
    </row>
    <row r="125" spans="1:13" s="19" customFormat="1" ht="30" customHeight="1" x14ac:dyDescent="0.25">
      <c r="A125" s="53"/>
      <c r="B125" s="53" t="s">
        <v>78</v>
      </c>
      <c r="C125" s="53" t="s">
        <v>77</v>
      </c>
      <c r="D125" s="53" t="s">
        <v>1</v>
      </c>
      <c r="E125" s="49">
        <v>15803.92</v>
      </c>
      <c r="F125" s="50">
        <v>790.19</v>
      </c>
      <c r="G125" s="50">
        <f t="shared" si="6"/>
        <v>766.48430000000008</v>
      </c>
      <c r="H125" s="50">
        <f>F125*$H$4</f>
        <v>23.7057</v>
      </c>
      <c r="I125" s="49">
        <v>0</v>
      </c>
      <c r="J125" s="50">
        <v>0</v>
      </c>
      <c r="K125" s="50">
        <f t="shared" si="4"/>
        <v>0</v>
      </c>
      <c r="L125" s="51">
        <f t="shared" si="5"/>
        <v>0</v>
      </c>
      <c r="M125" s="18"/>
    </row>
    <row r="126" spans="1:13" s="19" customFormat="1" ht="30" customHeight="1" x14ac:dyDescent="0.25">
      <c r="A126" s="53"/>
      <c r="B126" s="53" t="s">
        <v>20</v>
      </c>
      <c r="C126" s="53" t="s">
        <v>19</v>
      </c>
      <c r="D126" s="53" t="s">
        <v>1</v>
      </c>
      <c r="E126" s="49">
        <v>18120</v>
      </c>
      <c r="F126" s="50">
        <v>906</v>
      </c>
      <c r="G126" s="50">
        <f t="shared" ref="G126:G158" si="15">F126-H126</f>
        <v>906</v>
      </c>
      <c r="H126" s="50">
        <v>0</v>
      </c>
      <c r="I126" s="49">
        <v>0</v>
      </c>
      <c r="J126" s="50">
        <v>0</v>
      </c>
      <c r="K126" s="50">
        <f t="shared" ref="K126:K190" si="16">J126-L126</f>
        <v>0</v>
      </c>
      <c r="L126" s="51">
        <f t="shared" ref="L126:L190" si="17">J126*$L$4</f>
        <v>0</v>
      </c>
      <c r="M126" s="136"/>
    </row>
    <row r="127" spans="1:13" s="19" customFormat="1" ht="30" customHeight="1" x14ac:dyDescent="0.25">
      <c r="A127" s="53"/>
      <c r="B127" s="53" t="s">
        <v>172</v>
      </c>
      <c r="C127" s="53" t="s">
        <v>173</v>
      </c>
      <c r="D127" s="53" t="s">
        <v>1</v>
      </c>
      <c r="E127" s="49">
        <v>1965</v>
      </c>
      <c r="F127" s="50">
        <v>98.25</v>
      </c>
      <c r="G127" s="50">
        <f t="shared" si="15"/>
        <v>95.302499999999995</v>
      </c>
      <c r="H127" s="50">
        <f t="shared" si="14"/>
        <v>2.9474999999999998</v>
      </c>
      <c r="I127" s="49">
        <v>0</v>
      </c>
      <c r="J127" s="50">
        <v>0</v>
      </c>
      <c r="K127" s="50">
        <f t="shared" si="16"/>
        <v>0</v>
      </c>
      <c r="L127" s="51">
        <f t="shared" si="17"/>
        <v>0</v>
      </c>
      <c r="M127" s="18"/>
    </row>
    <row r="128" spans="1:13" s="19" customFormat="1" ht="30" customHeight="1" x14ac:dyDescent="0.25">
      <c r="A128" s="53"/>
      <c r="B128" s="53" t="s">
        <v>172</v>
      </c>
      <c r="C128" s="53" t="s">
        <v>171</v>
      </c>
      <c r="D128" s="53" t="s">
        <v>1</v>
      </c>
      <c r="E128" s="49">
        <v>6514</v>
      </c>
      <c r="F128" s="50">
        <v>325.7</v>
      </c>
      <c r="G128" s="50">
        <f t="shared" si="15"/>
        <v>315.92899999999997</v>
      </c>
      <c r="H128" s="50">
        <f>F128*$H$4</f>
        <v>9.770999999999999</v>
      </c>
      <c r="I128" s="49">
        <v>0</v>
      </c>
      <c r="J128" s="50">
        <v>0</v>
      </c>
      <c r="K128" s="50">
        <f t="shared" si="16"/>
        <v>0</v>
      </c>
      <c r="L128" s="51">
        <f t="shared" si="17"/>
        <v>0</v>
      </c>
      <c r="M128" s="18"/>
    </row>
    <row r="129" spans="1:13" s="19" customFormat="1" ht="30" customHeight="1" x14ac:dyDescent="0.25">
      <c r="A129" s="53" t="s">
        <v>259</v>
      </c>
      <c r="B129" s="56" t="s">
        <v>258</v>
      </c>
      <c r="C129" s="56" t="s">
        <v>233</v>
      </c>
      <c r="D129" s="55" t="s">
        <v>1</v>
      </c>
      <c r="E129" s="49">
        <v>310</v>
      </c>
      <c r="F129" s="50">
        <v>15.5</v>
      </c>
      <c r="G129" s="50">
        <f t="shared" si="15"/>
        <v>15.035</v>
      </c>
      <c r="H129" s="50">
        <f t="shared" si="14"/>
        <v>0.46499999999999997</v>
      </c>
      <c r="I129" s="49">
        <v>8154</v>
      </c>
      <c r="J129" s="50">
        <v>1630.8</v>
      </c>
      <c r="K129" s="50">
        <f t="shared" si="16"/>
        <v>1581.876</v>
      </c>
      <c r="L129" s="51">
        <f t="shared" si="17"/>
        <v>48.923999999999999</v>
      </c>
      <c r="M129" s="18"/>
    </row>
    <row r="130" spans="1:13" s="19" customFormat="1" ht="30" customHeight="1" x14ac:dyDescent="0.25">
      <c r="A130" s="53" t="s">
        <v>298</v>
      </c>
      <c r="B130" s="53" t="s">
        <v>117</v>
      </c>
      <c r="C130" s="53" t="s">
        <v>204</v>
      </c>
      <c r="D130" s="53" t="s">
        <v>1</v>
      </c>
      <c r="E130" s="49">
        <v>0</v>
      </c>
      <c r="F130" s="50">
        <v>0</v>
      </c>
      <c r="G130" s="50">
        <f t="shared" si="15"/>
        <v>0</v>
      </c>
      <c r="H130" s="50">
        <f t="shared" si="14"/>
        <v>0</v>
      </c>
      <c r="I130" s="49">
        <v>0</v>
      </c>
      <c r="J130" s="50">
        <v>0</v>
      </c>
      <c r="K130" s="50">
        <f t="shared" si="16"/>
        <v>0</v>
      </c>
      <c r="L130" s="51">
        <f t="shared" si="17"/>
        <v>0</v>
      </c>
      <c r="M130" s="18"/>
    </row>
    <row r="131" spans="1:13" s="19" customFormat="1" ht="30" customHeight="1" x14ac:dyDescent="0.25">
      <c r="A131" s="53" t="s">
        <v>298</v>
      </c>
      <c r="B131" s="53" t="s">
        <v>117</v>
      </c>
      <c r="C131" s="53" t="s">
        <v>118</v>
      </c>
      <c r="D131" s="53" t="s">
        <v>1</v>
      </c>
      <c r="E131" s="49">
        <v>12854</v>
      </c>
      <c r="F131" s="50">
        <v>642.70000000000005</v>
      </c>
      <c r="G131" s="50">
        <f t="shared" si="15"/>
        <v>623.4190000000001</v>
      </c>
      <c r="H131" s="50">
        <f t="shared" si="14"/>
        <v>19.281000000000002</v>
      </c>
      <c r="I131" s="49">
        <v>0</v>
      </c>
      <c r="J131" s="50">
        <v>0</v>
      </c>
      <c r="K131" s="50">
        <f t="shared" si="16"/>
        <v>0</v>
      </c>
      <c r="L131" s="51">
        <f t="shared" si="17"/>
        <v>0</v>
      </c>
      <c r="M131" s="18"/>
    </row>
    <row r="132" spans="1:13" s="19" customFormat="1" ht="30" customHeight="1" x14ac:dyDescent="0.25">
      <c r="A132" s="53" t="s">
        <v>298</v>
      </c>
      <c r="B132" s="53" t="s">
        <v>117</v>
      </c>
      <c r="C132" s="53" t="s">
        <v>116</v>
      </c>
      <c r="D132" s="53" t="s">
        <v>1</v>
      </c>
      <c r="E132" s="49">
        <v>10859</v>
      </c>
      <c r="F132" s="50">
        <v>542.95000000000005</v>
      </c>
      <c r="G132" s="50">
        <f t="shared" si="15"/>
        <v>526.66150000000005</v>
      </c>
      <c r="H132" s="50">
        <f t="shared" si="14"/>
        <v>16.288499999999999</v>
      </c>
      <c r="I132" s="49">
        <v>0</v>
      </c>
      <c r="J132" s="50">
        <v>0</v>
      </c>
      <c r="K132" s="50">
        <f t="shared" si="16"/>
        <v>0</v>
      </c>
      <c r="L132" s="51">
        <f t="shared" si="17"/>
        <v>0</v>
      </c>
      <c r="M132" s="18"/>
    </row>
    <row r="133" spans="1:13" s="19" customFormat="1" ht="30" customHeight="1" x14ac:dyDescent="0.25">
      <c r="A133" s="53"/>
      <c r="B133" s="53" t="s">
        <v>154</v>
      </c>
      <c r="C133" s="53" t="s">
        <v>158</v>
      </c>
      <c r="D133" s="53" t="s">
        <v>1</v>
      </c>
      <c r="E133" s="49">
        <v>16674</v>
      </c>
      <c r="F133" s="50">
        <v>833.7</v>
      </c>
      <c r="G133" s="50">
        <f t="shared" si="15"/>
        <v>808.68900000000008</v>
      </c>
      <c r="H133" s="50">
        <f t="shared" si="14"/>
        <v>25.010999999999999</v>
      </c>
      <c r="I133" s="49">
        <v>0</v>
      </c>
      <c r="J133" s="50">
        <v>0</v>
      </c>
      <c r="K133" s="50">
        <f t="shared" si="16"/>
        <v>0</v>
      </c>
      <c r="L133" s="51">
        <f t="shared" si="17"/>
        <v>0</v>
      </c>
      <c r="M133" s="18"/>
    </row>
    <row r="134" spans="1:13" s="19" customFormat="1" ht="30" customHeight="1" x14ac:dyDescent="0.25">
      <c r="A134" s="53"/>
      <c r="B134" s="53" t="s">
        <v>154</v>
      </c>
      <c r="C134" s="53" t="s">
        <v>157</v>
      </c>
      <c r="D134" s="53" t="s">
        <v>1</v>
      </c>
      <c r="E134" s="49">
        <v>7524</v>
      </c>
      <c r="F134" s="50">
        <v>376.2</v>
      </c>
      <c r="G134" s="50">
        <f t="shared" si="15"/>
        <v>364.91399999999999</v>
      </c>
      <c r="H134" s="50">
        <f t="shared" si="14"/>
        <v>11.286</v>
      </c>
      <c r="I134" s="49">
        <v>70346</v>
      </c>
      <c r="J134" s="50">
        <v>14069.2</v>
      </c>
      <c r="K134" s="50">
        <f t="shared" si="16"/>
        <v>13647.124</v>
      </c>
      <c r="L134" s="51">
        <f t="shared" si="17"/>
        <v>422.07600000000002</v>
      </c>
      <c r="M134" s="18"/>
    </row>
    <row r="135" spans="1:13" s="19" customFormat="1" ht="30" customHeight="1" x14ac:dyDescent="0.25">
      <c r="A135" s="53"/>
      <c r="B135" s="53" t="s">
        <v>154</v>
      </c>
      <c r="C135" s="53" t="s">
        <v>156</v>
      </c>
      <c r="D135" s="53" t="s">
        <v>1</v>
      </c>
      <c r="E135" s="49">
        <v>33875</v>
      </c>
      <c r="F135" s="50">
        <v>1693.75</v>
      </c>
      <c r="G135" s="50">
        <f t="shared" si="15"/>
        <v>1642.9375</v>
      </c>
      <c r="H135" s="50">
        <f t="shared" si="14"/>
        <v>50.8125</v>
      </c>
      <c r="I135" s="49">
        <v>0</v>
      </c>
      <c r="J135" s="50">
        <v>0</v>
      </c>
      <c r="K135" s="50">
        <f t="shared" si="16"/>
        <v>0</v>
      </c>
      <c r="L135" s="51">
        <f t="shared" si="17"/>
        <v>0</v>
      </c>
      <c r="M135" s="18"/>
    </row>
    <row r="136" spans="1:13" s="19" customFormat="1" ht="30" customHeight="1" x14ac:dyDescent="0.25">
      <c r="A136" s="53"/>
      <c r="B136" s="53" t="s">
        <v>154</v>
      </c>
      <c r="C136" s="53" t="s">
        <v>155</v>
      </c>
      <c r="D136" s="53" t="s">
        <v>1</v>
      </c>
      <c r="E136" s="49">
        <v>0</v>
      </c>
      <c r="F136" s="50">
        <v>0</v>
      </c>
      <c r="G136" s="50">
        <v>0</v>
      </c>
      <c r="H136" s="50">
        <v>0</v>
      </c>
      <c r="I136" s="49">
        <v>52822</v>
      </c>
      <c r="J136" s="50">
        <v>10564.4</v>
      </c>
      <c r="K136" s="50">
        <f t="shared" si="16"/>
        <v>10247.467999999999</v>
      </c>
      <c r="L136" s="51">
        <f t="shared" si="17"/>
        <v>316.93199999999996</v>
      </c>
      <c r="M136" s="18"/>
    </row>
    <row r="137" spans="1:13" s="19" customFormat="1" ht="30" customHeight="1" x14ac:dyDescent="0.25">
      <c r="A137" s="53"/>
      <c r="B137" s="53" t="s">
        <v>154</v>
      </c>
      <c r="C137" s="53" t="s">
        <v>153</v>
      </c>
      <c r="D137" s="53" t="s">
        <v>1</v>
      </c>
      <c r="E137" s="49">
        <v>2002</v>
      </c>
      <c r="F137" s="50">
        <v>100.1</v>
      </c>
      <c r="G137" s="50">
        <f t="shared" si="15"/>
        <v>97.096999999999994</v>
      </c>
      <c r="H137" s="50">
        <f t="shared" si="14"/>
        <v>3.0029999999999997</v>
      </c>
      <c r="I137" s="49">
        <v>122340</v>
      </c>
      <c r="J137" s="50">
        <v>24468</v>
      </c>
      <c r="K137" s="50">
        <f t="shared" si="16"/>
        <v>23733.96</v>
      </c>
      <c r="L137" s="51">
        <f t="shared" si="17"/>
        <v>734.04</v>
      </c>
      <c r="M137" s="18"/>
    </row>
    <row r="138" spans="1:13" s="19" customFormat="1" ht="30" customHeight="1" x14ac:dyDescent="0.25">
      <c r="A138" s="53"/>
      <c r="B138" s="53" t="s">
        <v>154</v>
      </c>
      <c r="C138" s="53" t="s">
        <v>303</v>
      </c>
      <c r="D138" s="53" t="s">
        <v>304</v>
      </c>
      <c r="E138" s="49">
        <v>0</v>
      </c>
      <c r="F138" s="50">
        <v>0</v>
      </c>
      <c r="G138" s="50">
        <f>F138-H138</f>
        <v>0</v>
      </c>
      <c r="H138" s="50">
        <f t="shared" si="14"/>
        <v>0</v>
      </c>
      <c r="I138" s="49">
        <v>0</v>
      </c>
      <c r="J138" s="50">
        <v>0</v>
      </c>
      <c r="K138" s="50">
        <f t="shared" si="16"/>
        <v>0</v>
      </c>
      <c r="L138" s="51">
        <f t="shared" si="17"/>
        <v>0</v>
      </c>
      <c r="M138" s="18"/>
    </row>
    <row r="139" spans="1:13" s="19" customFormat="1" ht="30" customHeight="1" x14ac:dyDescent="0.25">
      <c r="A139" s="53"/>
      <c r="B139" s="53" t="s">
        <v>10</v>
      </c>
      <c r="C139" s="53" t="s">
        <v>269</v>
      </c>
      <c r="D139" s="53" t="s">
        <v>1</v>
      </c>
      <c r="E139" s="49">
        <v>0</v>
      </c>
      <c r="F139" s="50">
        <v>0</v>
      </c>
      <c r="G139" s="50">
        <f t="shared" si="15"/>
        <v>0</v>
      </c>
      <c r="H139" s="50">
        <f t="shared" si="14"/>
        <v>0</v>
      </c>
      <c r="I139" s="49">
        <v>0</v>
      </c>
      <c r="J139" s="50">
        <v>0</v>
      </c>
      <c r="K139" s="50">
        <f t="shared" si="16"/>
        <v>0</v>
      </c>
      <c r="L139" s="51">
        <f t="shared" si="17"/>
        <v>0</v>
      </c>
      <c r="M139" s="18"/>
    </row>
    <row r="140" spans="1:13" s="19" customFormat="1" ht="30" customHeight="1" x14ac:dyDescent="0.25">
      <c r="A140" s="53"/>
      <c r="B140" s="53" t="s">
        <v>74</v>
      </c>
      <c r="C140" s="53" t="s">
        <v>73</v>
      </c>
      <c r="D140" s="53" t="s">
        <v>1</v>
      </c>
      <c r="E140" s="49">
        <v>0</v>
      </c>
      <c r="F140" s="50">
        <v>0</v>
      </c>
      <c r="G140" s="50">
        <f t="shared" si="15"/>
        <v>0</v>
      </c>
      <c r="H140" s="50">
        <f t="shared" si="14"/>
        <v>0</v>
      </c>
      <c r="I140" s="49">
        <v>0</v>
      </c>
      <c r="J140" s="50">
        <v>0</v>
      </c>
      <c r="K140" s="50">
        <f t="shared" si="16"/>
        <v>0</v>
      </c>
      <c r="L140" s="51">
        <f t="shared" si="17"/>
        <v>0</v>
      </c>
      <c r="M140" s="18"/>
    </row>
    <row r="141" spans="1:13" s="19" customFormat="1" ht="30" customHeight="1" x14ac:dyDescent="0.25">
      <c r="A141" s="53"/>
      <c r="B141" s="53" t="s">
        <v>203</v>
      </c>
      <c r="C141" s="53" t="s">
        <v>202</v>
      </c>
      <c r="D141" s="53" t="s">
        <v>1</v>
      </c>
      <c r="E141" s="49">
        <v>895</v>
      </c>
      <c r="F141" s="50">
        <v>44.75</v>
      </c>
      <c r="G141" s="50">
        <f t="shared" si="15"/>
        <v>43.407499999999999</v>
      </c>
      <c r="H141" s="50">
        <f t="shared" si="14"/>
        <v>1.3425</v>
      </c>
      <c r="I141" s="49">
        <v>0</v>
      </c>
      <c r="J141" s="50">
        <v>0</v>
      </c>
      <c r="K141" s="50">
        <f t="shared" si="16"/>
        <v>0</v>
      </c>
      <c r="L141" s="51">
        <f t="shared" si="17"/>
        <v>0</v>
      </c>
      <c r="M141" s="18"/>
    </row>
    <row r="142" spans="1:13" s="19" customFormat="1" ht="30" customHeight="1" x14ac:dyDescent="0.25">
      <c r="A142" s="53"/>
      <c r="B142" s="53" t="s">
        <v>186</v>
      </c>
      <c r="C142" s="53" t="s">
        <v>185</v>
      </c>
      <c r="D142" s="53" t="s">
        <v>1</v>
      </c>
      <c r="E142" s="49">
        <v>33659</v>
      </c>
      <c r="F142" s="50">
        <v>1682.95</v>
      </c>
      <c r="G142" s="50">
        <f t="shared" si="15"/>
        <v>1632.4615000000001</v>
      </c>
      <c r="H142" s="50">
        <f t="shared" si="14"/>
        <v>50.488500000000002</v>
      </c>
      <c r="I142" s="49">
        <v>10261</v>
      </c>
      <c r="J142" s="50">
        <v>2052.1999999999998</v>
      </c>
      <c r="K142" s="50">
        <f t="shared" si="16"/>
        <v>1990.6339999999998</v>
      </c>
      <c r="L142" s="51">
        <f t="shared" si="17"/>
        <v>61.565999999999995</v>
      </c>
      <c r="M142" s="18"/>
    </row>
    <row r="143" spans="1:13" s="19" customFormat="1" ht="30" customHeight="1" x14ac:dyDescent="0.25">
      <c r="A143" s="53"/>
      <c r="B143" s="53" t="s">
        <v>212</v>
      </c>
      <c r="C143" s="53" t="s">
        <v>211</v>
      </c>
      <c r="D143" s="53" t="s">
        <v>1</v>
      </c>
      <c r="E143" s="49">
        <v>6616</v>
      </c>
      <c r="F143" s="50">
        <v>330.8</v>
      </c>
      <c r="G143" s="50">
        <f t="shared" si="15"/>
        <v>320.87600000000003</v>
      </c>
      <c r="H143" s="50">
        <f t="shared" si="14"/>
        <v>9.9239999999999995</v>
      </c>
      <c r="I143" s="49">
        <v>0</v>
      </c>
      <c r="J143" s="50">
        <v>0</v>
      </c>
      <c r="K143" s="50">
        <f t="shared" si="16"/>
        <v>0</v>
      </c>
      <c r="L143" s="51">
        <f t="shared" si="17"/>
        <v>0</v>
      </c>
      <c r="M143" s="18"/>
    </row>
    <row r="144" spans="1:13" s="19" customFormat="1" ht="30" customHeight="1" x14ac:dyDescent="0.25">
      <c r="A144" s="53"/>
      <c r="B144" s="53" t="s">
        <v>137</v>
      </c>
      <c r="C144" s="53" t="s">
        <v>139</v>
      </c>
      <c r="D144" s="53" t="s">
        <v>1</v>
      </c>
      <c r="E144" s="49">
        <v>450</v>
      </c>
      <c r="F144" s="50">
        <v>22.5</v>
      </c>
      <c r="G144" s="50">
        <f t="shared" si="15"/>
        <v>22.5</v>
      </c>
      <c r="H144" s="50">
        <v>0</v>
      </c>
      <c r="I144" s="49">
        <v>0</v>
      </c>
      <c r="J144" s="50">
        <v>0</v>
      </c>
      <c r="K144" s="50">
        <f t="shared" si="16"/>
        <v>0</v>
      </c>
      <c r="L144" s="51">
        <f t="shared" si="17"/>
        <v>0</v>
      </c>
      <c r="M144" s="136"/>
    </row>
    <row r="145" spans="1:13" s="19" customFormat="1" ht="30" customHeight="1" x14ac:dyDescent="0.25">
      <c r="A145" s="53"/>
      <c r="B145" s="53" t="s">
        <v>137</v>
      </c>
      <c r="C145" s="53" t="s">
        <v>138</v>
      </c>
      <c r="D145" s="53" t="s">
        <v>1</v>
      </c>
      <c r="E145" s="49">
        <v>1036</v>
      </c>
      <c r="F145" s="50">
        <v>51.8</v>
      </c>
      <c r="G145" s="50">
        <f t="shared" si="15"/>
        <v>51.8</v>
      </c>
      <c r="H145" s="50">
        <v>0</v>
      </c>
      <c r="I145" s="49">
        <v>0</v>
      </c>
      <c r="J145" s="50">
        <v>0</v>
      </c>
      <c r="K145" s="50">
        <f t="shared" si="16"/>
        <v>0</v>
      </c>
      <c r="L145" s="51">
        <f t="shared" si="17"/>
        <v>0</v>
      </c>
      <c r="M145" s="136"/>
    </row>
    <row r="146" spans="1:13" s="19" customFormat="1" ht="30" customHeight="1" x14ac:dyDescent="0.25">
      <c r="A146" s="53"/>
      <c r="B146" s="53" t="s">
        <v>137</v>
      </c>
      <c r="C146" s="53" t="s">
        <v>136</v>
      </c>
      <c r="D146" s="53" t="s">
        <v>1</v>
      </c>
      <c r="E146" s="49">
        <v>360</v>
      </c>
      <c r="F146" s="50">
        <v>18</v>
      </c>
      <c r="G146" s="50">
        <f t="shared" si="15"/>
        <v>18</v>
      </c>
      <c r="H146" s="50">
        <v>0</v>
      </c>
      <c r="I146" s="49">
        <v>0</v>
      </c>
      <c r="J146" s="50">
        <v>0</v>
      </c>
      <c r="K146" s="50">
        <f t="shared" si="16"/>
        <v>0</v>
      </c>
      <c r="L146" s="51">
        <f t="shared" si="17"/>
        <v>0</v>
      </c>
      <c r="M146" s="136"/>
    </row>
    <row r="147" spans="1:13" s="19" customFormat="1" ht="30" customHeight="1" x14ac:dyDescent="0.25">
      <c r="A147" s="53" t="s">
        <v>260</v>
      </c>
      <c r="B147" s="53" t="s">
        <v>198</v>
      </c>
      <c r="C147" s="53" t="s">
        <v>201</v>
      </c>
      <c r="D147" s="53" t="s">
        <v>1</v>
      </c>
      <c r="E147" s="49">
        <v>4849</v>
      </c>
      <c r="F147" s="50">
        <v>242.45</v>
      </c>
      <c r="G147" s="50">
        <f t="shared" si="15"/>
        <v>235.17649999999998</v>
      </c>
      <c r="H147" s="50">
        <f t="shared" ref="H147:H163" si="18">F147*$H$4</f>
        <v>7.2734999999999994</v>
      </c>
      <c r="I147" s="49">
        <v>0</v>
      </c>
      <c r="J147" s="50">
        <v>0</v>
      </c>
      <c r="K147" s="50">
        <f t="shared" si="16"/>
        <v>0</v>
      </c>
      <c r="L147" s="51">
        <f t="shared" si="17"/>
        <v>0</v>
      </c>
      <c r="M147" s="18"/>
    </row>
    <row r="148" spans="1:13" s="19" customFormat="1" ht="30" customHeight="1" x14ac:dyDescent="0.25">
      <c r="A148" s="53" t="s">
        <v>260</v>
      </c>
      <c r="B148" s="53" t="s">
        <v>198</v>
      </c>
      <c r="C148" s="53" t="s">
        <v>200</v>
      </c>
      <c r="D148" s="53" t="s">
        <v>1</v>
      </c>
      <c r="E148" s="49">
        <v>2848</v>
      </c>
      <c r="F148" s="50">
        <v>142.4</v>
      </c>
      <c r="G148" s="50">
        <f t="shared" si="15"/>
        <v>138.12800000000001</v>
      </c>
      <c r="H148" s="50">
        <f t="shared" si="18"/>
        <v>4.2720000000000002</v>
      </c>
      <c r="I148" s="49">
        <v>0</v>
      </c>
      <c r="J148" s="50">
        <v>0</v>
      </c>
      <c r="K148" s="50">
        <f t="shared" si="16"/>
        <v>0</v>
      </c>
      <c r="L148" s="51">
        <f t="shared" si="17"/>
        <v>0</v>
      </c>
      <c r="M148" s="18"/>
    </row>
    <row r="149" spans="1:13" s="19" customFormat="1" ht="30" customHeight="1" x14ac:dyDescent="0.25">
      <c r="A149" s="53" t="s">
        <v>260</v>
      </c>
      <c r="B149" s="53" t="s">
        <v>198</v>
      </c>
      <c r="C149" s="53" t="s">
        <v>199</v>
      </c>
      <c r="D149" s="53" t="s">
        <v>1</v>
      </c>
      <c r="E149" s="49">
        <v>5946</v>
      </c>
      <c r="F149" s="50">
        <v>297.3</v>
      </c>
      <c r="G149" s="50">
        <f t="shared" si="15"/>
        <v>288.38100000000003</v>
      </c>
      <c r="H149" s="50">
        <f t="shared" si="18"/>
        <v>8.9190000000000005</v>
      </c>
      <c r="I149" s="49">
        <v>0</v>
      </c>
      <c r="J149" s="50">
        <v>0</v>
      </c>
      <c r="K149" s="50">
        <f t="shared" si="16"/>
        <v>0</v>
      </c>
      <c r="L149" s="51">
        <f t="shared" si="17"/>
        <v>0</v>
      </c>
      <c r="M149" s="18"/>
    </row>
    <row r="150" spans="1:13" s="19" customFormat="1" ht="30" customHeight="1" x14ac:dyDescent="0.25">
      <c r="A150" s="53" t="s">
        <v>260</v>
      </c>
      <c r="B150" s="53" t="s">
        <v>198</v>
      </c>
      <c r="C150" s="53" t="s">
        <v>197</v>
      </c>
      <c r="D150" s="53" t="s">
        <v>1</v>
      </c>
      <c r="E150" s="49">
        <v>2466</v>
      </c>
      <c r="F150" s="50">
        <v>123.3</v>
      </c>
      <c r="G150" s="50">
        <f t="shared" si="15"/>
        <v>119.601</v>
      </c>
      <c r="H150" s="50">
        <f t="shared" si="18"/>
        <v>3.6989999999999998</v>
      </c>
      <c r="I150" s="49">
        <v>0</v>
      </c>
      <c r="J150" s="50">
        <v>0</v>
      </c>
      <c r="K150" s="50">
        <f t="shared" si="16"/>
        <v>0</v>
      </c>
      <c r="L150" s="51">
        <f t="shared" si="17"/>
        <v>0</v>
      </c>
      <c r="M150" s="18"/>
    </row>
    <row r="151" spans="1:13" s="19" customFormat="1" ht="30" customHeight="1" x14ac:dyDescent="0.25">
      <c r="A151" s="53"/>
      <c r="B151" s="53" t="s">
        <v>175</v>
      </c>
      <c r="C151" s="53" t="s">
        <v>174</v>
      </c>
      <c r="D151" s="53" t="s">
        <v>1</v>
      </c>
      <c r="E151" s="49">
        <v>44093.05</v>
      </c>
      <c r="F151" s="50">
        <v>2204.65</v>
      </c>
      <c r="G151" s="50">
        <f t="shared" si="15"/>
        <v>2138.5105000000003</v>
      </c>
      <c r="H151" s="50">
        <f t="shared" si="18"/>
        <v>66.139499999999998</v>
      </c>
      <c r="I151" s="49">
        <v>0</v>
      </c>
      <c r="J151" s="50">
        <v>0</v>
      </c>
      <c r="K151" s="50">
        <f t="shared" si="16"/>
        <v>0</v>
      </c>
      <c r="L151" s="51">
        <f t="shared" si="17"/>
        <v>0</v>
      </c>
      <c r="M151" s="18"/>
    </row>
    <row r="152" spans="1:13" s="19" customFormat="1" ht="30" customHeight="1" x14ac:dyDescent="0.25">
      <c r="A152" s="53" t="s">
        <v>261</v>
      </c>
      <c r="B152" s="53" t="s">
        <v>147</v>
      </c>
      <c r="C152" s="53" t="s">
        <v>146</v>
      </c>
      <c r="D152" s="53" t="s">
        <v>1</v>
      </c>
      <c r="E152" s="49">
        <v>33372</v>
      </c>
      <c r="F152" s="50">
        <v>1668.6</v>
      </c>
      <c r="G152" s="50">
        <f t="shared" si="15"/>
        <v>1618.5419999999999</v>
      </c>
      <c r="H152" s="50">
        <f t="shared" si="18"/>
        <v>50.057999999999993</v>
      </c>
      <c r="I152" s="49">
        <v>3760</v>
      </c>
      <c r="J152" s="50">
        <v>752</v>
      </c>
      <c r="K152" s="50">
        <f t="shared" si="16"/>
        <v>729.44</v>
      </c>
      <c r="L152" s="51">
        <f t="shared" si="17"/>
        <v>22.56</v>
      </c>
      <c r="M152" s="18"/>
    </row>
    <row r="153" spans="1:13" s="19" customFormat="1" ht="30" customHeight="1" x14ac:dyDescent="0.25">
      <c r="A153" s="53" t="s">
        <v>310</v>
      </c>
      <c r="B153" s="53" t="s">
        <v>191</v>
      </c>
      <c r="C153" s="53" t="s">
        <v>196</v>
      </c>
      <c r="D153" s="53" t="s">
        <v>1</v>
      </c>
      <c r="E153" s="49">
        <v>2442</v>
      </c>
      <c r="F153" s="50">
        <v>122.1</v>
      </c>
      <c r="G153" s="50">
        <f t="shared" si="15"/>
        <v>118.437</v>
      </c>
      <c r="H153" s="50">
        <f t="shared" si="18"/>
        <v>3.6629999999999998</v>
      </c>
      <c r="I153" s="49">
        <v>14670</v>
      </c>
      <c r="J153" s="50">
        <v>2933.9</v>
      </c>
      <c r="K153" s="50">
        <f t="shared" si="16"/>
        <v>2845.8830000000003</v>
      </c>
      <c r="L153" s="51">
        <f t="shared" si="17"/>
        <v>88.016999999999996</v>
      </c>
      <c r="M153" s="18"/>
    </row>
    <row r="154" spans="1:13" s="19" customFormat="1" ht="30" customHeight="1" x14ac:dyDescent="0.25">
      <c r="A154" s="53" t="s">
        <v>310</v>
      </c>
      <c r="B154" s="53" t="s">
        <v>191</v>
      </c>
      <c r="C154" s="53" t="s">
        <v>195</v>
      </c>
      <c r="D154" s="53" t="s">
        <v>1</v>
      </c>
      <c r="E154" s="49">
        <v>2255</v>
      </c>
      <c r="F154" s="50">
        <v>112.75</v>
      </c>
      <c r="G154" s="50">
        <f t="shared" si="15"/>
        <v>109.36750000000001</v>
      </c>
      <c r="H154" s="50">
        <f t="shared" si="18"/>
        <v>3.3824999999999998</v>
      </c>
      <c r="I154" s="49">
        <v>18301</v>
      </c>
      <c r="J154" s="50">
        <v>3660.28</v>
      </c>
      <c r="K154" s="50">
        <f t="shared" si="16"/>
        <v>3550.4716000000003</v>
      </c>
      <c r="L154" s="51">
        <f t="shared" si="17"/>
        <v>109.80840000000001</v>
      </c>
      <c r="M154" s="18"/>
    </row>
    <row r="155" spans="1:13" s="19" customFormat="1" ht="30" customHeight="1" x14ac:dyDescent="0.25">
      <c r="A155" s="53" t="s">
        <v>310</v>
      </c>
      <c r="B155" s="53" t="s">
        <v>191</v>
      </c>
      <c r="C155" s="53" t="s">
        <v>194</v>
      </c>
      <c r="D155" s="53" t="s">
        <v>1</v>
      </c>
      <c r="E155" s="49">
        <v>7793</v>
      </c>
      <c r="F155" s="50">
        <v>389.65</v>
      </c>
      <c r="G155" s="50">
        <f t="shared" si="15"/>
        <v>377.96049999999997</v>
      </c>
      <c r="H155" s="50">
        <f t="shared" si="18"/>
        <v>11.689499999999999</v>
      </c>
      <c r="I155" s="49">
        <v>1432</v>
      </c>
      <c r="J155" s="50">
        <v>286.39999999999998</v>
      </c>
      <c r="K155" s="50">
        <f t="shared" si="16"/>
        <v>277.80799999999999</v>
      </c>
      <c r="L155" s="51">
        <f t="shared" si="17"/>
        <v>8.5919999999999987</v>
      </c>
      <c r="M155" s="18"/>
    </row>
    <row r="156" spans="1:13" s="19" customFormat="1" ht="30" customHeight="1" x14ac:dyDescent="0.25">
      <c r="A156" s="53" t="s">
        <v>310</v>
      </c>
      <c r="B156" s="53" t="s">
        <v>191</v>
      </c>
      <c r="C156" s="53" t="s">
        <v>193</v>
      </c>
      <c r="D156" s="53" t="s">
        <v>1</v>
      </c>
      <c r="E156" s="49">
        <v>1059</v>
      </c>
      <c r="F156" s="50">
        <v>52.95</v>
      </c>
      <c r="G156" s="50">
        <f t="shared" si="15"/>
        <v>51.361499999999999</v>
      </c>
      <c r="H156" s="50">
        <f t="shared" si="18"/>
        <v>1.5885</v>
      </c>
      <c r="I156" s="49">
        <v>42569</v>
      </c>
      <c r="J156" s="50">
        <v>8513.8799999999992</v>
      </c>
      <c r="K156" s="50">
        <f t="shared" si="16"/>
        <v>8258.4635999999991</v>
      </c>
      <c r="L156" s="51">
        <f t="shared" si="17"/>
        <v>255.41639999999995</v>
      </c>
      <c r="M156" s="18"/>
    </row>
    <row r="157" spans="1:13" s="19" customFormat="1" ht="30" customHeight="1" x14ac:dyDescent="0.25">
      <c r="A157" s="53" t="s">
        <v>310</v>
      </c>
      <c r="B157" s="53" t="s">
        <v>191</v>
      </c>
      <c r="C157" s="53" t="s">
        <v>192</v>
      </c>
      <c r="D157" s="53" t="s">
        <v>1</v>
      </c>
      <c r="E157" s="49">
        <v>4490</v>
      </c>
      <c r="F157" s="50">
        <v>224.5</v>
      </c>
      <c r="G157" s="50">
        <f t="shared" si="15"/>
        <v>217.76499999999999</v>
      </c>
      <c r="H157" s="50">
        <f t="shared" si="18"/>
        <v>6.7349999999999994</v>
      </c>
      <c r="I157" s="49">
        <v>626</v>
      </c>
      <c r="J157" s="50">
        <v>125.2</v>
      </c>
      <c r="K157" s="50">
        <f t="shared" si="16"/>
        <v>121.444</v>
      </c>
      <c r="L157" s="51">
        <f t="shared" si="17"/>
        <v>3.7559999999999998</v>
      </c>
      <c r="M157" s="18"/>
    </row>
    <row r="158" spans="1:13" s="19" customFormat="1" ht="30" customHeight="1" x14ac:dyDescent="0.25">
      <c r="A158" s="53" t="s">
        <v>310</v>
      </c>
      <c r="B158" s="53" t="s">
        <v>191</v>
      </c>
      <c r="C158" s="53" t="s">
        <v>312</v>
      </c>
      <c r="D158" s="53" t="s">
        <v>1</v>
      </c>
      <c r="E158" s="49">
        <v>663</v>
      </c>
      <c r="F158" s="50">
        <v>33.14</v>
      </c>
      <c r="G158" s="50">
        <f t="shared" si="15"/>
        <v>32.145800000000001</v>
      </c>
      <c r="H158" s="50">
        <f t="shared" si="18"/>
        <v>0.99419999999999997</v>
      </c>
      <c r="I158" s="49">
        <v>58798</v>
      </c>
      <c r="J158" s="50">
        <v>11759.51</v>
      </c>
      <c r="K158" s="50">
        <f t="shared" si="16"/>
        <v>11406.724700000001</v>
      </c>
      <c r="L158" s="51">
        <f t="shared" si="17"/>
        <v>352.78530000000001</v>
      </c>
      <c r="M158" s="18"/>
    </row>
    <row r="159" spans="1:13" s="19" customFormat="1" ht="30" customHeight="1" x14ac:dyDescent="0.25">
      <c r="A159" s="53" t="s">
        <v>310</v>
      </c>
      <c r="B159" s="53" t="s">
        <v>258</v>
      </c>
      <c r="C159" s="53" t="s">
        <v>319</v>
      </c>
      <c r="D159" s="53" t="s">
        <v>311</v>
      </c>
      <c r="E159" s="49">
        <v>47998</v>
      </c>
      <c r="F159" s="50">
        <v>2399.89</v>
      </c>
      <c r="G159" s="50">
        <f t="shared" ref="G159:G164" si="19">F159-H159</f>
        <v>2327.8932999999997</v>
      </c>
      <c r="H159" s="50">
        <f>F159*$H$4</f>
        <v>71.99669999999999</v>
      </c>
      <c r="I159" s="49">
        <v>79792</v>
      </c>
      <c r="J159" s="50">
        <v>15958.31</v>
      </c>
      <c r="K159" s="50">
        <f>J159-L159</f>
        <v>15479.5607</v>
      </c>
      <c r="L159" s="51">
        <f>J159*$L$4</f>
        <v>478.74929999999995</v>
      </c>
      <c r="M159" s="18"/>
    </row>
    <row r="160" spans="1:13" s="19" customFormat="1" ht="30" customHeight="1" x14ac:dyDescent="0.25">
      <c r="A160" s="53" t="s">
        <v>310</v>
      </c>
      <c r="B160" s="53" t="s">
        <v>258</v>
      </c>
      <c r="C160" s="53" t="s">
        <v>386</v>
      </c>
      <c r="D160" s="53" t="s">
        <v>1</v>
      </c>
      <c r="E160" s="49">
        <v>7064</v>
      </c>
      <c r="F160" s="50">
        <v>353.2</v>
      </c>
      <c r="G160" s="50">
        <f t="shared" si="19"/>
        <v>342.60399999999998</v>
      </c>
      <c r="H160" s="50">
        <f>F160*$H$4</f>
        <v>10.596</v>
      </c>
      <c r="I160" s="49">
        <v>155</v>
      </c>
      <c r="J160" s="50">
        <v>31</v>
      </c>
      <c r="K160" s="50">
        <f>J160-L160</f>
        <v>30.07</v>
      </c>
      <c r="L160" s="51">
        <f>J160*$L$4</f>
        <v>0.92999999999999994</v>
      </c>
      <c r="M160" s="18"/>
    </row>
    <row r="161" spans="1:13" s="19" customFormat="1" ht="30" customHeight="1" x14ac:dyDescent="0.25">
      <c r="A161" s="53"/>
      <c r="B161" s="53" t="s">
        <v>188</v>
      </c>
      <c r="C161" s="53" t="s">
        <v>190</v>
      </c>
      <c r="D161" s="53" t="s">
        <v>1</v>
      </c>
      <c r="E161" s="49">
        <v>8731</v>
      </c>
      <c r="F161" s="50">
        <v>436.55</v>
      </c>
      <c r="G161" s="50">
        <f t="shared" si="19"/>
        <v>423.45350000000002</v>
      </c>
      <c r="H161" s="50">
        <f t="shared" si="18"/>
        <v>13.096500000000001</v>
      </c>
      <c r="I161" s="49">
        <v>0</v>
      </c>
      <c r="J161" s="50">
        <v>0</v>
      </c>
      <c r="K161" s="50">
        <f t="shared" si="16"/>
        <v>0</v>
      </c>
      <c r="L161" s="51">
        <f t="shared" si="17"/>
        <v>0</v>
      </c>
      <c r="M161" s="18"/>
    </row>
    <row r="162" spans="1:13" s="19" customFormat="1" ht="30" customHeight="1" x14ac:dyDescent="0.25">
      <c r="A162" s="53"/>
      <c r="B162" s="53" t="s">
        <v>188</v>
      </c>
      <c r="C162" s="53" t="s">
        <v>189</v>
      </c>
      <c r="D162" s="53" t="s">
        <v>1</v>
      </c>
      <c r="E162" s="49">
        <v>3368</v>
      </c>
      <c r="F162" s="50">
        <v>168.4</v>
      </c>
      <c r="G162" s="50">
        <f t="shared" si="19"/>
        <v>163.34800000000001</v>
      </c>
      <c r="H162" s="50">
        <f t="shared" si="18"/>
        <v>5.0519999999999996</v>
      </c>
      <c r="I162" s="49">
        <v>0</v>
      </c>
      <c r="J162" s="50">
        <v>0</v>
      </c>
      <c r="K162" s="50">
        <f t="shared" si="16"/>
        <v>0</v>
      </c>
      <c r="L162" s="51">
        <f t="shared" si="17"/>
        <v>0</v>
      </c>
      <c r="M162" s="18"/>
    </row>
    <row r="163" spans="1:13" s="19" customFormat="1" ht="30" customHeight="1" x14ac:dyDescent="0.25">
      <c r="A163" s="53"/>
      <c r="B163" s="53" t="s">
        <v>188</v>
      </c>
      <c r="C163" s="53" t="s">
        <v>187</v>
      </c>
      <c r="D163" s="53" t="s">
        <v>1</v>
      </c>
      <c r="E163" s="49">
        <v>2233</v>
      </c>
      <c r="F163" s="50">
        <v>111.65</v>
      </c>
      <c r="G163" s="50">
        <f t="shared" si="19"/>
        <v>108.3005</v>
      </c>
      <c r="H163" s="50">
        <f t="shared" si="18"/>
        <v>3.3494999999999999</v>
      </c>
      <c r="I163" s="49">
        <v>0</v>
      </c>
      <c r="J163" s="50">
        <v>0</v>
      </c>
      <c r="K163" s="50">
        <f t="shared" si="16"/>
        <v>0</v>
      </c>
      <c r="L163" s="51">
        <f t="shared" si="17"/>
        <v>0</v>
      </c>
      <c r="M163" s="18"/>
    </row>
    <row r="164" spans="1:13" s="19" customFormat="1" ht="30" customHeight="1" x14ac:dyDescent="0.25">
      <c r="A164" s="53"/>
      <c r="B164" s="53" t="s">
        <v>76</v>
      </c>
      <c r="C164" s="53" t="s">
        <v>75</v>
      </c>
      <c r="D164" s="53" t="s">
        <v>1</v>
      </c>
      <c r="E164" s="49">
        <v>60</v>
      </c>
      <c r="F164" s="50">
        <v>3</v>
      </c>
      <c r="G164" s="50">
        <f t="shared" si="19"/>
        <v>3</v>
      </c>
      <c r="H164" s="50">
        <v>0</v>
      </c>
      <c r="I164" s="49">
        <v>60</v>
      </c>
      <c r="J164" s="50">
        <v>12</v>
      </c>
      <c r="K164" s="50">
        <f t="shared" si="16"/>
        <v>12</v>
      </c>
      <c r="L164" s="51">
        <v>0</v>
      </c>
      <c r="M164" s="136"/>
    </row>
    <row r="165" spans="1:13" s="19" customFormat="1" ht="30" customHeight="1" x14ac:dyDescent="0.25">
      <c r="A165" s="53"/>
      <c r="B165" s="53" t="s">
        <v>27</v>
      </c>
      <c r="C165" s="53" t="s">
        <v>28</v>
      </c>
      <c r="D165" s="53" t="s">
        <v>1</v>
      </c>
      <c r="E165" s="49">
        <v>3036</v>
      </c>
      <c r="F165" s="50">
        <v>151.80000000000001</v>
      </c>
      <c r="G165" s="50">
        <f t="shared" ref="G165:G203" si="20">F165-H165</f>
        <v>147.24</v>
      </c>
      <c r="H165" s="50">
        <v>4.5599999999999996</v>
      </c>
      <c r="I165" s="49">
        <v>0</v>
      </c>
      <c r="J165" s="50">
        <v>0</v>
      </c>
      <c r="K165" s="50">
        <f t="shared" si="16"/>
        <v>0</v>
      </c>
      <c r="L165" s="51">
        <f t="shared" si="17"/>
        <v>0</v>
      </c>
      <c r="M165" s="18"/>
    </row>
    <row r="166" spans="1:13" s="19" customFormat="1" ht="30" customHeight="1" x14ac:dyDescent="0.25">
      <c r="A166" s="53"/>
      <c r="B166" s="53" t="s">
        <v>27</v>
      </c>
      <c r="C166" s="53" t="s">
        <v>26</v>
      </c>
      <c r="D166" s="53" t="s">
        <v>1</v>
      </c>
      <c r="E166" s="49">
        <v>5700</v>
      </c>
      <c r="F166" s="50">
        <v>285</v>
      </c>
      <c r="G166" s="50">
        <f t="shared" si="20"/>
        <v>276.45</v>
      </c>
      <c r="H166" s="50">
        <f t="shared" ref="H166:H171" si="21">F166*$H$4</f>
        <v>8.5499999999999989</v>
      </c>
      <c r="I166" s="49">
        <v>0</v>
      </c>
      <c r="J166" s="50">
        <v>0</v>
      </c>
      <c r="K166" s="50">
        <f t="shared" si="16"/>
        <v>0</v>
      </c>
      <c r="L166" s="51">
        <f t="shared" si="17"/>
        <v>0</v>
      </c>
      <c r="M166" s="18"/>
    </row>
    <row r="167" spans="1:13" s="19" customFormat="1" ht="30" customHeight="1" x14ac:dyDescent="0.25">
      <c r="A167" s="53" t="s">
        <v>251</v>
      </c>
      <c r="B167" s="53" t="s">
        <v>83</v>
      </c>
      <c r="C167" s="53" t="s">
        <v>84</v>
      </c>
      <c r="D167" s="53" t="s">
        <v>1</v>
      </c>
      <c r="E167" s="49">
        <v>12978</v>
      </c>
      <c r="F167" s="50">
        <v>648.9</v>
      </c>
      <c r="G167" s="50">
        <f t="shared" si="20"/>
        <v>629.43299999999999</v>
      </c>
      <c r="H167" s="50">
        <f t="shared" si="21"/>
        <v>19.466999999999999</v>
      </c>
      <c r="I167" s="49">
        <v>9450</v>
      </c>
      <c r="J167" s="50">
        <v>1890</v>
      </c>
      <c r="K167" s="50">
        <f t="shared" si="16"/>
        <v>1833.3</v>
      </c>
      <c r="L167" s="51">
        <f t="shared" si="17"/>
        <v>56.699999999999996</v>
      </c>
      <c r="M167" s="18"/>
    </row>
    <row r="168" spans="1:13" s="19" customFormat="1" ht="30" customHeight="1" x14ac:dyDescent="0.25">
      <c r="A168" s="53" t="s">
        <v>251</v>
      </c>
      <c r="B168" s="53" t="s">
        <v>83</v>
      </c>
      <c r="C168" s="53" t="s">
        <v>82</v>
      </c>
      <c r="D168" s="53" t="s">
        <v>1</v>
      </c>
      <c r="E168" s="49">
        <v>8462</v>
      </c>
      <c r="F168" s="50">
        <v>423.1</v>
      </c>
      <c r="G168" s="50">
        <f t="shared" si="20"/>
        <v>410.40700000000004</v>
      </c>
      <c r="H168" s="50">
        <f t="shared" si="21"/>
        <v>12.693</v>
      </c>
      <c r="I168" s="49">
        <v>0</v>
      </c>
      <c r="J168" s="50">
        <v>0</v>
      </c>
      <c r="K168" s="50">
        <f t="shared" si="16"/>
        <v>0</v>
      </c>
      <c r="L168" s="51">
        <f t="shared" si="17"/>
        <v>0</v>
      </c>
      <c r="M168" s="18"/>
    </row>
    <row r="169" spans="1:13" s="19" customFormat="1" ht="30" customHeight="1" x14ac:dyDescent="0.25">
      <c r="A169" s="53" t="s">
        <v>262</v>
      </c>
      <c r="B169" s="53" t="s">
        <v>104</v>
      </c>
      <c r="C169" s="53" t="s">
        <v>103</v>
      </c>
      <c r="D169" s="53" t="s">
        <v>1</v>
      </c>
      <c r="E169" s="49">
        <v>2745</v>
      </c>
      <c r="F169" s="50">
        <v>137.26</v>
      </c>
      <c r="G169" s="50">
        <f>F169-H169</f>
        <v>133.1422</v>
      </c>
      <c r="H169" s="50">
        <f t="shared" si="21"/>
        <v>4.1177999999999999</v>
      </c>
      <c r="I169" s="49">
        <v>0</v>
      </c>
      <c r="J169" s="50">
        <v>0</v>
      </c>
      <c r="K169" s="50">
        <f t="shared" si="16"/>
        <v>0</v>
      </c>
      <c r="L169" s="51">
        <f t="shared" si="17"/>
        <v>0</v>
      </c>
      <c r="M169" s="18"/>
    </row>
    <row r="170" spans="1:13" s="19" customFormat="1" ht="30" customHeight="1" x14ac:dyDescent="0.25">
      <c r="A170" s="53" t="s">
        <v>262</v>
      </c>
      <c r="B170" s="53" t="s">
        <v>104</v>
      </c>
      <c r="C170" s="53" t="s">
        <v>293</v>
      </c>
      <c r="D170" s="53" t="s">
        <v>1</v>
      </c>
      <c r="E170" s="49">
        <v>148483</v>
      </c>
      <c r="F170" s="50">
        <v>7424.12</v>
      </c>
      <c r="G170" s="50">
        <f>F170-H170</f>
        <v>7201.3963999999996</v>
      </c>
      <c r="H170" s="50">
        <f t="shared" si="21"/>
        <v>222.72359999999998</v>
      </c>
      <c r="I170" s="49">
        <v>6055</v>
      </c>
      <c r="J170" s="50">
        <v>1210.97</v>
      </c>
      <c r="K170" s="50">
        <f>J170-L170</f>
        <v>1174.6409000000001</v>
      </c>
      <c r="L170" s="51">
        <f>J170*$L$4</f>
        <v>36.329099999999997</v>
      </c>
      <c r="M170" s="18"/>
    </row>
    <row r="171" spans="1:13" s="19" customFormat="1" ht="47.25" x14ac:dyDescent="0.25">
      <c r="A171" s="53" t="s">
        <v>295</v>
      </c>
      <c r="B171" s="56" t="s">
        <v>229</v>
      </c>
      <c r="C171" s="56" t="s">
        <v>388</v>
      </c>
      <c r="D171" s="55" t="s">
        <v>1</v>
      </c>
      <c r="E171" s="49">
        <v>53195</v>
      </c>
      <c r="F171" s="50">
        <v>2659.75</v>
      </c>
      <c r="G171" s="50">
        <f>F171-H171</f>
        <v>2579.9575</v>
      </c>
      <c r="H171" s="50">
        <f t="shared" si="21"/>
        <v>79.792500000000004</v>
      </c>
      <c r="I171" s="49">
        <v>159258</v>
      </c>
      <c r="J171" s="50">
        <v>31851.599999999999</v>
      </c>
      <c r="K171" s="50">
        <f t="shared" si="16"/>
        <v>30896.052</v>
      </c>
      <c r="L171" s="51">
        <f t="shared" si="17"/>
        <v>955.54799999999989</v>
      </c>
      <c r="M171" s="18"/>
    </row>
    <row r="172" spans="1:13" s="19" customFormat="1" ht="30" customHeight="1" x14ac:dyDescent="0.25">
      <c r="A172" s="53"/>
      <c r="B172" s="53" t="s">
        <v>32</v>
      </c>
      <c r="C172" s="53" t="s">
        <v>34</v>
      </c>
      <c r="D172" s="53" t="s">
        <v>1</v>
      </c>
      <c r="E172" s="49">
        <v>8291</v>
      </c>
      <c r="F172" s="50">
        <v>414.55</v>
      </c>
      <c r="G172" s="50">
        <f t="shared" si="20"/>
        <v>414.55</v>
      </c>
      <c r="H172" s="50">
        <v>0</v>
      </c>
      <c r="I172" s="49">
        <v>0</v>
      </c>
      <c r="J172" s="50">
        <v>0</v>
      </c>
      <c r="K172" s="50">
        <f t="shared" si="16"/>
        <v>0</v>
      </c>
      <c r="L172" s="51">
        <f t="shared" si="17"/>
        <v>0</v>
      </c>
      <c r="M172" s="136"/>
    </row>
    <row r="173" spans="1:13" s="19" customFormat="1" ht="30" customHeight="1" x14ac:dyDescent="0.25">
      <c r="A173" s="53"/>
      <c r="B173" s="53" t="s">
        <v>32</v>
      </c>
      <c r="C173" s="53" t="s">
        <v>33</v>
      </c>
      <c r="D173" s="53" t="s">
        <v>1</v>
      </c>
      <c r="E173" s="49">
        <v>9372</v>
      </c>
      <c r="F173" s="50">
        <v>468.6</v>
      </c>
      <c r="G173" s="50">
        <f t="shared" si="20"/>
        <v>468.6</v>
      </c>
      <c r="H173" s="50">
        <v>0</v>
      </c>
      <c r="I173" s="49">
        <v>0</v>
      </c>
      <c r="J173" s="50">
        <v>0</v>
      </c>
      <c r="K173" s="50">
        <f t="shared" si="16"/>
        <v>0</v>
      </c>
      <c r="L173" s="51">
        <f t="shared" si="17"/>
        <v>0</v>
      </c>
      <c r="M173" s="136"/>
    </row>
    <row r="174" spans="1:13" s="19" customFormat="1" ht="30" customHeight="1" x14ac:dyDescent="0.25">
      <c r="A174" s="53"/>
      <c r="B174" s="53" t="s">
        <v>32</v>
      </c>
      <c r="C174" s="53" t="s">
        <v>31</v>
      </c>
      <c r="D174" s="53" t="s">
        <v>1</v>
      </c>
      <c r="E174" s="49">
        <v>14101</v>
      </c>
      <c r="F174" s="50">
        <v>705.05</v>
      </c>
      <c r="G174" s="50">
        <f t="shared" si="20"/>
        <v>705.05</v>
      </c>
      <c r="H174" s="50">
        <v>0</v>
      </c>
      <c r="I174" s="49">
        <v>0</v>
      </c>
      <c r="J174" s="50">
        <v>0</v>
      </c>
      <c r="K174" s="50">
        <f t="shared" si="16"/>
        <v>0</v>
      </c>
      <c r="L174" s="51">
        <f t="shared" si="17"/>
        <v>0</v>
      </c>
      <c r="M174" s="136"/>
    </row>
    <row r="175" spans="1:13" s="19" customFormat="1" ht="30" customHeight="1" x14ac:dyDescent="0.25">
      <c r="A175" s="53" t="s">
        <v>252</v>
      </c>
      <c r="B175" s="53" t="s">
        <v>114</v>
      </c>
      <c r="C175" s="53" t="s">
        <v>115</v>
      </c>
      <c r="D175" s="53" t="s">
        <v>1</v>
      </c>
      <c r="E175" s="49">
        <v>105098</v>
      </c>
      <c r="F175" s="50">
        <v>5254.9</v>
      </c>
      <c r="G175" s="50">
        <f t="shared" si="20"/>
        <v>5097.2529999999997</v>
      </c>
      <c r="H175" s="50">
        <f t="shared" ref="H175:H183" si="22">F175*$H$4</f>
        <v>157.64699999999999</v>
      </c>
      <c r="I175" s="49">
        <v>87935</v>
      </c>
      <c r="J175" s="50">
        <v>17587</v>
      </c>
      <c r="K175" s="50">
        <f t="shared" si="16"/>
        <v>17059.39</v>
      </c>
      <c r="L175" s="51">
        <f t="shared" si="17"/>
        <v>527.61</v>
      </c>
      <c r="M175" s="18"/>
    </row>
    <row r="176" spans="1:13" s="19" customFormat="1" ht="30" customHeight="1" x14ac:dyDescent="0.25">
      <c r="A176" s="53" t="s">
        <v>252</v>
      </c>
      <c r="B176" s="53" t="s">
        <v>114</v>
      </c>
      <c r="C176" s="53" t="s">
        <v>140</v>
      </c>
      <c r="D176" s="53" t="s">
        <v>1</v>
      </c>
      <c r="E176" s="49">
        <v>21260</v>
      </c>
      <c r="F176" s="50">
        <v>1063</v>
      </c>
      <c r="G176" s="50">
        <f t="shared" si="20"/>
        <v>1031.1099999999999</v>
      </c>
      <c r="H176" s="50">
        <f t="shared" si="22"/>
        <v>31.89</v>
      </c>
      <c r="I176" s="49">
        <v>30936</v>
      </c>
      <c r="J176" s="50">
        <v>6187.2</v>
      </c>
      <c r="K176" s="50">
        <f t="shared" si="16"/>
        <v>6001.5839999999998</v>
      </c>
      <c r="L176" s="51">
        <f t="shared" si="17"/>
        <v>185.61599999999999</v>
      </c>
      <c r="M176" s="18"/>
    </row>
    <row r="177" spans="1:13" s="19" customFormat="1" ht="30" customHeight="1" x14ac:dyDescent="0.25">
      <c r="A177" s="53" t="s">
        <v>252</v>
      </c>
      <c r="B177" s="53" t="s">
        <v>114</v>
      </c>
      <c r="C177" s="53" t="s">
        <v>113</v>
      </c>
      <c r="D177" s="53" t="s">
        <v>1</v>
      </c>
      <c r="E177" s="49">
        <v>15623</v>
      </c>
      <c r="F177" s="50">
        <v>781.15</v>
      </c>
      <c r="G177" s="50">
        <f t="shared" si="20"/>
        <v>757.71550000000002</v>
      </c>
      <c r="H177" s="50">
        <f t="shared" si="22"/>
        <v>23.4345</v>
      </c>
      <c r="I177" s="49">
        <v>83511</v>
      </c>
      <c r="J177" s="50">
        <v>16702.2</v>
      </c>
      <c r="K177" s="50">
        <f t="shared" si="16"/>
        <v>16201.134</v>
      </c>
      <c r="L177" s="51">
        <f t="shared" si="17"/>
        <v>501.06600000000003</v>
      </c>
      <c r="M177" s="18"/>
    </row>
    <row r="178" spans="1:13" s="19" customFormat="1" ht="30" customHeight="1" x14ac:dyDescent="0.25">
      <c r="A178" s="53" t="s">
        <v>268</v>
      </c>
      <c r="B178" s="56" t="s">
        <v>239</v>
      </c>
      <c r="C178" s="56" t="s">
        <v>4</v>
      </c>
      <c r="D178" s="55" t="s">
        <v>1</v>
      </c>
      <c r="E178" s="49">
        <v>0</v>
      </c>
      <c r="F178" s="50">
        <v>0</v>
      </c>
      <c r="G178" s="50">
        <f t="shared" si="20"/>
        <v>0</v>
      </c>
      <c r="H178" s="50">
        <f t="shared" si="22"/>
        <v>0</v>
      </c>
      <c r="I178" s="49">
        <v>0</v>
      </c>
      <c r="J178" s="50">
        <v>0</v>
      </c>
      <c r="K178" s="50">
        <f t="shared" si="16"/>
        <v>0</v>
      </c>
      <c r="L178" s="51">
        <f t="shared" si="17"/>
        <v>0</v>
      </c>
      <c r="M178" s="18"/>
    </row>
    <row r="179" spans="1:13" s="19" customFormat="1" ht="30" customHeight="1" x14ac:dyDescent="0.25">
      <c r="A179" s="55" t="s">
        <v>253</v>
      </c>
      <c r="B179" s="53" t="s">
        <v>24</v>
      </c>
      <c r="C179" s="53" t="s">
        <v>25</v>
      </c>
      <c r="D179" s="53" t="s">
        <v>1</v>
      </c>
      <c r="E179" s="49">
        <v>2802</v>
      </c>
      <c r="F179" s="50">
        <v>140.09</v>
      </c>
      <c r="G179" s="50">
        <f t="shared" si="20"/>
        <v>135.88730000000001</v>
      </c>
      <c r="H179" s="50">
        <f t="shared" si="22"/>
        <v>4.2027000000000001</v>
      </c>
      <c r="I179" s="49">
        <v>15496</v>
      </c>
      <c r="J179" s="50">
        <v>3099.2</v>
      </c>
      <c r="K179" s="50">
        <f t="shared" si="16"/>
        <v>3006.2239999999997</v>
      </c>
      <c r="L179" s="51">
        <f t="shared" si="17"/>
        <v>92.975999999999985</v>
      </c>
      <c r="M179" s="18"/>
    </row>
    <row r="180" spans="1:13" s="19" customFormat="1" ht="30" customHeight="1" x14ac:dyDescent="0.25">
      <c r="A180" s="55" t="s">
        <v>253</v>
      </c>
      <c r="B180" s="53" t="s">
        <v>24</v>
      </c>
      <c r="C180" s="53" t="s">
        <v>23</v>
      </c>
      <c r="D180" s="53" t="s">
        <v>1</v>
      </c>
      <c r="E180" s="49">
        <v>15640</v>
      </c>
      <c r="F180" s="50">
        <v>782</v>
      </c>
      <c r="G180" s="50">
        <f t="shared" si="20"/>
        <v>758.54</v>
      </c>
      <c r="H180" s="50">
        <f t="shared" si="22"/>
        <v>23.46</v>
      </c>
      <c r="I180" s="49">
        <v>45108</v>
      </c>
      <c r="J180" s="50">
        <v>9021.6</v>
      </c>
      <c r="K180" s="50">
        <f t="shared" si="16"/>
        <v>8750.9520000000011</v>
      </c>
      <c r="L180" s="51">
        <f t="shared" si="17"/>
        <v>270.64800000000002</v>
      </c>
      <c r="M180" s="18"/>
    </row>
    <row r="181" spans="1:13" s="19" customFormat="1" ht="30" customHeight="1" x14ac:dyDescent="0.25">
      <c r="A181" s="55"/>
      <c r="B181" s="53" t="s">
        <v>301</v>
      </c>
      <c r="C181" s="53" t="s">
        <v>302</v>
      </c>
      <c r="D181" s="53" t="s">
        <v>1</v>
      </c>
      <c r="E181" s="49">
        <v>10120</v>
      </c>
      <c r="F181" s="50">
        <v>506</v>
      </c>
      <c r="G181" s="50">
        <f t="shared" si="20"/>
        <v>490.82</v>
      </c>
      <c r="H181" s="50">
        <f t="shared" si="22"/>
        <v>15.18</v>
      </c>
      <c r="I181" s="49">
        <v>6996.75</v>
      </c>
      <c r="J181" s="50">
        <v>1399.35</v>
      </c>
      <c r="K181" s="50">
        <f t="shared" si="16"/>
        <v>1357.3695</v>
      </c>
      <c r="L181" s="51">
        <f t="shared" si="17"/>
        <v>41.980499999999999</v>
      </c>
      <c r="M181" s="18"/>
    </row>
    <row r="182" spans="1:13" s="19" customFormat="1" ht="30" customHeight="1" x14ac:dyDescent="0.25">
      <c r="A182" s="57"/>
      <c r="B182" s="56" t="s">
        <v>265</v>
      </c>
      <c r="C182" s="56" t="s">
        <v>266</v>
      </c>
      <c r="D182" s="56" t="s">
        <v>1</v>
      </c>
      <c r="E182" s="59">
        <v>93626.65</v>
      </c>
      <c r="F182" s="52">
        <v>4681.3329999999996</v>
      </c>
      <c r="G182" s="52">
        <f>F182-H182</f>
        <v>4540.8930099999998</v>
      </c>
      <c r="H182" s="52">
        <f>F182*$H$4</f>
        <v>140.43998999999999</v>
      </c>
      <c r="I182" s="59">
        <v>116851.2</v>
      </c>
      <c r="J182" s="52">
        <v>23370.25</v>
      </c>
      <c r="K182" s="52">
        <f>J182-L182</f>
        <v>22669.142500000002</v>
      </c>
      <c r="L182" s="52">
        <f t="shared" si="17"/>
        <v>701.10749999999996</v>
      </c>
    </row>
    <row r="183" spans="1:13" s="19" customFormat="1" ht="30" customHeight="1" x14ac:dyDescent="0.25">
      <c r="A183" s="55"/>
      <c r="B183" s="53" t="s">
        <v>132</v>
      </c>
      <c r="C183" s="53" t="s">
        <v>131</v>
      </c>
      <c r="D183" s="53" t="s">
        <v>1</v>
      </c>
      <c r="E183" s="49">
        <v>6570</v>
      </c>
      <c r="F183" s="50">
        <v>328.5</v>
      </c>
      <c r="G183" s="50">
        <f>F183-H183</f>
        <v>318.64499999999998</v>
      </c>
      <c r="H183" s="50">
        <f t="shared" si="22"/>
        <v>9.8550000000000004</v>
      </c>
      <c r="I183" s="49">
        <v>0</v>
      </c>
      <c r="J183" s="50">
        <v>0</v>
      </c>
      <c r="K183" s="50">
        <f t="shared" si="16"/>
        <v>0</v>
      </c>
      <c r="L183" s="51">
        <f t="shared" si="17"/>
        <v>0</v>
      </c>
      <c r="M183" s="18"/>
    </row>
    <row r="184" spans="1:13" s="19" customFormat="1" ht="30" customHeight="1" x14ac:dyDescent="0.25">
      <c r="A184" s="55"/>
      <c r="B184" s="53" t="s">
        <v>100</v>
      </c>
      <c r="C184" s="53" t="s">
        <v>99</v>
      </c>
      <c r="D184" s="53" t="s">
        <v>1</v>
      </c>
      <c r="E184" s="49">
        <v>720</v>
      </c>
      <c r="F184" s="50">
        <v>36</v>
      </c>
      <c r="G184" s="50">
        <f t="shared" si="20"/>
        <v>36</v>
      </c>
      <c r="H184" s="50">
        <v>0</v>
      </c>
      <c r="I184" s="49">
        <v>0</v>
      </c>
      <c r="J184" s="50">
        <v>0</v>
      </c>
      <c r="K184" s="50">
        <f t="shared" si="16"/>
        <v>0</v>
      </c>
      <c r="L184" s="51">
        <f t="shared" si="17"/>
        <v>0</v>
      </c>
      <c r="M184" s="136"/>
    </row>
    <row r="185" spans="1:13" s="19" customFormat="1" ht="30" customHeight="1" x14ac:dyDescent="0.25">
      <c r="A185" s="55" t="s">
        <v>295</v>
      </c>
      <c r="B185" s="53" t="s">
        <v>149</v>
      </c>
      <c r="C185" s="53" t="s">
        <v>148</v>
      </c>
      <c r="D185" s="53" t="s">
        <v>1</v>
      </c>
      <c r="E185" s="49">
        <v>29524</v>
      </c>
      <c r="F185" s="50">
        <v>1476.2</v>
      </c>
      <c r="G185" s="50">
        <f t="shared" si="20"/>
        <v>1431.914</v>
      </c>
      <c r="H185" s="50">
        <f>F185*$H$4</f>
        <v>44.286000000000001</v>
      </c>
      <c r="I185" s="49">
        <v>34385</v>
      </c>
      <c r="J185" s="50">
        <v>6877</v>
      </c>
      <c r="K185" s="50">
        <f t="shared" si="16"/>
        <v>6670.69</v>
      </c>
      <c r="L185" s="51">
        <f t="shared" si="17"/>
        <v>206.31</v>
      </c>
      <c r="M185" s="18"/>
    </row>
    <row r="186" spans="1:13" s="19" customFormat="1" ht="30" customHeight="1" x14ac:dyDescent="0.25">
      <c r="A186" s="55"/>
      <c r="B186" s="53" t="s">
        <v>30</v>
      </c>
      <c r="C186" s="53" t="s">
        <v>29</v>
      </c>
      <c r="D186" s="53" t="s">
        <v>1</v>
      </c>
      <c r="E186" s="49">
        <v>617</v>
      </c>
      <c r="F186" s="50">
        <v>30.85</v>
      </c>
      <c r="G186" s="50">
        <f t="shared" si="20"/>
        <v>30.85</v>
      </c>
      <c r="H186" s="50">
        <v>0</v>
      </c>
      <c r="I186" s="49">
        <v>0</v>
      </c>
      <c r="J186" s="50">
        <v>0</v>
      </c>
      <c r="K186" s="50">
        <f t="shared" si="16"/>
        <v>0</v>
      </c>
      <c r="L186" s="51">
        <f t="shared" si="17"/>
        <v>0</v>
      </c>
      <c r="M186" s="136"/>
    </row>
    <row r="187" spans="1:13" s="19" customFormat="1" ht="30" customHeight="1" x14ac:dyDescent="0.25">
      <c r="A187" s="55"/>
      <c r="B187" s="53" t="s">
        <v>184</v>
      </c>
      <c r="C187" s="53" t="s">
        <v>183</v>
      </c>
      <c r="D187" s="53" t="s">
        <v>1</v>
      </c>
      <c r="E187" s="49">
        <v>8483.9699999999993</v>
      </c>
      <c r="F187" s="50">
        <v>424.2</v>
      </c>
      <c r="G187" s="50">
        <f t="shared" si="20"/>
        <v>411.47399999999999</v>
      </c>
      <c r="H187" s="50">
        <f t="shared" ref="H187:H203" si="23">F187*$H$4</f>
        <v>12.725999999999999</v>
      </c>
      <c r="I187" s="49">
        <v>297.39</v>
      </c>
      <c r="J187" s="50">
        <v>59.47</v>
      </c>
      <c r="K187" s="50">
        <f t="shared" si="16"/>
        <v>57.685899999999997</v>
      </c>
      <c r="L187" s="51">
        <f t="shared" si="17"/>
        <v>1.7840999999999998</v>
      </c>
      <c r="M187" s="18"/>
    </row>
    <row r="188" spans="1:13" ht="30" customHeight="1" x14ac:dyDescent="0.25">
      <c r="A188" s="38"/>
      <c r="B188" s="39"/>
      <c r="C188" s="39"/>
      <c r="D188" s="40"/>
      <c r="E188" s="23">
        <v>0</v>
      </c>
      <c r="F188" s="24">
        <v>0</v>
      </c>
      <c r="G188" s="24">
        <f t="shared" si="20"/>
        <v>0</v>
      </c>
      <c r="H188" s="24">
        <f t="shared" si="23"/>
        <v>0</v>
      </c>
      <c r="I188" s="25">
        <v>0</v>
      </c>
      <c r="J188" s="26">
        <v>0</v>
      </c>
      <c r="K188" s="26">
        <f t="shared" si="16"/>
        <v>0</v>
      </c>
      <c r="L188" s="27">
        <f t="shared" si="17"/>
        <v>0</v>
      </c>
      <c r="M188" s="17"/>
    </row>
    <row r="189" spans="1:13" ht="30" customHeight="1" x14ac:dyDescent="0.25">
      <c r="A189" s="38"/>
      <c r="B189" s="39"/>
      <c r="C189" s="39"/>
      <c r="D189" s="40"/>
      <c r="E189" s="23">
        <v>0</v>
      </c>
      <c r="F189" s="24">
        <v>0</v>
      </c>
      <c r="G189" s="28">
        <f t="shared" si="20"/>
        <v>0</v>
      </c>
      <c r="H189" s="24">
        <f t="shared" si="23"/>
        <v>0</v>
      </c>
      <c r="I189" s="25">
        <v>0</v>
      </c>
      <c r="J189" s="26">
        <v>0</v>
      </c>
      <c r="K189" s="26">
        <f t="shared" si="16"/>
        <v>0</v>
      </c>
      <c r="L189" s="27">
        <f t="shared" si="17"/>
        <v>0</v>
      </c>
      <c r="M189" s="17"/>
    </row>
    <row r="190" spans="1:13" ht="30" customHeight="1" x14ac:dyDescent="0.25">
      <c r="A190" s="38"/>
      <c r="B190" s="39"/>
      <c r="C190" s="39"/>
      <c r="D190" s="40"/>
      <c r="E190" s="23">
        <v>0</v>
      </c>
      <c r="F190" s="24">
        <v>0</v>
      </c>
      <c r="G190" s="28">
        <f t="shared" si="20"/>
        <v>0</v>
      </c>
      <c r="H190" s="24">
        <f t="shared" si="23"/>
        <v>0</v>
      </c>
      <c r="I190" s="25">
        <v>0</v>
      </c>
      <c r="J190" s="26">
        <v>0</v>
      </c>
      <c r="K190" s="26">
        <f t="shared" si="16"/>
        <v>0</v>
      </c>
      <c r="L190" s="27">
        <f t="shared" si="17"/>
        <v>0</v>
      </c>
      <c r="M190" s="17"/>
    </row>
    <row r="191" spans="1:13" ht="30" customHeight="1" x14ac:dyDescent="0.25">
      <c r="A191" s="38"/>
      <c r="B191" s="39"/>
      <c r="C191" s="39"/>
      <c r="D191" s="40"/>
      <c r="E191" s="23">
        <v>0</v>
      </c>
      <c r="F191" s="24">
        <v>0</v>
      </c>
      <c r="G191" s="28">
        <f t="shared" si="20"/>
        <v>0</v>
      </c>
      <c r="H191" s="24">
        <f t="shared" si="23"/>
        <v>0</v>
      </c>
      <c r="I191" s="25">
        <v>0</v>
      </c>
      <c r="J191" s="26">
        <v>0</v>
      </c>
      <c r="K191" s="26">
        <f t="shared" ref="K191:K203" si="24">J191-L191</f>
        <v>0</v>
      </c>
      <c r="L191" s="27">
        <f t="shared" ref="L191:L203" si="25">J191*$L$4</f>
        <v>0</v>
      </c>
      <c r="M191" s="17"/>
    </row>
    <row r="192" spans="1:13" ht="30" customHeight="1" x14ac:dyDescent="0.25">
      <c r="A192" s="38"/>
      <c r="B192" s="39"/>
      <c r="C192" s="39"/>
      <c r="D192" s="40"/>
      <c r="E192" s="23">
        <v>0</v>
      </c>
      <c r="F192" s="24">
        <v>0</v>
      </c>
      <c r="G192" s="28">
        <f t="shared" si="20"/>
        <v>0</v>
      </c>
      <c r="H192" s="24">
        <f t="shared" si="23"/>
        <v>0</v>
      </c>
      <c r="I192" s="25">
        <v>0</v>
      </c>
      <c r="J192" s="26">
        <v>0</v>
      </c>
      <c r="K192" s="26">
        <f t="shared" si="24"/>
        <v>0</v>
      </c>
      <c r="L192" s="27">
        <f t="shared" si="25"/>
        <v>0</v>
      </c>
      <c r="M192" s="17"/>
    </row>
    <row r="193" spans="1:13" ht="30" customHeight="1" x14ac:dyDescent="0.25">
      <c r="A193" s="38"/>
      <c r="B193" s="39"/>
      <c r="C193" s="39"/>
      <c r="D193" s="40"/>
      <c r="E193" s="23">
        <v>0</v>
      </c>
      <c r="F193" s="24">
        <v>0</v>
      </c>
      <c r="G193" s="28">
        <f t="shared" si="20"/>
        <v>0</v>
      </c>
      <c r="H193" s="24">
        <f t="shared" si="23"/>
        <v>0</v>
      </c>
      <c r="I193" s="25">
        <v>0</v>
      </c>
      <c r="J193" s="26">
        <v>0</v>
      </c>
      <c r="K193" s="26">
        <f t="shared" si="24"/>
        <v>0</v>
      </c>
      <c r="L193" s="27">
        <f t="shared" si="25"/>
        <v>0</v>
      </c>
      <c r="M193" s="17"/>
    </row>
    <row r="194" spans="1:13" ht="30" customHeight="1" x14ac:dyDescent="0.25">
      <c r="A194" s="38"/>
      <c r="B194" s="39"/>
      <c r="C194" s="39"/>
      <c r="D194" s="40"/>
      <c r="E194" s="29">
        <v>0</v>
      </c>
      <c r="F194" s="24">
        <v>0</v>
      </c>
      <c r="G194" s="28">
        <f t="shared" si="20"/>
        <v>0</v>
      </c>
      <c r="H194" s="24">
        <f t="shared" si="23"/>
        <v>0</v>
      </c>
      <c r="I194" s="25">
        <v>0</v>
      </c>
      <c r="J194" s="26">
        <v>0</v>
      </c>
      <c r="K194" s="26">
        <f t="shared" si="24"/>
        <v>0</v>
      </c>
      <c r="L194" s="27">
        <f t="shared" si="25"/>
        <v>0</v>
      </c>
      <c r="M194" s="17"/>
    </row>
    <row r="195" spans="1:13" ht="30" customHeight="1" x14ac:dyDescent="0.25">
      <c r="A195" s="38"/>
      <c r="B195" s="39"/>
      <c r="C195" s="39"/>
      <c r="D195" s="40"/>
      <c r="E195" s="29">
        <v>0</v>
      </c>
      <c r="F195" s="24">
        <v>0</v>
      </c>
      <c r="G195" s="28">
        <f t="shared" si="20"/>
        <v>0</v>
      </c>
      <c r="H195" s="24">
        <f t="shared" si="23"/>
        <v>0</v>
      </c>
      <c r="I195" s="25">
        <v>0</v>
      </c>
      <c r="J195" s="26">
        <v>0</v>
      </c>
      <c r="K195" s="26">
        <f t="shared" si="24"/>
        <v>0</v>
      </c>
      <c r="L195" s="27">
        <f t="shared" si="25"/>
        <v>0</v>
      </c>
      <c r="M195" s="17"/>
    </row>
    <row r="196" spans="1:13" ht="30" customHeight="1" x14ac:dyDescent="0.25">
      <c r="A196" s="38"/>
      <c r="B196" s="39"/>
      <c r="C196" s="39"/>
      <c r="D196" s="40"/>
      <c r="E196" s="29">
        <v>0</v>
      </c>
      <c r="F196" s="24">
        <v>0</v>
      </c>
      <c r="G196" s="28">
        <f t="shared" si="20"/>
        <v>0</v>
      </c>
      <c r="H196" s="24">
        <f t="shared" si="23"/>
        <v>0</v>
      </c>
      <c r="I196" s="25">
        <v>0</v>
      </c>
      <c r="J196" s="26">
        <v>0</v>
      </c>
      <c r="K196" s="26">
        <v>0</v>
      </c>
      <c r="L196" s="27">
        <v>0</v>
      </c>
      <c r="M196" s="17"/>
    </row>
    <row r="197" spans="1:13" ht="30" customHeight="1" x14ac:dyDescent="0.25">
      <c r="A197" s="38"/>
      <c r="B197" s="39"/>
      <c r="C197" s="39"/>
      <c r="D197" s="40"/>
      <c r="E197" s="29">
        <v>0</v>
      </c>
      <c r="F197" s="24">
        <v>0</v>
      </c>
      <c r="G197" s="28">
        <f t="shared" si="20"/>
        <v>0</v>
      </c>
      <c r="H197" s="24">
        <f t="shared" si="23"/>
        <v>0</v>
      </c>
      <c r="I197" s="25">
        <v>0</v>
      </c>
      <c r="J197" s="26">
        <v>0</v>
      </c>
      <c r="K197" s="26">
        <f t="shared" si="24"/>
        <v>0</v>
      </c>
      <c r="L197" s="27">
        <f t="shared" si="25"/>
        <v>0</v>
      </c>
      <c r="M197" s="17"/>
    </row>
    <row r="198" spans="1:13" ht="30" customHeight="1" x14ac:dyDescent="0.25">
      <c r="A198" s="38"/>
      <c r="B198" s="39"/>
      <c r="C198" s="39"/>
      <c r="D198" s="40"/>
      <c r="E198" s="29">
        <v>0</v>
      </c>
      <c r="F198" s="24">
        <v>0</v>
      </c>
      <c r="G198" s="28">
        <f t="shared" si="20"/>
        <v>0</v>
      </c>
      <c r="H198" s="24">
        <f t="shared" si="23"/>
        <v>0</v>
      </c>
      <c r="I198" s="25">
        <v>0</v>
      </c>
      <c r="J198" s="26">
        <v>0</v>
      </c>
      <c r="K198" s="26">
        <v>0</v>
      </c>
      <c r="L198" s="27">
        <v>0</v>
      </c>
      <c r="M198" s="17"/>
    </row>
    <row r="199" spans="1:13" ht="30" customHeight="1" x14ac:dyDescent="0.25">
      <c r="A199" s="38"/>
      <c r="B199" s="39"/>
      <c r="C199" s="39"/>
      <c r="D199" s="40"/>
      <c r="E199" s="29">
        <v>0</v>
      </c>
      <c r="F199" s="24">
        <v>0</v>
      </c>
      <c r="G199" s="28">
        <v>0</v>
      </c>
      <c r="H199" s="24">
        <v>0</v>
      </c>
      <c r="I199" s="25">
        <v>0</v>
      </c>
      <c r="J199" s="26">
        <v>0</v>
      </c>
      <c r="K199" s="26">
        <v>0</v>
      </c>
      <c r="L199" s="27">
        <v>0</v>
      </c>
      <c r="M199" s="17"/>
    </row>
    <row r="200" spans="1:13" ht="30" customHeight="1" x14ac:dyDescent="0.25">
      <c r="A200" s="38"/>
      <c r="B200" s="39"/>
      <c r="C200" s="39"/>
      <c r="D200" s="40"/>
      <c r="E200" s="29">
        <v>0</v>
      </c>
      <c r="F200" s="24">
        <v>0</v>
      </c>
      <c r="G200" s="28">
        <v>0</v>
      </c>
      <c r="H200" s="24">
        <v>0</v>
      </c>
      <c r="I200" s="25">
        <v>0</v>
      </c>
      <c r="J200" s="26">
        <v>0</v>
      </c>
      <c r="K200" s="26">
        <v>0</v>
      </c>
      <c r="L200" s="27">
        <v>0</v>
      </c>
      <c r="M200" s="17"/>
    </row>
    <row r="201" spans="1:13" ht="30" customHeight="1" x14ac:dyDescent="0.25">
      <c r="A201" s="38"/>
      <c r="B201" s="39"/>
      <c r="C201" s="39"/>
      <c r="D201" s="40"/>
      <c r="E201" s="29">
        <v>0</v>
      </c>
      <c r="F201" s="24">
        <v>0</v>
      </c>
      <c r="G201" s="28">
        <f t="shared" si="20"/>
        <v>0</v>
      </c>
      <c r="H201" s="24">
        <f t="shared" si="23"/>
        <v>0</v>
      </c>
      <c r="I201" s="30">
        <v>0</v>
      </c>
      <c r="J201" s="26">
        <v>0</v>
      </c>
      <c r="K201" s="26">
        <f t="shared" si="24"/>
        <v>0</v>
      </c>
      <c r="L201" s="27">
        <f t="shared" si="25"/>
        <v>0</v>
      </c>
      <c r="M201" s="17"/>
    </row>
    <row r="202" spans="1:13" ht="30" customHeight="1" x14ac:dyDescent="0.25">
      <c r="A202" s="38"/>
      <c r="B202" s="39"/>
      <c r="C202" s="39"/>
      <c r="D202" s="40"/>
      <c r="E202" s="29">
        <v>0</v>
      </c>
      <c r="F202" s="24">
        <v>0</v>
      </c>
      <c r="G202" s="28">
        <v>0</v>
      </c>
      <c r="H202" s="24">
        <v>0</v>
      </c>
      <c r="I202" s="30">
        <v>0</v>
      </c>
      <c r="J202" s="26">
        <v>0</v>
      </c>
      <c r="K202" s="26">
        <v>0</v>
      </c>
      <c r="L202" s="27">
        <v>0</v>
      </c>
      <c r="M202" s="17"/>
    </row>
    <row r="203" spans="1:13" ht="30" customHeight="1" x14ac:dyDescent="0.25">
      <c r="A203" s="20"/>
      <c r="B203" s="21"/>
      <c r="C203" s="21"/>
      <c r="D203" s="22"/>
      <c r="E203" s="29">
        <v>0</v>
      </c>
      <c r="F203" s="24">
        <v>0</v>
      </c>
      <c r="G203" s="28">
        <f t="shared" si="20"/>
        <v>0</v>
      </c>
      <c r="H203" s="24">
        <f t="shared" si="23"/>
        <v>0</v>
      </c>
      <c r="I203" s="30">
        <v>0</v>
      </c>
      <c r="J203" s="26">
        <v>0</v>
      </c>
      <c r="K203" s="26">
        <f t="shared" si="24"/>
        <v>0</v>
      </c>
      <c r="L203" s="27">
        <f t="shared" si="25"/>
        <v>0</v>
      </c>
      <c r="M203" s="17"/>
    </row>
    <row r="204" spans="1:13" ht="30" customHeight="1" x14ac:dyDescent="0.25">
      <c r="A204" s="46"/>
      <c r="B204" s="47"/>
      <c r="C204" s="47"/>
      <c r="D204" s="46"/>
      <c r="E204" s="29">
        <f t="shared" ref="E204:L204" si="26">SUM(E7:E203)</f>
        <v>2296720.9200000004</v>
      </c>
      <c r="F204" s="28">
        <f t="shared" si="26"/>
        <v>114931.92299999994</v>
      </c>
      <c r="G204" s="28">
        <f t="shared" si="26"/>
        <v>111605.70281000005</v>
      </c>
      <c r="H204" s="28">
        <f t="shared" si="26"/>
        <v>3326.2181899999996</v>
      </c>
      <c r="I204" s="30">
        <f t="shared" si="26"/>
        <v>2224898.08</v>
      </c>
      <c r="J204" s="48">
        <f t="shared" si="26"/>
        <v>444883.87</v>
      </c>
      <c r="K204" s="48">
        <f t="shared" si="26"/>
        <v>431537.71390000003</v>
      </c>
      <c r="L204" s="48">
        <f t="shared" si="26"/>
        <v>13346.156100000004</v>
      </c>
      <c r="M204" s="17"/>
    </row>
    <row r="205" spans="1:13" ht="30" customHeight="1" x14ac:dyDescent="0.25">
      <c r="M205" s="7"/>
    </row>
  </sheetData>
  <sortState ref="A7:L180">
    <sortCondition ref="A7"/>
  </sortState>
  <mergeCells count="2">
    <mergeCell ref="E5:H5"/>
    <mergeCell ref="I5:L5"/>
  </mergeCells>
  <phoneticPr fontId="2" type="noConversion"/>
  <printOptions horizontalCentered="1"/>
  <pageMargins left="0.25" right="0.25" top="0.25" bottom="0.25" header="0.25" footer="0.25"/>
  <pageSetup paperSize="5"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T201"/>
  <sheetViews>
    <sheetView zoomScale="80" zoomScaleNormal="80" workbookViewId="0">
      <pane ySplit="6" topLeftCell="A82" activePane="bottomLeft" state="frozenSplit"/>
      <selection activeCell="A7" sqref="A7"/>
      <selection pane="bottomLeft" activeCell="E88" sqref="E88"/>
    </sheetView>
  </sheetViews>
  <sheetFormatPr defaultRowHeight="15.75" x14ac:dyDescent="0.25"/>
  <cols>
    <col min="1" max="1" width="34.7109375" style="74" customWidth="1"/>
    <col min="2" max="2" width="33.7109375" style="105" customWidth="1"/>
    <col min="3" max="3" width="20.85546875" style="106" customWidth="1"/>
    <col min="4" max="4" width="14.85546875" style="74" customWidth="1"/>
    <col min="5" max="5" width="12.42578125" style="107" customWidth="1"/>
    <col min="6" max="6" width="15.7109375" style="74" bestFit="1" customWidth="1"/>
    <col min="7" max="7" width="14.140625" style="74" bestFit="1" customWidth="1"/>
    <col min="8" max="8" width="12.85546875" style="74" customWidth="1"/>
    <col min="9" max="9" width="14" style="108" bestFit="1" customWidth="1"/>
    <col min="10" max="10" width="14.140625" style="74" customWidth="1"/>
    <col min="11" max="11" width="14.140625" style="109" customWidth="1"/>
    <col min="12" max="12" width="12.7109375" style="74" customWidth="1"/>
    <col min="13" max="13" width="10.28515625" style="82" bestFit="1" customWidth="1"/>
    <col min="14" max="14" width="9.5703125" style="74" bestFit="1" customWidth="1"/>
    <col min="15" max="15" width="2.7109375" style="74" customWidth="1"/>
    <col min="16" max="16384" width="9.140625" style="74"/>
  </cols>
  <sheetData>
    <row r="1" spans="1:20" ht="30" customHeight="1" x14ac:dyDescent="0.25">
      <c r="A1" s="67"/>
      <c r="B1" s="68"/>
      <c r="C1" s="69"/>
      <c r="D1" s="70"/>
      <c r="E1" s="71"/>
      <c r="F1" s="70"/>
      <c r="G1" s="72"/>
      <c r="H1" s="72"/>
      <c r="I1" s="72"/>
      <c r="J1" s="72"/>
      <c r="K1" s="72"/>
      <c r="L1" s="72"/>
      <c r="M1" s="73"/>
    </row>
    <row r="2" spans="1:20" ht="30" customHeight="1" x14ac:dyDescent="0.25">
      <c r="A2" s="75"/>
      <c r="B2" s="76"/>
      <c r="C2" s="76"/>
      <c r="D2" s="76" t="s">
        <v>224</v>
      </c>
      <c r="E2" s="76"/>
      <c r="F2" s="76"/>
      <c r="G2" s="77"/>
      <c r="H2" s="72"/>
      <c r="I2" s="72"/>
      <c r="J2" s="72"/>
      <c r="K2" s="72"/>
      <c r="L2" s="72"/>
      <c r="M2" s="73"/>
    </row>
    <row r="3" spans="1:20" ht="30" customHeight="1" x14ac:dyDescent="0.25">
      <c r="A3" s="75"/>
      <c r="B3" s="76"/>
      <c r="C3" s="76"/>
      <c r="D3" s="76" t="s">
        <v>223</v>
      </c>
      <c r="E3" s="76"/>
      <c r="F3" s="76"/>
      <c r="G3" s="77">
        <v>2014</v>
      </c>
      <c r="H3" s="72"/>
      <c r="I3" s="72"/>
      <c r="J3" s="72"/>
      <c r="K3" s="72"/>
      <c r="L3" s="72"/>
      <c r="M3" s="73"/>
    </row>
    <row r="4" spans="1:20" ht="30" customHeight="1" thickBot="1" x14ac:dyDescent="0.3">
      <c r="A4" s="78"/>
      <c r="B4" s="79"/>
      <c r="C4" s="69"/>
      <c r="D4" s="79"/>
      <c r="E4" s="79"/>
      <c r="F4" s="79"/>
      <c r="G4" s="79"/>
      <c r="H4" s="147">
        <v>0.03</v>
      </c>
      <c r="I4" s="70"/>
      <c r="J4" s="81"/>
      <c r="K4" s="79"/>
      <c r="L4" s="147">
        <v>0.03</v>
      </c>
      <c r="N4" s="73"/>
      <c r="O4" s="73"/>
      <c r="P4" s="73"/>
      <c r="Q4" s="73"/>
      <c r="R4" s="73"/>
      <c r="S4" s="73"/>
      <c r="T4" s="73"/>
    </row>
    <row r="5" spans="1:20" ht="32.25" customHeight="1" x14ac:dyDescent="0.25">
      <c r="A5" s="11"/>
      <c r="B5" s="12" t="s">
        <v>279</v>
      </c>
      <c r="C5" s="13" t="s">
        <v>277</v>
      </c>
      <c r="D5" s="14" t="s">
        <v>278</v>
      </c>
      <c r="E5" s="164" t="s">
        <v>222</v>
      </c>
      <c r="F5" s="165"/>
      <c r="G5" s="165"/>
      <c r="H5" s="166"/>
      <c r="I5" s="167" t="s">
        <v>221</v>
      </c>
      <c r="J5" s="168"/>
      <c r="K5" s="168"/>
      <c r="L5" s="169"/>
      <c r="M5" s="73"/>
      <c r="N5" s="73"/>
      <c r="O5" s="73"/>
      <c r="P5" s="73"/>
      <c r="Q5" s="73"/>
      <c r="R5" s="73"/>
      <c r="S5" s="73"/>
    </row>
    <row r="6" spans="1:20" ht="48.75" customHeight="1" x14ac:dyDescent="0.25">
      <c r="A6" s="15" t="s">
        <v>244</v>
      </c>
      <c r="B6" s="15" t="s">
        <v>220</v>
      </c>
      <c r="C6" s="15" t="s">
        <v>219</v>
      </c>
      <c r="D6" s="15" t="s">
        <v>218</v>
      </c>
      <c r="E6" s="16" t="s">
        <v>216</v>
      </c>
      <c r="F6" s="16" t="s">
        <v>217</v>
      </c>
      <c r="G6" s="15" t="s">
        <v>214</v>
      </c>
      <c r="H6" s="15" t="s">
        <v>213</v>
      </c>
      <c r="I6" s="15" t="s">
        <v>216</v>
      </c>
      <c r="J6" s="15" t="s">
        <v>215</v>
      </c>
      <c r="K6" s="15" t="s">
        <v>214</v>
      </c>
      <c r="L6" s="15" t="s">
        <v>213</v>
      </c>
      <c r="M6" s="73"/>
      <c r="N6" s="73"/>
      <c r="O6" s="73"/>
      <c r="P6" s="73"/>
      <c r="Q6" s="73"/>
      <c r="R6" s="73"/>
      <c r="S6" s="73"/>
    </row>
    <row r="7" spans="1:20" s="85" customFormat="1" ht="30" customHeight="1" x14ac:dyDescent="0.25">
      <c r="A7" s="53"/>
      <c r="B7" s="53" t="s">
        <v>88</v>
      </c>
      <c r="C7" s="53" t="s">
        <v>87</v>
      </c>
      <c r="D7" s="53" t="s">
        <v>1</v>
      </c>
      <c r="E7" s="54">
        <v>2690</v>
      </c>
      <c r="F7" s="83">
        <v>134.5</v>
      </c>
      <c r="G7" s="83">
        <f>F7-H7</f>
        <v>134.5</v>
      </c>
      <c r="H7" s="83">
        <v>0</v>
      </c>
      <c r="I7" s="54">
        <v>0</v>
      </c>
      <c r="J7" s="83">
        <v>0</v>
      </c>
      <c r="K7" s="83">
        <f t="shared" ref="K7:K46" si="0">J7-L7</f>
        <v>0</v>
      </c>
      <c r="L7" s="84">
        <f>J7*$L$4</f>
        <v>0</v>
      </c>
      <c r="M7" s="148"/>
    </row>
    <row r="8" spans="1:20" s="85" customFormat="1" ht="47.25" x14ac:dyDescent="0.25">
      <c r="A8" s="53"/>
      <c r="B8" s="53" t="s">
        <v>339</v>
      </c>
      <c r="C8" s="53" t="s">
        <v>323</v>
      </c>
      <c r="D8" s="53" t="str">
        <f>'1st Quarter 2014'!D9</f>
        <v>Brine Disposal</v>
      </c>
      <c r="E8" s="54">
        <v>55711.199999999997</v>
      </c>
      <c r="F8" s="83">
        <v>2785.56</v>
      </c>
      <c r="G8" s="83">
        <f>F8-H8</f>
        <v>2701.9931999999999</v>
      </c>
      <c r="H8" s="83">
        <f>F8*$H$4</f>
        <v>83.566800000000001</v>
      </c>
      <c r="I8" s="54">
        <v>7396.7</v>
      </c>
      <c r="J8" s="83">
        <v>1479.34</v>
      </c>
      <c r="K8" s="83">
        <f>J8-L8</f>
        <v>1434.9597999999999</v>
      </c>
      <c r="L8" s="84">
        <f>J8*$L$4</f>
        <v>44.380199999999995</v>
      </c>
    </row>
    <row r="9" spans="1:20" s="85" customFormat="1" ht="30" customHeight="1" x14ac:dyDescent="0.25">
      <c r="A9" s="53"/>
      <c r="B9" s="53" t="s">
        <v>102</v>
      </c>
      <c r="C9" s="53" t="s">
        <v>101</v>
      </c>
      <c r="D9" s="53" t="s">
        <v>1</v>
      </c>
      <c r="E9" s="54">
        <v>2116</v>
      </c>
      <c r="F9" s="83">
        <v>105.8</v>
      </c>
      <c r="G9" s="83">
        <f t="shared" ref="G9:G46" si="1">F9-H9</f>
        <v>102.62599999999999</v>
      </c>
      <c r="H9" s="83">
        <f>F9*$H$4</f>
        <v>3.1739999999999999</v>
      </c>
      <c r="I9" s="54">
        <v>22409</v>
      </c>
      <c r="J9" s="83">
        <v>4481.8</v>
      </c>
      <c r="K9" s="83">
        <f t="shared" si="0"/>
        <v>4347.3460000000005</v>
      </c>
      <c r="L9" s="84">
        <f t="shared" ref="L9:L45" si="2">J9*$L$4</f>
        <v>134.45400000000001</v>
      </c>
    </row>
    <row r="10" spans="1:20" s="85" customFormat="1" ht="30" customHeight="1" x14ac:dyDescent="0.25">
      <c r="A10" s="53"/>
      <c r="B10" s="53" t="str">
        <f>$B$9</f>
        <v>American Energy Associates, Inc.</v>
      </c>
      <c r="C10" s="53" t="s">
        <v>329</v>
      </c>
      <c r="D10" s="53" t="s">
        <v>1</v>
      </c>
      <c r="E10" s="54">
        <v>294</v>
      </c>
      <c r="F10" s="83">
        <v>14.7</v>
      </c>
      <c r="G10" s="83">
        <f>F10-H10</f>
        <v>14.258999999999999</v>
      </c>
      <c r="H10" s="83">
        <f>F10*$H$4</f>
        <v>0.44099999999999995</v>
      </c>
      <c r="I10" s="54">
        <v>11456</v>
      </c>
      <c r="J10" s="83">
        <v>2291.1999999999998</v>
      </c>
      <c r="K10" s="83">
        <f>J10-L10</f>
        <v>2222.4639999999999</v>
      </c>
      <c r="L10" s="84">
        <f>J10*$H$4</f>
        <v>68.73599999999999</v>
      </c>
    </row>
    <row r="11" spans="1:20" s="85" customFormat="1" ht="30" customHeight="1" x14ac:dyDescent="0.25">
      <c r="A11" s="53"/>
      <c r="B11" s="53" t="s">
        <v>8</v>
      </c>
      <c r="C11" s="53" t="s">
        <v>9</v>
      </c>
      <c r="D11" s="53" t="s">
        <v>1</v>
      </c>
      <c r="E11" s="54">
        <v>1056</v>
      </c>
      <c r="F11" s="83">
        <v>52.8</v>
      </c>
      <c r="G11" s="83">
        <f t="shared" si="1"/>
        <v>51.199999999999996</v>
      </c>
      <c r="H11" s="83">
        <v>1.6</v>
      </c>
      <c r="I11" s="54">
        <v>0</v>
      </c>
      <c r="J11" s="83">
        <v>0</v>
      </c>
      <c r="K11" s="83">
        <f t="shared" si="0"/>
        <v>0</v>
      </c>
      <c r="L11" s="84">
        <f t="shared" si="2"/>
        <v>0</v>
      </c>
    </row>
    <row r="12" spans="1:20" s="85" customFormat="1" ht="30" customHeight="1" x14ac:dyDescent="0.25">
      <c r="A12" s="53"/>
      <c r="B12" s="53" t="s">
        <v>8</v>
      </c>
      <c r="C12" s="53" t="s">
        <v>7</v>
      </c>
      <c r="D12" s="53" t="s">
        <v>1</v>
      </c>
      <c r="E12" s="54">
        <v>0</v>
      </c>
      <c r="F12" s="83">
        <v>0</v>
      </c>
      <c r="G12" s="83">
        <f t="shared" si="1"/>
        <v>0</v>
      </c>
      <c r="H12" s="83">
        <f t="shared" ref="H12:H42" si="3">F12*$H$4</f>
        <v>0</v>
      </c>
      <c r="I12" s="54">
        <v>0</v>
      </c>
      <c r="J12" s="83">
        <v>0</v>
      </c>
      <c r="K12" s="83">
        <f t="shared" si="0"/>
        <v>0</v>
      </c>
      <c r="L12" s="84">
        <f t="shared" si="2"/>
        <v>0</v>
      </c>
    </row>
    <row r="13" spans="1:20" s="85" customFormat="1" ht="30" customHeight="1" x14ac:dyDescent="0.25">
      <c r="A13" s="53"/>
      <c r="B13" s="53" t="s">
        <v>270</v>
      </c>
      <c r="C13" s="53" t="s">
        <v>85</v>
      </c>
      <c r="D13" s="53" t="s">
        <v>1</v>
      </c>
      <c r="E13" s="54">
        <v>1355</v>
      </c>
      <c r="F13" s="83">
        <v>67.75</v>
      </c>
      <c r="G13" s="83">
        <f t="shared" si="1"/>
        <v>65.717500000000001</v>
      </c>
      <c r="H13" s="83">
        <f t="shared" si="3"/>
        <v>2.0324999999999998</v>
      </c>
      <c r="I13" s="54">
        <v>0</v>
      </c>
      <c r="J13" s="83">
        <v>0</v>
      </c>
      <c r="K13" s="83">
        <f t="shared" si="0"/>
        <v>0</v>
      </c>
      <c r="L13" s="84">
        <f t="shared" si="2"/>
        <v>0</v>
      </c>
    </row>
    <row r="14" spans="1:20" s="85" customFormat="1" ht="47.25" x14ac:dyDescent="0.25">
      <c r="A14" s="54"/>
      <c r="B14" s="53" t="s">
        <v>134</v>
      </c>
      <c r="C14" s="53" t="s">
        <v>389</v>
      </c>
      <c r="D14" s="53" t="s">
        <v>1</v>
      </c>
      <c r="E14" s="54">
        <v>17385.5</v>
      </c>
      <c r="F14" s="83">
        <v>869.28</v>
      </c>
      <c r="G14" s="83">
        <f t="shared" si="1"/>
        <v>843.20159999999998</v>
      </c>
      <c r="H14" s="83">
        <f t="shared" si="3"/>
        <v>26.078399999999998</v>
      </c>
      <c r="I14" s="54">
        <v>14865.12</v>
      </c>
      <c r="J14" s="83">
        <v>2973.02</v>
      </c>
      <c r="K14" s="83">
        <f t="shared" si="0"/>
        <v>2883.8294000000001</v>
      </c>
      <c r="L14" s="84">
        <f t="shared" si="2"/>
        <v>89.190599999999989</v>
      </c>
    </row>
    <row r="15" spans="1:20" s="85" customFormat="1" ht="30" customHeight="1" x14ac:dyDescent="0.25">
      <c r="A15" s="53"/>
      <c r="B15" s="53" t="s">
        <v>134</v>
      </c>
      <c r="C15" s="53" t="s">
        <v>135</v>
      </c>
      <c r="D15" s="53" t="s">
        <v>1</v>
      </c>
      <c r="E15" s="54">
        <v>17488.25</v>
      </c>
      <c r="F15" s="83">
        <v>874.41</v>
      </c>
      <c r="G15" s="83">
        <f t="shared" si="1"/>
        <v>848.17769999999996</v>
      </c>
      <c r="H15" s="83">
        <f t="shared" si="3"/>
        <v>26.232299999999999</v>
      </c>
      <c r="I15" s="54">
        <v>0</v>
      </c>
      <c r="J15" s="83">
        <v>0</v>
      </c>
      <c r="K15" s="83">
        <f t="shared" si="0"/>
        <v>0</v>
      </c>
      <c r="L15" s="84">
        <f t="shared" si="2"/>
        <v>0</v>
      </c>
    </row>
    <row r="16" spans="1:20" s="85" customFormat="1" ht="30" customHeight="1" x14ac:dyDescent="0.25">
      <c r="A16" s="53"/>
      <c r="B16" s="53" t="s">
        <v>134</v>
      </c>
      <c r="C16" s="53" t="s">
        <v>133</v>
      </c>
      <c r="D16" s="53" t="s">
        <v>1</v>
      </c>
      <c r="E16" s="54">
        <v>9076.16</v>
      </c>
      <c r="F16" s="83">
        <v>453.84</v>
      </c>
      <c r="G16" s="83">
        <f t="shared" si="1"/>
        <v>440.22479999999996</v>
      </c>
      <c r="H16" s="83">
        <f t="shared" si="3"/>
        <v>13.615199999999998</v>
      </c>
      <c r="I16" s="54">
        <v>616</v>
      </c>
      <c r="J16" s="83">
        <v>123.2</v>
      </c>
      <c r="K16" s="83">
        <f t="shared" si="0"/>
        <v>119.504</v>
      </c>
      <c r="L16" s="84">
        <f t="shared" si="2"/>
        <v>3.6959999999999997</v>
      </c>
    </row>
    <row r="17" spans="1:13" s="85" customFormat="1" ht="30" customHeight="1" x14ac:dyDescent="0.25">
      <c r="A17" s="53"/>
      <c r="B17" s="53" t="s">
        <v>206</v>
      </c>
      <c r="C17" s="53" t="s">
        <v>205</v>
      </c>
      <c r="D17" s="53" t="s">
        <v>1</v>
      </c>
      <c r="E17" s="54">
        <v>12153</v>
      </c>
      <c r="F17" s="83">
        <v>607.65</v>
      </c>
      <c r="G17" s="83">
        <f t="shared" si="1"/>
        <v>589.42049999999995</v>
      </c>
      <c r="H17" s="83">
        <f t="shared" si="3"/>
        <v>18.229499999999998</v>
      </c>
      <c r="I17" s="54">
        <v>0</v>
      </c>
      <c r="J17" s="83">
        <v>0</v>
      </c>
      <c r="K17" s="83">
        <f t="shared" si="0"/>
        <v>0</v>
      </c>
      <c r="L17" s="84">
        <f t="shared" si="2"/>
        <v>0</v>
      </c>
    </row>
    <row r="18" spans="1:13" s="85" customFormat="1" ht="30" customHeight="1" x14ac:dyDescent="0.25">
      <c r="A18" s="53"/>
      <c r="B18" s="53" t="s">
        <v>43</v>
      </c>
      <c r="C18" s="53" t="s">
        <v>45</v>
      </c>
      <c r="D18" s="53" t="s">
        <v>1</v>
      </c>
      <c r="E18" s="54">
        <v>886</v>
      </c>
      <c r="F18" s="83">
        <v>44.3</v>
      </c>
      <c r="G18" s="83">
        <f t="shared" si="1"/>
        <v>42.970999999999997</v>
      </c>
      <c r="H18" s="83">
        <f t="shared" si="3"/>
        <v>1.329</v>
      </c>
      <c r="I18" s="54">
        <v>0</v>
      </c>
      <c r="J18" s="83">
        <v>0</v>
      </c>
      <c r="K18" s="83">
        <f t="shared" si="0"/>
        <v>0</v>
      </c>
      <c r="L18" s="84">
        <f t="shared" si="2"/>
        <v>0</v>
      </c>
    </row>
    <row r="19" spans="1:13" s="85" customFormat="1" ht="30" customHeight="1" x14ac:dyDescent="0.25">
      <c r="A19" s="53"/>
      <c r="B19" s="53" t="s">
        <v>43</v>
      </c>
      <c r="C19" s="53" t="s">
        <v>44</v>
      </c>
      <c r="D19" s="53" t="s">
        <v>1</v>
      </c>
      <c r="E19" s="54">
        <v>15170</v>
      </c>
      <c r="F19" s="83">
        <v>758.5</v>
      </c>
      <c r="G19" s="83">
        <f t="shared" si="1"/>
        <v>735.745</v>
      </c>
      <c r="H19" s="83">
        <f t="shared" si="3"/>
        <v>22.754999999999999</v>
      </c>
      <c r="I19" s="54">
        <v>0</v>
      </c>
      <c r="J19" s="83">
        <v>0</v>
      </c>
      <c r="K19" s="83">
        <f t="shared" si="0"/>
        <v>0</v>
      </c>
      <c r="L19" s="84">
        <f t="shared" si="2"/>
        <v>0</v>
      </c>
    </row>
    <row r="20" spans="1:13" s="85" customFormat="1" ht="30" customHeight="1" x14ac:dyDescent="0.25">
      <c r="A20" s="53"/>
      <c r="B20" s="53" t="s">
        <v>43</v>
      </c>
      <c r="C20" s="53" t="s">
        <v>42</v>
      </c>
      <c r="D20" s="53" t="s">
        <v>1</v>
      </c>
      <c r="E20" s="54">
        <v>10110</v>
      </c>
      <c r="F20" s="83">
        <v>505.5</v>
      </c>
      <c r="G20" s="83">
        <f t="shared" si="1"/>
        <v>490.33499999999998</v>
      </c>
      <c r="H20" s="83">
        <f t="shared" si="3"/>
        <v>15.164999999999999</v>
      </c>
      <c r="I20" s="54">
        <v>0</v>
      </c>
      <c r="J20" s="83">
        <v>0</v>
      </c>
      <c r="K20" s="83">
        <f t="shared" si="0"/>
        <v>0</v>
      </c>
      <c r="L20" s="84">
        <f t="shared" si="2"/>
        <v>0</v>
      </c>
    </row>
    <row r="21" spans="1:13" s="85" customFormat="1" ht="30" customHeight="1" x14ac:dyDescent="0.25">
      <c r="A21" s="53"/>
      <c r="B21" s="53" t="s">
        <v>13</v>
      </c>
      <c r="C21" s="53" t="s">
        <v>14</v>
      </c>
      <c r="D21" s="53" t="s">
        <v>1</v>
      </c>
      <c r="E21" s="54">
        <v>0</v>
      </c>
      <c r="F21" s="83">
        <v>0</v>
      </c>
      <c r="G21" s="83">
        <f t="shared" si="1"/>
        <v>0</v>
      </c>
      <c r="H21" s="83">
        <f t="shared" si="3"/>
        <v>0</v>
      </c>
      <c r="I21" s="54">
        <v>0</v>
      </c>
      <c r="J21" s="83">
        <v>0</v>
      </c>
      <c r="K21" s="83">
        <f t="shared" si="0"/>
        <v>0</v>
      </c>
      <c r="L21" s="84">
        <f t="shared" si="2"/>
        <v>0</v>
      </c>
      <c r="M21" s="87"/>
    </row>
    <row r="22" spans="1:13" s="85" customFormat="1" ht="30" customHeight="1" x14ac:dyDescent="0.25">
      <c r="A22" s="53"/>
      <c r="B22" s="53" t="s">
        <v>13</v>
      </c>
      <c r="C22" s="53" t="s">
        <v>237</v>
      </c>
      <c r="D22" s="53" t="s">
        <v>1</v>
      </c>
      <c r="E22" s="54">
        <v>0</v>
      </c>
      <c r="F22" s="83">
        <v>0</v>
      </c>
      <c r="G22" s="83">
        <f t="shared" si="1"/>
        <v>0</v>
      </c>
      <c r="H22" s="83">
        <f>F22*$H$4</f>
        <v>0</v>
      </c>
      <c r="I22" s="54">
        <v>0</v>
      </c>
      <c r="J22" s="83">
        <v>0</v>
      </c>
      <c r="K22" s="83">
        <f t="shared" si="0"/>
        <v>0</v>
      </c>
      <c r="L22" s="84">
        <f t="shared" si="2"/>
        <v>0</v>
      </c>
      <c r="M22" s="87"/>
    </row>
    <row r="23" spans="1:13" s="85" customFormat="1" ht="30" customHeight="1" x14ac:dyDescent="0.25">
      <c r="A23" s="53"/>
      <c r="B23" s="53" t="s">
        <v>13</v>
      </c>
      <c r="C23" s="53" t="s">
        <v>238</v>
      </c>
      <c r="D23" s="53" t="s">
        <v>1</v>
      </c>
      <c r="E23" s="54">
        <v>0</v>
      </c>
      <c r="F23" s="83">
        <v>0</v>
      </c>
      <c r="G23" s="83">
        <f t="shared" si="1"/>
        <v>0</v>
      </c>
      <c r="H23" s="83">
        <f t="shared" si="3"/>
        <v>0</v>
      </c>
      <c r="I23" s="54">
        <v>0</v>
      </c>
      <c r="J23" s="83">
        <v>0</v>
      </c>
      <c r="K23" s="83">
        <f t="shared" si="0"/>
        <v>0</v>
      </c>
      <c r="L23" s="84">
        <f t="shared" si="2"/>
        <v>0</v>
      </c>
      <c r="M23" s="87"/>
    </row>
    <row r="24" spans="1:13" s="85" customFormat="1" ht="30" customHeight="1" x14ac:dyDescent="0.25">
      <c r="A24" s="53"/>
      <c r="B24" s="53" t="s">
        <v>13</v>
      </c>
      <c r="C24" s="53" t="s">
        <v>326</v>
      </c>
      <c r="D24" s="53" t="s">
        <v>1</v>
      </c>
      <c r="E24" s="54">
        <v>1544.66</v>
      </c>
      <c r="F24" s="83">
        <v>77.23</v>
      </c>
      <c r="G24" s="83">
        <f t="shared" si="1"/>
        <v>77.23</v>
      </c>
      <c r="H24" s="83">
        <v>0</v>
      </c>
      <c r="I24" s="54">
        <v>0</v>
      </c>
      <c r="J24" s="83">
        <v>0</v>
      </c>
      <c r="K24" s="83">
        <f t="shared" si="0"/>
        <v>0</v>
      </c>
      <c r="L24" s="84">
        <f t="shared" si="2"/>
        <v>0</v>
      </c>
      <c r="M24" s="149"/>
    </row>
    <row r="25" spans="1:13" s="85" customFormat="1" ht="30" customHeight="1" x14ac:dyDescent="0.25">
      <c r="A25" s="53"/>
      <c r="B25" s="53" t="s">
        <v>110</v>
      </c>
      <c r="C25" s="53" t="s">
        <v>109</v>
      </c>
      <c r="D25" s="53" t="s">
        <v>1</v>
      </c>
      <c r="E25" s="54">
        <v>16628</v>
      </c>
      <c r="F25" s="83">
        <v>831.4</v>
      </c>
      <c r="G25" s="83">
        <f t="shared" si="1"/>
        <v>806.45799999999997</v>
      </c>
      <c r="H25" s="83">
        <f t="shared" si="3"/>
        <v>24.942</v>
      </c>
      <c r="I25" s="54">
        <v>0</v>
      </c>
      <c r="J25" s="83">
        <v>0</v>
      </c>
      <c r="K25" s="83">
        <f t="shared" si="0"/>
        <v>0</v>
      </c>
      <c r="L25" s="84">
        <f t="shared" si="2"/>
        <v>0</v>
      </c>
      <c r="M25" s="87"/>
    </row>
    <row r="26" spans="1:13" s="85" customFormat="1" ht="30" customHeight="1" x14ac:dyDescent="0.25">
      <c r="A26" s="53"/>
      <c r="B26" s="53" t="s">
        <v>166</v>
      </c>
      <c r="C26" s="53" t="s">
        <v>170</v>
      </c>
      <c r="D26" s="53" t="s">
        <v>1</v>
      </c>
      <c r="E26" s="54">
        <v>1995</v>
      </c>
      <c r="F26" s="83">
        <v>99.75</v>
      </c>
      <c r="G26" s="83">
        <f t="shared" si="1"/>
        <v>96.757499999999993</v>
      </c>
      <c r="H26" s="83">
        <f t="shared" si="3"/>
        <v>2.9924999999999997</v>
      </c>
      <c r="I26" s="54">
        <v>3518</v>
      </c>
      <c r="J26" s="83">
        <v>703.6</v>
      </c>
      <c r="K26" s="83">
        <f t="shared" si="0"/>
        <v>682.49200000000008</v>
      </c>
      <c r="L26" s="84">
        <f t="shared" si="2"/>
        <v>21.108000000000001</v>
      </c>
      <c r="M26" s="87"/>
    </row>
    <row r="27" spans="1:13" s="85" customFormat="1" ht="30" customHeight="1" x14ac:dyDescent="0.25">
      <c r="A27" s="53"/>
      <c r="B27" s="53" t="s">
        <v>166</v>
      </c>
      <c r="C27" s="53" t="s">
        <v>169</v>
      </c>
      <c r="D27" s="53" t="s">
        <v>1</v>
      </c>
      <c r="E27" s="54">
        <v>124</v>
      </c>
      <c r="F27" s="83">
        <v>6.2</v>
      </c>
      <c r="G27" s="83">
        <f t="shared" si="1"/>
        <v>6.0140000000000002</v>
      </c>
      <c r="H27" s="83">
        <f t="shared" si="3"/>
        <v>0.186</v>
      </c>
      <c r="I27" s="54">
        <v>0</v>
      </c>
      <c r="J27" s="83">
        <v>0</v>
      </c>
      <c r="K27" s="83">
        <f t="shared" si="0"/>
        <v>0</v>
      </c>
      <c r="L27" s="84">
        <f t="shared" si="2"/>
        <v>0</v>
      </c>
      <c r="M27" s="87"/>
    </row>
    <row r="28" spans="1:13" s="85" customFormat="1" ht="30" customHeight="1" x14ac:dyDescent="0.25">
      <c r="A28" s="53"/>
      <c r="B28" s="53" t="s">
        <v>166</v>
      </c>
      <c r="C28" s="53" t="s">
        <v>168</v>
      </c>
      <c r="D28" s="53" t="s">
        <v>1</v>
      </c>
      <c r="E28" s="54">
        <v>8189</v>
      </c>
      <c r="F28" s="83">
        <v>409.45</v>
      </c>
      <c r="G28" s="83">
        <f t="shared" si="1"/>
        <v>397.16649999999998</v>
      </c>
      <c r="H28" s="83">
        <f t="shared" si="3"/>
        <v>12.2835</v>
      </c>
      <c r="I28" s="54">
        <v>0</v>
      </c>
      <c r="J28" s="83">
        <v>0</v>
      </c>
      <c r="K28" s="83">
        <f t="shared" si="0"/>
        <v>0</v>
      </c>
      <c r="L28" s="84">
        <f t="shared" si="2"/>
        <v>0</v>
      </c>
      <c r="M28" s="87"/>
    </row>
    <row r="29" spans="1:13" s="85" customFormat="1" ht="30" customHeight="1" x14ac:dyDescent="0.25">
      <c r="A29" s="53"/>
      <c r="B29" s="53" t="s">
        <v>166</v>
      </c>
      <c r="C29" s="53" t="s">
        <v>167</v>
      </c>
      <c r="D29" s="53" t="s">
        <v>1</v>
      </c>
      <c r="E29" s="54">
        <v>3050</v>
      </c>
      <c r="F29" s="83">
        <v>152.5</v>
      </c>
      <c r="G29" s="83">
        <f t="shared" si="1"/>
        <v>147.92500000000001</v>
      </c>
      <c r="H29" s="83">
        <f t="shared" si="3"/>
        <v>4.5750000000000002</v>
      </c>
      <c r="I29" s="54">
        <v>0</v>
      </c>
      <c r="J29" s="83">
        <v>0</v>
      </c>
      <c r="K29" s="83">
        <f t="shared" si="0"/>
        <v>0</v>
      </c>
      <c r="L29" s="84">
        <f t="shared" si="2"/>
        <v>0</v>
      </c>
      <c r="M29" s="87"/>
    </row>
    <row r="30" spans="1:13" s="85" customFormat="1" ht="30" customHeight="1" x14ac:dyDescent="0.25">
      <c r="A30" s="53"/>
      <c r="B30" s="53" t="s">
        <v>166</v>
      </c>
      <c r="C30" s="53" t="s">
        <v>165</v>
      </c>
      <c r="D30" s="53" t="s">
        <v>1</v>
      </c>
      <c r="E30" s="54">
        <v>8437</v>
      </c>
      <c r="F30" s="83">
        <v>421.85</v>
      </c>
      <c r="G30" s="83">
        <f t="shared" si="1"/>
        <v>409.19450000000001</v>
      </c>
      <c r="H30" s="83">
        <f t="shared" si="3"/>
        <v>12.6555</v>
      </c>
      <c r="I30" s="54">
        <v>5313</v>
      </c>
      <c r="J30" s="83">
        <v>1062.5999999999999</v>
      </c>
      <c r="K30" s="83">
        <f t="shared" si="0"/>
        <v>1030.722</v>
      </c>
      <c r="L30" s="84">
        <f t="shared" si="2"/>
        <v>31.877999999999997</v>
      </c>
      <c r="M30" s="87"/>
    </row>
    <row r="31" spans="1:13" s="85" customFormat="1" ht="30" customHeight="1" x14ac:dyDescent="0.25">
      <c r="A31" s="53"/>
      <c r="B31" s="53" t="s">
        <v>166</v>
      </c>
      <c r="C31" s="53" t="s">
        <v>272</v>
      </c>
      <c r="D31" s="53" t="s">
        <v>1</v>
      </c>
      <c r="E31" s="54">
        <v>16247</v>
      </c>
      <c r="F31" s="83">
        <v>812.35</v>
      </c>
      <c r="G31" s="83">
        <f>F31-H31</f>
        <v>787.97950000000003</v>
      </c>
      <c r="H31" s="83">
        <f t="shared" si="3"/>
        <v>24.3705</v>
      </c>
      <c r="I31" s="54">
        <v>0</v>
      </c>
      <c r="J31" s="83">
        <v>0</v>
      </c>
      <c r="K31" s="83">
        <f t="shared" si="0"/>
        <v>0</v>
      </c>
      <c r="L31" s="84">
        <f t="shared" si="2"/>
        <v>0</v>
      </c>
      <c r="M31" s="87"/>
    </row>
    <row r="32" spans="1:13" s="85" customFormat="1" ht="30" customHeight="1" x14ac:dyDescent="0.25">
      <c r="A32" s="53"/>
      <c r="B32" s="53" t="s">
        <v>123</v>
      </c>
      <c r="C32" s="53" t="s">
        <v>124</v>
      </c>
      <c r="D32" s="53" t="s">
        <v>1</v>
      </c>
      <c r="E32" s="54">
        <v>1615</v>
      </c>
      <c r="F32" s="83">
        <v>80.75</v>
      </c>
      <c r="G32" s="83">
        <f t="shared" si="1"/>
        <v>78.327500000000001</v>
      </c>
      <c r="H32" s="83">
        <f t="shared" si="3"/>
        <v>2.4224999999999999</v>
      </c>
      <c r="I32" s="54">
        <v>0</v>
      </c>
      <c r="J32" s="83">
        <v>0</v>
      </c>
      <c r="K32" s="83">
        <f t="shared" si="0"/>
        <v>0</v>
      </c>
      <c r="L32" s="84">
        <f t="shared" si="2"/>
        <v>0</v>
      </c>
      <c r="M32" s="87"/>
    </row>
    <row r="33" spans="1:13" s="85" customFormat="1" ht="30" customHeight="1" x14ac:dyDescent="0.25">
      <c r="A33" s="53"/>
      <c r="B33" s="53" t="s">
        <v>123</v>
      </c>
      <c r="C33" s="53" t="s">
        <v>313</v>
      </c>
      <c r="D33" s="53" t="s">
        <v>1</v>
      </c>
      <c r="E33" s="54">
        <v>3978</v>
      </c>
      <c r="F33" s="83">
        <v>198.9</v>
      </c>
      <c r="G33" s="83">
        <f>F33-H33</f>
        <v>192.93299999999999</v>
      </c>
      <c r="H33" s="83">
        <f t="shared" si="3"/>
        <v>5.9669999999999996</v>
      </c>
      <c r="I33" s="54">
        <v>0</v>
      </c>
      <c r="J33" s="83">
        <v>0</v>
      </c>
      <c r="K33" s="83">
        <f t="shared" si="0"/>
        <v>0</v>
      </c>
      <c r="L33" s="84">
        <f t="shared" si="2"/>
        <v>0</v>
      </c>
      <c r="M33" s="87"/>
    </row>
    <row r="34" spans="1:13" s="85" customFormat="1" ht="30" customHeight="1" x14ac:dyDescent="0.25">
      <c r="A34" s="53"/>
      <c r="B34" s="53" t="s">
        <v>123</v>
      </c>
      <c r="C34" s="53" t="s">
        <v>122</v>
      </c>
      <c r="D34" s="53" t="s">
        <v>1</v>
      </c>
      <c r="E34" s="54">
        <v>40014</v>
      </c>
      <c r="F34" s="83">
        <v>2000.7</v>
      </c>
      <c r="G34" s="83">
        <f t="shared" si="1"/>
        <v>1940.6790000000001</v>
      </c>
      <c r="H34" s="83">
        <f t="shared" si="3"/>
        <v>60.021000000000001</v>
      </c>
      <c r="I34" s="54">
        <v>13933</v>
      </c>
      <c r="J34" s="83">
        <v>2786.6</v>
      </c>
      <c r="K34" s="83">
        <f t="shared" si="0"/>
        <v>2703.002</v>
      </c>
      <c r="L34" s="84">
        <f t="shared" si="2"/>
        <v>83.597999999999999</v>
      </c>
      <c r="M34" s="87"/>
    </row>
    <row r="35" spans="1:13" s="85" customFormat="1" ht="30" customHeight="1" x14ac:dyDescent="0.25">
      <c r="A35" s="53"/>
      <c r="B35" s="53" t="s">
        <v>97</v>
      </c>
      <c r="C35" s="53" t="s">
        <v>98</v>
      </c>
      <c r="D35" s="53" t="s">
        <v>1</v>
      </c>
      <c r="E35" s="54">
        <v>3165</v>
      </c>
      <c r="F35" s="83">
        <v>158.25</v>
      </c>
      <c r="G35" s="83">
        <f t="shared" si="1"/>
        <v>153.5025</v>
      </c>
      <c r="H35" s="83">
        <f t="shared" si="3"/>
        <v>4.7474999999999996</v>
      </c>
      <c r="I35" s="54">
        <v>47834</v>
      </c>
      <c r="J35" s="83">
        <v>9566.7999999999993</v>
      </c>
      <c r="K35" s="83">
        <f t="shared" si="0"/>
        <v>9279.7959999999985</v>
      </c>
      <c r="L35" s="84">
        <f t="shared" si="2"/>
        <v>287.00399999999996</v>
      </c>
      <c r="M35" s="87"/>
    </row>
    <row r="36" spans="1:13" s="85" customFormat="1" ht="30" customHeight="1" x14ac:dyDescent="0.25">
      <c r="A36" s="55"/>
      <c r="B36" s="53" t="s">
        <v>97</v>
      </c>
      <c r="C36" s="53" t="s">
        <v>96</v>
      </c>
      <c r="D36" s="53" t="s">
        <v>1</v>
      </c>
      <c r="E36" s="54">
        <v>805</v>
      </c>
      <c r="F36" s="83">
        <v>40.25</v>
      </c>
      <c r="G36" s="83">
        <f t="shared" si="1"/>
        <v>39.042499999999997</v>
      </c>
      <c r="H36" s="83">
        <f t="shared" si="3"/>
        <v>1.2075</v>
      </c>
      <c r="I36" s="54">
        <v>6046</v>
      </c>
      <c r="J36" s="83">
        <v>1209.2</v>
      </c>
      <c r="K36" s="83">
        <f t="shared" si="0"/>
        <v>1172.924</v>
      </c>
      <c r="L36" s="84">
        <f t="shared" si="2"/>
        <v>36.276000000000003</v>
      </c>
    </row>
    <row r="37" spans="1:13" s="85" customFormat="1" ht="47.25" x14ac:dyDescent="0.25">
      <c r="A37" s="55" t="s">
        <v>254</v>
      </c>
      <c r="B37" s="53" t="s">
        <v>246</v>
      </c>
      <c r="C37" s="53" t="s">
        <v>294</v>
      </c>
      <c r="D37" s="53" t="s">
        <v>1</v>
      </c>
      <c r="E37" s="54">
        <v>584083</v>
      </c>
      <c r="F37" s="83">
        <v>16137.3</v>
      </c>
      <c r="G37" s="83">
        <f>F37-H37</f>
        <v>15653.180999999999</v>
      </c>
      <c r="H37" s="83">
        <f t="shared" si="3"/>
        <v>484.11899999999997</v>
      </c>
      <c r="I37" s="54">
        <v>197808</v>
      </c>
      <c r="J37" s="83">
        <v>39561.599999999999</v>
      </c>
      <c r="K37" s="83">
        <f t="shared" si="0"/>
        <v>38374.752</v>
      </c>
      <c r="L37" s="84">
        <f t="shared" si="2"/>
        <v>1186.848</v>
      </c>
    </row>
    <row r="38" spans="1:13" s="85" customFormat="1" ht="30" customHeight="1" x14ac:dyDescent="0.25">
      <c r="A38" s="53"/>
      <c r="B38" s="53" t="s">
        <v>208</v>
      </c>
      <c r="C38" s="53" t="s">
        <v>207</v>
      </c>
      <c r="D38" s="53" t="s">
        <v>1</v>
      </c>
      <c r="E38" s="54">
        <v>15350</v>
      </c>
      <c r="F38" s="83">
        <v>767.5</v>
      </c>
      <c r="G38" s="83">
        <f>F38-H38</f>
        <v>744.47500000000002</v>
      </c>
      <c r="H38" s="83">
        <f t="shared" si="3"/>
        <v>23.024999999999999</v>
      </c>
      <c r="I38" s="54">
        <v>0</v>
      </c>
      <c r="J38" s="83">
        <v>0</v>
      </c>
      <c r="K38" s="83">
        <f t="shared" si="0"/>
        <v>0</v>
      </c>
      <c r="L38" s="84">
        <f t="shared" si="2"/>
        <v>0</v>
      </c>
    </row>
    <row r="39" spans="1:13" s="85" customFormat="1" ht="30" customHeight="1" x14ac:dyDescent="0.25">
      <c r="A39" s="53"/>
      <c r="B39" s="53" t="s">
        <v>248</v>
      </c>
      <c r="C39" s="53" t="s">
        <v>249</v>
      </c>
      <c r="D39" s="53" t="s">
        <v>1</v>
      </c>
      <c r="E39" s="54">
        <v>13522</v>
      </c>
      <c r="F39" s="83">
        <v>676.1</v>
      </c>
      <c r="G39" s="83">
        <f t="shared" si="1"/>
        <v>655.81700000000001</v>
      </c>
      <c r="H39" s="83">
        <f t="shared" si="3"/>
        <v>20.283000000000001</v>
      </c>
      <c r="I39" s="54">
        <v>19516</v>
      </c>
      <c r="J39" s="83">
        <v>3903.2</v>
      </c>
      <c r="K39" s="83">
        <f t="shared" si="0"/>
        <v>3786.1039999999998</v>
      </c>
      <c r="L39" s="84">
        <f t="shared" si="2"/>
        <v>117.09599999999999</v>
      </c>
    </row>
    <row r="40" spans="1:13" s="85" customFormat="1" ht="30" customHeight="1" x14ac:dyDescent="0.25">
      <c r="A40" s="53"/>
      <c r="B40" s="53" t="s">
        <v>125</v>
      </c>
      <c r="C40" s="53" t="s">
        <v>127</v>
      </c>
      <c r="D40" s="53" t="s">
        <v>1</v>
      </c>
      <c r="E40" s="54">
        <v>3695</v>
      </c>
      <c r="F40" s="83">
        <v>184.75</v>
      </c>
      <c r="G40" s="83">
        <f t="shared" si="1"/>
        <v>179.20750000000001</v>
      </c>
      <c r="H40" s="83">
        <f t="shared" si="3"/>
        <v>5.5424999999999995</v>
      </c>
      <c r="I40" s="54">
        <v>5371</v>
      </c>
      <c r="J40" s="83">
        <v>1074.2</v>
      </c>
      <c r="K40" s="83">
        <f t="shared" si="0"/>
        <v>1041.9740000000002</v>
      </c>
      <c r="L40" s="84">
        <f t="shared" si="2"/>
        <v>32.225999999999999</v>
      </c>
    </row>
    <row r="41" spans="1:13" s="85" customFormat="1" ht="30" customHeight="1" x14ac:dyDescent="0.25">
      <c r="A41" s="53"/>
      <c r="B41" s="53" t="s">
        <v>125</v>
      </c>
      <c r="C41" s="53" t="s">
        <v>126</v>
      </c>
      <c r="D41" s="53" t="s">
        <v>1</v>
      </c>
      <c r="E41" s="54">
        <v>0</v>
      </c>
      <c r="F41" s="83">
        <v>0</v>
      </c>
      <c r="G41" s="83">
        <f t="shared" si="1"/>
        <v>0</v>
      </c>
      <c r="H41" s="83">
        <f t="shared" si="3"/>
        <v>0</v>
      </c>
      <c r="I41" s="54">
        <v>0</v>
      </c>
      <c r="J41" s="83">
        <v>0</v>
      </c>
      <c r="K41" s="83">
        <f t="shared" si="0"/>
        <v>0</v>
      </c>
      <c r="L41" s="84">
        <f t="shared" si="2"/>
        <v>0</v>
      </c>
      <c r="M41" s="87"/>
    </row>
    <row r="42" spans="1:13" s="85" customFormat="1" ht="30" customHeight="1" x14ac:dyDescent="0.25">
      <c r="A42" s="53"/>
      <c r="B42" s="53" t="s">
        <v>125</v>
      </c>
      <c r="C42" s="53" t="s">
        <v>242</v>
      </c>
      <c r="D42" s="53" t="s">
        <v>1</v>
      </c>
      <c r="E42" s="54">
        <v>0</v>
      </c>
      <c r="F42" s="83">
        <v>0</v>
      </c>
      <c r="G42" s="83">
        <f>F42-H42</f>
        <v>0</v>
      </c>
      <c r="H42" s="83">
        <f t="shared" si="3"/>
        <v>0</v>
      </c>
      <c r="I42" s="54">
        <v>0</v>
      </c>
      <c r="J42" s="83">
        <v>0</v>
      </c>
      <c r="K42" s="83">
        <f t="shared" si="0"/>
        <v>0</v>
      </c>
      <c r="L42" s="84">
        <f t="shared" si="2"/>
        <v>0</v>
      </c>
      <c r="M42" s="87"/>
    </row>
    <row r="43" spans="1:13" s="85" customFormat="1" ht="30" customHeight="1" x14ac:dyDescent="0.25">
      <c r="A43" s="53"/>
      <c r="B43" s="53" t="s">
        <v>125</v>
      </c>
      <c r="C43" s="53" t="s">
        <v>255</v>
      </c>
      <c r="D43" s="53" t="s">
        <v>1</v>
      </c>
      <c r="E43" s="54">
        <v>0</v>
      </c>
      <c r="F43" s="83">
        <v>0</v>
      </c>
      <c r="G43" s="83">
        <f>F43-H43</f>
        <v>0</v>
      </c>
      <c r="H43" s="83">
        <f>F43*$H$4</f>
        <v>0</v>
      </c>
      <c r="I43" s="54">
        <v>0</v>
      </c>
      <c r="J43" s="83">
        <v>0</v>
      </c>
      <c r="K43" s="83">
        <f t="shared" si="0"/>
        <v>0</v>
      </c>
      <c r="L43" s="84">
        <f t="shared" si="2"/>
        <v>0</v>
      </c>
      <c r="M43" s="87"/>
    </row>
    <row r="44" spans="1:13" s="151" customFormat="1" ht="30" customHeight="1" x14ac:dyDescent="0.2">
      <c r="A44" s="66"/>
      <c r="B44" s="66" t="s">
        <v>177</v>
      </c>
      <c r="C44" s="66" t="s">
        <v>176</v>
      </c>
      <c r="D44" s="66" t="s">
        <v>1</v>
      </c>
      <c r="E44" s="134">
        <v>10245</v>
      </c>
      <c r="F44" s="133">
        <v>512</v>
      </c>
      <c r="G44" s="133">
        <f t="shared" si="1"/>
        <v>496</v>
      </c>
      <c r="H44" s="133">
        <v>16</v>
      </c>
      <c r="I44" s="134">
        <v>51</v>
      </c>
      <c r="J44" s="133">
        <v>10</v>
      </c>
      <c r="K44" s="133">
        <f t="shared" si="0"/>
        <v>10</v>
      </c>
      <c r="L44" s="135">
        <v>0</v>
      </c>
      <c r="M44" s="150"/>
    </row>
    <row r="45" spans="1:13" s="85" customFormat="1" ht="30" customHeight="1" x14ac:dyDescent="0.25">
      <c r="A45" s="53"/>
      <c r="B45" s="53" t="s">
        <v>64</v>
      </c>
      <c r="C45" s="53" t="s">
        <v>65</v>
      </c>
      <c r="D45" s="53" t="s">
        <v>1</v>
      </c>
      <c r="E45" s="54">
        <v>2250</v>
      </c>
      <c r="F45" s="83">
        <v>112.5</v>
      </c>
      <c r="G45" s="83">
        <f t="shared" si="1"/>
        <v>109.125</v>
      </c>
      <c r="H45" s="83">
        <f t="shared" ref="H45:H50" si="4">F45*$H$4</f>
        <v>3.375</v>
      </c>
      <c r="I45" s="54">
        <v>0</v>
      </c>
      <c r="J45" s="83">
        <v>0</v>
      </c>
      <c r="K45" s="83">
        <f t="shared" si="0"/>
        <v>0</v>
      </c>
      <c r="L45" s="84">
        <f t="shared" si="2"/>
        <v>0</v>
      </c>
      <c r="M45" s="87"/>
    </row>
    <row r="46" spans="1:13" s="85" customFormat="1" ht="30" customHeight="1" x14ac:dyDescent="0.25">
      <c r="A46" s="53"/>
      <c r="B46" s="53" t="s">
        <v>64</v>
      </c>
      <c r="C46" s="53" t="s">
        <v>63</v>
      </c>
      <c r="D46" s="53" t="s">
        <v>1</v>
      </c>
      <c r="E46" s="54">
        <v>2990</v>
      </c>
      <c r="F46" s="83">
        <v>149.5</v>
      </c>
      <c r="G46" s="83">
        <f t="shared" si="1"/>
        <v>149.5</v>
      </c>
      <c r="H46" s="83">
        <v>0</v>
      </c>
      <c r="I46" s="54">
        <v>0</v>
      </c>
      <c r="J46" s="83">
        <v>0</v>
      </c>
      <c r="K46" s="83">
        <f t="shared" si="0"/>
        <v>0</v>
      </c>
      <c r="L46" s="84">
        <f>J46*$L$4</f>
        <v>0</v>
      </c>
      <c r="M46" s="149"/>
    </row>
    <row r="47" spans="1:13" s="85" customFormat="1" ht="30" customHeight="1" x14ac:dyDescent="0.25">
      <c r="A47" s="53"/>
      <c r="B47" s="53" t="s">
        <v>112</v>
      </c>
      <c r="C47" s="53" t="s">
        <v>111</v>
      </c>
      <c r="D47" s="53" t="s">
        <v>1</v>
      </c>
      <c r="E47" s="54">
        <v>2107</v>
      </c>
      <c r="F47" s="83">
        <v>105</v>
      </c>
      <c r="G47" s="83">
        <f>F47-H47</f>
        <v>102</v>
      </c>
      <c r="H47" s="83">
        <v>3</v>
      </c>
      <c r="I47" s="54">
        <v>0</v>
      </c>
      <c r="J47" s="83">
        <v>0</v>
      </c>
      <c r="K47" s="83">
        <f>J47-L47</f>
        <v>0</v>
      </c>
      <c r="L47" s="84">
        <f>J47*$L$4</f>
        <v>0</v>
      </c>
      <c r="M47" s="87"/>
    </row>
    <row r="48" spans="1:13" s="85" customFormat="1" ht="47.25" x14ac:dyDescent="0.25">
      <c r="A48" s="53"/>
      <c r="B48" s="53" t="s">
        <v>141</v>
      </c>
      <c r="C48" s="53" t="s">
        <v>322</v>
      </c>
      <c r="D48" s="53" t="s">
        <v>1</v>
      </c>
      <c r="E48" s="54">
        <v>73728.77</v>
      </c>
      <c r="F48" s="83">
        <v>3686.47</v>
      </c>
      <c r="G48" s="83">
        <f>F48-H48</f>
        <v>3575.8759</v>
      </c>
      <c r="H48" s="83">
        <f t="shared" si="4"/>
        <v>110.59409999999998</v>
      </c>
      <c r="I48" s="54">
        <v>22226</v>
      </c>
      <c r="J48" s="83">
        <v>4445.2</v>
      </c>
      <c r="K48" s="83">
        <f>J48-L48</f>
        <v>4311.8440000000001</v>
      </c>
      <c r="L48" s="84">
        <f>J48*$L$4</f>
        <v>133.35599999999999</v>
      </c>
      <c r="M48" s="87"/>
    </row>
    <row r="49" spans="1:13" s="85" customFormat="1" ht="30" customHeight="1" x14ac:dyDescent="0.25">
      <c r="A49" s="53"/>
      <c r="B49" s="53" t="s">
        <v>141</v>
      </c>
      <c r="C49" s="53" t="s">
        <v>230</v>
      </c>
      <c r="D49" s="53" t="s">
        <v>1</v>
      </c>
      <c r="E49" s="54">
        <v>0</v>
      </c>
      <c r="F49" s="83">
        <v>0</v>
      </c>
      <c r="G49" s="83">
        <f>F49-H49</f>
        <v>0</v>
      </c>
      <c r="H49" s="83">
        <f t="shared" si="4"/>
        <v>0</v>
      </c>
      <c r="I49" s="54">
        <v>0</v>
      </c>
      <c r="J49" s="83">
        <v>0</v>
      </c>
      <c r="K49" s="83">
        <f>J49-L49</f>
        <v>0</v>
      </c>
      <c r="L49" s="84">
        <f>J49*$L$4</f>
        <v>0</v>
      </c>
      <c r="M49" s="87"/>
    </row>
    <row r="50" spans="1:13" s="85" customFormat="1" ht="30" customHeight="1" x14ac:dyDescent="0.25">
      <c r="A50" s="53"/>
      <c r="B50" s="53" t="s">
        <v>210</v>
      </c>
      <c r="C50" s="53" t="s">
        <v>209</v>
      </c>
      <c r="D50" s="53" t="s">
        <v>1</v>
      </c>
      <c r="E50" s="54">
        <v>1718</v>
      </c>
      <c r="F50" s="83">
        <v>85.9</v>
      </c>
      <c r="G50" s="83">
        <f>F50-H50</f>
        <v>83.323000000000008</v>
      </c>
      <c r="H50" s="83">
        <f t="shared" si="4"/>
        <v>2.577</v>
      </c>
      <c r="I50" s="54">
        <v>0</v>
      </c>
      <c r="J50" s="83">
        <v>0</v>
      </c>
      <c r="K50" s="83">
        <f t="shared" ref="K50:K122" si="5">J50-L50</f>
        <v>0</v>
      </c>
      <c r="L50" s="84">
        <f t="shared" ref="L50:L122" si="6">J50*$L$4</f>
        <v>0</v>
      </c>
      <c r="M50" s="87"/>
    </row>
    <row r="51" spans="1:13" s="85" customFormat="1" ht="30" customHeight="1" x14ac:dyDescent="0.25">
      <c r="A51" s="53"/>
      <c r="B51" s="53" t="s">
        <v>108</v>
      </c>
      <c r="C51" s="53" t="s">
        <v>107</v>
      </c>
      <c r="D51" s="53" t="s">
        <v>1</v>
      </c>
      <c r="E51" s="54">
        <v>15248</v>
      </c>
      <c r="F51" s="83">
        <v>762.4</v>
      </c>
      <c r="G51" s="83">
        <f t="shared" ref="G51:G122" si="7">F51-H51</f>
        <v>739.52800000000002</v>
      </c>
      <c r="H51" s="83">
        <f t="shared" ref="H51:H73" si="8">F51*$H$4</f>
        <v>22.872</v>
      </c>
      <c r="I51" s="54">
        <v>0</v>
      </c>
      <c r="J51" s="83">
        <v>0</v>
      </c>
      <c r="K51" s="83">
        <f t="shared" si="5"/>
        <v>0</v>
      </c>
      <c r="L51" s="84">
        <f t="shared" si="6"/>
        <v>0</v>
      </c>
      <c r="M51" s="87"/>
    </row>
    <row r="52" spans="1:13" s="85" customFormat="1" ht="30" customHeight="1" x14ac:dyDescent="0.25">
      <c r="A52" s="53"/>
      <c r="B52" s="53" t="str">
        <f>'1st Quarter 2014'!B52</f>
        <v>D.T. Atha</v>
      </c>
      <c r="C52" s="53" t="str">
        <f>'1st Quarter 2014'!C52</f>
        <v>3400923761/SWIW #9</v>
      </c>
      <c r="D52" s="53" t="str">
        <f>'1st Quarter 2014'!D52</f>
        <v>Brine Disposal</v>
      </c>
      <c r="E52" s="54">
        <v>8308</v>
      </c>
      <c r="F52" s="83">
        <v>415.4</v>
      </c>
      <c r="G52" s="83">
        <f>F52-H52</f>
        <v>402.93799999999999</v>
      </c>
      <c r="H52" s="83">
        <f>F52*$H$4</f>
        <v>12.462</v>
      </c>
      <c r="I52" s="54">
        <v>48621.46</v>
      </c>
      <c r="J52" s="83">
        <v>9724.2900000000009</v>
      </c>
      <c r="K52" s="83">
        <f>J52-L52</f>
        <v>9432.5613000000012</v>
      </c>
      <c r="L52" s="84">
        <f>J52*$L$4</f>
        <v>291.7287</v>
      </c>
      <c r="M52" s="87"/>
    </row>
    <row r="53" spans="1:13" s="85" customFormat="1" ht="30" customHeight="1" x14ac:dyDescent="0.25">
      <c r="A53" s="53"/>
      <c r="B53" s="53" t="s">
        <v>69</v>
      </c>
      <c r="C53" s="53" t="s">
        <v>70</v>
      </c>
      <c r="D53" s="53" t="s">
        <v>1</v>
      </c>
      <c r="E53" s="54">
        <v>9682</v>
      </c>
      <c r="F53" s="83">
        <v>484.1</v>
      </c>
      <c r="G53" s="83">
        <f t="shared" si="7"/>
        <v>469.577</v>
      </c>
      <c r="H53" s="83">
        <f t="shared" si="8"/>
        <v>14.523</v>
      </c>
      <c r="I53" s="54">
        <v>0</v>
      </c>
      <c r="J53" s="83">
        <v>0</v>
      </c>
      <c r="K53" s="83">
        <f t="shared" si="5"/>
        <v>0</v>
      </c>
      <c r="L53" s="84">
        <f t="shared" si="6"/>
        <v>0</v>
      </c>
      <c r="M53" s="87"/>
    </row>
    <row r="54" spans="1:13" s="85" customFormat="1" ht="30" customHeight="1" x14ac:dyDescent="0.25">
      <c r="A54" s="53"/>
      <c r="B54" s="53" t="s">
        <v>69</v>
      </c>
      <c r="C54" s="53" t="s">
        <v>68</v>
      </c>
      <c r="D54" s="53" t="s">
        <v>1</v>
      </c>
      <c r="E54" s="54">
        <v>45429</v>
      </c>
      <c r="F54" s="83">
        <v>2271.4499999999998</v>
      </c>
      <c r="G54" s="83">
        <f t="shared" si="7"/>
        <v>2203.3064999999997</v>
      </c>
      <c r="H54" s="83">
        <f t="shared" si="8"/>
        <v>68.143499999999989</v>
      </c>
      <c r="I54" s="54">
        <v>0</v>
      </c>
      <c r="J54" s="83">
        <v>0</v>
      </c>
      <c r="K54" s="83">
        <f t="shared" si="5"/>
        <v>0</v>
      </c>
      <c r="L54" s="84">
        <f t="shared" si="6"/>
        <v>0</v>
      </c>
      <c r="M54" s="87"/>
    </row>
    <row r="55" spans="1:13" s="85" customFormat="1" ht="30" customHeight="1" x14ac:dyDescent="0.25">
      <c r="A55" s="53"/>
      <c r="B55" s="56" t="s">
        <v>3</v>
      </c>
      <c r="C55" s="56" t="s">
        <v>2</v>
      </c>
      <c r="D55" s="55" t="s">
        <v>1</v>
      </c>
      <c r="E55" s="54">
        <v>10023</v>
      </c>
      <c r="F55" s="83">
        <v>501.15</v>
      </c>
      <c r="G55" s="83">
        <f t="shared" si="7"/>
        <v>486.1155</v>
      </c>
      <c r="H55" s="83">
        <f t="shared" si="8"/>
        <v>15.0345</v>
      </c>
      <c r="I55" s="54">
        <v>12088</v>
      </c>
      <c r="J55" s="83">
        <v>2417.6</v>
      </c>
      <c r="K55" s="83">
        <f t="shared" si="5"/>
        <v>2345.0720000000001</v>
      </c>
      <c r="L55" s="84">
        <f t="shared" si="6"/>
        <v>72.527999999999992</v>
      </c>
      <c r="M55" s="87"/>
    </row>
    <row r="56" spans="1:13" s="85" customFormat="1" ht="30" customHeight="1" x14ac:dyDescent="0.25">
      <c r="A56" s="53"/>
      <c r="B56" s="53" t="s">
        <v>47</v>
      </c>
      <c r="C56" s="53" t="s">
        <v>58</v>
      </c>
      <c r="D56" s="53" t="s">
        <v>1</v>
      </c>
      <c r="E56" s="54">
        <v>28882</v>
      </c>
      <c r="F56" s="83">
        <v>1444.1</v>
      </c>
      <c r="G56" s="83">
        <f t="shared" si="7"/>
        <v>1400.7769999999998</v>
      </c>
      <c r="H56" s="83">
        <f t="shared" si="8"/>
        <v>43.322999999999993</v>
      </c>
      <c r="I56" s="54">
        <v>0</v>
      </c>
      <c r="J56" s="83">
        <v>0</v>
      </c>
      <c r="K56" s="83">
        <f t="shared" si="5"/>
        <v>0</v>
      </c>
      <c r="L56" s="84">
        <f t="shared" si="6"/>
        <v>0</v>
      </c>
      <c r="M56" s="87"/>
    </row>
    <row r="57" spans="1:13" s="85" customFormat="1" ht="30" customHeight="1" x14ac:dyDescent="0.25">
      <c r="A57" s="53"/>
      <c r="B57" s="53" t="s">
        <v>47</v>
      </c>
      <c r="C57" s="53" t="s">
        <v>57</v>
      </c>
      <c r="D57" s="53" t="s">
        <v>1</v>
      </c>
      <c r="E57" s="54">
        <v>0</v>
      </c>
      <c r="F57" s="83">
        <v>0</v>
      </c>
      <c r="G57" s="83">
        <f t="shared" si="7"/>
        <v>0</v>
      </c>
      <c r="H57" s="83">
        <f t="shared" si="8"/>
        <v>0</v>
      </c>
      <c r="I57" s="54">
        <v>0</v>
      </c>
      <c r="J57" s="83">
        <v>0</v>
      </c>
      <c r="K57" s="83">
        <f t="shared" si="5"/>
        <v>0</v>
      </c>
      <c r="L57" s="84">
        <f t="shared" si="6"/>
        <v>0</v>
      </c>
      <c r="M57" s="87"/>
    </row>
    <row r="58" spans="1:13" s="85" customFormat="1" ht="30" customHeight="1" x14ac:dyDescent="0.25">
      <c r="A58" s="53"/>
      <c r="B58" s="53" t="s">
        <v>47</v>
      </c>
      <c r="C58" s="53" t="s">
        <v>56</v>
      </c>
      <c r="D58" s="53" t="s">
        <v>1</v>
      </c>
      <c r="E58" s="54">
        <v>12603</v>
      </c>
      <c r="F58" s="83">
        <v>630.15</v>
      </c>
      <c r="G58" s="83">
        <f t="shared" si="7"/>
        <v>611.24549999999999</v>
      </c>
      <c r="H58" s="83">
        <f t="shared" si="8"/>
        <v>18.904499999999999</v>
      </c>
      <c r="I58" s="54">
        <v>0</v>
      </c>
      <c r="J58" s="83">
        <v>0</v>
      </c>
      <c r="K58" s="83">
        <f t="shared" si="5"/>
        <v>0</v>
      </c>
      <c r="L58" s="84">
        <f t="shared" si="6"/>
        <v>0</v>
      </c>
      <c r="M58" s="87"/>
    </row>
    <row r="59" spans="1:13" s="85" customFormat="1" ht="30" customHeight="1" x14ac:dyDescent="0.25">
      <c r="A59" s="53"/>
      <c r="B59" s="53" t="s">
        <v>47</v>
      </c>
      <c r="C59" s="53" t="s">
        <v>55</v>
      </c>
      <c r="D59" s="53" t="s">
        <v>1</v>
      </c>
      <c r="E59" s="54">
        <v>989</v>
      </c>
      <c r="F59" s="83">
        <v>49.45</v>
      </c>
      <c r="G59" s="83">
        <f t="shared" si="7"/>
        <v>47.966500000000003</v>
      </c>
      <c r="H59" s="83">
        <f t="shared" si="8"/>
        <v>1.4835</v>
      </c>
      <c r="I59" s="54">
        <v>0</v>
      </c>
      <c r="J59" s="83">
        <v>0</v>
      </c>
      <c r="K59" s="83">
        <f t="shared" si="5"/>
        <v>0</v>
      </c>
      <c r="L59" s="84">
        <f t="shared" si="6"/>
        <v>0</v>
      </c>
      <c r="M59" s="87"/>
    </row>
    <row r="60" spans="1:13" s="85" customFormat="1" ht="30" customHeight="1" x14ac:dyDescent="0.25">
      <c r="A60" s="53"/>
      <c r="B60" s="53" t="s">
        <v>47</v>
      </c>
      <c r="C60" s="53" t="s">
        <v>54</v>
      </c>
      <c r="D60" s="53" t="s">
        <v>1</v>
      </c>
      <c r="E60" s="54">
        <v>18739</v>
      </c>
      <c r="F60" s="83">
        <v>936.95</v>
      </c>
      <c r="G60" s="83">
        <f t="shared" si="7"/>
        <v>908.8415</v>
      </c>
      <c r="H60" s="83">
        <f t="shared" si="8"/>
        <v>28.108499999999999</v>
      </c>
      <c r="I60" s="54">
        <v>0</v>
      </c>
      <c r="J60" s="83">
        <v>0</v>
      </c>
      <c r="K60" s="83">
        <f t="shared" si="5"/>
        <v>0</v>
      </c>
      <c r="L60" s="84">
        <f t="shared" si="6"/>
        <v>0</v>
      </c>
      <c r="M60" s="87"/>
    </row>
    <row r="61" spans="1:13" s="85" customFormat="1" ht="30" customHeight="1" x14ac:dyDescent="0.25">
      <c r="A61" s="53"/>
      <c r="B61" s="53" t="s">
        <v>47</v>
      </c>
      <c r="C61" s="53" t="s">
        <v>53</v>
      </c>
      <c r="D61" s="53" t="s">
        <v>1</v>
      </c>
      <c r="E61" s="54">
        <v>1889</v>
      </c>
      <c r="F61" s="83">
        <v>94.45</v>
      </c>
      <c r="G61" s="83">
        <f t="shared" si="7"/>
        <v>91.616500000000002</v>
      </c>
      <c r="H61" s="83">
        <f t="shared" si="8"/>
        <v>2.8334999999999999</v>
      </c>
      <c r="I61" s="54">
        <v>0</v>
      </c>
      <c r="J61" s="83">
        <v>0</v>
      </c>
      <c r="K61" s="83">
        <f t="shared" si="5"/>
        <v>0</v>
      </c>
      <c r="L61" s="84">
        <f t="shared" si="6"/>
        <v>0</v>
      </c>
      <c r="M61" s="87"/>
    </row>
    <row r="62" spans="1:13" s="85" customFormat="1" ht="30" customHeight="1" x14ac:dyDescent="0.25">
      <c r="A62" s="53"/>
      <c r="B62" s="53" t="s">
        <v>47</v>
      </c>
      <c r="C62" s="53" t="s">
        <v>52</v>
      </c>
      <c r="D62" s="53" t="s">
        <v>1</v>
      </c>
      <c r="E62" s="54">
        <v>0</v>
      </c>
      <c r="F62" s="83">
        <v>0</v>
      </c>
      <c r="G62" s="83">
        <f t="shared" si="7"/>
        <v>0</v>
      </c>
      <c r="H62" s="83">
        <f t="shared" si="8"/>
        <v>0</v>
      </c>
      <c r="I62" s="54">
        <v>0</v>
      </c>
      <c r="J62" s="83">
        <v>0</v>
      </c>
      <c r="K62" s="83">
        <f t="shared" si="5"/>
        <v>0</v>
      </c>
      <c r="L62" s="84">
        <f t="shared" si="6"/>
        <v>0</v>
      </c>
      <c r="M62" s="87"/>
    </row>
    <row r="63" spans="1:13" s="85" customFormat="1" ht="30" customHeight="1" x14ac:dyDescent="0.25">
      <c r="A63" s="53"/>
      <c r="B63" s="53" t="s">
        <v>47</v>
      </c>
      <c r="C63" s="53" t="s">
        <v>51</v>
      </c>
      <c r="D63" s="53" t="s">
        <v>1</v>
      </c>
      <c r="E63" s="54">
        <v>3567</v>
      </c>
      <c r="F63" s="83">
        <v>178.35</v>
      </c>
      <c r="G63" s="83">
        <f t="shared" si="7"/>
        <v>172.99949999999998</v>
      </c>
      <c r="H63" s="83">
        <f t="shared" si="8"/>
        <v>5.3504999999999994</v>
      </c>
      <c r="I63" s="54">
        <v>0</v>
      </c>
      <c r="J63" s="83">
        <v>0</v>
      </c>
      <c r="K63" s="83">
        <f t="shared" si="5"/>
        <v>0</v>
      </c>
      <c r="L63" s="84">
        <f t="shared" si="6"/>
        <v>0</v>
      </c>
      <c r="M63" s="87"/>
    </row>
    <row r="64" spans="1:13" s="85" customFormat="1" ht="30" customHeight="1" x14ac:dyDescent="0.25">
      <c r="A64" s="53"/>
      <c r="B64" s="53" t="s">
        <v>47</v>
      </c>
      <c r="C64" s="53" t="s">
        <v>50</v>
      </c>
      <c r="D64" s="53" t="s">
        <v>1</v>
      </c>
      <c r="E64" s="54">
        <v>4521</v>
      </c>
      <c r="F64" s="83">
        <v>226.05</v>
      </c>
      <c r="G64" s="83">
        <f t="shared" si="7"/>
        <v>219.26850000000002</v>
      </c>
      <c r="H64" s="83">
        <f t="shared" si="8"/>
        <v>6.7815000000000003</v>
      </c>
      <c r="I64" s="54">
        <v>0</v>
      </c>
      <c r="J64" s="83">
        <v>0</v>
      </c>
      <c r="K64" s="83">
        <f t="shared" si="5"/>
        <v>0</v>
      </c>
      <c r="L64" s="84">
        <f t="shared" si="6"/>
        <v>0</v>
      </c>
      <c r="M64" s="87"/>
    </row>
    <row r="65" spans="1:13" s="85" customFormat="1" ht="30" customHeight="1" x14ac:dyDescent="0.25">
      <c r="A65" s="53"/>
      <c r="B65" s="53" t="s">
        <v>47</v>
      </c>
      <c r="C65" s="53" t="s">
        <v>49</v>
      </c>
      <c r="D65" s="53" t="s">
        <v>1</v>
      </c>
      <c r="E65" s="54">
        <v>31639</v>
      </c>
      <c r="F65" s="83">
        <v>1581.95</v>
      </c>
      <c r="G65" s="83">
        <f t="shared" si="7"/>
        <v>1534.4915000000001</v>
      </c>
      <c r="H65" s="83">
        <f t="shared" si="8"/>
        <v>47.458500000000001</v>
      </c>
      <c r="I65" s="54">
        <v>0</v>
      </c>
      <c r="J65" s="83">
        <v>0</v>
      </c>
      <c r="K65" s="83">
        <f t="shared" si="5"/>
        <v>0</v>
      </c>
      <c r="L65" s="84">
        <f t="shared" si="6"/>
        <v>0</v>
      </c>
      <c r="M65" s="87"/>
    </row>
    <row r="66" spans="1:13" s="85" customFormat="1" ht="30" customHeight="1" x14ac:dyDescent="0.25">
      <c r="A66" s="53"/>
      <c r="B66" s="53" t="s">
        <v>47</v>
      </c>
      <c r="C66" s="53" t="s">
        <v>48</v>
      </c>
      <c r="D66" s="53" t="s">
        <v>1</v>
      </c>
      <c r="E66" s="54">
        <v>6335</v>
      </c>
      <c r="F66" s="83">
        <v>316.75</v>
      </c>
      <c r="G66" s="83">
        <f t="shared" si="7"/>
        <v>307.2475</v>
      </c>
      <c r="H66" s="83">
        <f t="shared" si="8"/>
        <v>9.5024999999999995</v>
      </c>
      <c r="I66" s="54">
        <v>1109</v>
      </c>
      <c r="J66" s="83">
        <v>221.8</v>
      </c>
      <c r="K66" s="83">
        <f t="shared" si="5"/>
        <v>215.14600000000002</v>
      </c>
      <c r="L66" s="84">
        <f t="shared" si="6"/>
        <v>6.6539999999999999</v>
      </c>
      <c r="M66" s="87"/>
    </row>
    <row r="67" spans="1:13" s="85" customFormat="1" ht="30" customHeight="1" x14ac:dyDescent="0.25">
      <c r="A67" s="53"/>
      <c r="B67" s="53" t="s">
        <v>47</v>
      </c>
      <c r="C67" s="53" t="s">
        <v>46</v>
      </c>
      <c r="D67" s="53" t="s">
        <v>1</v>
      </c>
      <c r="E67" s="54">
        <v>0</v>
      </c>
      <c r="F67" s="83">
        <v>0</v>
      </c>
      <c r="G67" s="83">
        <f t="shared" si="7"/>
        <v>0</v>
      </c>
      <c r="H67" s="83">
        <f t="shared" si="8"/>
        <v>0</v>
      </c>
      <c r="I67" s="54">
        <v>0</v>
      </c>
      <c r="J67" s="83">
        <v>0</v>
      </c>
      <c r="K67" s="83">
        <f t="shared" si="5"/>
        <v>0</v>
      </c>
      <c r="L67" s="84">
        <f t="shared" si="6"/>
        <v>0</v>
      </c>
      <c r="M67" s="87"/>
    </row>
    <row r="68" spans="1:13" s="85" customFormat="1" ht="30" customHeight="1" x14ac:dyDescent="0.25">
      <c r="A68" s="53"/>
      <c r="B68" s="53" t="s">
        <v>90</v>
      </c>
      <c r="C68" s="53" t="s">
        <v>95</v>
      </c>
      <c r="D68" s="53" t="s">
        <v>1</v>
      </c>
      <c r="E68" s="54">
        <v>1190</v>
      </c>
      <c r="F68" s="83">
        <v>59.5</v>
      </c>
      <c r="G68" s="83">
        <f t="shared" si="7"/>
        <v>57.715000000000003</v>
      </c>
      <c r="H68" s="83">
        <f t="shared" si="8"/>
        <v>1.7849999999999999</v>
      </c>
      <c r="I68" s="54">
        <v>0</v>
      </c>
      <c r="J68" s="83">
        <v>0</v>
      </c>
      <c r="K68" s="83">
        <f t="shared" si="5"/>
        <v>0</v>
      </c>
      <c r="L68" s="84">
        <f t="shared" si="6"/>
        <v>0</v>
      </c>
      <c r="M68" s="87"/>
    </row>
    <row r="69" spans="1:13" s="85" customFormat="1" ht="30" customHeight="1" x14ac:dyDescent="0.25">
      <c r="A69" s="53"/>
      <c r="B69" s="53" t="s">
        <v>90</v>
      </c>
      <c r="C69" s="53" t="s">
        <v>94</v>
      </c>
      <c r="D69" s="53" t="s">
        <v>1</v>
      </c>
      <c r="E69" s="54">
        <v>0</v>
      </c>
      <c r="F69" s="83">
        <v>0</v>
      </c>
      <c r="G69" s="83">
        <f t="shared" si="7"/>
        <v>0</v>
      </c>
      <c r="H69" s="83">
        <f t="shared" si="8"/>
        <v>0</v>
      </c>
      <c r="I69" s="54">
        <v>0</v>
      </c>
      <c r="J69" s="83">
        <v>0</v>
      </c>
      <c r="K69" s="83">
        <f t="shared" si="5"/>
        <v>0</v>
      </c>
      <c r="L69" s="84">
        <f t="shared" si="6"/>
        <v>0</v>
      </c>
      <c r="M69" s="87"/>
    </row>
    <row r="70" spans="1:13" s="85" customFormat="1" ht="30" customHeight="1" x14ac:dyDescent="0.25">
      <c r="A70" s="53"/>
      <c r="B70" s="53" t="s">
        <v>90</v>
      </c>
      <c r="C70" s="53" t="s">
        <v>93</v>
      </c>
      <c r="D70" s="53" t="s">
        <v>1</v>
      </c>
      <c r="E70" s="54">
        <v>28050</v>
      </c>
      <c r="F70" s="83">
        <v>1402.5</v>
      </c>
      <c r="G70" s="83">
        <f t="shared" si="7"/>
        <v>1360.425</v>
      </c>
      <c r="H70" s="83">
        <f t="shared" si="8"/>
        <v>42.074999999999996</v>
      </c>
      <c r="I70" s="54">
        <v>0</v>
      </c>
      <c r="J70" s="83">
        <v>0</v>
      </c>
      <c r="K70" s="83">
        <f t="shared" si="5"/>
        <v>0</v>
      </c>
      <c r="L70" s="84">
        <f t="shared" si="6"/>
        <v>0</v>
      </c>
      <c r="M70" s="87"/>
    </row>
    <row r="71" spans="1:13" s="85" customFormat="1" ht="30" customHeight="1" x14ac:dyDescent="0.25">
      <c r="A71" s="53"/>
      <c r="B71" s="53" t="s">
        <v>90</v>
      </c>
      <c r="C71" s="53" t="s">
        <v>92</v>
      </c>
      <c r="D71" s="53" t="s">
        <v>1</v>
      </c>
      <c r="E71" s="54">
        <v>9855</v>
      </c>
      <c r="F71" s="83">
        <v>492.75</v>
      </c>
      <c r="G71" s="83">
        <f t="shared" si="7"/>
        <v>477.96749999999997</v>
      </c>
      <c r="H71" s="83">
        <f t="shared" si="8"/>
        <v>14.782499999999999</v>
      </c>
      <c r="I71" s="54">
        <v>0</v>
      </c>
      <c r="J71" s="83">
        <v>0</v>
      </c>
      <c r="K71" s="83">
        <f t="shared" si="5"/>
        <v>0</v>
      </c>
      <c r="L71" s="84">
        <f t="shared" si="6"/>
        <v>0</v>
      </c>
      <c r="M71" s="87"/>
    </row>
    <row r="72" spans="1:13" s="85" customFormat="1" ht="30" customHeight="1" x14ac:dyDescent="0.25">
      <c r="A72" s="53"/>
      <c r="B72" s="53" t="s">
        <v>90</v>
      </c>
      <c r="C72" s="53" t="s">
        <v>91</v>
      </c>
      <c r="D72" s="53" t="s">
        <v>1</v>
      </c>
      <c r="E72" s="54">
        <v>4575</v>
      </c>
      <c r="F72" s="83">
        <v>228.75</v>
      </c>
      <c r="G72" s="83">
        <f t="shared" si="7"/>
        <v>221.88749999999999</v>
      </c>
      <c r="H72" s="83">
        <f t="shared" si="8"/>
        <v>6.8624999999999998</v>
      </c>
      <c r="I72" s="54">
        <v>0</v>
      </c>
      <c r="J72" s="83">
        <v>0</v>
      </c>
      <c r="K72" s="83">
        <f t="shared" si="5"/>
        <v>0</v>
      </c>
      <c r="L72" s="84">
        <f t="shared" si="6"/>
        <v>0</v>
      </c>
      <c r="M72" s="87"/>
    </row>
    <row r="73" spans="1:13" s="85" customFormat="1" ht="30" customHeight="1" x14ac:dyDescent="0.25">
      <c r="A73" s="53"/>
      <c r="B73" s="53" t="s">
        <v>90</v>
      </c>
      <c r="C73" s="53" t="s">
        <v>89</v>
      </c>
      <c r="D73" s="53" t="s">
        <v>1</v>
      </c>
      <c r="E73" s="54">
        <v>19875</v>
      </c>
      <c r="F73" s="83">
        <v>993.75</v>
      </c>
      <c r="G73" s="83">
        <f t="shared" si="7"/>
        <v>963.9375</v>
      </c>
      <c r="H73" s="83">
        <f t="shared" si="8"/>
        <v>29.8125</v>
      </c>
      <c r="I73" s="54">
        <v>0</v>
      </c>
      <c r="J73" s="83">
        <v>0</v>
      </c>
      <c r="K73" s="83">
        <f t="shared" si="5"/>
        <v>0</v>
      </c>
      <c r="L73" s="84">
        <f t="shared" si="6"/>
        <v>0</v>
      </c>
      <c r="M73" s="87"/>
    </row>
    <row r="74" spans="1:13" s="85" customFormat="1" ht="30" customHeight="1" x14ac:dyDescent="0.25">
      <c r="A74" s="53"/>
      <c r="B74" s="53" t="s">
        <v>67</v>
      </c>
      <c r="C74" s="53" t="s">
        <v>66</v>
      </c>
      <c r="D74" s="53" t="s">
        <v>1</v>
      </c>
      <c r="E74" s="54">
        <v>1789</v>
      </c>
      <c r="F74" s="83">
        <v>89.45</v>
      </c>
      <c r="G74" s="83">
        <f t="shared" si="7"/>
        <v>89.45</v>
      </c>
      <c r="H74" s="83">
        <v>0</v>
      </c>
      <c r="I74" s="54">
        <v>0</v>
      </c>
      <c r="J74" s="83">
        <v>0</v>
      </c>
      <c r="K74" s="83">
        <f t="shared" si="5"/>
        <v>0</v>
      </c>
      <c r="L74" s="84">
        <f t="shared" si="6"/>
        <v>0</v>
      </c>
      <c r="M74" s="149"/>
    </row>
    <row r="75" spans="1:13" s="85" customFormat="1" ht="30" customHeight="1" x14ac:dyDescent="0.25">
      <c r="A75" s="53"/>
      <c r="B75" s="53" t="s">
        <v>60</v>
      </c>
      <c r="C75" s="53" t="s">
        <v>62</v>
      </c>
      <c r="D75" s="53" t="s">
        <v>1</v>
      </c>
      <c r="E75" s="54">
        <v>250</v>
      </c>
      <c r="F75" s="83">
        <v>12.5</v>
      </c>
      <c r="G75" s="83">
        <f t="shared" si="7"/>
        <v>12.125</v>
      </c>
      <c r="H75" s="83">
        <f t="shared" ref="H75:H88" si="9">F75*$H$4</f>
        <v>0.375</v>
      </c>
      <c r="I75" s="54">
        <v>0</v>
      </c>
      <c r="J75" s="83">
        <v>0</v>
      </c>
      <c r="K75" s="83">
        <f t="shared" si="5"/>
        <v>0</v>
      </c>
      <c r="L75" s="84">
        <f t="shared" si="6"/>
        <v>0</v>
      </c>
      <c r="M75" s="87"/>
    </row>
    <row r="76" spans="1:13" s="85" customFormat="1" ht="30" customHeight="1" x14ac:dyDescent="0.25">
      <c r="A76" s="53"/>
      <c r="B76" s="53" t="s">
        <v>60</v>
      </c>
      <c r="C76" s="53" t="s">
        <v>61</v>
      </c>
      <c r="D76" s="53" t="s">
        <v>1</v>
      </c>
      <c r="E76" s="54">
        <v>0</v>
      </c>
      <c r="F76" s="83">
        <v>0</v>
      </c>
      <c r="G76" s="83">
        <f t="shared" si="7"/>
        <v>0</v>
      </c>
      <c r="H76" s="83">
        <f t="shared" si="9"/>
        <v>0</v>
      </c>
      <c r="I76" s="54">
        <v>0</v>
      </c>
      <c r="J76" s="83">
        <v>0</v>
      </c>
      <c r="K76" s="83">
        <f t="shared" si="5"/>
        <v>0</v>
      </c>
      <c r="L76" s="84">
        <f t="shared" si="6"/>
        <v>0</v>
      </c>
      <c r="M76" s="87"/>
    </row>
    <row r="77" spans="1:13" s="85" customFormat="1" ht="30" customHeight="1" x14ac:dyDescent="0.25">
      <c r="A77" s="53"/>
      <c r="B77" s="53" t="s">
        <v>60</v>
      </c>
      <c r="C77" s="53" t="s">
        <v>59</v>
      </c>
      <c r="D77" s="53" t="s">
        <v>1</v>
      </c>
      <c r="E77" s="54">
        <v>12700</v>
      </c>
      <c r="F77" s="83">
        <v>635</v>
      </c>
      <c r="G77" s="83">
        <f t="shared" si="7"/>
        <v>615.95000000000005</v>
      </c>
      <c r="H77" s="83">
        <f t="shared" si="9"/>
        <v>19.05</v>
      </c>
      <c r="I77" s="54">
        <v>0</v>
      </c>
      <c r="J77" s="83">
        <v>0</v>
      </c>
      <c r="K77" s="83">
        <f t="shared" si="5"/>
        <v>0</v>
      </c>
      <c r="L77" s="84">
        <f t="shared" si="6"/>
        <v>0</v>
      </c>
      <c r="M77" s="87"/>
    </row>
    <row r="78" spans="1:13" s="151" customFormat="1" ht="30" customHeight="1" x14ac:dyDescent="0.2">
      <c r="A78" s="66"/>
      <c r="B78" s="66" t="s">
        <v>22</v>
      </c>
      <c r="C78" s="66" t="s">
        <v>21</v>
      </c>
      <c r="D78" s="66" t="s">
        <v>1</v>
      </c>
      <c r="E78" s="134">
        <v>8295</v>
      </c>
      <c r="F78" s="133">
        <v>414.75</v>
      </c>
      <c r="G78" s="133">
        <f t="shared" si="7"/>
        <v>402.35</v>
      </c>
      <c r="H78" s="133">
        <v>12.4</v>
      </c>
      <c r="I78" s="134">
        <v>0</v>
      </c>
      <c r="J78" s="133">
        <v>0</v>
      </c>
      <c r="K78" s="133">
        <f t="shared" si="5"/>
        <v>0</v>
      </c>
      <c r="L78" s="135">
        <f t="shared" si="6"/>
        <v>0</v>
      </c>
      <c r="M78" s="149"/>
    </row>
    <row r="79" spans="1:13" s="85" customFormat="1" ht="30" customHeight="1" x14ac:dyDescent="0.25">
      <c r="A79" s="53"/>
      <c r="B79" s="53" t="s">
        <v>39</v>
      </c>
      <c r="C79" s="53" t="s">
        <v>38</v>
      </c>
      <c r="D79" s="53" t="s">
        <v>1</v>
      </c>
      <c r="E79" s="54">
        <v>5370</v>
      </c>
      <c r="F79" s="83">
        <v>268.5</v>
      </c>
      <c r="G79" s="83">
        <f t="shared" si="7"/>
        <v>260.44499999999999</v>
      </c>
      <c r="H79" s="83">
        <f t="shared" si="9"/>
        <v>8.0549999999999997</v>
      </c>
      <c r="I79" s="54">
        <v>2160</v>
      </c>
      <c r="J79" s="83">
        <v>432</v>
      </c>
      <c r="K79" s="83">
        <f t="shared" si="5"/>
        <v>419.04</v>
      </c>
      <c r="L79" s="84">
        <f t="shared" si="6"/>
        <v>12.959999999999999</v>
      </c>
      <c r="M79" s="87"/>
    </row>
    <row r="80" spans="1:13" s="85" customFormat="1" ht="30" customHeight="1" x14ac:dyDescent="0.25">
      <c r="A80" s="53"/>
      <c r="B80" s="53" t="s">
        <v>330</v>
      </c>
      <c r="C80" s="53" t="s">
        <v>331</v>
      </c>
      <c r="D80" s="53" t="s">
        <v>1</v>
      </c>
      <c r="E80" s="54">
        <v>18000</v>
      </c>
      <c r="F80" s="83">
        <v>900</v>
      </c>
      <c r="G80" s="83">
        <f t="shared" si="7"/>
        <v>873</v>
      </c>
      <c r="H80" s="83">
        <f t="shared" si="9"/>
        <v>27</v>
      </c>
      <c r="I80" s="54">
        <v>0</v>
      </c>
      <c r="J80" s="83">
        <v>0</v>
      </c>
      <c r="K80" s="83">
        <f t="shared" si="5"/>
        <v>0</v>
      </c>
      <c r="L80" s="84">
        <f t="shared" si="6"/>
        <v>0</v>
      </c>
      <c r="M80" s="87"/>
    </row>
    <row r="81" spans="1:13" s="85" customFormat="1" ht="30" customHeight="1" x14ac:dyDescent="0.25">
      <c r="A81" s="53"/>
      <c r="B81" s="53" t="s">
        <v>296</v>
      </c>
      <c r="C81" s="53" t="s">
        <v>297</v>
      </c>
      <c r="D81" s="53" t="s">
        <v>1</v>
      </c>
      <c r="E81" s="54">
        <v>92</v>
      </c>
      <c r="F81" s="83">
        <v>4.5999999999999996</v>
      </c>
      <c r="G81" s="83">
        <f t="shared" si="7"/>
        <v>4.4619999999999997</v>
      </c>
      <c r="H81" s="83">
        <f t="shared" si="9"/>
        <v>0.13799999999999998</v>
      </c>
      <c r="I81" s="54">
        <v>310</v>
      </c>
      <c r="J81" s="83">
        <v>62</v>
      </c>
      <c r="K81" s="83">
        <f t="shared" si="5"/>
        <v>60.14</v>
      </c>
      <c r="L81" s="84">
        <f t="shared" si="6"/>
        <v>1.8599999999999999</v>
      </c>
      <c r="M81" s="87"/>
    </row>
    <row r="82" spans="1:13" s="85" customFormat="1" ht="30" customHeight="1" x14ac:dyDescent="0.25">
      <c r="A82" s="53"/>
      <c r="B82" s="53" t="s">
        <v>129</v>
      </c>
      <c r="C82" s="53" t="s">
        <v>130</v>
      </c>
      <c r="D82" s="53" t="s">
        <v>1</v>
      </c>
      <c r="E82" s="54">
        <v>23396</v>
      </c>
      <c r="F82" s="83">
        <v>1169.8</v>
      </c>
      <c r="G82" s="83">
        <f t="shared" si="7"/>
        <v>1134.7059999999999</v>
      </c>
      <c r="H82" s="83">
        <f t="shared" si="9"/>
        <v>35.093999999999994</v>
      </c>
      <c r="I82" s="54">
        <v>0</v>
      </c>
      <c r="J82" s="83">
        <v>0</v>
      </c>
      <c r="K82" s="83">
        <f t="shared" si="5"/>
        <v>0</v>
      </c>
      <c r="L82" s="84">
        <f t="shared" si="6"/>
        <v>0</v>
      </c>
      <c r="M82" s="87"/>
    </row>
    <row r="83" spans="1:13" s="85" customFormat="1" ht="30" customHeight="1" x14ac:dyDescent="0.25">
      <c r="A83" s="53"/>
      <c r="B83" s="53" t="s">
        <v>129</v>
      </c>
      <c r="C83" s="53" t="s">
        <v>128</v>
      </c>
      <c r="D83" s="53" t="s">
        <v>1</v>
      </c>
      <c r="E83" s="54">
        <v>6768</v>
      </c>
      <c r="F83" s="83">
        <v>338.4</v>
      </c>
      <c r="G83" s="83">
        <f t="shared" si="7"/>
        <v>328.24799999999999</v>
      </c>
      <c r="H83" s="83">
        <f t="shared" si="9"/>
        <v>10.151999999999999</v>
      </c>
      <c r="I83" s="54">
        <v>0</v>
      </c>
      <c r="J83" s="83">
        <v>0</v>
      </c>
      <c r="K83" s="83">
        <f t="shared" si="5"/>
        <v>0</v>
      </c>
      <c r="L83" s="84">
        <f t="shared" si="6"/>
        <v>0</v>
      </c>
      <c r="M83" s="87"/>
    </row>
    <row r="84" spans="1:13" s="85" customFormat="1" ht="31.5" x14ac:dyDescent="0.25">
      <c r="A84" s="53"/>
      <c r="B84" s="53" t="s">
        <v>129</v>
      </c>
      <c r="C84" s="53" t="s">
        <v>35</v>
      </c>
      <c r="D84" s="53" t="s">
        <v>1</v>
      </c>
      <c r="E84" s="54">
        <v>6015</v>
      </c>
      <c r="F84" s="83">
        <v>300.75</v>
      </c>
      <c r="G84" s="83">
        <f t="shared" si="7"/>
        <v>291.72750000000002</v>
      </c>
      <c r="H84" s="83">
        <f t="shared" si="9"/>
        <v>9.0224999999999991</v>
      </c>
      <c r="I84" s="54">
        <v>0</v>
      </c>
      <c r="J84" s="83">
        <v>0</v>
      </c>
      <c r="K84" s="83">
        <f t="shared" si="5"/>
        <v>0</v>
      </c>
      <c r="L84" s="84">
        <f t="shared" si="6"/>
        <v>0</v>
      </c>
      <c r="M84" s="87"/>
    </row>
    <row r="85" spans="1:13" s="85" customFormat="1" ht="30" customHeight="1" x14ac:dyDescent="0.25">
      <c r="A85" s="53"/>
      <c r="B85" s="56" t="s">
        <v>129</v>
      </c>
      <c r="C85" s="56" t="s">
        <v>240</v>
      </c>
      <c r="D85" s="55" t="s">
        <v>1</v>
      </c>
      <c r="E85" s="54">
        <v>0</v>
      </c>
      <c r="F85" s="83">
        <v>0</v>
      </c>
      <c r="G85" s="83">
        <f t="shared" si="7"/>
        <v>0</v>
      </c>
      <c r="H85" s="83">
        <f t="shared" si="9"/>
        <v>0</v>
      </c>
      <c r="I85" s="54">
        <v>0</v>
      </c>
      <c r="J85" s="83">
        <v>0</v>
      </c>
      <c r="K85" s="83">
        <f t="shared" si="5"/>
        <v>0</v>
      </c>
      <c r="L85" s="84">
        <f t="shared" si="6"/>
        <v>0</v>
      </c>
      <c r="M85" s="87"/>
    </row>
    <row r="86" spans="1:13" s="85" customFormat="1" ht="30" customHeight="1" x14ac:dyDescent="0.25">
      <c r="A86" s="53"/>
      <c r="B86" s="56" t="s">
        <v>129</v>
      </c>
      <c r="C86" s="56" t="s">
        <v>286</v>
      </c>
      <c r="D86" s="55" t="s">
        <v>1</v>
      </c>
      <c r="E86" s="54">
        <v>9640</v>
      </c>
      <c r="F86" s="83">
        <v>482</v>
      </c>
      <c r="G86" s="83">
        <f>F86-H86</f>
        <v>467.54</v>
      </c>
      <c r="H86" s="83">
        <f t="shared" si="9"/>
        <v>14.459999999999999</v>
      </c>
      <c r="I86" s="54">
        <v>0</v>
      </c>
      <c r="J86" s="83">
        <v>0</v>
      </c>
      <c r="K86" s="83">
        <f t="shared" si="5"/>
        <v>0</v>
      </c>
      <c r="L86" s="84">
        <f t="shared" si="6"/>
        <v>0</v>
      </c>
      <c r="M86" s="87"/>
    </row>
    <row r="87" spans="1:13" s="85" customFormat="1" ht="30" customHeight="1" x14ac:dyDescent="0.25">
      <c r="A87" s="53"/>
      <c r="B87" s="53" t="s">
        <v>145</v>
      </c>
      <c r="C87" s="53" t="s">
        <v>144</v>
      </c>
      <c r="D87" s="53" t="s">
        <v>1</v>
      </c>
      <c r="E87" s="54">
        <v>0</v>
      </c>
      <c r="F87" s="83">
        <v>0</v>
      </c>
      <c r="G87" s="83">
        <f t="shared" si="7"/>
        <v>0</v>
      </c>
      <c r="H87" s="83">
        <f t="shared" si="9"/>
        <v>0</v>
      </c>
      <c r="I87" s="54">
        <v>6127.2</v>
      </c>
      <c r="J87" s="83">
        <v>1233.45</v>
      </c>
      <c r="K87" s="83">
        <f t="shared" si="5"/>
        <v>1196.4465</v>
      </c>
      <c r="L87" s="84">
        <f t="shared" si="6"/>
        <v>37.003500000000003</v>
      </c>
      <c r="M87" s="87"/>
    </row>
    <row r="88" spans="1:13" s="85" customFormat="1" ht="47.25" x14ac:dyDescent="0.25">
      <c r="A88" s="53"/>
      <c r="B88" s="53" t="s">
        <v>119</v>
      </c>
      <c r="C88" s="53" t="s">
        <v>267</v>
      </c>
      <c r="D88" s="53" t="s">
        <v>1</v>
      </c>
      <c r="E88" s="54">
        <v>190292</v>
      </c>
      <c r="F88" s="83">
        <v>9514.6</v>
      </c>
      <c r="G88" s="83">
        <f t="shared" si="7"/>
        <v>9229.1620000000003</v>
      </c>
      <c r="H88" s="83">
        <f t="shared" si="9"/>
        <v>285.43799999999999</v>
      </c>
      <c r="I88" s="54">
        <v>129733</v>
      </c>
      <c r="J88" s="83">
        <v>25946.6</v>
      </c>
      <c r="K88" s="83">
        <f t="shared" si="5"/>
        <v>25168.201999999997</v>
      </c>
      <c r="L88" s="84">
        <f t="shared" si="6"/>
        <v>778.39799999999991</v>
      </c>
      <c r="M88" s="87"/>
    </row>
    <row r="89" spans="1:13" s="85" customFormat="1" ht="30" customHeight="1" x14ac:dyDescent="0.25">
      <c r="A89" s="53"/>
      <c r="B89" s="56" t="s">
        <v>234</v>
      </c>
      <c r="C89" s="56" t="s">
        <v>243</v>
      </c>
      <c r="D89" s="55" t="s">
        <v>1</v>
      </c>
      <c r="E89" s="54">
        <v>8735</v>
      </c>
      <c r="F89" s="83">
        <v>436.75</v>
      </c>
      <c r="G89" s="83">
        <f t="shared" si="7"/>
        <v>436.75</v>
      </c>
      <c r="H89" s="83">
        <v>0</v>
      </c>
      <c r="I89" s="54">
        <v>0</v>
      </c>
      <c r="J89" s="83">
        <v>0</v>
      </c>
      <c r="K89" s="83">
        <f t="shared" si="5"/>
        <v>0</v>
      </c>
      <c r="L89" s="84">
        <f t="shared" si="6"/>
        <v>0</v>
      </c>
      <c r="M89" s="149"/>
    </row>
    <row r="90" spans="1:13" s="65" customFormat="1" ht="30" customHeight="1" x14ac:dyDescent="0.25">
      <c r="A90" s="60"/>
      <c r="B90" s="60" t="s">
        <v>16</v>
      </c>
      <c r="C90" s="60" t="s">
        <v>18</v>
      </c>
      <c r="D90" s="60" t="s">
        <v>1</v>
      </c>
      <c r="E90" s="61">
        <v>460</v>
      </c>
      <c r="F90" s="62">
        <v>23</v>
      </c>
      <c r="G90" s="62">
        <f t="shared" si="7"/>
        <v>22.31</v>
      </c>
      <c r="H90" s="62">
        <f t="shared" ref="H90:H97" si="10">F90*$H$4</f>
        <v>0.69</v>
      </c>
      <c r="I90" s="61">
        <v>0</v>
      </c>
      <c r="J90" s="62">
        <v>0</v>
      </c>
      <c r="K90" s="62">
        <f t="shared" si="5"/>
        <v>0</v>
      </c>
      <c r="L90" s="63">
        <f t="shared" si="6"/>
        <v>0</v>
      </c>
      <c r="M90" s="64"/>
    </row>
    <row r="91" spans="1:13" s="65" customFormat="1" ht="30" customHeight="1" x14ac:dyDescent="0.25">
      <c r="A91" s="60"/>
      <c r="B91" s="60" t="s">
        <v>16</v>
      </c>
      <c r="C91" s="60" t="s">
        <v>17</v>
      </c>
      <c r="D91" s="60" t="s">
        <v>1</v>
      </c>
      <c r="E91" s="61">
        <v>780</v>
      </c>
      <c r="F91" s="62">
        <v>39</v>
      </c>
      <c r="G91" s="62">
        <f t="shared" si="7"/>
        <v>37.83</v>
      </c>
      <c r="H91" s="62">
        <f t="shared" si="10"/>
        <v>1.17</v>
      </c>
      <c r="I91" s="61">
        <v>0</v>
      </c>
      <c r="J91" s="62">
        <v>0</v>
      </c>
      <c r="K91" s="62">
        <f t="shared" si="5"/>
        <v>0</v>
      </c>
      <c r="L91" s="63">
        <f t="shared" si="6"/>
        <v>0</v>
      </c>
      <c r="M91" s="64"/>
    </row>
    <row r="92" spans="1:13" s="65" customFormat="1" ht="30" customHeight="1" x14ac:dyDescent="0.25">
      <c r="A92" s="60"/>
      <c r="B92" s="60" t="s">
        <v>16</v>
      </c>
      <c r="C92" s="60" t="s">
        <v>15</v>
      </c>
      <c r="D92" s="60" t="s">
        <v>1</v>
      </c>
      <c r="E92" s="61">
        <v>40</v>
      </c>
      <c r="F92" s="62">
        <v>2</v>
      </c>
      <c r="G92" s="62">
        <f t="shared" si="7"/>
        <v>1.94</v>
      </c>
      <c r="H92" s="62">
        <f t="shared" si="10"/>
        <v>0.06</v>
      </c>
      <c r="I92" s="61">
        <v>0</v>
      </c>
      <c r="J92" s="62">
        <v>0</v>
      </c>
      <c r="K92" s="62">
        <f t="shared" si="5"/>
        <v>0</v>
      </c>
      <c r="L92" s="63">
        <f t="shared" si="6"/>
        <v>0</v>
      </c>
      <c r="M92" s="64"/>
    </row>
    <row r="93" spans="1:13" s="65" customFormat="1" ht="30" customHeight="1" x14ac:dyDescent="0.25">
      <c r="A93" s="60"/>
      <c r="B93" s="60" t="s">
        <v>16</v>
      </c>
      <c r="C93" s="60" t="s">
        <v>397</v>
      </c>
      <c r="D93" s="60" t="s">
        <v>1</v>
      </c>
      <c r="E93" s="61">
        <v>286</v>
      </c>
      <c r="F93" s="62">
        <v>14.3</v>
      </c>
      <c r="G93" s="62">
        <f t="shared" si="7"/>
        <v>13.871</v>
      </c>
      <c r="H93" s="62">
        <f t="shared" si="10"/>
        <v>0.42899999999999999</v>
      </c>
      <c r="I93" s="61">
        <v>0</v>
      </c>
      <c r="J93" s="62">
        <v>0</v>
      </c>
      <c r="K93" s="62">
        <f t="shared" si="5"/>
        <v>0</v>
      </c>
      <c r="L93" s="63">
        <f t="shared" si="6"/>
        <v>0</v>
      </c>
      <c r="M93" s="64"/>
    </row>
    <row r="94" spans="1:13" s="85" customFormat="1" ht="30" customHeight="1" x14ac:dyDescent="0.25">
      <c r="A94" s="53"/>
      <c r="B94" s="53" t="s">
        <v>271</v>
      </c>
      <c r="C94" s="53" t="s">
        <v>343</v>
      </c>
      <c r="D94" s="53" t="s">
        <v>1</v>
      </c>
      <c r="E94" s="54">
        <v>43562.29</v>
      </c>
      <c r="F94" s="83">
        <v>2178.11</v>
      </c>
      <c r="G94" s="83">
        <f t="shared" si="7"/>
        <v>2112.7667000000001</v>
      </c>
      <c r="H94" s="83">
        <f t="shared" si="10"/>
        <v>65.343299999999999</v>
      </c>
      <c r="I94" s="54">
        <v>150305.95000000001</v>
      </c>
      <c r="J94" s="83">
        <v>30061.19</v>
      </c>
      <c r="K94" s="83">
        <f t="shared" si="5"/>
        <v>29159.354299999999</v>
      </c>
      <c r="L94" s="84">
        <f t="shared" si="6"/>
        <v>901.83569999999997</v>
      </c>
      <c r="M94" s="87"/>
    </row>
    <row r="95" spans="1:13" s="85" customFormat="1" ht="30" customHeight="1" x14ac:dyDescent="0.25">
      <c r="A95" s="53"/>
      <c r="B95" s="53" t="s">
        <v>271</v>
      </c>
      <c r="C95" s="53" t="s">
        <v>345</v>
      </c>
      <c r="D95" s="53" t="s">
        <v>311</v>
      </c>
      <c r="E95" s="54">
        <v>40745.53</v>
      </c>
      <c r="F95" s="83">
        <v>2037.28</v>
      </c>
      <c r="G95" s="83">
        <f t="shared" si="7"/>
        <v>1976.1615999999999</v>
      </c>
      <c r="H95" s="83">
        <f t="shared" si="10"/>
        <v>61.118399999999994</v>
      </c>
      <c r="I95" s="54">
        <v>158691.98000000001</v>
      </c>
      <c r="J95" s="83">
        <v>31738.400000000001</v>
      </c>
      <c r="K95" s="83">
        <f t="shared" si="5"/>
        <v>30786.248</v>
      </c>
      <c r="L95" s="84">
        <f t="shared" si="6"/>
        <v>952.15200000000004</v>
      </c>
      <c r="M95" s="87"/>
    </row>
    <row r="96" spans="1:13" s="85" customFormat="1" ht="30" customHeight="1" x14ac:dyDescent="0.25">
      <c r="A96" s="53"/>
      <c r="B96" s="53" t="s">
        <v>41</v>
      </c>
      <c r="C96" s="53" t="s">
        <v>40</v>
      </c>
      <c r="D96" s="53" t="s">
        <v>1</v>
      </c>
      <c r="E96" s="54">
        <v>450</v>
      </c>
      <c r="F96" s="83">
        <v>22.5</v>
      </c>
      <c r="G96" s="83">
        <f t="shared" si="7"/>
        <v>21.824999999999999</v>
      </c>
      <c r="H96" s="83">
        <f t="shared" si="10"/>
        <v>0.67499999999999993</v>
      </c>
      <c r="I96" s="54">
        <v>0</v>
      </c>
      <c r="J96" s="83">
        <v>0</v>
      </c>
      <c r="K96" s="83">
        <f t="shared" si="5"/>
        <v>0</v>
      </c>
      <c r="L96" s="84">
        <f t="shared" si="6"/>
        <v>0</v>
      </c>
      <c r="M96" s="87"/>
    </row>
    <row r="97" spans="1:13" s="85" customFormat="1" ht="30" customHeight="1" x14ac:dyDescent="0.25">
      <c r="A97" s="53" t="s">
        <v>250</v>
      </c>
      <c r="B97" s="53" t="s">
        <v>6</v>
      </c>
      <c r="C97" s="53" t="s">
        <v>5</v>
      </c>
      <c r="D97" s="53" t="s">
        <v>1</v>
      </c>
      <c r="E97" s="54">
        <v>0</v>
      </c>
      <c r="F97" s="83">
        <v>0</v>
      </c>
      <c r="G97" s="83">
        <f t="shared" si="7"/>
        <v>0</v>
      </c>
      <c r="H97" s="83">
        <f t="shared" si="10"/>
        <v>0</v>
      </c>
      <c r="I97" s="54">
        <v>43717</v>
      </c>
      <c r="J97" s="83">
        <v>8743.4</v>
      </c>
      <c r="K97" s="83">
        <f t="shared" si="5"/>
        <v>8481.098</v>
      </c>
      <c r="L97" s="84">
        <f t="shared" si="6"/>
        <v>262.30199999999996</v>
      </c>
      <c r="M97" s="87"/>
    </row>
    <row r="98" spans="1:13" s="85" customFormat="1" ht="30" customHeight="1" x14ac:dyDescent="0.25">
      <c r="A98" s="53"/>
      <c r="B98" s="53" t="s">
        <v>143</v>
      </c>
      <c r="C98" s="53" t="s">
        <v>142</v>
      </c>
      <c r="D98" s="53" t="s">
        <v>1</v>
      </c>
      <c r="E98" s="54">
        <v>22909</v>
      </c>
      <c r="F98" s="83">
        <v>1145.45</v>
      </c>
      <c r="G98" s="83">
        <f t="shared" si="7"/>
        <v>1145.45</v>
      </c>
      <c r="H98" s="83">
        <v>0</v>
      </c>
      <c r="I98" s="54">
        <v>0</v>
      </c>
      <c r="J98" s="83">
        <v>0</v>
      </c>
      <c r="K98" s="83">
        <f t="shared" si="5"/>
        <v>0</v>
      </c>
      <c r="L98" s="84">
        <f t="shared" si="6"/>
        <v>0</v>
      </c>
      <c r="M98" s="149"/>
    </row>
    <row r="99" spans="1:13" s="151" customFormat="1" ht="30" customHeight="1" x14ac:dyDescent="0.2">
      <c r="A99" s="66"/>
      <c r="B99" s="66" t="s">
        <v>37</v>
      </c>
      <c r="C99" s="66" t="s">
        <v>36</v>
      </c>
      <c r="D99" s="66" t="s">
        <v>1</v>
      </c>
      <c r="E99" s="134">
        <v>0</v>
      </c>
      <c r="F99" s="133">
        <v>0</v>
      </c>
      <c r="G99" s="133">
        <f t="shared" si="7"/>
        <v>0</v>
      </c>
      <c r="H99" s="133">
        <f>F99*$H$4</f>
        <v>0</v>
      </c>
      <c r="I99" s="134">
        <v>0</v>
      </c>
      <c r="J99" s="133">
        <v>0</v>
      </c>
      <c r="K99" s="133">
        <f t="shared" si="5"/>
        <v>0</v>
      </c>
      <c r="L99" s="135">
        <f t="shared" si="6"/>
        <v>0</v>
      </c>
      <c r="M99" s="150"/>
    </row>
    <row r="100" spans="1:13" s="85" customFormat="1" ht="30" customHeight="1" x14ac:dyDescent="0.25">
      <c r="A100" s="53" t="s">
        <v>247</v>
      </c>
      <c r="B100" s="53" t="s">
        <v>231</v>
      </c>
      <c r="C100" s="53" t="s">
        <v>325</v>
      </c>
      <c r="D100" s="53" t="s">
        <v>1</v>
      </c>
      <c r="E100" s="54">
        <v>13370</v>
      </c>
      <c r="F100" s="83">
        <v>668.5</v>
      </c>
      <c r="G100" s="83">
        <f>F100-H100</f>
        <v>648.44500000000005</v>
      </c>
      <c r="H100" s="83">
        <f>F100*$H$4</f>
        <v>20.055</v>
      </c>
      <c r="I100" s="54">
        <v>26414</v>
      </c>
      <c r="J100" s="83">
        <v>5282.8</v>
      </c>
      <c r="K100" s="83">
        <f t="shared" si="5"/>
        <v>5124.3159999999998</v>
      </c>
      <c r="L100" s="84">
        <f t="shared" si="6"/>
        <v>158.48400000000001</v>
      </c>
      <c r="M100" s="87"/>
    </row>
    <row r="101" spans="1:13" s="85" customFormat="1" ht="30" customHeight="1" x14ac:dyDescent="0.25">
      <c r="A101" s="53" t="s">
        <v>247</v>
      </c>
      <c r="B101" s="53" t="s">
        <v>231</v>
      </c>
      <c r="C101" s="53" t="s">
        <v>324</v>
      </c>
      <c r="D101" s="53" t="s">
        <v>304</v>
      </c>
      <c r="E101" s="54">
        <v>16524</v>
      </c>
      <c r="F101" s="83">
        <v>826.2</v>
      </c>
      <c r="G101" s="83">
        <f>F101-H101</f>
        <v>801.41399999999999</v>
      </c>
      <c r="H101" s="83">
        <f>F101*$H$4</f>
        <v>24.786000000000001</v>
      </c>
      <c r="I101" s="54">
        <v>24698</v>
      </c>
      <c r="J101" s="83">
        <v>4939.6000000000004</v>
      </c>
      <c r="K101" s="83">
        <f t="shared" si="5"/>
        <v>4791.4120000000003</v>
      </c>
      <c r="L101" s="84">
        <f t="shared" si="6"/>
        <v>148.18800000000002</v>
      </c>
      <c r="M101" s="87"/>
    </row>
    <row r="102" spans="1:13" s="85" customFormat="1" ht="30" customHeight="1" x14ac:dyDescent="0.25">
      <c r="A102" s="53" t="s">
        <v>247</v>
      </c>
      <c r="B102" s="56" t="s">
        <v>231</v>
      </c>
      <c r="C102" s="56" t="s">
        <v>232</v>
      </c>
      <c r="D102" s="55" t="s">
        <v>1</v>
      </c>
      <c r="E102" s="54">
        <v>4688</v>
      </c>
      <c r="F102" s="83">
        <v>234.4</v>
      </c>
      <c r="G102" s="83">
        <f t="shared" si="7"/>
        <v>227.36799999999999</v>
      </c>
      <c r="H102" s="83">
        <f t="shared" ref="H102:H112" si="11">F102*$H$4</f>
        <v>7.032</v>
      </c>
      <c r="I102" s="54">
        <v>68012</v>
      </c>
      <c r="J102" s="83">
        <v>13602.4</v>
      </c>
      <c r="K102" s="83">
        <f t="shared" si="5"/>
        <v>13194.328</v>
      </c>
      <c r="L102" s="84">
        <f t="shared" si="6"/>
        <v>408.07199999999995</v>
      </c>
      <c r="M102" s="87"/>
    </row>
    <row r="103" spans="1:13" s="85" customFormat="1" ht="30" customHeight="1" x14ac:dyDescent="0.25">
      <c r="A103" s="53" t="s">
        <v>247</v>
      </c>
      <c r="B103" s="56" t="s">
        <v>231</v>
      </c>
      <c r="C103" s="56" t="s">
        <v>241</v>
      </c>
      <c r="D103" s="55" t="s">
        <v>1</v>
      </c>
      <c r="E103" s="54">
        <v>6137</v>
      </c>
      <c r="F103" s="83">
        <v>306.85000000000002</v>
      </c>
      <c r="G103" s="83">
        <f>F103-H103</f>
        <v>297.64449999999999</v>
      </c>
      <c r="H103" s="83">
        <f>F103*$H$4</f>
        <v>9.2055000000000007</v>
      </c>
      <c r="I103" s="54">
        <v>61845</v>
      </c>
      <c r="J103" s="83">
        <v>12369</v>
      </c>
      <c r="K103" s="83">
        <f>J103-L103</f>
        <v>11997.93</v>
      </c>
      <c r="L103" s="84">
        <f t="shared" si="6"/>
        <v>371.07</v>
      </c>
      <c r="M103" s="87"/>
    </row>
    <row r="104" spans="1:13" s="85" customFormat="1" ht="30" customHeight="1" x14ac:dyDescent="0.25">
      <c r="A104" s="53" t="s">
        <v>247</v>
      </c>
      <c r="B104" s="56" t="s">
        <v>231</v>
      </c>
      <c r="C104" s="56" t="s">
        <v>263</v>
      </c>
      <c r="D104" s="55" t="s">
        <v>1</v>
      </c>
      <c r="E104" s="54">
        <v>7183</v>
      </c>
      <c r="F104" s="83">
        <v>359.15</v>
      </c>
      <c r="G104" s="83">
        <f>F104-H104</f>
        <v>348.37549999999999</v>
      </c>
      <c r="H104" s="83">
        <f>F104*$H$4</f>
        <v>10.7745</v>
      </c>
      <c r="I104" s="54">
        <v>87744</v>
      </c>
      <c r="J104" s="83">
        <v>17548.8</v>
      </c>
      <c r="K104" s="83">
        <f>J104-L104</f>
        <v>17022.335999999999</v>
      </c>
      <c r="L104" s="84">
        <f t="shared" si="6"/>
        <v>526.46399999999994</v>
      </c>
      <c r="M104" s="87"/>
    </row>
    <row r="105" spans="1:13" s="85" customFormat="1" ht="30" customHeight="1" x14ac:dyDescent="0.25">
      <c r="A105" s="53" t="s">
        <v>247</v>
      </c>
      <c r="B105" s="56" t="s">
        <v>231</v>
      </c>
      <c r="C105" s="56" t="s">
        <v>264</v>
      </c>
      <c r="D105" s="55" t="s">
        <v>1</v>
      </c>
      <c r="E105" s="54">
        <v>5654</v>
      </c>
      <c r="F105" s="83">
        <v>282.7</v>
      </c>
      <c r="G105" s="83">
        <f>F105-H105</f>
        <v>274.21899999999999</v>
      </c>
      <c r="H105" s="83">
        <f>F105*$H$4</f>
        <v>8.4809999999999999</v>
      </c>
      <c r="I105" s="54">
        <v>68378</v>
      </c>
      <c r="J105" s="83">
        <v>13675.6</v>
      </c>
      <c r="K105" s="83">
        <f>J105-L105</f>
        <v>13265.332</v>
      </c>
      <c r="L105" s="84">
        <f>J105*$L$4</f>
        <v>410.26799999999997</v>
      </c>
      <c r="M105" s="87"/>
    </row>
    <row r="106" spans="1:13" s="85" customFormat="1" ht="30" customHeight="1" x14ac:dyDescent="0.25">
      <c r="A106" s="53" t="s">
        <v>316</v>
      </c>
      <c r="B106" s="53" t="s">
        <v>160</v>
      </c>
      <c r="C106" s="53" t="s">
        <v>164</v>
      </c>
      <c r="D106" s="53" t="s">
        <v>1</v>
      </c>
      <c r="E106" s="54">
        <v>15009</v>
      </c>
      <c r="F106" s="83">
        <v>754.95</v>
      </c>
      <c r="G106" s="83">
        <f t="shared" si="7"/>
        <v>732.30150000000003</v>
      </c>
      <c r="H106" s="83">
        <f>F106*$H$4</f>
        <v>22.648500000000002</v>
      </c>
      <c r="I106" s="54">
        <v>0</v>
      </c>
      <c r="J106" s="83">
        <v>0</v>
      </c>
      <c r="K106" s="83">
        <f t="shared" si="5"/>
        <v>0</v>
      </c>
      <c r="L106" s="84">
        <f t="shared" si="6"/>
        <v>0</v>
      </c>
      <c r="M106" s="87"/>
    </row>
    <row r="107" spans="1:13" s="85" customFormat="1" ht="30" customHeight="1" x14ac:dyDescent="0.25">
      <c r="A107" s="53"/>
      <c r="B107" s="53" t="s">
        <v>160</v>
      </c>
      <c r="C107" s="53" t="s">
        <v>163</v>
      </c>
      <c r="D107" s="53" t="s">
        <v>1</v>
      </c>
      <c r="E107" s="54">
        <v>1992</v>
      </c>
      <c r="F107" s="83">
        <v>99.6</v>
      </c>
      <c r="G107" s="83">
        <f t="shared" si="7"/>
        <v>96.611999999999995</v>
      </c>
      <c r="H107" s="83">
        <f t="shared" si="11"/>
        <v>2.9879999999999995</v>
      </c>
      <c r="I107" s="54">
        <v>745</v>
      </c>
      <c r="J107" s="83">
        <v>149</v>
      </c>
      <c r="K107" s="83">
        <f t="shared" si="5"/>
        <v>144.53</v>
      </c>
      <c r="L107" s="84">
        <f t="shared" si="6"/>
        <v>4.47</v>
      </c>
      <c r="M107" s="87"/>
    </row>
    <row r="108" spans="1:13" s="85" customFormat="1" ht="30" customHeight="1" x14ac:dyDescent="0.25">
      <c r="A108" s="53"/>
      <c r="B108" s="53" t="s">
        <v>160</v>
      </c>
      <c r="C108" s="53" t="s">
        <v>162</v>
      </c>
      <c r="D108" s="53" t="s">
        <v>1</v>
      </c>
      <c r="E108" s="54">
        <v>7100</v>
      </c>
      <c r="F108" s="83">
        <v>355</v>
      </c>
      <c r="G108" s="83">
        <f t="shared" si="7"/>
        <v>344.35</v>
      </c>
      <c r="H108" s="83">
        <f t="shared" si="11"/>
        <v>10.65</v>
      </c>
      <c r="I108" s="54">
        <v>0</v>
      </c>
      <c r="J108" s="83">
        <v>0</v>
      </c>
      <c r="K108" s="83">
        <f t="shared" si="5"/>
        <v>0</v>
      </c>
      <c r="L108" s="84">
        <f t="shared" si="6"/>
        <v>0</v>
      </c>
      <c r="M108" s="87"/>
    </row>
    <row r="109" spans="1:13" s="85" customFormat="1" ht="30" customHeight="1" x14ac:dyDescent="0.25">
      <c r="A109" s="53"/>
      <c r="B109" s="53" t="s">
        <v>160</v>
      </c>
      <c r="C109" s="53" t="s">
        <v>161</v>
      </c>
      <c r="D109" s="53" t="s">
        <v>1</v>
      </c>
      <c r="E109" s="54">
        <v>3306</v>
      </c>
      <c r="F109" s="83">
        <v>165.3</v>
      </c>
      <c r="G109" s="83">
        <f t="shared" si="7"/>
        <v>160.34100000000001</v>
      </c>
      <c r="H109" s="83">
        <f t="shared" si="11"/>
        <v>4.9590000000000005</v>
      </c>
      <c r="I109" s="54">
        <v>0</v>
      </c>
      <c r="J109" s="83">
        <v>0</v>
      </c>
      <c r="K109" s="83">
        <f t="shared" si="5"/>
        <v>0</v>
      </c>
      <c r="L109" s="84">
        <f t="shared" si="6"/>
        <v>0</v>
      </c>
      <c r="M109" s="87"/>
    </row>
    <row r="110" spans="1:13" s="85" customFormat="1" ht="30" customHeight="1" x14ac:dyDescent="0.25">
      <c r="A110" s="53"/>
      <c r="B110" s="53" t="s">
        <v>160</v>
      </c>
      <c r="C110" s="53" t="s">
        <v>256</v>
      </c>
      <c r="D110" s="53" t="s">
        <v>1</v>
      </c>
      <c r="E110" s="54">
        <v>9527</v>
      </c>
      <c r="F110" s="83">
        <v>476.35</v>
      </c>
      <c r="G110" s="83">
        <f t="shared" si="7"/>
        <v>462.05950000000001</v>
      </c>
      <c r="H110" s="83">
        <f t="shared" si="11"/>
        <v>14.2905</v>
      </c>
      <c r="I110" s="54">
        <v>5331</v>
      </c>
      <c r="J110" s="83">
        <v>1066.2</v>
      </c>
      <c r="K110" s="83">
        <f t="shared" si="5"/>
        <v>1034.2139999999999</v>
      </c>
      <c r="L110" s="84">
        <f t="shared" si="6"/>
        <v>31.986000000000001</v>
      </c>
      <c r="M110" s="87"/>
    </row>
    <row r="111" spans="1:13" s="85" customFormat="1" ht="30" customHeight="1" x14ac:dyDescent="0.25">
      <c r="A111" s="53"/>
      <c r="B111" s="53" t="s">
        <v>160</v>
      </c>
      <c r="C111" s="53" t="s">
        <v>159</v>
      </c>
      <c r="D111" s="53" t="s">
        <v>1</v>
      </c>
      <c r="E111" s="54">
        <v>460</v>
      </c>
      <c r="F111" s="83">
        <v>23</v>
      </c>
      <c r="G111" s="83">
        <f t="shared" si="7"/>
        <v>22.31</v>
      </c>
      <c r="H111" s="83">
        <f t="shared" si="11"/>
        <v>0.69</v>
      </c>
      <c r="I111" s="54">
        <v>0</v>
      </c>
      <c r="J111" s="83">
        <v>0</v>
      </c>
      <c r="K111" s="83">
        <f t="shared" si="5"/>
        <v>0</v>
      </c>
      <c r="L111" s="84">
        <f t="shared" si="6"/>
        <v>0</v>
      </c>
      <c r="M111" s="87"/>
    </row>
    <row r="112" spans="1:13" s="151" customFormat="1" ht="30" customHeight="1" x14ac:dyDescent="0.2">
      <c r="A112" s="66"/>
      <c r="B112" s="66" t="s">
        <v>12</v>
      </c>
      <c r="C112" s="66" t="s">
        <v>11</v>
      </c>
      <c r="D112" s="66" t="s">
        <v>1</v>
      </c>
      <c r="E112" s="134">
        <v>0</v>
      </c>
      <c r="F112" s="133">
        <v>0</v>
      </c>
      <c r="G112" s="133">
        <f t="shared" si="7"/>
        <v>0</v>
      </c>
      <c r="H112" s="133">
        <f t="shared" si="11"/>
        <v>0</v>
      </c>
      <c r="I112" s="134">
        <v>0</v>
      </c>
      <c r="J112" s="133">
        <v>0</v>
      </c>
      <c r="K112" s="133">
        <f t="shared" si="5"/>
        <v>0</v>
      </c>
      <c r="L112" s="135">
        <f t="shared" si="6"/>
        <v>0</v>
      </c>
      <c r="M112" s="150"/>
    </row>
    <row r="113" spans="1:13" s="151" customFormat="1" ht="30" customHeight="1" x14ac:dyDescent="0.2">
      <c r="A113" s="66"/>
      <c r="B113" s="66" t="s">
        <v>72</v>
      </c>
      <c r="C113" s="66" t="s">
        <v>71</v>
      </c>
      <c r="D113" s="66" t="s">
        <v>1</v>
      </c>
      <c r="E113" s="134">
        <v>14698</v>
      </c>
      <c r="F113" s="133">
        <v>734.9</v>
      </c>
      <c r="G113" s="133">
        <f t="shared" si="7"/>
        <v>734.9</v>
      </c>
      <c r="H113" s="133">
        <v>0</v>
      </c>
      <c r="I113" s="134">
        <v>0</v>
      </c>
      <c r="J113" s="133">
        <v>0</v>
      </c>
      <c r="K113" s="133">
        <f t="shared" si="5"/>
        <v>0</v>
      </c>
      <c r="L113" s="135">
        <f t="shared" si="6"/>
        <v>0</v>
      </c>
      <c r="M113" s="149"/>
    </row>
    <row r="114" spans="1:13" s="151" customFormat="1" ht="30" customHeight="1" x14ac:dyDescent="0.2">
      <c r="A114" s="66" t="str">
        <f>'1st Quarter 2014'!A117</f>
        <v>Sun Valley Oil &amp; Gas LLC</v>
      </c>
      <c r="B114" s="66" t="str">
        <f>'1st Quarter 2014'!B117</f>
        <v>Lippizan Petroleum</v>
      </c>
      <c r="C114" s="66" t="str">
        <f>'1st Quarter 2014'!C117</f>
        <v>3408923406/SWIW #4</v>
      </c>
      <c r="D114" s="66" t="str">
        <f>'1st Quarter 2014'!D117</f>
        <v>Brine Disposal</v>
      </c>
      <c r="E114" s="134">
        <v>2031</v>
      </c>
      <c r="F114" s="133">
        <v>101.55</v>
      </c>
      <c r="G114" s="133">
        <f>F114-H114</f>
        <v>101.55</v>
      </c>
      <c r="H114" s="133">
        <v>0</v>
      </c>
      <c r="I114" s="134">
        <v>0</v>
      </c>
      <c r="J114" s="133">
        <v>0</v>
      </c>
      <c r="K114" s="133">
        <f>J114-L114</f>
        <v>0</v>
      </c>
      <c r="L114" s="135">
        <f t="shared" si="6"/>
        <v>0</v>
      </c>
      <c r="M114" s="149"/>
    </row>
    <row r="115" spans="1:13" s="85" customFormat="1" ht="30" customHeight="1" x14ac:dyDescent="0.25">
      <c r="A115" s="53" t="s">
        <v>257</v>
      </c>
      <c r="B115" s="53" t="s">
        <v>236</v>
      </c>
      <c r="C115" s="53" t="s">
        <v>81</v>
      </c>
      <c r="D115" s="53" t="s">
        <v>1</v>
      </c>
      <c r="E115" s="54">
        <v>2170</v>
      </c>
      <c r="F115" s="83">
        <v>108.5</v>
      </c>
      <c r="G115" s="83">
        <f t="shared" si="7"/>
        <v>108.5</v>
      </c>
      <c r="H115" s="83">
        <v>0</v>
      </c>
      <c r="I115" s="54">
        <v>0</v>
      </c>
      <c r="J115" s="83">
        <v>0</v>
      </c>
      <c r="K115" s="83">
        <f t="shared" si="5"/>
        <v>0</v>
      </c>
      <c r="L115" s="84">
        <f t="shared" si="6"/>
        <v>0</v>
      </c>
      <c r="M115" s="149"/>
    </row>
    <row r="116" spans="1:13" s="85" customFormat="1" ht="30" customHeight="1" x14ac:dyDescent="0.25">
      <c r="A116" s="53" t="s">
        <v>257</v>
      </c>
      <c r="B116" s="53" t="s">
        <v>236</v>
      </c>
      <c r="C116" s="53" t="s">
        <v>80</v>
      </c>
      <c r="D116" s="53" t="s">
        <v>1</v>
      </c>
      <c r="E116" s="54">
        <v>0</v>
      </c>
      <c r="F116" s="83">
        <v>0</v>
      </c>
      <c r="G116" s="83">
        <f t="shared" si="7"/>
        <v>0</v>
      </c>
      <c r="H116" s="83">
        <f t="shared" ref="H116:H154" si="12">F116*$H$4</f>
        <v>0</v>
      </c>
      <c r="I116" s="54">
        <v>0</v>
      </c>
      <c r="J116" s="83">
        <v>0</v>
      </c>
      <c r="K116" s="83">
        <f t="shared" si="5"/>
        <v>0</v>
      </c>
      <c r="L116" s="84">
        <f t="shared" si="6"/>
        <v>0</v>
      </c>
      <c r="M116" s="87"/>
    </row>
    <row r="117" spans="1:13" s="85" customFormat="1" ht="30" customHeight="1" x14ac:dyDescent="0.25">
      <c r="A117" s="53" t="s">
        <v>257</v>
      </c>
      <c r="B117" s="53" t="s">
        <v>236</v>
      </c>
      <c r="C117" s="53" t="s">
        <v>79</v>
      </c>
      <c r="D117" s="53" t="s">
        <v>1</v>
      </c>
      <c r="E117" s="54">
        <v>0</v>
      </c>
      <c r="F117" s="83">
        <v>0</v>
      </c>
      <c r="G117" s="83">
        <f t="shared" si="7"/>
        <v>0</v>
      </c>
      <c r="H117" s="83">
        <f t="shared" si="12"/>
        <v>0</v>
      </c>
      <c r="I117" s="54">
        <v>0</v>
      </c>
      <c r="J117" s="83">
        <v>0</v>
      </c>
      <c r="K117" s="83">
        <f t="shared" si="5"/>
        <v>0</v>
      </c>
      <c r="L117" s="84">
        <f t="shared" si="6"/>
        <v>0</v>
      </c>
      <c r="M117" s="87"/>
    </row>
    <row r="118" spans="1:13" s="85" customFormat="1" ht="30" customHeight="1" x14ac:dyDescent="0.25">
      <c r="A118" s="53"/>
      <c r="B118" s="53" t="s">
        <v>151</v>
      </c>
      <c r="C118" s="53" t="s">
        <v>152</v>
      </c>
      <c r="D118" s="53" t="s">
        <v>1</v>
      </c>
      <c r="E118" s="54">
        <v>8808</v>
      </c>
      <c r="F118" s="83">
        <v>440.4</v>
      </c>
      <c r="G118" s="83">
        <f t="shared" si="7"/>
        <v>427.18799999999999</v>
      </c>
      <c r="H118" s="83">
        <f t="shared" si="12"/>
        <v>13.211999999999998</v>
      </c>
      <c r="I118" s="54">
        <v>0</v>
      </c>
      <c r="J118" s="83">
        <v>0</v>
      </c>
      <c r="K118" s="83">
        <f t="shared" si="5"/>
        <v>0</v>
      </c>
      <c r="L118" s="84">
        <f t="shared" si="6"/>
        <v>0</v>
      </c>
      <c r="M118" s="87"/>
    </row>
    <row r="119" spans="1:13" s="85" customFormat="1" ht="30" customHeight="1" x14ac:dyDescent="0.25">
      <c r="A119" s="53"/>
      <c r="B119" s="53" t="s">
        <v>151</v>
      </c>
      <c r="C119" s="53" t="s">
        <v>150</v>
      </c>
      <c r="D119" s="53" t="s">
        <v>1</v>
      </c>
      <c r="E119" s="54">
        <v>3035</v>
      </c>
      <c r="F119" s="83">
        <v>151.75</v>
      </c>
      <c r="G119" s="83">
        <f t="shared" si="7"/>
        <v>147.19749999999999</v>
      </c>
      <c r="H119" s="83">
        <f t="shared" si="12"/>
        <v>4.5525000000000002</v>
      </c>
      <c r="I119" s="54">
        <v>0</v>
      </c>
      <c r="J119" s="83">
        <v>0</v>
      </c>
      <c r="K119" s="83">
        <f t="shared" si="5"/>
        <v>0</v>
      </c>
      <c r="L119" s="84">
        <f t="shared" si="6"/>
        <v>0</v>
      </c>
      <c r="M119" s="87"/>
    </row>
    <row r="120" spans="1:13" s="151" customFormat="1" ht="30" customHeight="1" x14ac:dyDescent="0.2">
      <c r="A120" s="66"/>
      <c r="B120" s="66" t="s">
        <v>106</v>
      </c>
      <c r="C120" s="66" t="s">
        <v>105</v>
      </c>
      <c r="D120" s="66" t="s">
        <v>1</v>
      </c>
      <c r="E120" s="134">
        <v>3678.8</v>
      </c>
      <c r="F120" s="133">
        <v>183.94</v>
      </c>
      <c r="G120" s="133">
        <f t="shared" si="7"/>
        <v>178.42179999999999</v>
      </c>
      <c r="H120" s="133">
        <f t="shared" si="12"/>
        <v>5.5181999999999993</v>
      </c>
      <c r="I120" s="134">
        <v>0</v>
      </c>
      <c r="J120" s="133">
        <v>0</v>
      </c>
      <c r="K120" s="133">
        <f t="shared" si="5"/>
        <v>0</v>
      </c>
      <c r="L120" s="135">
        <f t="shared" si="6"/>
        <v>0</v>
      </c>
      <c r="M120" s="150"/>
    </row>
    <row r="121" spans="1:13" s="85" customFormat="1" ht="30" customHeight="1" x14ac:dyDescent="0.25">
      <c r="A121" s="53" t="s">
        <v>315</v>
      </c>
      <c r="B121" s="53" t="s">
        <v>121</v>
      </c>
      <c r="C121" s="53" t="s">
        <v>120</v>
      </c>
      <c r="D121" s="53" t="s">
        <v>1</v>
      </c>
      <c r="E121" s="54">
        <v>64612</v>
      </c>
      <c r="F121" s="83">
        <v>3230.6</v>
      </c>
      <c r="G121" s="83">
        <f t="shared" si="7"/>
        <v>3133.6819999999998</v>
      </c>
      <c r="H121" s="83">
        <f>F121*$H$4</f>
        <v>96.917999999999992</v>
      </c>
      <c r="I121" s="54">
        <v>132</v>
      </c>
      <c r="J121" s="83">
        <v>26.4</v>
      </c>
      <c r="K121" s="83">
        <f t="shared" si="5"/>
        <v>25.607999999999997</v>
      </c>
      <c r="L121" s="84">
        <f t="shared" si="6"/>
        <v>0.79199999999999993</v>
      </c>
      <c r="M121" s="87"/>
    </row>
    <row r="122" spans="1:13" s="85" customFormat="1" ht="30" customHeight="1" x14ac:dyDescent="0.25">
      <c r="A122" s="53"/>
      <c r="B122" s="53" t="s">
        <v>78</v>
      </c>
      <c r="C122" s="53" t="s">
        <v>77</v>
      </c>
      <c r="D122" s="53" t="s">
        <v>1</v>
      </c>
      <c r="E122" s="54">
        <v>21424.5</v>
      </c>
      <c r="F122" s="83">
        <v>1071.22</v>
      </c>
      <c r="G122" s="83">
        <f t="shared" si="7"/>
        <v>1039.0834</v>
      </c>
      <c r="H122" s="83">
        <f>F122*$H$4</f>
        <v>32.136600000000001</v>
      </c>
      <c r="I122" s="54">
        <v>0</v>
      </c>
      <c r="J122" s="83">
        <v>0</v>
      </c>
      <c r="K122" s="83">
        <f t="shared" si="5"/>
        <v>0</v>
      </c>
      <c r="L122" s="84">
        <f t="shared" si="6"/>
        <v>0</v>
      </c>
      <c r="M122" s="87"/>
    </row>
    <row r="123" spans="1:13" s="85" customFormat="1" ht="30" customHeight="1" x14ac:dyDescent="0.25">
      <c r="A123" s="53"/>
      <c r="B123" s="53" t="s">
        <v>20</v>
      </c>
      <c r="C123" s="53" t="s">
        <v>19</v>
      </c>
      <c r="D123" s="53" t="s">
        <v>1</v>
      </c>
      <c r="E123" s="54">
        <v>35638</v>
      </c>
      <c r="F123" s="83">
        <v>1781.9</v>
      </c>
      <c r="G123" s="83">
        <f t="shared" ref="G123:G163" si="13">F123-H123</f>
        <v>1781.9</v>
      </c>
      <c r="H123" s="83">
        <v>0</v>
      </c>
      <c r="I123" s="54">
        <v>0</v>
      </c>
      <c r="J123" s="83">
        <v>0</v>
      </c>
      <c r="K123" s="83">
        <f t="shared" ref="K123:K193" si="14">J123-L123</f>
        <v>0</v>
      </c>
      <c r="L123" s="84">
        <f t="shared" ref="L123:L193" si="15">J123*$L$4</f>
        <v>0</v>
      </c>
      <c r="M123" s="149"/>
    </row>
    <row r="124" spans="1:13" s="85" customFormat="1" ht="30" customHeight="1" x14ac:dyDescent="0.25">
      <c r="A124" s="53"/>
      <c r="B124" s="53" t="s">
        <v>172</v>
      </c>
      <c r="C124" s="53" t="s">
        <v>173</v>
      </c>
      <c r="D124" s="53" t="s">
        <v>1</v>
      </c>
      <c r="E124" s="54">
        <v>2082</v>
      </c>
      <c r="F124" s="83">
        <v>104.1</v>
      </c>
      <c r="G124" s="83">
        <f t="shared" si="13"/>
        <v>100.97699999999999</v>
      </c>
      <c r="H124" s="83">
        <f t="shared" si="12"/>
        <v>3.1229999999999998</v>
      </c>
      <c r="I124" s="54">
        <v>0</v>
      </c>
      <c r="J124" s="83">
        <v>0</v>
      </c>
      <c r="K124" s="83">
        <f t="shared" si="14"/>
        <v>0</v>
      </c>
      <c r="L124" s="84">
        <f t="shared" si="15"/>
        <v>0</v>
      </c>
      <c r="M124" s="87"/>
    </row>
    <row r="125" spans="1:13" s="85" customFormat="1" ht="30" customHeight="1" x14ac:dyDescent="0.25">
      <c r="A125" s="53"/>
      <c r="B125" s="53" t="s">
        <v>172</v>
      </c>
      <c r="C125" s="53" t="s">
        <v>171</v>
      </c>
      <c r="D125" s="53" t="s">
        <v>1</v>
      </c>
      <c r="E125" s="54">
        <v>6878</v>
      </c>
      <c r="F125" s="83">
        <v>343.9</v>
      </c>
      <c r="G125" s="83">
        <f t="shared" si="13"/>
        <v>333.58299999999997</v>
      </c>
      <c r="H125" s="83">
        <f t="shared" si="12"/>
        <v>10.316999999999998</v>
      </c>
      <c r="I125" s="54">
        <v>0</v>
      </c>
      <c r="J125" s="83">
        <v>0</v>
      </c>
      <c r="K125" s="83">
        <f t="shared" si="14"/>
        <v>0</v>
      </c>
      <c r="L125" s="84">
        <f t="shared" si="15"/>
        <v>0</v>
      </c>
      <c r="M125" s="87"/>
    </row>
    <row r="126" spans="1:13" s="85" customFormat="1" ht="30" customHeight="1" x14ac:dyDescent="0.25">
      <c r="A126" s="53"/>
      <c r="B126" s="53" t="s">
        <v>258</v>
      </c>
      <c r="C126" s="53" t="s">
        <v>86</v>
      </c>
      <c r="D126" s="53" t="s">
        <v>1</v>
      </c>
      <c r="E126" s="54">
        <v>206</v>
      </c>
      <c r="F126" s="83">
        <v>10.3</v>
      </c>
      <c r="G126" s="83">
        <f t="shared" ref="G126:G136" si="16">F126-H126</f>
        <v>9.9910000000000014</v>
      </c>
      <c r="H126" s="83">
        <f t="shared" ref="H126:H136" si="17">F126*$H$4</f>
        <v>0.309</v>
      </c>
      <c r="I126" s="54">
        <v>62845</v>
      </c>
      <c r="J126" s="83">
        <v>12568.92</v>
      </c>
      <c r="K126" s="83">
        <f t="shared" ref="K126:K136" si="18">J126-L126</f>
        <v>12191.8524</v>
      </c>
      <c r="L126" s="84">
        <f t="shared" ref="L126:L136" si="19">J126*$L$4</f>
        <v>377.06759999999997</v>
      </c>
      <c r="M126" s="87"/>
    </row>
    <row r="127" spans="1:13" ht="30" customHeight="1" x14ac:dyDescent="0.25">
      <c r="A127" s="53"/>
      <c r="B127" s="53" t="s">
        <v>318</v>
      </c>
      <c r="C127" s="53" t="s">
        <v>196</v>
      </c>
      <c r="D127" s="53" t="s">
        <v>1</v>
      </c>
      <c r="E127" s="54">
        <v>3833</v>
      </c>
      <c r="F127" s="83">
        <v>191.65</v>
      </c>
      <c r="G127" s="83">
        <f t="shared" si="16"/>
        <v>185.90049999999999</v>
      </c>
      <c r="H127" s="83">
        <f t="shared" si="17"/>
        <v>5.7495000000000003</v>
      </c>
      <c r="I127" s="54">
        <v>2639</v>
      </c>
      <c r="J127" s="83">
        <v>527.79999999999995</v>
      </c>
      <c r="K127" s="83">
        <f t="shared" si="18"/>
        <v>511.96599999999995</v>
      </c>
      <c r="L127" s="84">
        <f t="shared" si="19"/>
        <v>15.833999999999998</v>
      </c>
      <c r="M127" s="86"/>
    </row>
    <row r="128" spans="1:13" ht="30" customHeight="1" x14ac:dyDescent="0.25">
      <c r="A128" s="53"/>
      <c r="B128" s="53" t="s">
        <v>318</v>
      </c>
      <c r="C128" s="53" t="s">
        <v>195</v>
      </c>
      <c r="D128" s="53" t="s">
        <v>1</v>
      </c>
      <c r="E128" s="54">
        <v>1717</v>
      </c>
      <c r="F128" s="83">
        <v>85.85</v>
      </c>
      <c r="G128" s="83">
        <f t="shared" si="16"/>
        <v>83.274499999999989</v>
      </c>
      <c r="H128" s="83">
        <f t="shared" si="17"/>
        <v>2.5754999999999999</v>
      </c>
      <c r="I128" s="54">
        <v>3347</v>
      </c>
      <c r="J128" s="83">
        <v>669.39</v>
      </c>
      <c r="K128" s="83">
        <f t="shared" si="18"/>
        <v>649.30830000000003</v>
      </c>
      <c r="L128" s="84">
        <f t="shared" si="19"/>
        <v>20.081699999999998</v>
      </c>
      <c r="M128" s="86"/>
    </row>
    <row r="129" spans="1:13" ht="30" customHeight="1" x14ac:dyDescent="0.25">
      <c r="A129" s="53"/>
      <c r="B129" s="53" t="s">
        <v>318</v>
      </c>
      <c r="C129" s="53" t="s">
        <v>194</v>
      </c>
      <c r="D129" s="53" t="s">
        <v>1</v>
      </c>
      <c r="E129" s="54">
        <v>9829</v>
      </c>
      <c r="F129" s="83">
        <v>491.45</v>
      </c>
      <c r="G129" s="83">
        <f t="shared" si="16"/>
        <v>476.70650000000001</v>
      </c>
      <c r="H129" s="83">
        <f t="shared" si="17"/>
        <v>14.743499999999999</v>
      </c>
      <c r="I129" s="54">
        <v>255</v>
      </c>
      <c r="J129" s="83">
        <v>51</v>
      </c>
      <c r="K129" s="83">
        <f t="shared" si="18"/>
        <v>49.47</v>
      </c>
      <c r="L129" s="84">
        <f t="shared" si="19"/>
        <v>1.53</v>
      </c>
      <c r="M129" s="86"/>
    </row>
    <row r="130" spans="1:13" ht="30" customHeight="1" x14ac:dyDescent="0.25">
      <c r="A130" s="53"/>
      <c r="B130" s="53" t="s">
        <v>318</v>
      </c>
      <c r="C130" s="53" t="s">
        <v>193</v>
      </c>
      <c r="D130" s="53" t="s">
        <v>1</v>
      </c>
      <c r="E130" s="54">
        <v>3388</v>
      </c>
      <c r="F130" s="83">
        <v>169.38</v>
      </c>
      <c r="G130" s="83">
        <f t="shared" si="16"/>
        <v>164.29859999999999</v>
      </c>
      <c r="H130" s="83">
        <f t="shared" si="17"/>
        <v>5.0813999999999995</v>
      </c>
      <c r="I130" s="54">
        <v>32969</v>
      </c>
      <c r="J130" s="83">
        <v>6593.85</v>
      </c>
      <c r="K130" s="83">
        <f t="shared" si="18"/>
        <v>6396.0345000000007</v>
      </c>
      <c r="L130" s="84">
        <f t="shared" si="19"/>
        <v>197.81550000000001</v>
      </c>
      <c r="M130" s="86"/>
    </row>
    <row r="131" spans="1:13" ht="30" customHeight="1" x14ac:dyDescent="0.25">
      <c r="A131" s="53"/>
      <c r="B131" s="53" t="s">
        <v>318</v>
      </c>
      <c r="C131" s="53" t="str">
        <f>C126</f>
        <v>3415522403/SWIW #7</v>
      </c>
      <c r="D131" s="53" t="str">
        <f>D126</f>
        <v>Brine Disposal</v>
      </c>
      <c r="E131" s="54">
        <v>206</v>
      </c>
      <c r="F131" s="83">
        <v>10.3</v>
      </c>
      <c r="G131" s="83">
        <f t="shared" si="16"/>
        <v>9.9910000000000014</v>
      </c>
      <c r="H131" s="83">
        <f t="shared" si="17"/>
        <v>0.309</v>
      </c>
      <c r="I131" s="54">
        <v>62845</v>
      </c>
      <c r="J131" s="83">
        <v>12568.92</v>
      </c>
      <c r="K131" s="83">
        <f t="shared" si="18"/>
        <v>12191.8524</v>
      </c>
      <c r="L131" s="84">
        <f t="shared" si="19"/>
        <v>377.06759999999997</v>
      </c>
      <c r="M131" s="86"/>
    </row>
    <row r="132" spans="1:13" ht="30" customHeight="1" x14ac:dyDescent="0.25">
      <c r="A132" s="53"/>
      <c r="B132" s="53" t="s">
        <v>318</v>
      </c>
      <c r="C132" s="53" t="s">
        <v>319</v>
      </c>
      <c r="D132" s="53" t="s">
        <v>1</v>
      </c>
      <c r="E132" s="54">
        <v>186879</v>
      </c>
      <c r="F132" s="83">
        <v>9343.9699999999993</v>
      </c>
      <c r="G132" s="83">
        <f t="shared" si="16"/>
        <v>9063.6508999999987</v>
      </c>
      <c r="H132" s="83">
        <f t="shared" si="17"/>
        <v>280.31909999999999</v>
      </c>
      <c r="I132" s="54">
        <v>22431</v>
      </c>
      <c r="J132" s="83">
        <v>4486.29</v>
      </c>
      <c r="K132" s="83">
        <f t="shared" si="18"/>
        <v>4351.7012999999997</v>
      </c>
      <c r="L132" s="84">
        <f t="shared" si="19"/>
        <v>134.58869999999999</v>
      </c>
      <c r="M132" s="86"/>
    </row>
    <row r="133" spans="1:13" ht="30" customHeight="1" x14ac:dyDescent="0.25">
      <c r="A133" s="53"/>
      <c r="B133" s="53" t="s">
        <v>318</v>
      </c>
      <c r="C133" s="53" t="s">
        <v>192</v>
      </c>
      <c r="D133" s="53" t="s">
        <v>1</v>
      </c>
      <c r="E133" s="54">
        <v>5490</v>
      </c>
      <c r="F133" s="83">
        <v>274.5</v>
      </c>
      <c r="G133" s="83">
        <f t="shared" si="16"/>
        <v>266.26499999999999</v>
      </c>
      <c r="H133" s="83">
        <f t="shared" si="17"/>
        <v>8.2349999999999994</v>
      </c>
      <c r="I133" s="54">
        <v>223</v>
      </c>
      <c r="J133" s="83">
        <v>44.6</v>
      </c>
      <c r="K133" s="83">
        <f t="shared" si="18"/>
        <v>43.262</v>
      </c>
      <c r="L133" s="84">
        <f t="shared" si="19"/>
        <v>1.3380000000000001</v>
      </c>
      <c r="M133" s="86"/>
    </row>
    <row r="134" spans="1:13" ht="30" customHeight="1" x14ac:dyDescent="0.25">
      <c r="A134" s="53"/>
      <c r="B134" s="53" t="s">
        <v>318</v>
      </c>
      <c r="C134" s="53" t="s">
        <v>348</v>
      </c>
      <c r="D134" s="53" t="s">
        <v>1</v>
      </c>
      <c r="E134" s="54">
        <v>3227</v>
      </c>
      <c r="F134" s="83">
        <v>161.33000000000001</v>
      </c>
      <c r="G134" s="83">
        <f t="shared" si="16"/>
        <v>156.49010000000001</v>
      </c>
      <c r="H134" s="83">
        <f t="shared" si="17"/>
        <v>4.8399000000000001</v>
      </c>
      <c r="I134" s="54">
        <v>9782</v>
      </c>
      <c r="J134" s="83">
        <v>1956.4</v>
      </c>
      <c r="K134" s="83">
        <f t="shared" si="18"/>
        <v>1897.7080000000001</v>
      </c>
      <c r="L134" s="84">
        <f t="shared" si="19"/>
        <v>58.692</v>
      </c>
      <c r="M134" s="86"/>
    </row>
    <row r="135" spans="1:13" ht="30" customHeight="1" x14ac:dyDescent="0.25">
      <c r="A135" s="53"/>
      <c r="B135" s="53" t="s">
        <v>318</v>
      </c>
      <c r="C135" s="53" t="s">
        <v>321</v>
      </c>
      <c r="D135" s="53" t="s">
        <v>1</v>
      </c>
      <c r="E135" s="54">
        <v>135</v>
      </c>
      <c r="F135" s="83">
        <v>6.75</v>
      </c>
      <c r="G135" s="83">
        <f t="shared" si="16"/>
        <v>6.5475000000000003</v>
      </c>
      <c r="H135" s="83">
        <f t="shared" si="17"/>
        <v>0.20249999999999999</v>
      </c>
      <c r="I135" s="54">
        <v>0</v>
      </c>
      <c r="J135" s="83">
        <v>0</v>
      </c>
      <c r="K135" s="83">
        <f t="shared" si="18"/>
        <v>0</v>
      </c>
      <c r="L135" s="84">
        <f t="shared" si="19"/>
        <v>0</v>
      </c>
      <c r="M135" s="86"/>
    </row>
    <row r="136" spans="1:13" ht="30" customHeight="1" x14ac:dyDescent="0.25">
      <c r="A136" s="53"/>
      <c r="B136" s="53" t="s">
        <v>318</v>
      </c>
      <c r="C136" s="53" t="s">
        <v>320</v>
      </c>
      <c r="D136" s="53" t="s">
        <v>1</v>
      </c>
      <c r="E136" s="54">
        <v>5172</v>
      </c>
      <c r="F136" s="83">
        <v>258.60000000000002</v>
      </c>
      <c r="G136" s="83">
        <f t="shared" si="16"/>
        <v>250.84200000000001</v>
      </c>
      <c r="H136" s="83">
        <f t="shared" si="17"/>
        <v>7.758</v>
      </c>
      <c r="I136" s="54">
        <v>44972</v>
      </c>
      <c r="J136" s="83">
        <v>8994.48</v>
      </c>
      <c r="K136" s="83">
        <f t="shared" si="18"/>
        <v>8724.6455999999998</v>
      </c>
      <c r="L136" s="84">
        <f t="shared" si="19"/>
        <v>269.83439999999996</v>
      </c>
      <c r="M136" s="86"/>
    </row>
    <row r="137" spans="1:13" s="85" customFormat="1" ht="30" customHeight="1" x14ac:dyDescent="0.25">
      <c r="A137" s="53" t="s">
        <v>317</v>
      </c>
      <c r="B137" s="53" t="s">
        <v>117</v>
      </c>
      <c r="C137" s="53" t="s">
        <v>204</v>
      </c>
      <c r="D137" s="53" t="s">
        <v>1</v>
      </c>
      <c r="E137" s="54">
        <v>0</v>
      </c>
      <c r="F137" s="83">
        <v>0</v>
      </c>
      <c r="G137" s="83">
        <f t="shared" si="13"/>
        <v>0</v>
      </c>
      <c r="H137" s="83">
        <f t="shared" si="12"/>
        <v>0</v>
      </c>
      <c r="I137" s="54">
        <v>0</v>
      </c>
      <c r="J137" s="83">
        <v>0</v>
      </c>
      <c r="K137" s="83">
        <f t="shared" si="14"/>
        <v>0</v>
      </c>
      <c r="L137" s="84">
        <f t="shared" si="15"/>
        <v>0</v>
      </c>
      <c r="M137" s="87"/>
    </row>
    <row r="138" spans="1:13" s="85" customFormat="1" ht="30" customHeight="1" x14ac:dyDescent="0.25">
      <c r="A138" s="53" t="s">
        <v>317</v>
      </c>
      <c r="B138" s="53" t="s">
        <v>117</v>
      </c>
      <c r="C138" s="53" t="s">
        <v>118</v>
      </c>
      <c r="D138" s="53" t="s">
        <v>1</v>
      </c>
      <c r="E138" s="54">
        <v>26384</v>
      </c>
      <c r="F138" s="83">
        <v>1319.2</v>
      </c>
      <c r="G138" s="83">
        <f t="shared" si="13"/>
        <v>1279.624</v>
      </c>
      <c r="H138" s="83">
        <f t="shared" si="12"/>
        <v>39.576000000000001</v>
      </c>
      <c r="I138" s="54">
        <v>0</v>
      </c>
      <c r="J138" s="83">
        <v>0</v>
      </c>
      <c r="K138" s="83">
        <f t="shared" si="14"/>
        <v>0</v>
      </c>
      <c r="L138" s="84">
        <f t="shared" si="15"/>
        <v>0</v>
      </c>
      <c r="M138" s="87"/>
    </row>
    <row r="139" spans="1:13" s="85" customFormat="1" ht="30" customHeight="1" x14ac:dyDescent="0.25">
      <c r="A139" s="53" t="s">
        <v>317</v>
      </c>
      <c r="B139" s="53" t="s">
        <v>117</v>
      </c>
      <c r="C139" s="53" t="s">
        <v>116</v>
      </c>
      <c r="D139" s="53" t="s">
        <v>1</v>
      </c>
      <c r="E139" s="54">
        <v>26196</v>
      </c>
      <c r="F139" s="83">
        <v>1309.8</v>
      </c>
      <c r="G139" s="83">
        <f t="shared" si="13"/>
        <v>1270.5059999999999</v>
      </c>
      <c r="H139" s="83">
        <f t="shared" si="12"/>
        <v>39.293999999999997</v>
      </c>
      <c r="I139" s="54">
        <v>0</v>
      </c>
      <c r="J139" s="83">
        <v>0</v>
      </c>
      <c r="K139" s="83">
        <f t="shared" si="14"/>
        <v>0</v>
      </c>
      <c r="L139" s="84">
        <f t="shared" si="15"/>
        <v>0</v>
      </c>
      <c r="M139" s="87"/>
    </row>
    <row r="140" spans="1:13" s="85" customFormat="1" ht="30" customHeight="1" x14ac:dyDescent="0.25">
      <c r="A140" s="53"/>
      <c r="B140" s="53" t="s">
        <v>154</v>
      </c>
      <c r="C140" s="53" t="s">
        <v>158</v>
      </c>
      <c r="D140" s="53" t="s">
        <v>1</v>
      </c>
      <c r="E140" s="54">
        <v>32144</v>
      </c>
      <c r="F140" s="83">
        <v>1607.2</v>
      </c>
      <c r="G140" s="83">
        <f t="shared" si="13"/>
        <v>1558.9840000000002</v>
      </c>
      <c r="H140" s="83">
        <f t="shared" si="12"/>
        <v>48.216000000000001</v>
      </c>
      <c r="I140" s="54">
        <v>0</v>
      </c>
      <c r="J140" s="83">
        <v>0</v>
      </c>
      <c r="K140" s="83">
        <f t="shared" si="14"/>
        <v>0</v>
      </c>
      <c r="L140" s="84">
        <f t="shared" si="15"/>
        <v>0</v>
      </c>
      <c r="M140" s="87"/>
    </row>
    <row r="141" spans="1:13" s="85" customFormat="1" ht="30" customHeight="1" x14ac:dyDescent="0.25">
      <c r="A141" s="53"/>
      <c r="B141" s="53" t="s">
        <v>154</v>
      </c>
      <c r="C141" s="53" t="s">
        <v>157</v>
      </c>
      <c r="D141" s="53" t="s">
        <v>1</v>
      </c>
      <c r="E141" s="54">
        <v>7238</v>
      </c>
      <c r="F141" s="83">
        <v>361.9</v>
      </c>
      <c r="G141" s="83">
        <f t="shared" si="13"/>
        <v>351.04300000000001</v>
      </c>
      <c r="H141" s="83">
        <f t="shared" si="12"/>
        <v>10.856999999999999</v>
      </c>
      <c r="I141" s="54">
        <v>67694</v>
      </c>
      <c r="J141" s="83">
        <v>13538.8</v>
      </c>
      <c r="K141" s="83">
        <f t="shared" si="14"/>
        <v>13132.635999999999</v>
      </c>
      <c r="L141" s="84">
        <f t="shared" si="15"/>
        <v>406.16399999999999</v>
      </c>
      <c r="M141" s="87"/>
    </row>
    <row r="142" spans="1:13" s="85" customFormat="1" ht="30" customHeight="1" x14ac:dyDescent="0.25">
      <c r="A142" s="53"/>
      <c r="B142" s="53" t="s">
        <v>154</v>
      </c>
      <c r="C142" s="53" t="s">
        <v>156</v>
      </c>
      <c r="D142" s="53" t="s">
        <v>1</v>
      </c>
      <c r="E142" s="54">
        <v>60506</v>
      </c>
      <c r="F142" s="83">
        <v>3025.3</v>
      </c>
      <c r="G142" s="83">
        <f t="shared" si="13"/>
        <v>2934.5410000000002</v>
      </c>
      <c r="H142" s="83">
        <f t="shared" si="12"/>
        <v>90.759</v>
      </c>
      <c r="I142" s="54">
        <v>0</v>
      </c>
      <c r="J142" s="83">
        <v>0</v>
      </c>
      <c r="K142" s="83">
        <f t="shared" si="14"/>
        <v>0</v>
      </c>
      <c r="L142" s="84">
        <f t="shared" si="15"/>
        <v>0</v>
      </c>
      <c r="M142" s="87"/>
    </row>
    <row r="143" spans="1:13" s="85" customFormat="1" ht="30" customHeight="1" x14ac:dyDescent="0.25">
      <c r="A143" s="53"/>
      <c r="B143" s="53" t="s">
        <v>154</v>
      </c>
      <c r="C143" s="53" t="s">
        <v>155</v>
      </c>
      <c r="D143" s="53" t="s">
        <v>1</v>
      </c>
      <c r="E143" s="54">
        <v>0</v>
      </c>
      <c r="F143" s="83">
        <v>0</v>
      </c>
      <c r="G143" s="83">
        <v>0</v>
      </c>
      <c r="H143" s="83">
        <v>0</v>
      </c>
      <c r="I143" s="54">
        <v>49412</v>
      </c>
      <c r="J143" s="83">
        <v>9882.4</v>
      </c>
      <c r="K143" s="83">
        <f t="shared" si="14"/>
        <v>9585.9279999999999</v>
      </c>
      <c r="L143" s="84">
        <f t="shared" si="15"/>
        <v>296.47199999999998</v>
      </c>
      <c r="M143" s="87"/>
    </row>
    <row r="144" spans="1:13" s="85" customFormat="1" ht="30" customHeight="1" x14ac:dyDescent="0.25">
      <c r="A144" s="53"/>
      <c r="B144" s="53" t="s">
        <v>154</v>
      </c>
      <c r="C144" s="53" t="s">
        <v>153</v>
      </c>
      <c r="D144" s="53" t="s">
        <v>1</v>
      </c>
      <c r="E144" s="54">
        <v>2237</v>
      </c>
      <c r="F144" s="83">
        <v>111.85</v>
      </c>
      <c r="G144" s="83">
        <f t="shared" si="13"/>
        <v>108.49449999999999</v>
      </c>
      <c r="H144" s="83">
        <f t="shared" si="12"/>
        <v>3.3554999999999997</v>
      </c>
      <c r="I144" s="54">
        <v>136723</v>
      </c>
      <c r="J144" s="83">
        <v>27344.6</v>
      </c>
      <c r="K144" s="83">
        <f t="shared" si="14"/>
        <v>26524.261999999999</v>
      </c>
      <c r="L144" s="84">
        <f t="shared" si="15"/>
        <v>820.33799999999997</v>
      </c>
      <c r="M144" s="87"/>
    </row>
    <row r="145" spans="1:13" s="85" customFormat="1" ht="30" customHeight="1" x14ac:dyDescent="0.25">
      <c r="A145" s="53"/>
      <c r="B145" s="53" t="s">
        <v>154</v>
      </c>
      <c r="C145" s="53" t="s">
        <v>303</v>
      </c>
      <c r="D145" s="53" t="s">
        <v>1</v>
      </c>
      <c r="E145" s="54">
        <v>0</v>
      </c>
      <c r="F145" s="83">
        <v>0</v>
      </c>
      <c r="G145" s="83">
        <f>F145-H145</f>
        <v>0</v>
      </c>
      <c r="H145" s="83">
        <f>F145*$H$4</f>
        <v>0</v>
      </c>
      <c r="I145" s="54">
        <v>0</v>
      </c>
      <c r="J145" s="83">
        <v>0</v>
      </c>
      <c r="K145" s="83">
        <f>J145-L145</f>
        <v>0</v>
      </c>
      <c r="L145" s="84">
        <f>J145*$L$4</f>
        <v>0</v>
      </c>
      <c r="M145" s="87"/>
    </row>
    <row r="146" spans="1:13" s="85" customFormat="1" ht="30" customHeight="1" x14ac:dyDescent="0.25">
      <c r="A146" s="53" t="s">
        <v>328</v>
      </c>
      <c r="B146" s="53" t="s">
        <v>179</v>
      </c>
      <c r="C146" s="53" t="s">
        <v>182</v>
      </c>
      <c r="D146" s="53" t="s">
        <v>1</v>
      </c>
      <c r="E146" s="54">
        <v>2280</v>
      </c>
      <c r="F146" s="83">
        <v>114</v>
      </c>
      <c r="G146" s="83">
        <f t="shared" si="13"/>
        <v>110.58</v>
      </c>
      <c r="H146" s="83">
        <f t="shared" si="12"/>
        <v>3.42</v>
      </c>
      <c r="I146" s="54">
        <v>0</v>
      </c>
      <c r="J146" s="83">
        <v>0</v>
      </c>
      <c r="K146" s="83">
        <f t="shared" si="14"/>
        <v>0</v>
      </c>
      <c r="L146" s="84">
        <f t="shared" si="15"/>
        <v>0</v>
      </c>
      <c r="M146" s="87"/>
    </row>
    <row r="147" spans="1:13" s="85" customFormat="1" ht="30" customHeight="1" x14ac:dyDescent="0.25">
      <c r="A147" s="53" t="s">
        <v>328</v>
      </c>
      <c r="B147" s="53" t="s">
        <v>179</v>
      </c>
      <c r="C147" s="53" t="s">
        <v>181</v>
      </c>
      <c r="D147" s="53" t="s">
        <v>1</v>
      </c>
      <c r="E147" s="54">
        <v>7709</v>
      </c>
      <c r="F147" s="83">
        <v>385.45</v>
      </c>
      <c r="G147" s="83">
        <f t="shared" si="13"/>
        <v>373.88650000000001</v>
      </c>
      <c r="H147" s="83">
        <f t="shared" si="12"/>
        <v>11.563499999999999</v>
      </c>
      <c r="I147" s="54">
        <v>0</v>
      </c>
      <c r="J147" s="83">
        <v>0</v>
      </c>
      <c r="K147" s="83">
        <f t="shared" si="14"/>
        <v>0</v>
      </c>
      <c r="L147" s="84">
        <f t="shared" si="15"/>
        <v>0</v>
      </c>
      <c r="M147" s="87"/>
    </row>
    <row r="148" spans="1:13" s="85" customFormat="1" ht="30" customHeight="1" x14ac:dyDescent="0.25">
      <c r="A148" s="53" t="s">
        <v>328</v>
      </c>
      <c r="B148" s="53" t="s">
        <v>179</v>
      </c>
      <c r="C148" s="53" t="s">
        <v>180</v>
      </c>
      <c r="D148" s="53" t="s">
        <v>1</v>
      </c>
      <c r="E148" s="54">
        <v>85</v>
      </c>
      <c r="F148" s="83">
        <v>4.25</v>
      </c>
      <c r="G148" s="83">
        <f t="shared" si="13"/>
        <v>4.1224999999999996</v>
      </c>
      <c r="H148" s="83">
        <f t="shared" si="12"/>
        <v>0.1275</v>
      </c>
      <c r="I148" s="54">
        <v>0</v>
      </c>
      <c r="J148" s="83">
        <v>0</v>
      </c>
      <c r="K148" s="83">
        <f t="shared" si="14"/>
        <v>0</v>
      </c>
      <c r="L148" s="84">
        <f t="shared" si="15"/>
        <v>0</v>
      </c>
      <c r="M148" s="87"/>
    </row>
    <row r="149" spans="1:13" s="85" customFormat="1" ht="30.75" customHeight="1" x14ac:dyDescent="0.25">
      <c r="A149" s="53" t="s">
        <v>328</v>
      </c>
      <c r="B149" s="53" t="s">
        <v>179</v>
      </c>
      <c r="C149" s="53" t="s">
        <v>178</v>
      </c>
      <c r="D149" s="53" t="s">
        <v>1</v>
      </c>
      <c r="E149" s="54">
        <v>8282</v>
      </c>
      <c r="F149" s="83">
        <v>414.1</v>
      </c>
      <c r="G149" s="83">
        <f t="shared" si="13"/>
        <v>401.67700000000002</v>
      </c>
      <c r="H149" s="83">
        <f t="shared" si="12"/>
        <v>12.423</v>
      </c>
      <c r="I149" s="54">
        <v>0</v>
      </c>
      <c r="J149" s="83">
        <v>0</v>
      </c>
      <c r="K149" s="83">
        <f t="shared" si="14"/>
        <v>0</v>
      </c>
      <c r="L149" s="84">
        <f t="shared" si="15"/>
        <v>0</v>
      </c>
      <c r="M149" s="87"/>
    </row>
    <row r="150" spans="1:13" s="85" customFormat="1" ht="30" customHeight="1" x14ac:dyDescent="0.25">
      <c r="A150" s="53"/>
      <c r="B150" s="53" t="s">
        <v>10</v>
      </c>
      <c r="C150" s="53" t="s">
        <v>269</v>
      </c>
      <c r="D150" s="53" t="s">
        <v>1</v>
      </c>
      <c r="E150" s="54">
        <v>0</v>
      </c>
      <c r="F150" s="83">
        <v>0</v>
      </c>
      <c r="G150" s="83">
        <f t="shared" si="13"/>
        <v>0</v>
      </c>
      <c r="H150" s="83">
        <f t="shared" si="12"/>
        <v>0</v>
      </c>
      <c r="I150" s="54">
        <v>0</v>
      </c>
      <c r="J150" s="83">
        <v>0</v>
      </c>
      <c r="K150" s="83">
        <f t="shared" si="14"/>
        <v>0</v>
      </c>
      <c r="L150" s="84">
        <f t="shared" si="15"/>
        <v>0</v>
      </c>
      <c r="M150" s="87"/>
    </row>
    <row r="151" spans="1:13" s="85" customFormat="1" ht="30" customHeight="1" x14ac:dyDescent="0.25">
      <c r="A151" s="53"/>
      <c r="B151" s="53" t="s">
        <v>74</v>
      </c>
      <c r="C151" s="53" t="s">
        <v>73</v>
      </c>
      <c r="D151" s="53" t="s">
        <v>1</v>
      </c>
      <c r="E151" s="54">
        <v>0</v>
      </c>
      <c r="F151" s="83">
        <v>0</v>
      </c>
      <c r="G151" s="83">
        <f t="shared" si="13"/>
        <v>0</v>
      </c>
      <c r="H151" s="83">
        <f t="shared" si="12"/>
        <v>0</v>
      </c>
      <c r="I151" s="54">
        <v>0</v>
      </c>
      <c r="J151" s="83">
        <v>0</v>
      </c>
      <c r="K151" s="83">
        <f t="shared" si="14"/>
        <v>0</v>
      </c>
      <c r="L151" s="84">
        <f t="shared" si="15"/>
        <v>0</v>
      </c>
      <c r="M151" s="87"/>
    </row>
    <row r="152" spans="1:13" s="85" customFormat="1" ht="30" customHeight="1" x14ac:dyDescent="0.25">
      <c r="A152" s="53"/>
      <c r="B152" s="53" t="s">
        <v>203</v>
      </c>
      <c r="C152" s="53" t="s">
        <v>202</v>
      </c>
      <c r="D152" s="53" t="s">
        <v>1</v>
      </c>
      <c r="E152" s="54">
        <v>1145</v>
      </c>
      <c r="F152" s="83">
        <v>57.25</v>
      </c>
      <c r="G152" s="83">
        <f t="shared" si="13"/>
        <v>55.532499999999999</v>
      </c>
      <c r="H152" s="83">
        <f t="shared" si="12"/>
        <v>1.7175</v>
      </c>
      <c r="I152" s="54">
        <v>0</v>
      </c>
      <c r="J152" s="83">
        <v>0</v>
      </c>
      <c r="K152" s="83">
        <f t="shared" si="14"/>
        <v>0</v>
      </c>
      <c r="L152" s="84">
        <f t="shared" si="15"/>
        <v>0</v>
      </c>
      <c r="M152" s="87"/>
    </row>
    <row r="153" spans="1:13" s="85" customFormat="1" ht="30" customHeight="1" x14ac:dyDescent="0.25">
      <c r="A153" s="53"/>
      <c r="B153" s="53" t="s">
        <v>186</v>
      </c>
      <c r="C153" s="53" t="s">
        <v>185</v>
      </c>
      <c r="D153" s="53" t="s">
        <v>1</v>
      </c>
      <c r="E153" s="54">
        <v>40005</v>
      </c>
      <c r="F153" s="83">
        <v>2000.25</v>
      </c>
      <c r="G153" s="83">
        <f t="shared" si="13"/>
        <v>1940.2425000000001</v>
      </c>
      <c r="H153" s="83">
        <f t="shared" si="12"/>
        <v>60.0075</v>
      </c>
      <c r="I153" s="54">
        <v>13193</v>
      </c>
      <c r="J153" s="83">
        <v>2638.6</v>
      </c>
      <c r="K153" s="83">
        <f t="shared" si="14"/>
        <v>2559.442</v>
      </c>
      <c r="L153" s="84">
        <f t="shared" si="15"/>
        <v>79.158000000000001</v>
      </c>
      <c r="M153" s="87"/>
    </row>
    <row r="154" spans="1:13" s="85" customFormat="1" ht="30" customHeight="1" x14ac:dyDescent="0.25">
      <c r="A154" s="53"/>
      <c r="B154" s="53" t="s">
        <v>212</v>
      </c>
      <c r="C154" s="53" t="s">
        <v>211</v>
      </c>
      <c r="D154" s="53" t="s">
        <v>1</v>
      </c>
      <c r="E154" s="54">
        <v>15372</v>
      </c>
      <c r="F154" s="83">
        <v>768.6</v>
      </c>
      <c r="G154" s="83">
        <f t="shared" si="13"/>
        <v>745.54200000000003</v>
      </c>
      <c r="H154" s="83">
        <f t="shared" si="12"/>
        <v>23.058</v>
      </c>
      <c r="I154" s="54">
        <v>0</v>
      </c>
      <c r="J154" s="83">
        <v>0</v>
      </c>
      <c r="K154" s="83">
        <f t="shared" si="14"/>
        <v>0</v>
      </c>
      <c r="L154" s="84">
        <f t="shared" si="15"/>
        <v>0</v>
      </c>
      <c r="M154" s="87"/>
    </row>
    <row r="155" spans="1:13" s="85" customFormat="1" ht="30" customHeight="1" x14ac:dyDescent="0.25">
      <c r="A155" s="53"/>
      <c r="B155" s="53" t="s">
        <v>137</v>
      </c>
      <c r="C155" s="53" t="s">
        <v>139</v>
      </c>
      <c r="D155" s="53" t="s">
        <v>1</v>
      </c>
      <c r="E155" s="54">
        <v>396</v>
      </c>
      <c r="F155" s="83">
        <v>19.8</v>
      </c>
      <c r="G155" s="83">
        <f t="shared" si="13"/>
        <v>19.8</v>
      </c>
      <c r="H155" s="83">
        <v>0</v>
      </c>
      <c r="I155" s="54">
        <v>0</v>
      </c>
      <c r="J155" s="83">
        <v>0</v>
      </c>
      <c r="K155" s="83">
        <f t="shared" si="14"/>
        <v>0</v>
      </c>
      <c r="L155" s="84">
        <f t="shared" si="15"/>
        <v>0</v>
      </c>
      <c r="M155" s="149"/>
    </row>
    <row r="156" spans="1:13" s="85" customFormat="1" ht="30" customHeight="1" x14ac:dyDescent="0.25">
      <c r="A156" s="53"/>
      <c r="B156" s="53" t="s">
        <v>137</v>
      </c>
      <c r="C156" s="53" t="s">
        <v>138</v>
      </c>
      <c r="D156" s="53" t="s">
        <v>1</v>
      </c>
      <c r="E156" s="54">
        <v>740</v>
      </c>
      <c r="F156" s="83">
        <v>37</v>
      </c>
      <c r="G156" s="83">
        <f t="shared" si="13"/>
        <v>37</v>
      </c>
      <c r="H156" s="83">
        <v>0</v>
      </c>
      <c r="I156" s="54">
        <v>0</v>
      </c>
      <c r="J156" s="83">
        <v>0</v>
      </c>
      <c r="K156" s="83">
        <f t="shared" si="14"/>
        <v>0</v>
      </c>
      <c r="L156" s="84">
        <f t="shared" si="15"/>
        <v>0</v>
      </c>
      <c r="M156" s="149"/>
    </row>
    <row r="157" spans="1:13" s="85" customFormat="1" ht="30" customHeight="1" x14ac:dyDescent="0.25">
      <c r="A157" s="53"/>
      <c r="B157" s="53" t="s">
        <v>137</v>
      </c>
      <c r="C157" s="53" t="s">
        <v>136</v>
      </c>
      <c r="D157" s="53" t="s">
        <v>1</v>
      </c>
      <c r="E157" s="54">
        <v>318</v>
      </c>
      <c r="F157" s="83">
        <v>15.9</v>
      </c>
      <c r="G157" s="83">
        <f t="shared" si="13"/>
        <v>15.9</v>
      </c>
      <c r="H157" s="83">
        <v>0</v>
      </c>
      <c r="I157" s="54">
        <v>0</v>
      </c>
      <c r="J157" s="83">
        <v>0</v>
      </c>
      <c r="K157" s="83">
        <f t="shared" si="14"/>
        <v>0</v>
      </c>
      <c r="L157" s="84">
        <f t="shared" si="15"/>
        <v>0</v>
      </c>
      <c r="M157" s="149"/>
    </row>
    <row r="158" spans="1:13" s="85" customFormat="1" ht="30" customHeight="1" x14ac:dyDescent="0.25">
      <c r="A158" s="53" t="s">
        <v>260</v>
      </c>
      <c r="B158" s="53" t="s">
        <v>198</v>
      </c>
      <c r="C158" s="53" t="s">
        <v>201</v>
      </c>
      <c r="D158" s="53" t="s">
        <v>1</v>
      </c>
      <c r="E158" s="54">
        <v>4045</v>
      </c>
      <c r="F158" s="83">
        <v>202.25</v>
      </c>
      <c r="G158" s="83">
        <f t="shared" si="13"/>
        <v>196.1825</v>
      </c>
      <c r="H158" s="83">
        <f t="shared" ref="H158:H166" si="20">F158*$H$4</f>
        <v>6.0674999999999999</v>
      </c>
      <c r="I158" s="54">
        <v>0</v>
      </c>
      <c r="J158" s="83">
        <v>0</v>
      </c>
      <c r="K158" s="83">
        <f t="shared" si="14"/>
        <v>0</v>
      </c>
      <c r="L158" s="84">
        <f t="shared" si="15"/>
        <v>0</v>
      </c>
      <c r="M158" s="87"/>
    </row>
    <row r="159" spans="1:13" s="85" customFormat="1" ht="30" customHeight="1" x14ac:dyDescent="0.25">
      <c r="A159" s="53" t="s">
        <v>260</v>
      </c>
      <c r="B159" s="53" t="s">
        <v>198</v>
      </c>
      <c r="C159" s="53" t="s">
        <v>200</v>
      </c>
      <c r="D159" s="53" t="s">
        <v>1</v>
      </c>
      <c r="E159" s="54">
        <v>3081</v>
      </c>
      <c r="F159" s="83">
        <v>154.05000000000001</v>
      </c>
      <c r="G159" s="83">
        <f>F159-H159</f>
        <v>149.42850000000001</v>
      </c>
      <c r="H159" s="83">
        <f>F159*$H$4</f>
        <v>4.6215000000000002</v>
      </c>
      <c r="I159" s="54">
        <v>0</v>
      </c>
      <c r="J159" s="83">
        <v>0</v>
      </c>
      <c r="K159" s="83">
        <f t="shared" si="14"/>
        <v>0</v>
      </c>
      <c r="L159" s="84">
        <f t="shared" si="15"/>
        <v>0</v>
      </c>
      <c r="M159" s="87"/>
    </row>
    <row r="160" spans="1:13" s="85" customFormat="1" ht="30" customHeight="1" x14ac:dyDescent="0.25">
      <c r="A160" s="53" t="s">
        <v>260</v>
      </c>
      <c r="B160" s="53" t="s">
        <v>198</v>
      </c>
      <c r="C160" s="53" t="s">
        <v>199</v>
      </c>
      <c r="D160" s="53" t="s">
        <v>1</v>
      </c>
      <c r="E160" s="54">
        <v>6397</v>
      </c>
      <c r="F160" s="83">
        <v>319.85000000000002</v>
      </c>
      <c r="G160" s="83">
        <f t="shared" si="13"/>
        <v>310.25450000000001</v>
      </c>
      <c r="H160" s="83">
        <f t="shared" si="20"/>
        <v>9.5954999999999995</v>
      </c>
      <c r="I160" s="54">
        <v>0</v>
      </c>
      <c r="J160" s="83">
        <v>0</v>
      </c>
      <c r="K160" s="83">
        <f t="shared" si="14"/>
        <v>0</v>
      </c>
      <c r="L160" s="84">
        <f t="shared" si="15"/>
        <v>0</v>
      </c>
      <c r="M160" s="87"/>
    </row>
    <row r="161" spans="1:13" s="85" customFormat="1" ht="30" customHeight="1" x14ac:dyDescent="0.25">
      <c r="A161" s="53" t="s">
        <v>260</v>
      </c>
      <c r="B161" s="53" t="s">
        <v>198</v>
      </c>
      <c r="C161" s="53" t="s">
        <v>197</v>
      </c>
      <c r="D161" s="53" t="s">
        <v>1</v>
      </c>
      <c r="E161" s="54">
        <v>4634</v>
      </c>
      <c r="F161" s="83">
        <v>231.7</v>
      </c>
      <c r="G161" s="83">
        <f>F161-H161</f>
        <v>224.749</v>
      </c>
      <c r="H161" s="83">
        <f>F161*$H$4</f>
        <v>6.9509999999999996</v>
      </c>
      <c r="I161" s="54">
        <v>0</v>
      </c>
      <c r="J161" s="83">
        <v>0</v>
      </c>
      <c r="K161" s="83">
        <f t="shared" si="14"/>
        <v>0</v>
      </c>
      <c r="L161" s="84">
        <f t="shared" si="15"/>
        <v>0</v>
      </c>
      <c r="M161" s="87"/>
    </row>
    <row r="162" spans="1:13" s="85" customFormat="1" ht="30" customHeight="1" x14ac:dyDescent="0.25">
      <c r="A162" s="53"/>
      <c r="B162" s="53" t="s">
        <v>175</v>
      </c>
      <c r="C162" s="53" t="s">
        <v>174</v>
      </c>
      <c r="D162" s="53" t="s">
        <v>1</v>
      </c>
      <c r="E162" s="54">
        <v>44864.18</v>
      </c>
      <c r="F162" s="83">
        <v>2243.21</v>
      </c>
      <c r="G162" s="83">
        <f t="shared" si="13"/>
        <v>2175.9137000000001</v>
      </c>
      <c r="H162" s="83">
        <f t="shared" si="20"/>
        <v>67.296300000000002</v>
      </c>
      <c r="I162" s="54">
        <v>0</v>
      </c>
      <c r="J162" s="83">
        <v>0</v>
      </c>
      <c r="K162" s="83">
        <f t="shared" si="14"/>
        <v>0</v>
      </c>
      <c r="L162" s="84">
        <f t="shared" si="15"/>
        <v>0</v>
      </c>
      <c r="M162" s="87"/>
    </row>
    <row r="163" spans="1:13" s="85" customFormat="1" ht="30" customHeight="1" x14ac:dyDescent="0.25">
      <c r="A163" s="53" t="s">
        <v>261</v>
      </c>
      <c r="B163" s="53" t="s">
        <v>147</v>
      </c>
      <c r="C163" s="53" t="s">
        <v>146</v>
      </c>
      <c r="D163" s="53" t="s">
        <v>1</v>
      </c>
      <c r="E163" s="54">
        <v>33196</v>
      </c>
      <c r="F163" s="83">
        <v>1659.8</v>
      </c>
      <c r="G163" s="83">
        <f t="shared" si="13"/>
        <v>1610.0059999999999</v>
      </c>
      <c r="H163" s="83">
        <f t="shared" si="20"/>
        <v>49.793999999999997</v>
      </c>
      <c r="I163" s="54">
        <v>410</v>
      </c>
      <c r="J163" s="83">
        <v>82</v>
      </c>
      <c r="K163" s="83">
        <f t="shared" si="14"/>
        <v>79.540000000000006</v>
      </c>
      <c r="L163" s="84">
        <f t="shared" si="15"/>
        <v>2.46</v>
      </c>
      <c r="M163" s="87"/>
    </row>
    <row r="164" spans="1:13" s="151" customFormat="1" ht="30" customHeight="1" x14ac:dyDescent="0.2">
      <c r="A164" s="66"/>
      <c r="B164" s="66" t="s">
        <v>188</v>
      </c>
      <c r="C164" s="66" t="s">
        <v>190</v>
      </c>
      <c r="D164" s="66" t="s">
        <v>1</v>
      </c>
      <c r="E164" s="134">
        <v>10650</v>
      </c>
      <c r="F164" s="133">
        <v>532.5</v>
      </c>
      <c r="G164" s="133">
        <f>F164-H164</f>
        <v>516.52499999999998</v>
      </c>
      <c r="H164" s="133">
        <f t="shared" si="20"/>
        <v>15.975</v>
      </c>
      <c r="I164" s="134">
        <v>0</v>
      </c>
      <c r="J164" s="133">
        <v>0</v>
      </c>
      <c r="K164" s="133">
        <f t="shared" si="14"/>
        <v>0</v>
      </c>
      <c r="L164" s="135">
        <f t="shared" si="15"/>
        <v>0</v>
      </c>
      <c r="M164" s="150"/>
    </row>
    <row r="165" spans="1:13" s="151" customFormat="1" ht="30" customHeight="1" x14ac:dyDescent="0.2">
      <c r="A165" s="66"/>
      <c r="B165" s="66" t="s">
        <v>188</v>
      </c>
      <c r="C165" s="66" t="s">
        <v>189</v>
      </c>
      <c r="D165" s="66" t="s">
        <v>1</v>
      </c>
      <c r="E165" s="134">
        <v>0</v>
      </c>
      <c r="F165" s="133">
        <v>0</v>
      </c>
      <c r="G165" s="133">
        <f>F165-H165</f>
        <v>0</v>
      </c>
      <c r="H165" s="133">
        <f t="shared" si="20"/>
        <v>0</v>
      </c>
      <c r="I165" s="134">
        <v>0</v>
      </c>
      <c r="J165" s="133">
        <v>0</v>
      </c>
      <c r="K165" s="133">
        <f t="shared" si="14"/>
        <v>0</v>
      </c>
      <c r="L165" s="135">
        <f t="shared" si="15"/>
        <v>0</v>
      </c>
      <c r="M165" s="150"/>
    </row>
    <row r="166" spans="1:13" s="151" customFormat="1" ht="30" customHeight="1" x14ac:dyDescent="0.2">
      <c r="A166" s="66"/>
      <c r="B166" s="66" t="s">
        <v>188</v>
      </c>
      <c r="C166" s="66" t="s">
        <v>187</v>
      </c>
      <c r="D166" s="66" t="s">
        <v>1</v>
      </c>
      <c r="E166" s="134">
        <v>2370</v>
      </c>
      <c r="F166" s="133">
        <v>118.5</v>
      </c>
      <c r="G166" s="133">
        <f>F166-H166</f>
        <v>114.94499999999999</v>
      </c>
      <c r="H166" s="133">
        <f t="shared" si="20"/>
        <v>3.5549999999999997</v>
      </c>
      <c r="I166" s="134">
        <v>0</v>
      </c>
      <c r="J166" s="133">
        <v>0</v>
      </c>
      <c r="K166" s="133">
        <f t="shared" si="14"/>
        <v>0</v>
      </c>
      <c r="L166" s="135">
        <f t="shared" si="15"/>
        <v>0</v>
      </c>
      <c r="M166" s="150"/>
    </row>
    <row r="167" spans="1:13" s="85" customFormat="1" ht="30" customHeight="1" x14ac:dyDescent="0.25">
      <c r="A167" s="53"/>
      <c r="B167" s="53" t="s">
        <v>76</v>
      </c>
      <c r="C167" s="53" t="s">
        <v>75</v>
      </c>
      <c r="D167" s="53" t="s">
        <v>1</v>
      </c>
      <c r="E167" s="54">
        <v>60</v>
      </c>
      <c r="F167" s="83">
        <v>3</v>
      </c>
      <c r="G167" s="83">
        <f>F167-H167</f>
        <v>3</v>
      </c>
      <c r="H167" s="83">
        <v>0</v>
      </c>
      <c r="I167" s="54">
        <v>60</v>
      </c>
      <c r="J167" s="83">
        <v>12</v>
      </c>
      <c r="K167" s="83">
        <f>J167-L167</f>
        <v>12</v>
      </c>
      <c r="L167" s="84">
        <v>0</v>
      </c>
      <c r="M167" s="149"/>
    </row>
    <row r="168" spans="1:13" s="151" customFormat="1" ht="30" customHeight="1" x14ac:dyDescent="0.2">
      <c r="A168" s="66"/>
      <c r="B168" s="66" t="s">
        <v>27</v>
      </c>
      <c r="C168" s="66" t="s">
        <v>28</v>
      </c>
      <c r="D168" s="66" t="s">
        <v>1</v>
      </c>
      <c r="E168" s="134">
        <v>1708</v>
      </c>
      <c r="F168" s="133">
        <v>85.4</v>
      </c>
      <c r="G168" s="133">
        <f t="shared" ref="G168:G199" si="21">F168-H168</f>
        <v>85.4</v>
      </c>
      <c r="H168" s="133">
        <v>0</v>
      </c>
      <c r="I168" s="134">
        <v>0</v>
      </c>
      <c r="J168" s="133">
        <v>0</v>
      </c>
      <c r="K168" s="133">
        <f t="shared" si="14"/>
        <v>0</v>
      </c>
      <c r="L168" s="135">
        <f t="shared" si="15"/>
        <v>0</v>
      </c>
      <c r="M168" s="149"/>
    </row>
    <row r="169" spans="1:13" s="151" customFormat="1" ht="30" customHeight="1" x14ac:dyDescent="0.2">
      <c r="A169" s="66"/>
      <c r="B169" s="66" t="s">
        <v>27</v>
      </c>
      <c r="C169" s="66" t="s">
        <v>26</v>
      </c>
      <c r="D169" s="66" t="s">
        <v>1</v>
      </c>
      <c r="E169" s="134">
        <v>15204</v>
      </c>
      <c r="F169" s="133">
        <v>760.2</v>
      </c>
      <c r="G169" s="133">
        <f t="shared" si="21"/>
        <v>760.2</v>
      </c>
      <c r="H169" s="133">
        <v>0</v>
      </c>
      <c r="I169" s="134">
        <v>0</v>
      </c>
      <c r="J169" s="133">
        <v>0</v>
      </c>
      <c r="K169" s="133">
        <f t="shared" si="14"/>
        <v>0</v>
      </c>
      <c r="L169" s="135">
        <f t="shared" si="15"/>
        <v>0</v>
      </c>
      <c r="M169" s="149"/>
    </row>
    <row r="170" spans="1:13" s="85" customFormat="1" ht="30" customHeight="1" x14ac:dyDescent="0.25">
      <c r="A170" s="53" t="s">
        <v>251</v>
      </c>
      <c r="B170" s="53" t="s">
        <v>83</v>
      </c>
      <c r="C170" s="53" t="s">
        <v>84</v>
      </c>
      <c r="D170" s="53" t="s">
        <v>1</v>
      </c>
      <c r="E170" s="54">
        <v>12228</v>
      </c>
      <c r="F170" s="83">
        <v>611.4</v>
      </c>
      <c r="G170" s="83">
        <f t="shared" si="21"/>
        <v>593.05799999999999</v>
      </c>
      <c r="H170" s="83">
        <f t="shared" ref="H170:H174" si="22">F170*$H$4</f>
        <v>18.341999999999999</v>
      </c>
      <c r="I170" s="54">
        <v>8096</v>
      </c>
      <c r="J170" s="83">
        <v>1619.2</v>
      </c>
      <c r="K170" s="83">
        <f t="shared" si="14"/>
        <v>1570.624</v>
      </c>
      <c r="L170" s="84">
        <f t="shared" si="15"/>
        <v>48.576000000000001</v>
      </c>
      <c r="M170" s="87"/>
    </row>
    <row r="171" spans="1:13" s="85" customFormat="1" ht="30" customHeight="1" x14ac:dyDescent="0.25">
      <c r="A171" s="53" t="s">
        <v>251</v>
      </c>
      <c r="B171" s="53" t="s">
        <v>83</v>
      </c>
      <c r="C171" s="53" t="s">
        <v>82</v>
      </c>
      <c r="D171" s="53" t="s">
        <v>1</v>
      </c>
      <c r="E171" s="54">
        <v>6888</v>
      </c>
      <c r="F171" s="83">
        <v>344.4</v>
      </c>
      <c r="G171" s="83">
        <f t="shared" si="21"/>
        <v>334.06799999999998</v>
      </c>
      <c r="H171" s="83">
        <f t="shared" si="22"/>
        <v>10.331999999999999</v>
      </c>
      <c r="I171" s="54">
        <v>0</v>
      </c>
      <c r="J171" s="83">
        <v>0</v>
      </c>
      <c r="K171" s="83">
        <f t="shared" si="14"/>
        <v>0</v>
      </c>
      <c r="L171" s="84">
        <f t="shared" si="15"/>
        <v>0</v>
      </c>
      <c r="M171" s="87"/>
    </row>
    <row r="172" spans="1:13" s="85" customFormat="1" ht="30" customHeight="1" x14ac:dyDescent="0.25">
      <c r="A172" s="53" t="s">
        <v>262</v>
      </c>
      <c r="B172" s="53" t="s">
        <v>104</v>
      </c>
      <c r="C172" s="53" t="s">
        <v>103</v>
      </c>
      <c r="D172" s="53" t="s">
        <v>1</v>
      </c>
      <c r="E172" s="54">
        <v>3800.84</v>
      </c>
      <c r="F172" s="83">
        <v>190.04</v>
      </c>
      <c r="G172" s="83">
        <f t="shared" si="21"/>
        <v>184.33879999999999</v>
      </c>
      <c r="H172" s="83">
        <f t="shared" si="22"/>
        <v>5.7011999999999992</v>
      </c>
      <c r="I172" s="54">
        <v>0</v>
      </c>
      <c r="J172" s="83">
        <v>0</v>
      </c>
      <c r="K172" s="83">
        <f t="shared" si="14"/>
        <v>0</v>
      </c>
      <c r="L172" s="84">
        <f t="shared" si="15"/>
        <v>0</v>
      </c>
      <c r="M172" s="87"/>
    </row>
    <row r="173" spans="1:13" s="85" customFormat="1" ht="30" customHeight="1" x14ac:dyDescent="0.25">
      <c r="A173" s="53" t="s">
        <v>262</v>
      </c>
      <c r="B173" s="53" t="s">
        <v>104</v>
      </c>
      <c r="C173" s="53" t="s">
        <v>293</v>
      </c>
      <c r="D173" s="53" t="s">
        <v>1</v>
      </c>
      <c r="E173" s="54">
        <v>172667.4</v>
      </c>
      <c r="F173" s="83">
        <v>8633.3700000000008</v>
      </c>
      <c r="G173" s="83">
        <f>F173-H173</f>
        <v>8374.3689000000013</v>
      </c>
      <c r="H173" s="83">
        <f t="shared" si="22"/>
        <v>259.00110000000001</v>
      </c>
      <c r="I173" s="54">
        <v>15597.54</v>
      </c>
      <c r="J173" s="83">
        <v>3119.51</v>
      </c>
      <c r="K173" s="83">
        <f t="shared" si="14"/>
        <v>3025.9247</v>
      </c>
      <c r="L173" s="84">
        <f t="shared" si="15"/>
        <v>93.585300000000004</v>
      </c>
      <c r="M173" s="87"/>
    </row>
    <row r="174" spans="1:13" s="85" customFormat="1" ht="47.25" x14ac:dyDescent="0.25">
      <c r="A174" s="53" t="s">
        <v>296</v>
      </c>
      <c r="B174" s="56" t="s">
        <v>229</v>
      </c>
      <c r="C174" s="56" t="s">
        <v>327</v>
      </c>
      <c r="D174" s="55" t="s">
        <v>1</v>
      </c>
      <c r="E174" s="54">
        <v>18223</v>
      </c>
      <c r="F174" s="83">
        <v>911.15</v>
      </c>
      <c r="G174" s="83">
        <f t="shared" si="21"/>
        <v>883.81549999999993</v>
      </c>
      <c r="H174" s="83">
        <f t="shared" si="22"/>
        <v>27.334499999999998</v>
      </c>
      <c r="I174" s="54">
        <v>220662</v>
      </c>
      <c r="J174" s="83">
        <v>44132.4</v>
      </c>
      <c r="K174" s="83">
        <f t="shared" si="14"/>
        <v>42808.428</v>
      </c>
      <c r="L174" s="84">
        <f t="shared" si="15"/>
        <v>1323.972</v>
      </c>
      <c r="M174" s="87"/>
    </row>
    <row r="175" spans="1:13" s="85" customFormat="1" ht="30" customHeight="1" x14ac:dyDescent="0.25">
      <c r="A175" s="53"/>
      <c r="B175" s="53" t="s">
        <v>32</v>
      </c>
      <c r="C175" s="53" t="s">
        <v>34</v>
      </c>
      <c r="D175" s="53" t="s">
        <v>1</v>
      </c>
      <c r="E175" s="54">
        <v>8891</v>
      </c>
      <c r="F175" s="83">
        <v>444.55</v>
      </c>
      <c r="G175" s="83">
        <f t="shared" si="21"/>
        <v>444.55</v>
      </c>
      <c r="H175" s="83">
        <v>0</v>
      </c>
      <c r="I175" s="54">
        <v>0</v>
      </c>
      <c r="J175" s="83">
        <v>0</v>
      </c>
      <c r="K175" s="83">
        <f t="shared" si="14"/>
        <v>0</v>
      </c>
      <c r="L175" s="84">
        <f t="shared" si="15"/>
        <v>0</v>
      </c>
      <c r="M175" s="149"/>
    </row>
    <row r="176" spans="1:13" s="85" customFormat="1" ht="30" customHeight="1" x14ac:dyDescent="0.25">
      <c r="A176" s="53"/>
      <c r="B176" s="53" t="s">
        <v>32</v>
      </c>
      <c r="C176" s="53" t="s">
        <v>33</v>
      </c>
      <c r="D176" s="53" t="s">
        <v>1</v>
      </c>
      <c r="E176" s="54">
        <v>9671</v>
      </c>
      <c r="F176" s="83">
        <v>483.55</v>
      </c>
      <c r="G176" s="83">
        <f t="shared" si="21"/>
        <v>483.55</v>
      </c>
      <c r="H176" s="83">
        <v>0</v>
      </c>
      <c r="I176" s="54">
        <v>0</v>
      </c>
      <c r="J176" s="83">
        <v>0</v>
      </c>
      <c r="K176" s="83">
        <f t="shared" si="14"/>
        <v>0</v>
      </c>
      <c r="L176" s="84">
        <f t="shared" si="15"/>
        <v>0</v>
      </c>
      <c r="M176" s="149"/>
    </row>
    <row r="177" spans="1:13" s="85" customFormat="1" ht="30" customHeight="1" x14ac:dyDescent="0.25">
      <c r="A177" s="53"/>
      <c r="B177" s="53" t="s">
        <v>32</v>
      </c>
      <c r="C177" s="53" t="s">
        <v>31</v>
      </c>
      <c r="D177" s="53" t="s">
        <v>1</v>
      </c>
      <c r="E177" s="54">
        <v>15203</v>
      </c>
      <c r="F177" s="83">
        <v>760.15</v>
      </c>
      <c r="G177" s="83">
        <f t="shared" si="21"/>
        <v>760.15</v>
      </c>
      <c r="H177" s="83">
        <v>0</v>
      </c>
      <c r="I177" s="54">
        <v>0</v>
      </c>
      <c r="J177" s="83">
        <v>0</v>
      </c>
      <c r="K177" s="83">
        <f t="shared" si="14"/>
        <v>0</v>
      </c>
      <c r="L177" s="84">
        <f t="shared" si="15"/>
        <v>0</v>
      </c>
      <c r="M177" s="149"/>
    </row>
    <row r="178" spans="1:13" s="85" customFormat="1" ht="30" customHeight="1" x14ac:dyDescent="0.25">
      <c r="A178" s="53" t="s">
        <v>252</v>
      </c>
      <c r="B178" s="53" t="s">
        <v>114</v>
      </c>
      <c r="C178" s="53" t="s">
        <v>115</v>
      </c>
      <c r="D178" s="53" t="s">
        <v>1</v>
      </c>
      <c r="E178" s="54">
        <v>96562</v>
      </c>
      <c r="F178" s="83">
        <v>4828.1000000000004</v>
      </c>
      <c r="G178" s="83">
        <f t="shared" si="21"/>
        <v>4683.2570000000005</v>
      </c>
      <c r="H178" s="83">
        <f t="shared" ref="H178:H186" si="23">F178*$H$4</f>
        <v>144.84300000000002</v>
      </c>
      <c r="I178" s="54">
        <v>75416</v>
      </c>
      <c r="J178" s="83">
        <v>15083.2</v>
      </c>
      <c r="K178" s="83">
        <f t="shared" si="14"/>
        <v>14630.704000000002</v>
      </c>
      <c r="L178" s="84">
        <f t="shared" si="15"/>
        <v>452.49599999999998</v>
      </c>
      <c r="M178" s="87"/>
    </row>
    <row r="179" spans="1:13" s="85" customFormat="1" ht="30" customHeight="1" x14ac:dyDescent="0.25">
      <c r="A179" s="53" t="s">
        <v>252</v>
      </c>
      <c r="B179" s="53" t="s">
        <v>114</v>
      </c>
      <c r="C179" s="53" t="s">
        <v>140</v>
      </c>
      <c r="D179" s="53" t="s">
        <v>1</v>
      </c>
      <c r="E179" s="54">
        <v>30878</v>
      </c>
      <c r="F179" s="83">
        <v>1543.9</v>
      </c>
      <c r="G179" s="83">
        <f t="shared" si="21"/>
        <v>1497.5830000000001</v>
      </c>
      <c r="H179" s="83">
        <f t="shared" si="23"/>
        <v>46.317</v>
      </c>
      <c r="I179" s="54">
        <v>16785</v>
      </c>
      <c r="J179" s="83">
        <v>3357</v>
      </c>
      <c r="K179" s="83">
        <f t="shared" si="14"/>
        <v>3256.29</v>
      </c>
      <c r="L179" s="84">
        <f t="shared" si="15"/>
        <v>100.71</v>
      </c>
      <c r="M179" s="87"/>
    </row>
    <row r="180" spans="1:13" s="85" customFormat="1" ht="30" customHeight="1" x14ac:dyDescent="0.25">
      <c r="A180" s="53" t="s">
        <v>252</v>
      </c>
      <c r="B180" s="53" t="s">
        <v>114</v>
      </c>
      <c r="C180" s="53" t="s">
        <v>113</v>
      </c>
      <c r="D180" s="53" t="s">
        <v>1</v>
      </c>
      <c r="E180" s="54">
        <v>29166</v>
      </c>
      <c r="F180" s="83">
        <v>1458.3</v>
      </c>
      <c r="G180" s="83">
        <f t="shared" si="21"/>
        <v>1414.5509999999999</v>
      </c>
      <c r="H180" s="83">
        <f t="shared" si="23"/>
        <v>43.748999999999995</v>
      </c>
      <c r="I180" s="54">
        <v>60190</v>
      </c>
      <c r="J180" s="83">
        <v>12038</v>
      </c>
      <c r="K180" s="83">
        <f t="shared" si="14"/>
        <v>11676.86</v>
      </c>
      <c r="L180" s="84">
        <f t="shared" si="15"/>
        <v>361.14</v>
      </c>
      <c r="M180" s="87"/>
    </row>
    <row r="181" spans="1:13" s="85" customFormat="1" ht="30" customHeight="1" x14ac:dyDescent="0.25">
      <c r="A181" s="53" t="s">
        <v>268</v>
      </c>
      <c r="B181" s="56" t="s">
        <v>239</v>
      </c>
      <c r="C181" s="56" t="s">
        <v>4</v>
      </c>
      <c r="D181" s="55" t="s">
        <v>1</v>
      </c>
      <c r="E181" s="54">
        <v>0</v>
      </c>
      <c r="F181" s="83">
        <v>0</v>
      </c>
      <c r="G181" s="83">
        <f t="shared" si="21"/>
        <v>0</v>
      </c>
      <c r="H181" s="83">
        <f t="shared" si="23"/>
        <v>0</v>
      </c>
      <c r="I181" s="54">
        <v>0</v>
      </c>
      <c r="J181" s="83">
        <v>0</v>
      </c>
      <c r="K181" s="83">
        <f t="shared" si="14"/>
        <v>0</v>
      </c>
      <c r="L181" s="84">
        <f t="shared" si="15"/>
        <v>0</v>
      </c>
      <c r="M181" s="87"/>
    </row>
    <row r="182" spans="1:13" s="85" customFormat="1" ht="30" customHeight="1" x14ac:dyDescent="0.25">
      <c r="A182" s="55" t="s">
        <v>253</v>
      </c>
      <c r="B182" s="53" t="s">
        <v>24</v>
      </c>
      <c r="C182" s="53" t="s">
        <v>25</v>
      </c>
      <c r="D182" s="53" t="s">
        <v>1</v>
      </c>
      <c r="E182" s="54">
        <v>745</v>
      </c>
      <c r="F182" s="83">
        <v>37.25</v>
      </c>
      <c r="G182" s="83">
        <f t="shared" si="21"/>
        <v>36.1325</v>
      </c>
      <c r="H182" s="83">
        <f t="shared" si="23"/>
        <v>1.1174999999999999</v>
      </c>
      <c r="I182" s="54">
        <v>9878</v>
      </c>
      <c r="J182" s="83">
        <v>1975.6</v>
      </c>
      <c r="K182" s="83">
        <f t="shared" si="14"/>
        <v>1916.3319999999999</v>
      </c>
      <c r="L182" s="84">
        <f t="shared" si="15"/>
        <v>59.267999999999994</v>
      </c>
      <c r="M182" s="87"/>
    </row>
    <row r="183" spans="1:13" s="85" customFormat="1" ht="30" customHeight="1" x14ac:dyDescent="0.25">
      <c r="A183" s="55" t="s">
        <v>253</v>
      </c>
      <c r="B183" s="53" t="s">
        <v>24</v>
      </c>
      <c r="C183" s="53" t="s">
        <v>23</v>
      </c>
      <c r="D183" s="53" t="s">
        <v>1</v>
      </c>
      <c r="E183" s="54">
        <v>7270</v>
      </c>
      <c r="F183" s="83">
        <v>363.5</v>
      </c>
      <c r="G183" s="83">
        <f t="shared" si="21"/>
        <v>352.59500000000003</v>
      </c>
      <c r="H183" s="83">
        <f t="shared" si="23"/>
        <v>10.904999999999999</v>
      </c>
      <c r="I183" s="54">
        <v>45472</v>
      </c>
      <c r="J183" s="83">
        <v>9194.9</v>
      </c>
      <c r="K183" s="83">
        <f t="shared" si="14"/>
        <v>8919.0529999999999</v>
      </c>
      <c r="L183" s="84">
        <f t="shared" si="15"/>
        <v>275.84699999999998</v>
      </c>
      <c r="M183" s="87"/>
    </row>
    <row r="184" spans="1:13" s="85" customFormat="1" ht="30" customHeight="1" x14ac:dyDescent="0.25">
      <c r="A184" s="55"/>
      <c r="B184" s="53" t="str">
        <f>'1st Quarter 2014'!B181</f>
        <v>SHALELOGIX</v>
      </c>
      <c r="C184" s="53" t="str">
        <f>'1st Quarter 2014'!C181</f>
        <v>3400721847/ SWIW #8</v>
      </c>
      <c r="D184" s="53" t="str">
        <f>'1st Quarter 2014'!D181</f>
        <v>Brine Disposal</v>
      </c>
      <c r="E184" s="54">
        <v>2704</v>
      </c>
      <c r="F184" s="83">
        <v>135.19999999999999</v>
      </c>
      <c r="G184" s="83">
        <f>F184-H184</f>
        <v>131.14399999999998</v>
      </c>
      <c r="H184" s="83">
        <f>F184*$H$4</f>
        <v>4.0559999999999992</v>
      </c>
      <c r="I184" s="54">
        <v>93961</v>
      </c>
      <c r="J184" s="83">
        <v>18792.2</v>
      </c>
      <c r="K184" s="83">
        <f t="shared" si="14"/>
        <v>18228.434000000001</v>
      </c>
      <c r="L184" s="84">
        <f t="shared" si="15"/>
        <v>563.76599999999996</v>
      </c>
      <c r="M184" s="87"/>
    </row>
    <row r="185" spans="1:13" s="85" customFormat="1" ht="30" customHeight="1" x14ac:dyDescent="0.25">
      <c r="A185" s="57"/>
      <c r="B185" s="56" t="s">
        <v>265</v>
      </c>
      <c r="C185" s="56" t="s">
        <v>266</v>
      </c>
      <c r="D185" s="56" t="s">
        <v>1</v>
      </c>
      <c r="E185" s="158">
        <v>100250</v>
      </c>
      <c r="F185" s="159">
        <v>5012.5</v>
      </c>
      <c r="G185" s="159">
        <f>F185-H185</f>
        <v>4862.125</v>
      </c>
      <c r="H185" s="159">
        <f>F185*$H$4</f>
        <v>150.375</v>
      </c>
      <c r="I185" s="158">
        <v>159455</v>
      </c>
      <c r="J185" s="159">
        <v>31891</v>
      </c>
      <c r="K185" s="159">
        <f>J185-L185</f>
        <v>30934.27</v>
      </c>
      <c r="L185" s="159">
        <f>J185*$L$4</f>
        <v>956.73</v>
      </c>
    </row>
    <row r="186" spans="1:13" s="85" customFormat="1" ht="30" customHeight="1" x14ac:dyDescent="0.25">
      <c r="A186" s="55"/>
      <c r="B186" s="53" t="s">
        <v>132</v>
      </c>
      <c r="C186" s="53" t="s">
        <v>131</v>
      </c>
      <c r="D186" s="53" t="s">
        <v>1</v>
      </c>
      <c r="E186" s="54">
        <v>10722</v>
      </c>
      <c r="F186" s="83">
        <v>536.1</v>
      </c>
      <c r="G186" s="83">
        <f t="shared" si="21"/>
        <v>520.01700000000005</v>
      </c>
      <c r="H186" s="83">
        <f t="shared" si="23"/>
        <v>16.082999999999998</v>
      </c>
      <c r="I186" s="54">
        <v>0</v>
      </c>
      <c r="J186" s="83">
        <v>0</v>
      </c>
      <c r="K186" s="83">
        <f t="shared" si="14"/>
        <v>0</v>
      </c>
      <c r="L186" s="84">
        <f t="shared" si="15"/>
        <v>0</v>
      </c>
      <c r="M186" s="87"/>
    </row>
    <row r="187" spans="1:13" s="85" customFormat="1" ht="30" customHeight="1" x14ac:dyDescent="0.25">
      <c r="A187" s="55"/>
      <c r="B187" s="53" t="s">
        <v>100</v>
      </c>
      <c r="C187" s="53" t="s">
        <v>99</v>
      </c>
      <c r="D187" s="53" t="s">
        <v>1</v>
      </c>
      <c r="E187" s="54">
        <v>680</v>
      </c>
      <c r="F187" s="83">
        <v>34</v>
      </c>
      <c r="G187" s="83">
        <f t="shared" si="21"/>
        <v>34</v>
      </c>
      <c r="H187" s="83">
        <v>0</v>
      </c>
      <c r="I187" s="54">
        <v>0</v>
      </c>
      <c r="J187" s="83">
        <v>0</v>
      </c>
      <c r="K187" s="83">
        <f t="shared" si="14"/>
        <v>0</v>
      </c>
      <c r="L187" s="84">
        <f t="shared" si="15"/>
        <v>0</v>
      </c>
      <c r="M187" s="149"/>
    </row>
    <row r="188" spans="1:13" s="85" customFormat="1" ht="30" customHeight="1" x14ac:dyDescent="0.25">
      <c r="A188" s="55" t="s">
        <v>296</v>
      </c>
      <c r="B188" s="53" t="s">
        <v>149</v>
      </c>
      <c r="C188" s="53" t="s">
        <v>148</v>
      </c>
      <c r="D188" s="53" t="s">
        <v>1</v>
      </c>
      <c r="E188" s="54">
        <v>40300</v>
      </c>
      <c r="F188" s="83">
        <v>2015</v>
      </c>
      <c r="G188" s="83">
        <f t="shared" si="21"/>
        <v>1954.55</v>
      </c>
      <c r="H188" s="83">
        <f>F188*$H$4</f>
        <v>60.449999999999996</v>
      </c>
      <c r="I188" s="54">
        <v>23563</v>
      </c>
      <c r="J188" s="83">
        <v>4712.6000000000004</v>
      </c>
      <c r="K188" s="83">
        <f t="shared" si="14"/>
        <v>4571.2220000000007</v>
      </c>
      <c r="L188" s="84">
        <f t="shared" si="15"/>
        <v>141.37800000000001</v>
      </c>
      <c r="M188" s="87"/>
    </row>
    <row r="189" spans="1:13" s="85" customFormat="1" ht="30" customHeight="1" x14ac:dyDescent="0.25">
      <c r="A189" s="55"/>
      <c r="B189" s="53" t="s">
        <v>30</v>
      </c>
      <c r="C189" s="53" t="s">
        <v>29</v>
      </c>
      <c r="D189" s="53" t="s">
        <v>1</v>
      </c>
      <c r="E189" s="54">
        <v>772</v>
      </c>
      <c r="F189" s="83">
        <v>38.6</v>
      </c>
      <c r="G189" s="83">
        <f t="shared" si="21"/>
        <v>38.6</v>
      </c>
      <c r="H189" s="83">
        <v>0</v>
      </c>
      <c r="I189" s="54">
        <v>0</v>
      </c>
      <c r="J189" s="83">
        <v>0</v>
      </c>
      <c r="K189" s="83">
        <f t="shared" si="14"/>
        <v>0</v>
      </c>
      <c r="L189" s="84">
        <f t="shared" si="15"/>
        <v>0</v>
      </c>
      <c r="M189" s="149"/>
    </row>
    <row r="190" spans="1:13" s="85" customFormat="1" ht="30" customHeight="1" x14ac:dyDescent="0.25">
      <c r="A190" s="55"/>
      <c r="B190" s="53" t="s">
        <v>184</v>
      </c>
      <c r="C190" s="53" t="s">
        <v>183</v>
      </c>
      <c r="D190" s="53" t="s">
        <v>1</v>
      </c>
      <c r="E190" s="54">
        <v>10596.99</v>
      </c>
      <c r="F190" s="83">
        <v>555.35</v>
      </c>
      <c r="G190" s="83">
        <f t="shared" si="21"/>
        <v>538.68950000000007</v>
      </c>
      <c r="H190" s="83">
        <f t="shared" ref="H190:H199" si="24">F190*$H$4</f>
        <v>16.660499999999999</v>
      </c>
      <c r="I190" s="54">
        <v>127.5</v>
      </c>
      <c r="J190" s="83">
        <v>25.5</v>
      </c>
      <c r="K190" s="83">
        <f t="shared" si="14"/>
        <v>24.734999999999999</v>
      </c>
      <c r="L190" s="84">
        <f t="shared" si="15"/>
        <v>0.76500000000000001</v>
      </c>
      <c r="M190" s="87"/>
    </row>
    <row r="191" spans="1:13" ht="30" customHeight="1" x14ac:dyDescent="0.25">
      <c r="A191" s="38"/>
      <c r="B191" s="39"/>
      <c r="C191" s="39"/>
      <c r="D191" s="40"/>
      <c r="E191" s="96">
        <v>0</v>
      </c>
      <c r="F191" s="97">
        <v>0</v>
      </c>
      <c r="G191" s="97">
        <f t="shared" si="21"/>
        <v>0</v>
      </c>
      <c r="H191" s="97">
        <f t="shared" si="24"/>
        <v>0</v>
      </c>
      <c r="I191" s="98">
        <v>0</v>
      </c>
      <c r="J191" s="99">
        <v>0</v>
      </c>
      <c r="K191" s="99">
        <f t="shared" si="14"/>
        <v>0</v>
      </c>
      <c r="L191" s="100">
        <f t="shared" si="15"/>
        <v>0</v>
      </c>
      <c r="M191" s="86"/>
    </row>
    <row r="192" spans="1:13" ht="30" customHeight="1" x14ac:dyDescent="0.25">
      <c r="A192" s="38"/>
      <c r="B192" s="39"/>
      <c r="C192" s="39"/>
      <c r="D192" s="40"/>
      <c r="E192" s="96">
        <v>0</v>
      </c>
      <c r="F192" s="97">
        <v>0</v>
      </c>
      <c r="G192" s="101">
        <f t="shared" si="21"/>
        <v>0</v>
      </c>
      <c r="H192" s="97">
        <f t="shared" si="24"/>
        <v>0</v>
      </c>
      <c r="I192" s="98">
        <v>0</v>
      </c>
      <c r="J192" s="99">
        <v>0</v>
      </c>
      <c r="K192" s="99">
        <f t="shared" si="14"/>
        <v>0</v>
      </c>
      <c r="L192" s="100">
        <f t="shared" si="15"/>
        <v>0</v>
      </c>
      <c r="M192" s="86"/>
    </row>
    <row r="193" spans="1:13" ht="30" customHeight="1" x14ac:dyDescent="0.25">
      <c r="A193" s="38"/>
      <c r="B193" s="39"/>
      <c r="C193" s="39"/>
      <c r="D193" s="40"/>
      <c r="E193" s="96">
        <v>0</v>
      </c>
      <c r="F193" s="97">
        <v>0</v>
      </c>
      <c r="G193" s="101">
        <f t="shared" si="21"/>
        <v>0</v>
      </c>
      <c r="H193" s="97">
        <f t="shared" si="24"/>
        <v>0</v>
      </c>
      <c r="I193" s="98">
        <v>0</v>
      </c>
      <c r="J193" s="99">
        <v>0</v>
      </c>
      <c r="K193" s="99">
        <f t="shared" si="14"/>
        <v>0</v>
      </c>
      <c r="L193" s="100">
        <f t="shared" si="15"/>
        <v>0</v>
      </c>
      <c r="M193" s="86"/>
    </row>
    <row r="194" spans="1:13" ht="30" customHeight="1" x14ac:dyDescent="0.25">
      <c r="A194" s="38"/>
      <c r="B194" s="39"/>
      <c r="C194" s="39"/>
      <c r="D194" s="40"/>
      <c r="E194" s="96">
        <v>0</v>
      </c>
      <c r="F194" s="97">
        <v>0</v>
      </c>
      <c r="G194" s="101">
        <f t="shared" si="21"/>
        <v>0</v>
      </c>
      <c r="H194" s="97">
        <f t="shared" si="24"/>
        <v>0</v>
      </c>
      <c r="I194" s="98">
        <v>0</v>
      </c>
      <c r="J194" s="99">
        <v>0</v>
      </c>
      <c r="K194" s="99">
        <f t="shared" ref="K194:K199" si="25">J194-L194</f>
        <v>0</v>
      </c>
      <c r="L194" s="100">
        <f t="shared" ref="L194:L199" si="26">J194*$L$4</f>
        <v>0</v>
      </c>
      <c r="M194" s="86"/>
    </row>
    <row r="195" spans="1:13" ht="30" customHeight="1" x14ac:dyDescent="0.25">
      <c r="A195" s="38"/>
      <c r="B195" s="39"/>
      <c r="C195" s="39"/>
      <c r="D195" s="40"/>
      <c r="E195" s="96">
        <v>0</v>
      </c>
      <c r="F195" s="97">
        <v>0</v>
      </c>
      <c r="G195" s="101">
        <f t="shared" si="21"/>
        <v>0</v>
      </c>
      <c r="H195" s="97">
        <f t="shared" si="24"/>
        <v>0</v>
      </c>
      <c r="I195" s="98">
        <v>0</v>
      </c>
      <c r="J195" s="99">
        <v>0</v>
      </c>
      <c r="K195" s="99">
        <f t="shared" si="25"/>
        <v>0</v>
      </c>
      <c r="L195" s="100">
        <f t="shared" si="26"/>
        <v>0</v>
      </c>
      <c r="M195" s="86"/>
    </row>
    <row r="196" spans="1:13" ht="30" customHeight="1" x14ac:dyDescent="0.25">
      <c r="A196" s="38"/>
      <c r="B196" s="39"/>
      <c r="C196" s="39"/>
      <c r="D196" s="40"/>
      <c r="E196" s="96">
        <v>0</v>
      </c>
      <c r="F196" s="97">
        <v>0</v>
      </c>
      <c r="G196" s="101">
        <f t="shared" si="21"/>
        <v>0</v>
      </c>
      <c r="H196" s="97">
        <f t="shared" si="24"/>
        <v>0</v>
      </c>
      <c r="I196" s="98">
        <v>0</v>
      </c>
      <c r="J196" s="99">
        <v>0</v>
      </c>
      <c r="K196" s="99">
        <f t="shared" si="25"/>
        <v>0</v>
      </c>
      <c r="L196" s="100">
        <f t="shared" si="26"/>
        <v>0</v>
      </c>
      <c r="M196" s="86"/>
    </row>
    <row r="197" spans="1:13" ht="30" customHeight="1" x14ac:dyDescent="0.25">
      <c r="A197" s="38"/>
      <c r="B197" s="39"/>
      <c r="C197" s="39"/>
      <c r="D197" s="40"/>
      <c r="E197" s="102">
        <v>0</v>
      </c>
      <c r="F197" s="97">
        <v>0</v>
      </c>
      <c r="G197" s="101">
        <f t="shared" si="21"/>
        <v>0</v>
      </c>
      <c r="H197" s="97">
        <f t="shared" si="24"/>
        <v>0</v>
      </c>
      <c r="I197" s="98">
        <v>0</v>
      </c>
      <c r="J197" s="99">
        <v>0</v>
      </c>
      <c r="K197" s="99">
        <f t="shared" si="25"/>
        <v>0</v>
      </c>
      <c r="L197" s="100">
        <f t="shared" si="26"/>
        <v>0</v>
      </c>
      <c r="M197" s="86"/>
    </row>
    <row r="198" spans="1:13" ht="30" customHeight="1" x14ac:dyDescent="0.25">
      <c r="A198" s="38"/>
      <c r="B198" s="39"/>
      <c r="C198" s="39"/>
      <c r="D198" s="40"/>
      <c r="E198" s="102">
        <v>0</v>
      </c>
      <c r="F198" s="97">
        <v>0</v>
      </c>
      <c r="G198" s="101">
        <f t="shared" si="21"/>
        <v>0</v>
      </c>
      <c r="H198" s="97">
        <f t="shared" si="24"/>
        <v>0</v>
      </c>
      <c r="I198" s="98">
        <v>0</v>
      </c>
      <c r="J198" s="99">
        <v>0</v>
      </c>
      <c r="K198" s="99">
        <f t="shared" si="25"/>
        <v>0</v>
      </c>
      <c r="L198" s="100">
        <f t="shared" si="26"/>
        <v>0</v>
      </c>
      <c r="M198" s="86"/>
    </row>
    <row r="199" spans="1:13" ht="30" customHeight="1" x14ac:dyDescent="0.25">
      <c r="A199" s="38"/>
      <c r="B199" s="39"/>
      <c r="C199" s="39"/>
      <c r="D199" s="40"/>
      <c r="E199" s="102">
        <v>0</v>
      </c>
      <c r="F199" s="97">
        <v>0</v>
      </c>
      <c r="G199" s="101">
        <f t="shared" si="21"/>
        <v>0</v>
      </c>
      <c r="H199" s="97">
        <f t="shared" si="24"/>
        <v>0</v>
      </c>
      <c r="I199" s="98">
        <v>0</v>
      </c>
      <c r="J199" s="99">
        <v>0</v>
      </c>
      <c r="K199" s="99">
        <f t="shared" si="25"/>
        <v>0</v>
      </c>
      <c r="L199" s="100">
        <f t="shared" si="26"/>
        <v>0</v>
      </c>
      <c r="M199" s="86"/>
    </row>
    <row r="200" spans="1:13" ht="29.25" customHeight="1" x14ac:dyDescent="0.25">
      <c r="A200" s="31"/>
      <c r="B200" s="32"/>
      <c r="C200" s="32"/>
      <c r="D200" s="31"/>
      <c r="E200" s="102">
        <f t="shared" ref="E200:L200" si="27">SUM(E7:E199)</f>
        <v>3034497.0700000003</v>
      </c>
      <c r="F200" s="101">
        <f t="shared" si="27"/>
        <v>138687.44</v>
      </c>
      <c r="G200" s="101">
        <f t="shared" si="27"/>
        <v>134749.60969999986</v>
      </c>
      <c r="H200" s="101">
        <f t="shared" si="27"/>
        <v>3937.8303000000001</v>
      </c>
      <c r="I200" s="103">
        <f t="shared" si="27"/>
        <v>2513524.4500000002</v>
      </c>
      <c r="J200" s="104">
        <f t="shared" si="27"/>
        <v>502813.24999999994</v>
      </c>
      <c r="K200" s="104">
        <f t="shared" si="27"/>
        <v>487729.51249999995</v>
      </c>
      <c r="L200" s="104">
        <f t="shared" si="27"/>
        <v>15083.737499999994</v>
      </c>
      <c r="M200" s="86"/>
    </row>
    <row r="201" spans="1:13" x14ac:dyDescent="0.25">
      <c r="M201" s="73"/>
    </row>
  </sheetData>
  <mergeCells count="2">
    <mergeCell ref="E5:H5"/>
    <mergeCell ref="I5:L5"/>
  </mergeCells>
  <phoneticPr fontId="2" type="noConversion"/>
  <printOptions horizontalCentered="1"/>
  <pageMargins left="0.25" right="0.25" top="0.25" bottom="0.25" header="0.25" footer="0.25"/>
  <pageSetup paperSize="5" scale="8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204"/>
  <sheetViews>
    <sheetView zoomScale="80" zoomScaleNormal="80" workbookViewId="0">
      <pane ySplit="6" topLeftCell="A177" activePane="bottomLeft" state="frozenSplit"/>
      <selection activeCell="A7" sqref="A7"/>
      <selection pane="bottomLeft" activeCell="C183" sqref="C183"/>
    </sheetView>
  </sheetViews>
  <sheetFormatPr defaultRowHeight="15.75" x14ac:dyDescent="0.25"/>
  <cols>
    <col min="1" max="1" width="34.5703125" style="74" customWidth="1"/>
    <col min="2" max="2" width="33.7109375" style="105" customWidth="1"/>
    <col min="3" max="3" width="21.7109375" style="106" customWidth="1"/>
    <col min="4" max="4" width="14.85546875" style="74" customWidth="1"/>
    <col min="5" max="5" width="12.7109375" style="107" bestFit="1" customWidth="1"/>
    <col min="6" max="6" width="15.85546875" style="74" bestFit="1" customWidth="1"/>
    <col min="7" max="7" width="15.7109375" style="74" bestFit="1" customWidth="1"/>
    <col min="8" max="8" width="12.85546875" style="74" customWidth="1"/>
    <col min="9" max="9" width="11.28515625" style="108" customWidth="1"/>
    <col min="10" max="10" width="14.140625" style="74" customWidth="1"/>
    <col min="11" max="11" width="14.140625" style="109" customWidth="1"/>
    <col min="12" max="12" width="12.7109375" style="74" customWidth="1"/>
    <col min="13" max="13" width="10.28515625" style="82" bestFit="1" customWidth="1"/>
    <col min="14" max="14" width="9.5703125" style="74" bestFit="1" customWidth="1"/>
    <col min="15" max="15" width="2.7109375" style="74" customWidth="1"/>
    <col min="16" max="16384" width="9.140625" style="74"/>
  </cols>
  <sheetData>
    <row r="1" spans="1:20" ht="30" customHeight="1" x14ac:dyDescent="0.25">
      <c r="A1" s="67"/>
      <c r="B1" s="68"/>
      <c r="C1" s="69"/>
      <c r="D1" s="70"/>
      <c r="E1" s="71"/>
      <c r="F1" s="70"/>
      <c r="G1" s="72"/>
      <c r="H1" s="72"/>
      <c r="I1" s="72"/>
      <c r="J1" s="72"/>
      <c r="K1" s="72"/>
      <c r="L1" s="72"/>
      <c r="M1" s="73"/>
    </row>
    <row r="2" spans="1:20" ht="30" customHeight="1" x14ac:dyDescent="0.25">
      <c r="A2" s="75"/>
      <c r="B2" s="76"/>
      <c r="C2" s="76"/>
      <c r="D2" s="76" t="s">
        <v>224</v>
      </c>
      <c r="E2" s="76"/>
      <c r="F2" s="76"/>
      <c r="G2" s="77"/>
      <c r="H2" s="72"/>
      <c r="I2" s="72"/>
      <c r="J2" s="72"/>
      <c r="K2" s="72"/>
      <c r="L2" s="72"/>
      <c r="M2" s="73"/>
    </row>
    <row r="3" spans="1:20" ht="30" customHeight="1" x14ac:dyDescent="0.25">
      <c r="A3" s="75"/>
      <c r="B3" s="76"/>
      <c r="C3" s="76"/>
      <c r="D3" s="76" t="s">
        <v>223</v>
      </c>
      <c r="E3" s="76"/>
      <c r="F3" s="76"/>
      <c r="G3" s="77">
        <v>2014</v>
      </c>
      <c r="H3" s="72"/>
      <c r="I3" s="72"/>
      <c r="J3" s="72"/>
      <c r="K3" s="72"/>
      <c r="L3" s="72"/>
      <c r="M3" s="73"/>
    </row>
    <row r="4" spans="1:20" ht="16.5" thickBot="1" x14ac:dyDescent="0.3">
      <c r="A4" s="78"/>
      <c r="B4" s="79"/>
      <c r="C4" s="69"/>
      <c r="D4" s="79"/>
      <c r="E4" s="79"/>
      <c r="F4" s="79"/>
      <c r="G4" s="79"/>
      <c r="H4" s="147">
        <v>0.03</v>
      </c>
      <c r="I4" s="70"/>
      <c r="J4" s="81"/>
      <c r="K4" s="79"/>
      <c r="L4" s="147">
        <v>0.03</v>
      </c>
      <c r="N4" s="73"/>
      <c r="O4" s="73"/>
      <c r="P4" s="73"/>
      <c r="Q4" s="73"/>
      <c r="R4" s="73"/>
      <c r="S4" s="73"/>
      <c r="T4" s="73"/>
    </row>
    <row r="5" spans="1:20" ht="36.75" customHeight="1" x14ac:dyDescent="0.25">
      <c r="A5" s="11"/>
      <c r="B5" s="12" t="s">
        <v>281</v>
      </c>
      <c r="C5" s="13" t="s">
        <v>282</v>
      </c>
      <c r="D5" s="14" t="s">
        <v>283</v>
      </c>
      <c r="E5" s="164" t="s">
        <v>222</v>
      </c>
      <c r="F5" s="165"/>
      <c r="G5" s="165"/>
      <c r="H5" s="166"/>
      <c r="I5" s="167" t="s">
        <v>221</v>
      </c>
      <c r="J5" s="168"/>
      <c r="K5" s="168"/>
      <c r="L5" s="169"/>
      <c r="M5" s="73"/>
      <c r="N5" s="73"/>
      <c r="O5" s="73"/>
      <c r="P5" s="73"/>
      <c r="Q5" s="73"/>
      <c r="R5" s="73"/>
      <c r="S5" s="73"/>
    </row>
    <row r="6" spans="1:20" ht="30" customHeight="1" x14ac:dyDescent="0.25">
      <c r="A6" s="15" t="s">
        <v>244</v>
      </c>
      <c r="B6" s="15" t="s">
        <v>220</v>
      </c>
      <c r="C6" s="15" t="s">
        <v>219</v>
      </c>
      <c r="D6" s="15" t="s">
        <v>218</v>
      </c>
      <c r="E6" s="16" t="s">
        <v>216</v>
      </c>
      <c r="F6" s="16" t="s">
        <v>217</v>
      </c>
      <c r="G6" s="15" t="s">
        <v>214</v>
      </c>
      <c r="H6" s="15" t="s">
        <v>213</v>
      </c>
      <c r="I6" s="15" t="s">
        <v>216</v>
      </c>
      <c r="J6" s="15" t="s">
        <v>215</v>
      </c>
      <c r="K6" s="15" t="s">
        <v>214</v>
      </c>
      <c r="L6" s="15" t="s">
        <v>213</v>
      </c>
      <c r="M6" s="73"/>
      <c r="N6" s="73"/>
      <c r="O6" s="73"/>
      <c r="P6" s="73"/>
      <c r="Q6" s="73"/>
      <c r="R6" s="73"/>
      <c r="S6" s="73"/>
    </row>
    <row r="7" spans="1:20" s="85" customFormat="1" ht="30" customHeight="1" x14ac:dyDescent="0.25">
      <c r="A7" s="53"/>
      <c r="B7" s="53" t="s">
        <v>88</v>
      </c>
      <c r="C7" s="53" t="s">
        <v>87</v>
      </c>
      <c r="D7" s="53" t="s">
        <v>1</v>
      </c>
      <c r="E7" s="54">
        <v>2511</v>
      </c>
      <c r="F7" s="83">
        <v>125.55</v>
      </c>
      <c r="G7" s="83">
        <f>F7-H7</f>
        <v>125.55</v>
      </c>
      <c r="H7" s="83">
        <v>0</v>
      </c>
      <c r="I7" s="54">
        <v>0</v>
      </c>
      <c r="J7" s="83">
        <v>0</v>
      </c>
      <c r="K7" s="83">
        <f t="shared" ref="K7:K43" si="0">J7-L7</f>
        <v>0</v>
      </c>
      <c r="L7" s="84">
        <f t="shared" ref="L7:L42" si="1">J7*$L$4</f>
        <v>0</v>
      </c>
      <c r="M7" s="148"/>
    </row>
    <row r="8" spans="1:20" s="85" customFormat="1" ht="30" customHeight="1" x14ac:dyDescent="0.25">
      <c r="A8" s="53"/>
      <c r="B8" s="53" t="s">
        <v>102</v>
      </c>
      <c r="C8" s="53" t="s">
        <v>101</v>
      </c>
      <c r="D8" s="53" t="s">
        <v>1</v>
      </c>
      <c r="E8" s="54">
        <v>2773</v>
      </c>
      <c r="F8" s="83">
        <v>138.65</v>
      </c>
      <c r="G8" s="83">
        <f t="shared" ref="G8:G43" si="2">F8-H8</f>
        <v>134.4905</v>
      </c>
      <c r="H8" s="83">
        <f>F8*$H$4</f>
        <v>4.1595000000000004</v>
      </c>
      <c r="I8" s="54">
        <v>28394</v>
      </c>
      <c r="J8" s="83">
        <v>5678.8</v>
      </c>
      <c r="K8" s="83">
        <f t="shared" si="0"/>
        <v>5508.4360000000006</v>
      </c>
      <c r="L8" s="84">
        <f>J8*$L$4</f>
        <v>170.364</v>
      </c>
    </row>
    <row r="9" spans="1:20" s="85" customFormat="1" ht="30" customHeight="1" x14ac:dyDescent="0.25">
      <c r="A9" s="53"/>
      <c r="B9" s="53" t="s">
        <v>102</v>
      </c>
      <c r="C9" s="53" t="s">
        <v>342</v>
      </c>
      <c r="D9" s="53" t="s">
        <v>1</v>
      </c>
      <c r="E9" s="54">
        <v>347</v>
      </c>
      <c r="F9" s="83">
        <v>17.350000000000001</v>
      </c>
      <c r="G9" s="83">
        <f>F9-H9</f>
        <v>16.829500000000003</v>
      </c>
      <c r="H9" s="83">
        <f>F9*$H$4</f>
        <v>0.52050000000000007</v>
      </c>
      <c r="I9" s="54">
        <v>37360</v>
      </c>
      <c r="J9" s="83">
        <v>7472</v>
      </c>
      <c r="K9" s="83">
        <f>J9-L9</f>
        <v>7247.84</v>
      </c>
      <c r="L9" s="84">
        <f>J9*$L$4</f>
        <v>224.16</v>
      </c>
    </row>
    <row r="10" spans="1:20" s="85" customFormat="1" ht="30" customHeight="1" x14ac:dyDescent="0.25">
      <c r="A10" s="53"/>
      <c r="B10" s="53" t="s">
        <v>8</v>
      </c>
      <c r="C10" s="53" t="s">
        <v>9</v>
      </c>
      <c r="D10" s="53" t="s">
        <v>1</v>
      </c>
      <c r="E10" s="54">
        <v>1197</v>
      </c>
      <c r="F10" s="83">
        <v>59.9</v>
      </c>
      <c r="G10" s="83">
        <f t="shared" si="2"/>
        <v>58.103000000000002</v>
      </c>
      <c r="H10" s="83">
        <f t="shared" ref="H10:H42" si="3">F10*$H$4</f>
        <v>1.7969999999999999</v>
      </c>
      <c r="I10" s="54">
        <v>0</v>
      </c>
      <c r="J10" s="83">
        <v>0</v>
      </c>
      <c r="K10" s="83">
        <f t="shared" si="0"/>
        <v>0</v>
      </c>
      <c r="L10" s="84">
        <f t="shared" si="1"/>
        <v>0</v>
      </c>
    </row>
    <row r="11" spans="1:20" s="85" customFormat="1" ht="30" customHeight="1" x14ac:dyDescent="0.25">
      <c r="A11" s="53"/>
      <c r="B11" s="53" t="s">
        <v>8</v>
      </c>
      <c r="C11" s="53" t="s">
        <v>7</v>
      </c>
      <c r="D11" s="53" t="s">
        <v>1</v>
      </c>
      <c r="E11" s="54">
        <v>0</v>
      </c>
      <c r="F11" s="83">
        <v>0</v>
      </c>
      <c r="G11" s="83">
        <f t="shared" si="2"/>
        <v>0</v>
      </c>
      <c r="H11" s="83">
        <f>F11*$H$4</f>
        <v>0</v>
      </c>
      <c r="I11" s="54">
        <v>0</v>
      </c>
      <c r="J11" s="83">
        <v>0</v>
      </c>
      <c r="K11" s="83">
        <f t="shared" si="0"/>
        <v>0</v>
      </c>
      <c r="L11" s="84">
        <f>J11*$L$4</f>
        <v>0</v>
      </c>
    </row>
    <row r="12" spans="1:20" s="85" customFormat="1" ht="47.25" x14ac:dyDescent="0.25">
      <c r="A12" s="53"/>
      <c r="B12" s="53" t="s">
        <v>340</v>
      </c>
      <c r="C12" s="53" t="str">
        <f>'2nd Quarter 2014'!C8</f>
        <v>3415524076 &amp; 3415524075/ SWIW #21 &amp;22</v>
      </c>
      <c r="D12" s="53" t="str">
        <f>'2nd Quarter 2014'!D8</f>
        <v>Brine Disposal</v>
      </c>
      <c r="E12" s="54">
        <v>40818.65</v>
      </c>
      <c r="F12" s="83">
        <v>2040.93</v>
      </c>
      <c r="G12" s="83">
        <f>F12-H12</f>
        <v>1979.7021</v>
      </c>
      <c r="H12" s="83">
        <f>F12*$H$4</f>
        <v>61.227899999999998</v>
      </c>
      <c r="I12" s="54">
        <v>88137.9</v>
      </c>
      <c r="J12" s="83">
        <v>17627.580000000002</v>
      </c>
      <c r="K12" s="83">
        <f>-J12-L12</f>
        <v>-18156.4074</v>
      </c>
      <c r="L12" s="84">
        <f>J12*$L$4</f>
        <v>528.82740000000001</v>
      </c>
    </row>
    <row r="13" spans="1:20" s="85" customFormat="1" ht="30" customHeight="1" x14ac:dyDescent="0.25">
      <c r="A13" s="54"/>
      <c r="B13" s="53" t="s">
        <v>134</v>
      </c>
      <c r="C13" s="53" t="s">
        <v>235</v>
      </c>
      <c r="D13" s="53" t="s">
        <v>1</v>
      </c>
      <c r="E13" s="54">
        <v>19253.09</v>
      </c>
      <c r="F13" s="83">
        <v>962.65</v>
      </c>
      <c r="G13" s="83">
        <f t="shared" si="2"/>
        <v>933.77049999999997</v>
      </c>
      <c r="H13" s="83">
        <f t="shared" si="3"/>
        <v>28.879499999999997</v>
      </c>
      <c r="I13" s="54">
        <v>31299</v>
      </c>
      <c r="J13" s="83">
        <v>6259.86</v>
      </c>
      <c r="K13" s="83">
        <f t="shared" si="0"/>
        <v>6072.0641999999998</v>
      </c>
      <c r="L13" s="84">
        <f t="shared" si="1"/>
        <v>187.79579999999999</v>
      </c>
    </row>
    <row r="14" spans="1:20" s="85" customFormat="1" ht="30" customHeight="1" x14ac:dyDescent="0.25">
      <c r="A14" s="53"/>
      <c r="B14" s="53" t="s">
        <v>134</v>
      </c>
      <c r="C14" s="53" t="s">
        <v>135</v>
      </c>
      <c r="D14" s="53" t="s">
        <v>1</v>
      </c>
      <c r="E14" s="54">
        <v>14489.29</v>
      </c>
      <c r="F14" s="83">
        <v>724.46</v>
      </c>
      <c r="G14" s="83">
        <f t="shared" si="2"/>
        <v>702.72620000000006</v>
      </c>
      <c r="H14" s="83">
        <f t="shared" si="3"/>
        <v>21.733799999999999</v>
      </c>
      <c r="I14" s="54">
        <v>254.08</v>
      </c>
      <c r="J14" s="83">
        <v>50.82</v>
      </c>
      <c r="K14" s="83">
        <f t="shared" si="0"/>
        <v>49.295400000000001</v>
      </c>
      <c r="L14" s="84">
        <f t="shared" si="1"/>
        <v>1.5246</v>
      </c>
    </row>
    <row r="15" spans="1:20" s="85" customFormat="1" ht="30" customHeight="1" x14ac:dyDescent="0.25">
      <c r="A15" s="53"/>
      <c r="B15" s="53" t="s">
        <v>134</v>
      </c>
      <c r="C15" s="53" t="s">
        <v>133</v>
      </c>
      <c r="D15" s="53" t="s">
        <v>1</v>
      </c>
      <c r="E15" s="54">
        <v>15980</v>
      </c>
      <c r="F15" s="83">
        <v>799.03</v>
      </c>
      <c r="G15" s="83">
        <f t="shared" si="2"/>
        <v>775.05909999999994</v>
      </c>
      <c r="H15" s="83">
        <f t="shared" si="3"/>
        <v>23.970899999999997</v>
      </c>
      <c r="I15" s="54">
        <v>0</v>
      </c>
      <c r="J15" s="83">
        <v>0</v>
      </c>
      <c r="K15" s="83">
        <f t="shared" si="0"/>
        <v>0</v>
      </c>
      <c r="L15" s="84">
        <f t="shared" si="1"/>
        <v>0</v>
      </c>
    </row>
    <row r="16" spans="1:20" s="85" customFormat="1" ht="30" customHeight="1" x14ac:dyDescent="0.25">
      <c r="A16" s="53"/>
      <c r="B16" s="53" t="s">
        <v>206</v>
      </c>
      <c r="C16" s="53" t="s">
        <v>205</v>
      </c>
      <c r="D16" s="53" t="s">
        <v>1</v>
      </c>
      <c r="E16" s="54">
        <v>9216</v>
      </c>
      <c r="F16" s="83">
        <v>460.8</v>
      </c>
      <c r="G16" s="83">
        <f t="shared" si="2"/>
        <v>446.976</v>
      </c>
      <c r="H16" s="83">
        <f t="shared" si="3"/>
        <v>13.824</v>
      </c>
      <c r="I16" s="54">
        <v>0</v>
      </c>
      <c r="J16" s="83">
        <v>0</v>
      </c>
      <c r="K16" s="83">
        <f t="shared" si="0"/>
        <v>0</v>
      </c>
      <c r="L16" s="84">
        <f t="shared" si="1"/>
        <v>0</v>
      </c>
    </row>
    <row r="17" spans="1:13" s="85" customFormat="1" ht="30" customHeight="1" x14ac:dyDescent="0.25">
      <c r="A17" s="53"/>
      <c r="B17" s="53" t="s">
        <v>43</v>
      </c>
      <c r="C17" s="53" t="s">
        <v>45</v>
      </c>
      <c r="D17" s="53" t="s">
        <v>1</v>
      </c>
      <c r="E17" s="54">
        <v>955</v>
      </c>
      <c r="F17" s="83">
        <v>47.75</v>
      </c>
      <c r="G17" s="83">
        <f t="shared" si="2"/>
        <v>46.317500000000003</v>
      </c>
      <c r="H17" s="83">
        <f t="shared" si="3"/>
        <v>1.4324999999999999</v>
      </c>
      <c r="I17" s="54">
        <v>0</v>
      </c>
      <c r="J17" s="83">
        <v>0</v>
      </c>
      <c r="K17" s="83">
        <f t="shared" si="0"/>
        <v>0</v>
      </c>
      <c r="L17" s="84">
        <f t="shared" si="1"/>
        <v>0</v>
      </c>
    </row>
    <row r="18" spans="1:13" s="85" customFormat="1" ht="30" customHeight="1" x14ac:dyDescent="0.25">
      <c r="A18" s="53"/>
      <c r="B18" s="53" t="s">
        <v>43</v>
      </c>
      <c r="C18" s="53" t="s">
        <v>44</v>
      </c>
      <c r="D18" s="53" t="s">
        <v>1</v>
      </c>
      <c r="E18" s="54">
        <v>16630</v>
      </c>
      <c r="F18" s="83">
        <v>831.5</v>
      </c>
      <c r="G18" s="83">
        <f t="shared" si="2"/>
        <v>806.55499999999995</v>
      </c>
      <c r="H18" s="83">
        <f t="shared" si="3"/>
        <v>24.945</v>
      </c>
      <c r="I18" s="54">
        <v>0</v>
      </c>
      <c r="J18" s="83">
        <v>0</v>
      </c>
      <c r="K18" s="83">
        <f t="shared" si="0"/>
        <v>0</v>
      </c>
      <c r="L18" s="84">
        <f t="shared" si="1"/>
        <v>0</v>
      </c>
    </row>
    <row r="19" spans="1:13" s="85" customFormat="1" ht="30" customHeight="1" x14ac:dyDescent="0.25">
      <c r="A19" s="53"/>
      <c r="B19" s="53" t="s">
        <v>43</v>
      </c>
      <c r="C19" s="53" t="s">
        <v>42</v>
      </c>
      <c r="D19" s="53" t="s">
        <v>1</v>
      </c>
      <c r="E19" s="54">
        <v>11085</v>
      </c>
      <c r="F19" s="83">
        <v>554.25</v>
      </c>
      <c r="G19" s="83">
        <f t="shared" si="2"/>
        <v>537.62249999999995</v>
      </c>
      <c r="H19" s="83">
        <f t="shared" si="3"/>
        <v>16.627499999999998</v>
      </c>
      <c r="I19" s="54">
        <v>0</v>
      </c>
      <c r="J19" s="83">
        <v>0</v>
      </c>
      <c r="K19" s="83">
        <f t="shared" si="0"/>
        <v>0</v>
      </c>
      <c r="L19" s="84">
        <f t="shared" si="1"/>
        <v>0</v>
      </c>
    </row>
    <row r="20" spans="1:13" s="157" customFormat="1" ht="30" customHeight="1" x14ac:dyDescent="0.2">
      <c r="A20" s="152"/>
      <c r="B20" s="152" t="s">
        <v>13</v>
      </c>
      <c r="C20" s="152" t="s">
        <v>14</v>
      </c>
      <c r="D20" s="152" t="s">
        <v>1</v>
      </c>
      <c r="E20" s="153">
        <v>0</v>
      </c>
      <c r="F20" s="154">
        <v>0</v>
      </c>
      <c r="G20" s="154">
        <f t="shared" si="2"/>
        <v>0</v>
      </c>
      <c r="H20" s="154">
        <f t="shared" si="3"/>
        <v>0</v>
      </c>
      <c r="I20" s="153">
        <v>0</v>
      </c>
      <c r="J20" s="154">
        <v>0</v>
      </c>
      <c r="K20" s="154">
        <f t="shared" si="0"/>
        <v>0</v>
      </c>
      <c r="L20" s="155">
        <f t="shared" si="1"/>
        <v>0</v>
      </c>
      <c r="M20" s="156"/>
    </row>
    <row r="21" spans="1:13" s="157" customFormat="1" ht="30" customHeight="1" x14ac:dyDescent="0.2">
      <c r="A21" s="152"/>
      <c r="B21" s="152" t="s">
        <v>13</v>
      </c>
      <c r="C21" s="152" t="s">
        <v>237</v>
      </c>
      <c r="D21" s="152" t="s">
        <v>1</v>
      </c>
      <c r="E21" s="153">
        <v>0</v>
      </c>
      <c r="F21" s="154">
        <v>0</v>
      </c>
      <c r="G21" s="154">
        <f t="shared" si="2"/>
        <v>0</v>
      </c>
      <c r="H21" s="154">
        <f t="shared" si="3"/>
        <v>0</v>
      </c>
      <c r="I21" s="153">
        <v>0</v>
      </c>
      <c r="J21" s="154">
        <v>0</v>
      </c>
      <c r="K21" s="154">
        <f t="shared" si="0"/>
        <v>0</v>
      </c>
      <c r="L21" s="155">
        <f t="shared" si="1"/>
        <v>0</v>
      </c>
      <c r="M21" s="156"/>
    </row>
    <row r="22" spans="1:13" s="157" customFormat="1" ht="30" customHeight="1" x14ac:dyDescent="0.2">
      <c r="A22" s="152"/>
      <c r="B22" s="152" t="s">
        <v>13</v>
      </c>
      <c r="C22" s="152" t="s">
        <v>238</v>
      </c>
      <c r="D22" s="152" t="s">
        <v>1</v>
      </c>
      <c r="E22" s="153">
        <v>0</v>
      </c>
      <c r="F22" s="154">
        <v>0</v>
      </c>
      <c r="G22" s="154">
        <f t="shared" si="2"/>
        <v>0</v>
      </c>
      <c r="H22" s="154">
        <f t="shared" si="3"/>
        <v>0</v>
      </c>
      <c r="I22" s="153">
        <v>0</v>
      </c>
      <c r="J22" s="154">
        <v>0</v>
      </c>
      <c r="K22" s="154">
        <f t="shared" si="0"/>
        <v>0</v>
      </c>
      <c r="L22" s="155">
        <f t="shared" si="1"/>
        <v>0</v>
      </c>
      <c r="M22" s="156"/>
    </row>
    <row r="23" spans="1:13" s="85" customFormat="1" ht="30" customHeight="1" x14ac:dyDescent="0.25">
      <c r="A23" s="53"/>
      <c r="B23" s="53" t="s">
        <v>110</v>
      </c>
      <c r="C23" s="53" t="s">
        <v>109</v>
      </c>
      <c r="D23" s="53" t="s">
        <v>1</v>
      </c>
      <c r="E23" s="54">
        <v>13922</v>
      </c>
      <c r="F23" s="83">
        <v>696.1</v>
      </c>
      <c r="G23" s="83">
        <f t="shared" si="2"/>
        <v>675.21699999999998</v>
      </c>
      <c r="H23" s="83">
        <f t="shared" si="3"/>
        <v>20.882999999999999</v>
      </c>
      <c r="I23" s="54">
        <v>0</v>
      </c>
      <c r="J23" s="83">
        <v>0</v>
      </c>
      <c r="K23" s="83">
        <f t="shared" si="0"/>
        <v>0</v>
      </c>
      <c r="L23" s="84">
        <f t="shared" si="1"/>
        <v>0</v>
      </c>
      <c r="M23" s="87"/>
    </row>
    <row r="24" spans="1:13" s="85" customFormat="1" ht="30" customHeight="1" x14ac:dyDescent="0.25">
      <c r="A24" s="53"/>
      <c r="B24" s="53" t="s">
        <v>166</v>
      </c>
      <c r="C24" s="53" t="s">
        <v>170</v>
      </c>
      <c r="D24" s="53" t="s">
        <v>1</v>
      </c>
      <c r="E24" s="54">
        <v>2650</v>
      </c>
      <c r="F24" s="83">
        <v>132.5</v>
      </c>
      <c r="G24" s="83">
        <f t="shared" si="2"/>
        <v>128.52500000000001</v>
      </c>
      <c r="H24" s="83">
        <f t="shared" si="3"/>
        <v>3.9749999999999996</v>
      </c>
      <c r="I24" s="54">
        <v>0</v>
      </c>
      <c r="J24" s="83">
        <v>0</v>
      </c>
      <c r="K24" s="83">
        <f t="shared" si="0"/>
        <v>0</v>
      </c>
      <c r="L24" s="84">
        <f t="shared" si="1"/>
        <v>0</v>
      </c>
      <c r="M24" s="87"/>
    </row>
    <row r="25" spans="1:13" s="85" customFormat="1" ht="30" customHeight="1" x14ac:dyDescent="0.25">
      <c r="A25" s="53"/>
      <c r="B25" s="53" t="s">
        <v>166</v>
      </c>
      <c r="C25" s="53" t="s">
        <v>169</v>
      </c>
      <c r="D25" s="53" t="s">
        <v>1</v>
      </c>
      <c r="E25" s="54">
        <v>109</v>
      </c>
      <c r="F25" s="83">
        <v>5.45</v>
      </c>
      <c r="G25" s="83">
        <f t="shared" si="2"/>
        <v>5.2865000000000002</v>
      </c>
      <c r="H25" s="83">
        <f t="shared" si="3"/>
        <v>0.16350000000000001</v>
      </c>
      <c r="I25" s="54">
        <v>0</v>
      </c>
      <c r="J25" s="83">
        <v>0</v>
      </c>
      <c r="K25" s="83">
        <f t="shared" si="0"/>
        <v>0</v>
      </c>
      <c r="L25" s="84">
        <f t="shared" si="1"/>
        <v>0</v>
      </c>
      <c r="M25" s="87"/>
    </row>
    <row r="26" spans="1:13" s="85" customFormat="1" ht="30" customHeight="1" x14ac:dyDescent="0.25">
      <c r="A26" s="53"/>
      <c r="B26" s="53" t="s">
        <v>166</v>
      </c>
      <c r="C26" s="53" t="s">
        <v>168</v>
      </c>
      <c r="D26" s="53" t="s">
        <v>1</v>
      </c>
      <c r="E26" s="54">
        <v>10990</v>
      </c>
      <c r="F26" s="83">
        <v>549.5</v>
      </c>
      <c r="G26" s="83">
        <f t="shared" si="2"/>
        <v>533.01499999999999</v>
      </c>
      <c r="H26" s="83">
        <f t="shared" si="3"/>
        <v>16.484999999999999</v>
      </c>
      <c r="I26" s="54">
        <v>0</v>
      </c>
      <c r="J26" s="83">
        <v>0</v>
      </c>
      <c r="K26" s="83">
        <f t="shared" si="0"/>
        <v>0</v>
      </c>
      <c r="L26" s="84">
        <f t="shared" si="1"/>
        <v>0</v>
      </c>
      <c r="M26" s="87"/>
    </row>
    <row r="27" spans="1:13" s="85" customFormat="1" ht="30" customHeight="1" x14ac:dyDescent="0.25">
      <c r="A27" s="53"/>
      <c r="B27" s="53" t="s">
        <v>166</v>
      </c>
      <c r="C27" s="53" t="s">
        <v>167</v>
      </c>
      <c r="D27" s="53" t="s">
        <v>1</v>
      </c>
      <c r="E27" s="54">
        <v>6376</v>
      </c>
      <c r="F27" s="83">
        <v>318.8</v>
      </c>
      <c r="G27" s="83">
        <f t="shared" si="2"/>
        <v>309.23599999999999</v>
      </c>
      <c r="H27" s="83">
        <f t="shared" si="3"/>
        <v>9.5640000000000001</v>
      </c>
      <c r="I27" s="54">
        <v>0</v>
      </c>
      <c r="J27" s="83">
        <v>0</v>
      </c>
      <c r="K27" s="83">
        <f t="shared" si="0"/>
        <v>0</v>
      </c>
      <c r="L27" s="84">
        <f t="shared" si="1"/>
        <v>0</v>
      </c>
      <c r="M27" s="87"/>
    </row>
    <row r="28" spans="1:13" s="85" customFormat="1" ht="30" customHeight="1" x14ac:dyDescent="0.25">
      <c r="A28" s="53"/>
      <c r="B28" s="53" t="s">
        <v>166</v>
      </c>
      <c r="C28" s="53" t="s">
        <v>165</v>
      </c>
      <c r="D28" s="53" t="s">
        <v>1</v>
      </c>
      <c r="E28" s="54">
        <v>7554</v>
      </c>
      <c r="F28" s="83">
        <v>377.7</v>
      </c>
      <c r="G28" s="83">
        <f t="shared" si="2"/>
        <v>366.36899999999997</v>
      </c>
      <c r="H28" s="83">
        <f t="shared" si="3"/>
        <v>11.331</v>
      </c>
      <c r="I28" s="54">
        <v>10391</v>
      </c>
      <c r="J28" s="83">
        <v>2078.1999999999998</v>
      </c>
      <c r="K28" s="83">
        <f t="shared" si="0"/>
        <v>2015.8539999999998</v>
      </c>
      <c r="L28" s="84">
        <f t="shared" si="1"/>
        <v>62.345999999999989</v>
      </c>
      <c r="M28" s="87"/>
    </row>
    <row r="29" spans="1:13" s="85" customFormat="1" ht="30" customHeight="1" x14ac:dyDescent="0.25">
      <c r="A29" s="53"/>
      <c r="B29" s="53" t="s">
        <v>166</v>
      </c>
      <c r="C29" s="53" t="s">
        <v>272</v>
      </c>
      <c r="D29" s="53" t="s">
        <v>1</v>
      </c>
      <c r="E29" s="54">
        <v>14031</v>
      </c>
      <c r="F29" s="83">
        <v>701.55</v>
      </c>
      <c r="G29" s="83">
        <f>F29-H29</f>
        <v>680.50349999999992</v>
      </c>
      <c r="H29" s="83">
        <f t="shared" si="3"/>
        <v>21.046499999999998</v>
      </c>
      <c r="I29" s="54">
        <v>128</v>
      </c>
      <c r="J29" s="83">
        <v>25.6</v>
      </c>
      <c r="K29" s="83">
        <f t="shared" si="0"/>
        <v>24.832000000000001</v>
      </c>
      <c r="L29" s="84">
        <f t="shared" si="1"/>
        <v>0.76800000000000002</v>
      </c>
      <c r="M29" s="87"/>
    </row>
    <row r="30" spans="1:13" s="85" customFormat="1" ht="30" customHeight="1" x14ac:dyDescent="0.25">
      <c r="A30" s="53"/>
      <c r="B30" s="53" t="s">
        <v>123</v>
      </c>
      <c r="C30" s="53" t="s">
        <v>124</v>
      </c>
      <c r="D30" s="53" t="s">
        <v>1</v>
      </c>
      <c r="E30" s="54">
        <v>2880</v>
      </c>
      <c r="F30" s="83">
        <v>144</v>
      </c>
      <c r="G30" s="83">
        <f t="shared" si="2"/>
        <v>140</v>
      </c>
      <c r="H30" s="83">
        <v>4</v>
      </c>
      <c r="I30" s="54">
        <v>0</v>
      </c>
      <c r="J30" s="83">
        <v>0</v>
      </c>
      <c r="K30" s="83">
        <f t="shared" si="0"/>
        <v>0</v>
      </c>
      <c r="L30" s="84">
        <f t="shared" si="1"/>
        <v>0</v>
      </c>
      <c r="M30" s="87"/>
    </row>
    <row r="31" spans="1:13" s="85" customFormat="1" ht="30" customHeight="1" x14ac:dyDescent="0.25">
      <c r="A31" s="53"/>
      <c r="B31" s="53" t="s">
        <v>123</v>
      </c>
      <c r="C31" s="53" t="s">
        <v>122</v>
      </c>
      <c r="D31" s="53" t="s">
        <v>1</v>
      </c>
      <c r="E31" s="54">
        <v>37530</v>
      </c>
      <c r="F31" s="83">
        <v>1876.5</v>
      </c>
      <c r="G31" s="83">
        <f t="shared" si="2"/>
        <v>1820.2049999999999</v>
      </c>
      <c r="H31" s="83">
        <f t="shared" si="3"/>
        <v>56.294999999999995</v>
      </c>
      <c r="I31" s="54">
        <v>36442</v>
      </c>
      <c r="J31" s="83">
        <v>7288.4</v>
      </c>
      <c r="K31" s="83">
        <f t="shared" si="0"/>
        <v>7069.7479999999996</v>
      </c>
      <c r="L31" s="84">
        <f t="shared" si="1"/>
        <v>218.65199999999999</v>
      </c>
      <c r="M31" s="87"/>
    </row>
    <row r="32" spans="1:13" s="85" customFormat="1" ht="30" customHeight="1" x14ac:dyDescent="0.25">
      <c r="A32" s="53"/>
      <c r="B32" s="53" t="s">
        <v>123</v>
      </c>
      <c r="C32" s="53" t="s">
        <v>390</v>
      </c>
      <c r="D32" s="53" t="s">
        <v>1</v>
      </c>
      <c r="E32" s="54">
        <v>3110</v>
      </c>
      <c r="F32" s="83">
        <v>156</v>
      </c>
      <c r="G32" s="83">
        <f t="shared" si="2"/>
        <v>151</v>
      </c>
      <c r="H32" s="83">
        <v>5</v>
      </c>
      <c r="I32" s="54">
        <v>0</v>
      </c>
      <c r="J32" s="83">
        <v>0</v>
      </c>
      <c r="K32" s="83">
        <f>J32-L32</f>
        <v>0</v>
      </c>
      <c r="L32" s="84">
        <f>J32*$L$4</f>
        <v>0</v>
      </c>
      <c r="M32" s="87"/>
    </row>
    <row r="33" spans="1:13" s="85" customFormat="1" ht="30" customHeight="1" x14ac:dyDescent="0.25">
      <c r="A33" s="53"/>
      <c r="B33" s="53" t="s">
        <v>97</v>
      </c>
      <c r="C33" s="53" t="s">
        <v>98</v>
      </c>
      <c r="D33" s="53" t="s">
        <v>1</v>
      </c>
      <c r="E33" s="54">
        <v>3731</v>
      </c>
      <c r="F33" s="83">
        <v>186.55</v>
      </c>
      <c r="G33" s="83">
        <f t="shared" si="2"/>
        <v>180.95350000000002</v>
      </c>
      <c r="H33" s="83">
        <f t="shared" si="3"/>
        <v>5.5964999999999998</v>
      </c>
      <c r="I33" s="54">
        <v>11562</v>
      </c>
      <c r="J33" s="83">
        <v>2312.4</v>
      </c>
      <c r="K33" s="83">
        <f t="shared" si="0"/>
        <v>2243.0280000000002</v>
      </c>
      <c r="L33" s="84">
        <f t="shared" si="1"/>
        <v>69.372</v>
      </c>
      <c r="M33" s="87"/>
    </row>
    <row r="34" spans="1:13" s="85" customFormat="1" ht="30" customHeight="1" x14ac:dyDescent="0.25">
      <c r="A34" s="55"/>
      <c r="B34" s="53" t="s">
        <v>97</v>
      </c>
      <c r="C34" s="53" t="s">
        <v>96</v>
      </c>
      <c r="D34" s="53" t="s">
        <v>1</v>
      </c>
      <c r="E34" s="54">
        <v>1344</v>
      </c>
      <c r="F34" s="83">
        <v>67.2</v>
      </c>
      <c r="G34" s="83">
        <f>F34-H34</f>
        <v>65.183999999999997</v>
      </c>
      <c r="H34" s="83">
        <f>F34*$H$4</f>
        <v>2.016</v>
      </c>
      <c r="I34" s="54">
        <v>62296</v>
      </c>
      <c r="J34" s="83">
        <v>12459.2</v>
      </c>
      <c r="K34" s="83">
        <f t="shared" si="0"/>
        <v>12085.424000000001</v>
      </c>
      <c r="L34" s="84">
        <f t="shared" si="1"/>
        <v>373.77600000000001</v>
      </c>
    </row>
    <row r="35" spans="1:13" s="85" customFormat="1" ht="47.25" x14ac:dyDescent="0.25">
      <c r="A35" s="55" t="s">
        <v>254</v>
      </c>
      <c r="B35" s="53" t="s">
        <v>246</v>
      </c>
      <c r="C35" s="53" t="s">
        <v>294</v>
      </c>
      <c r="D35" s="53" t="s">
        <v>1</v>
      </c>
      <c r="E35" s="54">
        <v>737347</v>
      </c>
      <c r="F35" s="83">
        <v>0</v>
      </c>
      <c r="G35" s="83">
        <f>F35-H35</f>
        <v>0</v>
      </c>
      <c r="H35" s="83">
        <f t="shared" si="3"/>
        <v>0</v>
      </c>
      <c r="I35" s="54">
        <v>385392</v>
      </c>
      <c r="J35" s="83">
        <v>0</v>
      </c>
      <c r="K35" s="83">
        <v>56074.54</v>
      </c>
      <c r="L35" s="84">
        <v>1734.26</v>
      </c>
      <c r="M35" s="145" t="s">
        <v>332</v>
      </c>
    </row>
    <row r="36" spans="1:13" s="85" customFormat="1" ht="30" customHeight="1" x14ac:dyDescent="0.25">
      <c r="A36" s="53"/>
      <c r="B36" s="53" t="s">
        <v>208</v>
      </c>
      <c r="C36" s="53" t="s">
        <v>207</v>
      </c>
      <c r="D36" s="53" t="s">
        <v>1</v>
      </c>
      <c r="E36" s="54">
        <v>15463</v>
      </c>
      <c r="F36" s="83">
        <v>773.15</v>
      </c>
      <c r="G36" s="83">
        <f>F36-H36</f>
        <v>749.95550000000003</v>
      </c>
      <c r="H36" s="83">
        <f t="shared" si="3"/>
        <v>23.194499999999998</v>
      </c>
      <c r="I36" s="54">
        <v>0</v>
      </c>
      <c r="J36" s="83">
        <v>0</v>
      </c>
      <c r="K36" s="83">
        <f t="shared" si="0"/>
        <v>0</v>
      </c>
      <c r="L36" s="84">
        <f t="shared" si="1"/>
        <v>0</v>
      </c>
    </row>
    <row r="37" spans="1:13" s="85" customFormat="1" ht="30" customHeight="1" x14ac:dyDescent="0.25">
      <c r="A37" s="53"/>
      <c r="B37" s="53" t="s">
        <v>248</v>
      </c>
      <c r="C37" s="53" t="s">
        <v>249</v>
      </c>
      <c r="D37" s="53" t="s">
        <v>1</v>
      </c>
      <c r="E37" s="54">
        <v>27426</v>
      </c>
      <c r="F37" s="83">
        <v>1371.3</v>
      </c>
      <c r="G37" s="83">
        <f t="shared" si="2"/>
        <v>1330.1610000000001</v>
      </c>
      <c r="H37" s="83">
        <f t="shared" si="3"/>
        <v>41.138999999999996</v>
      </c>
      <c r="I37" s="54">
        <v>33941</v>
      </c>
      <c r="J37" s="83">
        <v>6788.2</v>
      </c>
      <c r="K37" s="83">
        <f t="shared" si="0"/>
        <v>6584.5540000000001</v>
      </c>
      <c r="L37" s="84">
        <f t="shared" si="1"/>
        <v>203.64599999999999</v>
      </c>
    </row>
    <row r="38" spans="1:13" s="85" customFormat="1" ht="30" customHeight="1" x14ac:dyDescent="0.25">
      <c r="A38" s="53"/>
      <c r="B38" s="53" t="s">
        <v>125</v>
      </c>
      <c r="C38" s="53" t="s">
        <v>127</v>
      </c>
      <c r="D38" s="53" t="s">
        <v>1</v>
      </c>
      <c r="E38" s="54">
        <v>14437</v>
      </c>
      <c r="F38" s="83">
        <v>721.85</v>
      </c>
      <c r="G38" s="83">
        <f t="shared" si="2"/>
        <v>700.19450000000006</v>
      </c>
      <c r="H38" s="83">
        <f t="shared" si="3"/>
        <v>21.6555</v>
      </c>
      <c r="I38" s="54">
        <v>14282.6</v>
      </c>
      <c r="J38" s="83">
        <v>2856.52</v>
      </c>
      <c r="K38" s="83">
        <f t="shared" si="0"/>
        <v>2770.8244</v>
      </c>
      <c r="L38" s="84">
        <f t="shared" si="1"/>
        <v>85.695599999999999</v>
      </c>
    </row>
    <row r="39" spans="1:13" s="85" customFormat="1" ht="30" customHeight="1" x14ac:dyDescent="0.25">
      <c r="A39" s="53"/>
      <c r="B39" s="53" t="s">
        <v>125</v>
      </c>
      <c r="C39" s="53" t="s">
        <v>126</v>
      </c>
      <c r="D39" s="53" t="s">
        <v>1</v>
      </c>
      <c r="E39" s="54">
        <v>0</v>
      </c>
      <c r="F39" s="83">
        <v>0</v>
      </c>
      <c r="G39" s="83">
        <f t="shared" si="2"/>
        <v>0</v>
      </c>
      <c r="H39" s="83">
        <f t="shared" si="3"/>
        <v>0</v>
      </c>
      <c r="I39" s="54">
        <v>0</v>
      </c>
      <c r="J39" s="83">
        <v>0</v>
      </c>
      <c r="K39" s="83">
        <f t="shared" si="0"/>
        <v>0</v>
      </c>
      <c r="L39" s="84">
        <f t="shared" si="1"/>
        <v>0</v>
      </c>
      <c r="M39" s="87"/>
    </row>
    <row r="40" spans="1:13" s="85" customFormat="1" ht="30" customHeight="1" x14ac:dyDescent="0.25">
      <c r="A40" s="53"/>
      <c r="B40" s="53" t="s">
        <v>125</v>
      </c>
      <c r="C40" s="53" t="s">
        <v>242</v>
      </c>
      <c r="D40" s="53" t="s">
        <v>1</v>
      </c>
      <c r="E40" s="54">
        <v>0</v>
      </c>
      <c r="F40" s="83">
        <v>0</v>
      </c>
      <c r="G40" s="83">
        <f>F40-H40</f>
        <v>0</v>
      </c>
      <c r="H40" s="83">
        <f t="shared" si="3"/>
        <v>0</v>
      </c>
      <c r="I40" s="54">
        <v>0</v>
      </c>
      <c r="J40" s="83">
        <v>0</v>
      </c>
      <c r="K40" s="83">
        <f t="shared" si="0"/>
        <v>0</v>
      </c>
      <c r="L40" s="84">
        <f t="shared" si="1"/>
        <v>0</v>
      </c>
      <c r="M40" s="87"/>
    </row>
    <row r="41" spans="1:13" s="85" customFormat="1" ht="30" customHeight="1" x14ac:dyDescent="0.25">
      <c r="A41" s="53"/>
      <c r="B41" s="53" t="s">
        <v>125</v>
      </c>
      <c r="C41" s="53" t="s">
        <v>255</v>
      </c>
      <c r="D41" s="53" t="s">
        <v>1</v>
      </c>
      <c r="E41" s="54">
        <v>0</v>
      </c>
      <c r="F41" s="83">
        <v>0</v>
      </c>
      <c r="G41" s="83">
        <f>F41-H41</f>
        <v>0</v>
      </c>
      <c r="H41" s="83">
        <f>F41*$H$4</f>
        <v>0</v>
      </c>
      <c r="I41" s="54">
        <v>0</v>
      </c>
      <c r="J41" s="83">
        <v>0</v>
      </c>
      <c r="K41" s="83">
        <f t="shared" si="0"/>
        <v>0</v>
      </c>
      <c r="L41" s="84">
        <f t="shared" si="1"/>
        <v>0</v>
      </c>
      <c r="M41" s="87"/>
    </row>
    <row r="42" spans="1:13" s="85" customFormat="1" ht="30" customHeight="1" x14ac:dyDescent="0.25">
      <c r="A42" s="53"/>
      <c r="B42" s="53" t="s">
        <v>177</v>
      </c>
      <c r="C42" s="53" t="s">
        <v>176</v>
      </c>
      <c r="D42" s="53" t="s">
        <v>1</v>
      </c>
      <c r="E42" s="54">
        <v>7992</v>
      </c>
      <c r="F42" s="83">
        <v>400</v>
      </c>
      <c r="G42" s="83">
        <f t="shared" si="2"/>
        <v>388</v>
      </c>
      <c r="H42" s="83">
        <f t="shared" si="3"/>
        <v>12</v>
      </c>
      <c r="I42" s="54">
        <v>0</v>
      </c>
      <c r="J42" s="83">
        <v>0</v>
      </c>
      <c r="K42" s="83">
        <f t="shared" si="0"/>
        <v>0</v>
      </c>
      <c r="L42" s="84">
        <f t="shared" si="1"/>
        <v>0</v>
      </c>
      <c r="M42" s="87"/>
    </row>
    <row r="43" spans="1:13" s="151" customFormat="1" ht="30" customHeight="1" x14ac:dyDescent="0.2">
      <c r="A43" s="66"/>
      <c r="B43" s="66" t="s">
        <v>64</v>
      </c>
      <c r="C43" s="66" t="s">
        <v>63</v>
      </c>
      <c r="D43" s="66" t="s">
        <v>1</v>
      </c>
      <c r="E43" s="134">
        <v>5054</v>
      </c>
      <c r="F43" s="133">
        <v>252.7</v>
      </c>
      <c r="G43" s="133">
        <f t="shared" si="2"/>
        <v>252.7</v>
      </c>
      <c r="H43" s="133">
        <v>0</v>
      </c>
      <c r="I43" s="134">
        <v>0</v>
      </c>
      <c r="J43" s="133">
        <v>0</v>
      </c>
      <c r="K43" s="133">
        <f t="shared" si="0"/>
        <v>0</v>
      </c>
      <c r="L43" s="135">
        <f t="shared" ref="L43:L49" si="4">J43*$L$4</f>
        <v>0</v>
      </c>
      <c r="M43" s="149"/>
    </row>
    <row r="44" spans="1:13" s="85" customFormat="1" ht="30" customHeight="1" x14ac:dyDescent="0.25">
      <c r="A44" s="53"/>
      <c r="B44" s="53" t="s">
        <v>112</v>
      </c>
      <c r="C44" s="53" t="s">
        <v>111</v>
      </c>
      <c r="D44" s="53" t="s">
        <v>1</v>
      </c>
      <c r="E44" s="54">
        <v>1822</v>
      </c>
      <c r="F44" s="83">
        <v>91</v>
      </c>
      <c r="G44" s="83">
        <f t="shared" ref="G44:G50" si="5">F44-H44</f>
        <v>88</v>
      </c>
      <c r="H44" s="83">
        <v>3</v>
      </c>
      <c r="I44" s="54">
        <v>0</v>
      </c>
      <c r="J44" s="83">
        <v>0</v>
      </c>
      <c r="K44" s="83">
        <f t="shared" ref="K44:K49" si="6">J44-L44</f>
        <v>0</v>
      </c>
      <c r="L44" s="84">
        <f t="shared" si="4"/>
        <v>0</v>
      </c>
      <c r="M44" s="87"/>
    </row>
    <row r="45" spans="1:13" s="85" customFormat="1" ht="30" customHeight="1" x14ac:dyDescent="0.25">
      <c r="A45" s="53" t="s">
        <v>350</v>
      </c>
      <c r="B45" s="53" t="s">
        <v>349</v>
      </c>
      <c r="C45" s="53" t="s">
        <v>204</v>
      </c>
      <c r="D45" s="53" t="s">
        <v>1</v>
      </c>
      <c r="E45" s="54">
        <v>0</v>
      </c>
      <c r="F45" s="83">
        <v>0</v>
      </c>
      <c r="G45" s="83">
        <f t="shared" si="5"/>
        <v>0</v>
      </c>
      <c r="H45" s="83">
        <f t="shared" ref="H45:H50" si="7">F45*$H$4</f>
        <v>0</v>
      </c>
      <c r="I45" s="54">
        <v>0</v>
      </c>
      <c r="J45" s="83">
        <v>0</v>
      </c>
      <c r="K45" s="83">
        <f t="shared" si="6"/>
        <v>0</v>
      </c>
      <c r="L45" s="84">
        <f t="shared" si="4"/>
        <v>0</v>
      </c>
      <c r="M45" s="87"/>
    </row>
    <row r="46" spans="1:13" s="85" customFormat="1" ht="30" customHeight="1" x14ac:dyDescent="0.25">
      <c r="A46" s="53" t="s">
        <v>350</v>
      </c>
      <c r="B46" s="53" t="s">
        <v>349</v>
      </c>
      <c r="C46" s="53" t="s">
        <v>118</v>
      </c>
      <c r="D46" s="53" t="s">
        <v>1</v>
      </c>
      <c r="E46" s="54">
        <v>32891</v>
      </c>
      <c r="F46" s="83">
        <v>1644.55</v>
      </c>
      <c r="G46" s="83">
        <f t="shared" si="5"/>
        <v>1595.2135000000001</v>
      </c>
      <c r="H46" s="83">
        <f t="shared" si="7"/>
        <v>49.336499999999994</v>
      </c>
      <c r="I46" s="54">
        <v>0</v>
      </c>
      <c r="J46" s="83">
        <v>0</v>
      </c>
      <c r="K46" s="83">
        <f t="shared" si="6"/>
        <v>0</v>
      </c>
      <c r="L46" s="84">
        <f t="shared" si="4"/>
        <v>0</v>
      </c>
      <c r="M46" s="87"/>
    </row>
    <row r="47" spans="1:13" s="85" customFormat="1" ht="30" customHeight="1" x14ac:dyDescent="0.25">
      <c r="A47" s="53" t="s">
        <v>350</v>
      </c>
      <c r="B47" s="53" t="s">
        <v>349</v>
      </c>
      <c r="C47" s="53" t="s">
        <v>116</v>
      </c>
      <c r="D47" s="53" t="s">
        <v>1</v>
      </c>
      <c r="E47" s="54">
        <v>27449</v>
      </c>
      <c r="F47" s="83">
        <v>1372.45</v>
      </c>
      <c r="G47" s="83">
        <f t="shared" si="5"/>
        <v>1331.2764999999999</v>
      </c>
      <c r="H47" s="83">
        <f t="shared" si="7"/>
        <v>41.173499999999997</v>
      </c>
      <c r="I47" s="54">
        <v>0</v>
      </c>
      <c r="J47" s="83">
        <v>0</v>
      </c>
      <c r="K47" s="83">
        <f t="shared" si="6"/>
        <v>0</v>
      </c>
      <c r="L47" s="84">
        <f t="shared" si="4"/>
        <v>0</v>
      </c>
      <c r="M47" s="87"/>
    </row>
    <row r="48" spans="1:13" s="85" customFormat="1" ht="47.25" x14ac:dyDescent="0.25">
      <c r="A48" s="53"/>
      <c r="B48" s="53" t="s">
        <v>141</v>
      </c>
      <c r="C48" s="53" t="s">
        <v>334</v>
      </c>
      <c r="D48" s="53" t="s">
        <v>1</v>
      </c>
      <c r="E48" s="54">
        <v>97138.240000000005</v>
      </c>
      <c r="F48" s="83">
        <v>4856.91</v>
      </c>
      <c r="G48" s="83">
        <f t="shared" si="5"/>
        <v>4711.2026999999998</v>
      </c>
      <c r="H48" s="83">
        <f t="shared" si="7"/>
        <v>145.7073</v>
      </c>
      <c r="I48" s="54">
        <v>93566.68</v>
      </c>
      <c r="J48" s="83">
        <v>18713.36</v>
      </c>
      <c r="K48" s="83">
        <f t="shared" si="6"/>
        <v>18151.959200000001</v>
      </c>
      <c r="L48" s="84">
        <f t="shared" si="4"/>
        <v>561.4008</v>
      </c>
      <c r="M48" s="87"/>
    </row>
    <row r="49" spans="1:13" s="85" customFormat="1" ht="30" customHeight="1" x14ac:dyDescent="0.25">
      <c r="A49" s="53"/>
      <c r="B49" s="53" t="s">
        <v>141</v>
      </c>
      <c r="C49" s="53" t="s">
        <v>230</v>
      </c>
      <c r="D49" s="53" t="s">
        <v>1</v>
      </c>
      <c r="E49" s="54">
        <v>0</v>
      </c>
      <c r="F49" s="83">
        <v>0</v>
      </c>
      <c r="G49" s="83">
        <f t="shared" si="5"/>
        <v>0</v>
      </c>
      <c r="H49" s="83">
        <f t="shared" si="7"/>
        <v>0</v>
      </c>
      <c r="I49" s="54">
        <v>0</v>
      </c>
      <c r="J49" s="83">
        <v>0</v>
      </c>
      <c r="K49" s="83">
        <f t="shared" si="6"/>
        <v>0</v>
      </c>
      <c r="L49" s="84">
        <f t="shared" si="4"/>
        <v>0</v>
      </c>
      <c r="M49" s="87"/>
    </row>
    <row r="50" spans="1:13" s="85" customFormat="1" ht="30" customHeight="1" x14ac:dyDescent="0.25">
      <c r="A50" s="53"/>
      <c r="B50" s="53" t="s">
        <v>210</v>
      </c>
      <c r="C50" s="53" t="s">
        <v>209</v>
      </c>
      <c r="D50" s="53" t="s">
        <v>1</v>
      </c>
      <c r="E50" s="54">
        <v>1076.7</v>
      </c>
      <c r="F50" s="83">
        <v>53.84</v>
      </c>
      <c r="G50" s="83">
        <f t="shared" si="5"/>
        <v>52.224800000000002</v>
      </c>
      <c r="H50" s="83">
        <f t="shared" si="7"/>
        <v>1.6152</v>
      </c>
      <c r="I50" s="54">
        <v>0</v>
      </c>
      <c r="J50" s="83">
        <v>0</v>
      </c>
      <c r="K50" s="83">
        <f t="shared" ref="K50:K125" si="8">J50-L50</f>
        <v>0</v>
      </c>
      <c r="L50" s="84">
        <f t="shared" ref="L50:L125" si="9">J50*$L$4</f>
        <v>0</v>
      </c>
      <c r="M50" s="87"/>
    </row>
    <row r="51" spans="1:13" s="85" customFormat="1" ht="30" customHeight="1" x14ac:dyDescent="0.25">
      <c r="A51" s="53"/>
      <c r="B51" s="53" t="s">
        <v>108</v>
      </c>
      <c r="C51" s="53" t="s">
        <v>107</v>
      </c>
      <c r="D51" s="53" t="s">
        <v>1</v>
      </c>
      <c r="E51" s="54">
        <v>14258</v>
      </c>
      <c r="F51" s="83">
        <v>712.9</v>
      </c>
      <c r="G51" s="83">
        <f t="shared" ref="G51:G125" si="10">F51-H51</f>
        <v>691.51300000000003</v>
      </c>
      <c r="H51" s="83">
        <f t="shared" ref="H51:H74" si="11">F51*$H$4</f>
        <v>21.386999999999997</v>
      </c>
      <c r="I51" s="54">
        <v>0</v>
      </c>
      <c r="J51" s="83">
        <v>0</v>
      </c>
      <c r="K51" s="83">
        <f t="shared" si="8"/>
        <v>0</v>
      </c>
      <c r="L51" s="84">
        <f t="shared" si="9"/>
        <v>0</v>
      </c>
      <c r="M51" s="87"/>
    </row>
    <row r="52" spans="1:13" s="85" customFormat="1" ht="30" customHeight="1" x14ac:dyDescent="0.25">
      <c r="A52" s="53"/>
      <c r="B52" s="53" t="str">
        <f>'1st Quarter 2014'!B52</f>
        <v>D.T. Atha</v>
      </c>
      <c r="C52" s="53" t="str">
        <f>'1st Quarter 2014'!C52</f>
        <v>3400923761/SWIW #9</v>
      </c>
      <c r="D52" s="53" t="str">
        <f>'1st Quarter 2014'!D52</f>
        <v>Brine Disposal</v>
      </c>
      <c r="E52" s="54">
        <v>22356</v>
      </c>
      <c r="F52" s="83">
        <v>1117.8</v>
      </c>
      <c r="G52" s="83">
        <f>F52-H52</f>
        <v>1084.2659999999998</v>
      </c>
      <c r="H52" s="83">
        <f>F52*$H$4</f>
        <v>33.533999999999999</v>
      </c>
      <c r="I52" s="54">
        <v>142901</v>
      </c>
      <c r="J52" s="83">
        <v>28580.2</v>
      </c>
      <c r="K52" s="83">
        <f>J52-L52</f>
        <v>27722.794000000002</v>
      </c>
      <c r="L52" s="84">
        <f>J52*$H$4</f>
        <v>857.40599999999995</v>
      </c>
      <c r="M52" s="87"/>
    </row>
    <row r="53" spans="1:13" s="85" customFormat="1" ht="30" customHeight="1" x14ac:dyDescent="0.25">
      <c r="A53" s="53"/>
      <c r="B53" s="53" t="s">
        <v>69</v>
      </c>
      <c r="C53" s="53" t="s">
        <v>70</v>
      </c>
      <c r="D53" s="53" t="s">
        <v>1</v>
      </c>
      <c r="E53" s="54">
        <v>11310</v>
      </c>
      <c r="F53" s="83">
        <v>565.5</v>
      </c>
      <c r="G53" s="83">
        <f t="shared" si="10"/>
        <v>548.53499999999997</v>
      </c>
      <c r="H53" s="83">
        <f t="shared" si="11"/>
        <v>16.965</v>
      </c>
      <c r="I53" s="54">
        <v>0</v>
      </c>
      <c r="J53" s="83">
        <v>0</v>
      </c>
      <c r="K53" s="83">
        <f t="shared" si="8"/>
        <v>0</v>
      </c>
      <c r="L53" s="84">
        <f t="shared" si="9"/>
        <v>0</v>
      </c>
      <c r="M53" s="87"/>
    </row>
    <row r="54" spans="1:13" s="85" customFormat="1" ht="30" customHeight="1" x14ac:dyDescent="0.25">
      <c r="A54" s="53"/>
      <c r="B54" s="53" t="s">
        <v>69</v>
      </c>
      <c r="C54" s="53" t="s">
        <v>68</v>
      </c>
      <c r="D54" s="53" t="s">
        <v>1</v>
      </c>
      <c r="E54" s="54">
        <v>41991</v>
      </c>
      <c r="F54" s="83">
        <v>2099.5500000000002</v>
      </c>
      <c r="G54" s="83">
        <f t="shared" si="10"/>
        <v>2036.5635000000002</v>
      </c>
      <c r="H54" s="83">
        <f t="shared" si="11"/>
        <v>62.986500000000007</v>
      </c>
      <c r="I54" s="54">
        <v>0</v>
      </c>
      <c r="J54" s="83">
        <v>0</v>
      </c>
      <c r="K54" s="83">
        <f t="shared" si="8"/>
        <v>0</v>
      </c>
      <c r="L54" s="84">
        <f t="shared" si="9"/>
        <v>0</v>
      </c>
      <c r="M54" s="87"/>
    </row>
    <row r="55" spans="1:13" s="85" customFormat="1" ht="30" customHeight="1" x14ac:dyDescent="0.25">
      <c r="A55" s="53"/>
      <c r="B55" s="56" t="s">
        <v>3</v>
      </c>
      <c r="C55" s="56" t="s">
        <v>2</v>
      </c>
      <c r="D55" s="55" t="s">
        <v>1</v>
      </c>
      <c r="E55" s="54">
        <v>9730</v>
      </c>
      <c r="F55" s="83">
        <v>486.5</v>
      </c>
      <c r="G55" s="83">
        <f t="shared" si="10"/>
        <v>471.90499999999997</v>
      </c>
      <c r="H55" s="83">
        <f t="shared" si="11"/>
        <v>14.594999999999999</v>
      </c>
      <c r="I55" s="54">
        <v>45094</v>
      </c>
      <c r="J55" s="83">
        <v>9018.7999999999993</v>
      </c>
      <c r="K55" s="83">
        <f t="shared" si="8"/>
        <v>8748.235999999999</v>
      </c>
      <c r="L55" s="84">
        <f t="shared" si="9"/>
        <v>270.56399999999996</v>
      </c>
      <c r="M55" s="87"/>
    </row>
    <row r="56" spans="1:13" s="85" customFormat="1" ht="30" customHeight="1" x14ac:dyDescent="0.25">
      <c r="A56" s="53"/>
      <c r="B56" s="56" t="s">
        <v>3</v>
      </c>
      <c r="C56" s="56" t="s">
        <v>351</v>
      </c>
      <c r="D56" s="55" t="s">
        <v>1</v>
      </c>
      <c r="E56" s="54">
        <v>6502</v>
      </c>
      <c r="F56" s="83">
        <v>325.01</v>
      </c>
      <c r="G56" s="83">
        <f t="shared" si="10"/>
        <v>315.25970000000001</v>
      </c>
      <c r="H56" s="83">
        <f t="shared" si="11"/>
        <v>9.7502999999999993</v>
      </c>
      <c r="I56" s="54">
        <v>9195</v>
      </c>
      <c r="J56" s="83">
        <v>1839</v>
      </c>
      <c r="K56" s="83">
        <f t="shared" si="8"/>
        <v>1783.83</v>
      </c>
      <c r="L56" s="84">
        <f t="shared" si="9"/>
        <v>55.169999999999995</v>
      </c>
      <c r="M56" s="87"/>
    </row>
    <row r="57" spans="1:13" s="85" customFormat="1" ht="30" customHeight="1" x14ac:dyDescent="0.25">
      <c r="A57" s="53"/>
      <c r="B57" s="53" t="s">
        <v>47</v>
      </c>
      <c r="C57" s="53" t="s">
        <v>58</v>
      </c>
      <c r="D57" s="53" t="s">
        <v>1</v>
      </c>
      <c r="E57" s="54">
        <v>28641</v>
      </c>
      <c r="F57" s="83">
        <v>1432.05</v>
      </c>
      <c r="G57" s="83">
        <f t="shared" si="10"/>
        <v>1389.0885000000001</v>
      </c>
      <c r="H57" s="83">
        <f t="shared" si="11"/>
        <v>42.961499999999994</v>
      </c>
      <c r="I57" s="54">
        <v>0</v>
      </c>
      <c r="J57" s="83">
        <v>0</v>
      </c>
      <c r="K57" s="83">
        <f t="shared" si="8"/>
        <v>0</v>
      </c>
      <c r="L57" s="84">
        <f t="shared" si="9"/>
        <v>0</v>
      </c>
      <c r="M57" s="87"/>
    </row>
    <row r="58" spans="1:13" s="85" customFormat="1" ht="30" customHeight="1" x14ac:dyDescent="0.25">
      <c r="A58" s="53"/>
      <c r="B58" s="53" t="s">
        <v>47</v>
      </c>
      <c r="C58" s="53" t="s">
        <v>57</v>
      </c>
      <c r="D58" s="53" t="s">
        <v>1</v>
      </c>
      <c r="E58" s="54">
        <v>0</v>
      </c>
      <c r="F58" s="83">
        <v>0</v>
      </c>
      <c r="G58" s="83">
        <f t="shared" si="10"/>
        <v>0</v>
      </c>
      <c r="H58" s="83">
        <f t="shared" si="11"/>
        <v>0</v>
      </c>
      <c r="I58" s="54">
        <v>0</v>
      </c>
      <c r="J58" s="83">
        <v>0</v>
      </c>
      <c r="K58" s="83">
        <f t="shared" si="8"/>
        <v>0</v>
      </c>
      <c r="L58" s="84">
        <f t="shared" si="9"/>
        <v>0</v>
      </c>
      <c r="M58" s="87"/>
    </row>
    <row r="59" spans="1:13" s="85" customFormat="1" ht="30" customHeight="1" x14ac:dyDescent="0.25">
      <c r="A59" s="53"/>
      <c r="B59" s="53" t="s">
        <v>47</v>
      </c>
      <c r="C59" s="53" t="s">
        <v>56</v>
      </c>
      <c r="D59" s="53" t="s">
        <v>1</v>
      </c>
      <c r="E59" s="54">
        <v>21048</v>
      </c>
      <c r="F59" s="83">
        <v>1052.4000000000001</v>
      </c>
      <c r="G59" s="83">
        <f t="shared" si="10"/>
        <v>1020.8280000000001</v>
      </c>
      <c r="H59" s="83">
        <f t="shared" si="11"/>
        <v>31.572000000000003</v>
      </c>
      <c r="I59" s="54">
        <v>0</v>
      </c>
      <c r="J59" s="83">
        <v>0</v>
      </c>
      <c r="K59" s="83">
        <f t="shared" si="8"/>
        <v>0</v>
      </c>
      <c r="L59" s="84">
        <f t="shared" si="9"/>
        <v>0</v>
      </c>
      <c r="M59" s="87"/>
    </row>
    <row r="60" spans="1:13" s="85" customFormat="1" ht="30" customHeight="1" x14ac:dyDescent="0.25">
      <c r="A60" s="53"/>
      <c r="B60" s="53" t="s">
        <v>47</v>
      </c>
      <c r="C60" s="53" t="s">
        <v>55</v>
      </c>
      <c r="D60" s="53" t="s">
        <v>1</v>
      </c>
      <c r="E60" s="54">
        <v>2016</v>
      </c>
      <c r="F60" s="83">
        <v>100.8</v>
      </c>
      <c r="G60" s="83">
        <f t="shared" si="10"/>
        <v>97.775999999999996</v>
      </c>
      <c r="H60" s="83">
        <f t="shared" si="11"/>
        <v>3.024</v>
      </c>
      <c r="I60" s="54">
        <v>0</v>
      </c>
      <c r="J60" s="83">
        <v>0</v>
      </c>
      <c r="K60" s="83">
        <f t="shared" si="8"/>
        <v>0</v>
      </c>
      <c r="L60" s="84">
        <f t="shared" si="9"/>
        <v>0</v>
      </c>
      <c r="M60" s="87"/>
    </row>
    <row r="61" spans="1:13" s="85" customFormat="1" ht="30" customHeight="1" x14ac:dyDescent="0.25">
      <c r="A61" s="53"/>
      <c r="B61" s="53" t="s">
        <v>47</v>
      </c>
      <c r="C61" s="53" t="s">
        <v>54</v>
      </c>
      <c r="D61" s="53" t="s">
        <v>1</v>
      </c>
      <c r="E61" s="54">
        <v>20859</v>
      </c>
      <c r="F61" s="83">
        <v>1042.95</v>
      </c>
      <c r="G61" s="83">
        <f t="shared" si="10"/>
        <v>1011.6615</v>
      </c>
      <c r="H61" s="83">
        <f t="shared" si="11"/>
        <v>31.288499999999999</v>
      </c>
      <c r="I61" s="54">
        <v>0</v>
      </c>
      <c r="J61" s="83">
        <v>0</v>
      </c>
      <c r="K61" s="83">
        <f t="shared" si="8"/>
        <v>0</v>
      </c>
      <c r="L61" s="84">
        <f t="shared" si="9"/>
        <v>0</v>
      </c>
      <c r="M61" s="87"/>
    </row>
    <row r="62" spans="1:13" s="85" customFormat="1" ht="30" customHeight="1" x14ac:dyDescent="0.25">
      <c r="A62" s="53"/>
      <c r="B62" s="53" t="s">
        <v>47</v>
      </c>
      <c r="C62" s="53" t="s">
        <v>53</v>
      </c>
      <c r="D62" s="53" t="s">
        <v>1</v>
      </c>
      <c r="E62" s="54">
        <v>4571</v>
      </c>
      <c r="F62" s="83">
        <v>228.55</v>
      </c>
      <c r="G62" s="83">
        <f t="shared" si="10"/>
        <v>221.6935</v>
      </c>
      <c r="H62" s="83">
        <f t="shared" si="11"/>
        <v>6.8565000000000005</v>
      </c>
      <c r="I62" s="54">
        <v>0</v>
      </c>
      <c r="J62" s="83">
        <v>0</v>
      </c>
      <c r="K62" s="83">
        <f t="shared" si="8"/>
        <v>0</v>
      </c>
      <c r="L62" s="84">
        <f t="shared" si="9"/>
        <v>0</v>
      </c>
      <c r="M62" s="87"/>
    </row>
    <row r="63" spans="1:13" s="85" customFormat="1" ht="30" customHeight="1" x14ac:dyDescent="0.25">
      <c r="A63" s="53"/>
      <c r="B63" s="53" t="s">
        <v>47</v>
      </c>
      <c r="C63" s="53" t="s">
        <v>52</v>
      </c>
      <c r="D63" s="53" t="s">
        <v>1</v>
      </c>
      <c r="E63" s="54">
        <v>2299</v>
      </c>
      <c r="F63" s="83">
        <v>114.95</v>
      </c>
      <c r="G63" s="83">
        <f t="shared" si="10"/>
        <v>111.50150000000001</v>
      </c>
      <c r="H63" s="83">
        <f t="shared" si="11"/>
        <v>3.4485000000000001</v>
      </c>
      <c r="I63" s="54">
        <v>0</v>
      </c>
      <c r="J63" s="83">
        <v>0</v>
      </c>
      <c r="K63" s="83">
        <f t="shared" si="8"/>
        <v>0</v>
      </c>
      <c r="L63" s="84">
        <f t="shared" si="9"/>
        <v>0</v>
      </c>
      <c r="M63" s="87"/>
    </row>
    <row r="64" spans="1:13" s="85" customFormat="1" ht="30" customHeight="1" x14ac:dyDescent="0.25">
      <c r="A64" s="53"/>
      <c r="B64" s="53" t="s">
        <v>47</v>
      </c>
      <c r="C64" s="53" t="s">
        <v>51</v>
      </c>
      <c r="D64" s="53" t="s">
        <v>1</v>
      </c>
      <c r="E64" s="54">
        <v>3831</v>
      </c>
      <c r="F64" s="83">
        <v>191.53</v>
      </c>
      <c r="G64" s="83">
        <f t="shared" si="10"/>
        <v>185.7841</v>
      </c>
      <c r="H64" s="83">
        <f t="shared" si="11"/>
        <v>5.7458999999999998</v>
      </c>
      <c r="I64" s="54">
        <v>0</v>
      </c>
      <c r="J64" s="83">
        <v>0</v>
      </c>
      <c r="K64" s="83">
        <f t="shared" si="8"/>
        <v>0</v>
      </c>
      <c r="L64" s="84">
        <f t="shared" si="9"/>
        <v>0</v>
      </c>
      <c r="M64" s="87"/>
    </row>
    <row r="65" spans="1:13" s="85" customFormat="1" ht="30" customHeight="1" x14ac:dyDescent="0.25">
      <c r="A65" s="53"/>
      <c r="B65" s="53" t="s">
        <v>47</v>
      </c>
      <c r="C65" s="53" t="s">
        <v>50</v>
      </c>
      <c r="D65" s="53" t="s">
        <v>1</v>
      </c>
      <c r="E65" s="54">
        <v>2870</v>
      </c>
      <c r="F65" s="83">
        <v>143.5</v>
      </c>
      <c r="G65" s="83">
        <f t="shared" si="10"/>
        <v>139.19499999999999</v>
      </c>
      <c r="H65" s="83">
        <f t="shared" si="11"/>
        <v>4.3049999999999997</v>
      </c>
      <c r="I65" s="54">
        <v>0</v>
      </c>
      <c r="J65" s="83">
        <v>0</v>
      </c>
      <c r="K65" s="83">
        <f t="shared" si="8"/>
        <v>0</v>
      </c>
      <c r="L65" s="84">
        <f t="shared" si="9"/>
        <v>0</v>
      </c>
      <c r="M65" s="87"/>
    </row>
    <row r="66" spans="1:13" s="85" customFormat="1" ht="30" customHeight="1" x14ac:dyDescent="0.25">
      <c r="A66" s="53"/>
      <c r="B66" s="53" t="s">
        <v>47</v>
      </c>
      <c r="C66" s="53" t="s">
        <v>49</v>
      </c>
      <c r="D66" s="53" t="s">
        <v>1</v>
      </c>
      <c r="E66" s="54">
        <v>26380</v>
      </c>
      <c r="F66" s="83">
        <v>1319</v>
      </c>
      <c r="G66" s="83">
        <f t="shared" si="10"/>
        <v>1279.43</v>
      </c>
      <c r="H66" s="83">
        <f t="shared" si="11"/>
        <v>39.57</v>
      </c>
      <c r="I66" s="54">
        <v>0</v>
      </c>
      <c r="J66" s="83">
        <v>0</v>
      </c>
      <c r="K66" s="83">
        <f t="shared" si="8"/>
        <v>0</v>
      </c>
      <c r="L66" s="84">
        <f t="shared" si="9"/>
        <v>0</v>
      </c>
      <c r="M66" s="87"/>
    </row>
    <row r="67" spans="1:13" s="85" customFormat="1" ht="30" customHeight="1" x14ac:dyDescent="0.25">
      <c r="A67" s="53"/>
      <c r="B67" s="53" t="s">
        <v>47</v>
      </c>
      <c r="C67" s="53" t="s">
        <v>48</v>
      </c>
      <c r="D67" s="53" t="s">
        <v>1</v>
      </c>
      <c r="E67" s="54">
        <v>9384</v>
      </c>
      <c r="F67" s="83">
        <v>469.18</v>
      </c>
      <c r="G67" s="83">
        <f t="shared" si="10"/>
        <v>455.1046</v>
      </c>
      <c r="H67" s="83">
        <f t="shared" si="11"/>
        <v>14.0754</v>
      </c>
      <c r="I67" s="54">
        <v>222</v>
      </c>
      <c r="J67" s="83">
        <v>44.4</v>
      </c>
      <c r="K67" s="83">
        <f t="shared" si="8"/>
        <v>43.067999999999998</v>
      </c>
      <c r="L67" s="84">
        <f t="shared" si="9"/>
        <v>1.3319999999999999</v>
      </c>
      <c r="M67" s="87"/>
    </row>
    <row r="68" spans="1:13" s="85" customFormat="1" ht="30" customHeight="1" x14ac:dyDescent="0.25">
      <c r="A68" s="53"/>
      <c r="B68" s="53" t="s">
        <v>47</v>
      </c>
      <c r="C68" s="53" t="s">
        <v>46</v>
      </c>
      <c r="D68" s="53" t="s">
        <v>1</v>
      </c>
      <c r="E68" s="54">
        <v>150</v>
      </c>
      <c r="F68" s="83">
        <v>7.5</v>
      </c>
      <c r="G68" s="83">
        <f t="shared" si="10"/>
        <v>7.2750000000000004</v>
      </c>
      <c r="H68" s="83">
        <f t="shared" si="11"/>
        <v>0.22499999999999998</v>
      </c>
      <c r="I68" s="54">
        <v>0</v>
      </c>
      <c r="J68" s="83">
        <v>0</v>
      </c>
      <c r="K68" s="83">
        <f t="shared" si="8"/>
        <v>0</v>
      </c>
      <c r="L68" s="84">
        <f t="shared" si="9"/>
        <v>0</v>
      </c>
      <c r="M68" s="87"/>
    </row>
    <row r="69" spans="1:13" s="85" customFormat="1" ht="30" customHeight="1" x14ac:dyDescent="0.25">
      <c r="A69" s="53"/>
      <c r="B69" s="53" t="s">
        <v>90</v>
      </c>
      <c r="C69" s="53" t="s">
        <v>95</v>
      </c>
      <c r="D69" s="53" t="s">
        <v>1</v>
      </c>
      <c r="E69" s="54">
        <v>5100</v>
      </c>
      <c r="F69" s="83">
        <v>255</v>
      </c>
      <c r="G69" s="83">
        <f t="shared" si="10"/>
        <v>247.35</v>
      </c>
      <c r="H69" s="83">
        <f t="shared" si="11"/>
        <v>7.6499999999999995</v>
      </c>
      <c r="I69" s="54">
        <v>0</v>
      </c>
      <c r="J69" s="83">
        <v>0</v>
      </c>
      <c r="K69" s="83">
        <f t="shared" si="8"/>
        <v>0</v>
      </c>
      <c r="L69" s="84">
        <f t="shared" si="9"/>
        <v>0</v>
      </c>
      <c r="M69" s="87"/>
    </row>
    <row r="70" spans="1:13" s="85" customFormat="1" ht="30" customHeight="1" x14ac:dyDescent="0.25">
      <c r="A70" s="53"/>
      <c r="B70" s="53" t="s">
        <v>90</v>
      </c>
      <c r="C70" s="53" t="s">
        <v>94</v>
      </c>
      <c r="D70" s="53" t="s">
        <v>1</v>
      </c>
      <c r="E70" s="54">
        <v>0</v>
      </c>
      <c r="F70" s="83">
        <v>0</v>
      </c>
      <c r="G70" s="83">
        <f t="shared" si="10"/>
        <v>0</v>
      </c>
      <c r="H70" s="83">
        <f t="shared" si="11"/>
        <v>0</v>
      </c>
      <c r="I70" s="54">
        <v>0</v>
      </c>
      <c r="J70" s="83">
        <v>0</v>
      </c>
      <c r="K70" s="83">
        <f t="shared" si="8"/>
        <v>0</v>
      </c>
      <c r="L70" s="84">
        <f t="shared" si="9"/>
        <v>0</v>
      </c>
      <c r="M70" s="87"/>
    </row>
    <row r="71" spans="1:13" s="85" customFormat="1" ht="30" customHeight="1" x14ac:dyDescent="0.25">
      <c r="A71" s="53"/>
      <c r="B71" s="53" t="s">
        <v>90</v>
      </c>
      <c r="C71" s="53" t="s">
        <v>93</v>
      </c>
      <c r="D71" s="53" t="s">
        <v>1</v>
      </c>
      <c r="E71" s="54">
        <v>24240</v>
      </c>
      <c r="F71" s="83">
        <v>1212</v>
      </c>
      <c r="G71" s="83">
        <f t="shared" si="10"/>
        <v>1175.6400000000001</v>
      </c>
      <c r="H71" s="83">
        <f t="shared" si="11"/>
        <v>36.36</v>
      </c>
      <c r="I71" s="54">
        <v>0</v>
      </c>
      <c r="J71" s="83">
        <v>0</v>
      </c>
      <c r="K71" s="83">
        <f t="shared" si="8"/>
        <v>0</v>
      </c>
      <c r="L71" s="84">
        <f t="shared" si="9"/>
        <v>0</v>
      </c>
      <c r="M71" s="87"/>
    </row>
    <row r="72" spans="1:13" s="85" customFormat="1" ht="30" customHeight="1" x14ac:dyDescent="0.25">
      <c r="A72" s="53"/>
      <c r="B72" s="53" t="s">
        <v>90</v>
      </c>
      <c r="C72" s="53" t="s">
        <v>92</v>
      </c>
      <c r="D72" s="53" t="s">
        <v>1</v>
      </c>
      <c r="E72" s="54">
        <v>7490</v>
      </c>
      <c r="F72" s="83">
        <v>374.5</v>
      </c>
      <c r="G72" s="83">
        <f t="shared" si="10"/>
        <v>363.26499999999999</v>
      </c>
      <c r="H72" s="83">
        <f t="shared" si="11"/>
        <v>11.234999999999999</v>
      </c>
      <c r="I72" s="54">
        <v>0</v>
      </c>
      <c r="J72" s="83">
        <v>0</v>
      </c>
      <c r="K72" s="83">
        <f t="shared" si="8"/>
        <v>0</v>
      </c>
      <c r="L72" s="84">
        <f t="shared" si="9"/>
        <v>0</v>
      </c>
      <c r="M72" s="87"/>
    </row>
    <row r="73" spans="1:13" s="85" customFormat="1" ht="30" customHeight="1" x14ac:dyDescent="0.25">
      <c r="A73" s="53"/>
      <c r="B73" s="53" t="s">
        <v>90</v>
      </c>
      <c r="C73" s="53" t="s">
        <v>91</v>
      </c>
      <c r="D73" s="53" t="s">
        <v>1</v>
      </c>
      <c r="E73" s="54">
        <v>9630</v>
      </c>
      <c r="F73" s="83">
        <v>481.5</v>
      </c>
      <c r="G73" s="83">
        <f t="shared" si="10"/>
        <v>467.05500000000001</v>
      </c>
      <c r="H73" s="83">
        <f t="shared" si="11"/>
        <v>14.445</v>
      </c>
      <c r="I73" s="54">
        <v>0</v>
      </c>
      <c r="J73" s="83">
        <v>0</v>
      </c>
      <c r="K73" s="83">
        <f t="shared" si="8"/>
        <v>0</v>
      </c>
      <c r="L73" s="84">
        <f t="shared" si="9"/>
        <v>0</v>
      </c>
      <c r="M73" s="87"/>
    </row>
    <row r="74" spans="1:13" s="85" customFormat="1" ht="30" customHeight="1" x14ac:dyDescent="0.25">
      <c r="A74" s="53"/>
      <c r="B74" s="53" t="s">
        <v>90</v>
      </c>
      <c r="C74" s="53" t="s">
        <v>89</v>
      </c>
      <c r="D74" s="53" t="s">
        <v>1</v>
      </c>
      <c r="E74" s="54">
        <v>32565</v>
      </c>
      <c r="F74" s="83">
        <v>1628.25</v>
      </c>
      <c r="G74" s="83">
        <f t="shared" si="10"/>
        <v>1579.4024999999999</v>
      </c>
      <c r="H74" s="83">
        <f t="shared" si="11"/>
        <v>48.847499999999997</v>
      </c>
      <c r="I74" s="54">
        <v>0</v>
      </c>
      <c r="J74" s="83">
        <v>0</v>
      </c>
      <c r="K74" s="83">
        <f t="shared" si="8"/>
        <v>0</v>
      </c>
      <c r="L74" s="84">
        <f t="shared" si="9"/>
        <v>0</v>
      </c>
      <c r="M74" s="87"/>
    </row>
    <row r="75" spans="1:13" s="85" customFormat="1" ht="30" customHeight="1" x14ac:dyDescent="0.25">
      <c r="A75" s="53"/>
      <c r="B75" s="53" t="s">
        <v>67</v>
      </c>
      <c r="C75" s="53" t="s">
        <v>66</v>
      </c>
      <c r="D75" s="53" t="s">
        <v>1</v>
      </c>
      <c r="E75" s="54">
        <v>1388</v>
      </c>
      <c r="F75" s="83">
        <v>69.400000000000006</v>
      </c>
      <c r="G75" s="83">
        <f t="shared" si="10"/>
        <v>69.400000000000006</v>
      </c>
      <c r="H75" s="83">
        <v>0</v>
      </c>
      <c r="I75" s="54">
        <v>0</v>
      </c>
      <c r="J75" s="83">
        <v>0</v>
      </c>
      <c r="K75" s="83">
        <f t="shared" si="8"/>
        <v>0</v>
      </c>
      <c r="L75" s="84">
        <f t="shared" si="9"/>
        <v>0</v>
      </c>
      <c r="M75" s="149"/>
    </row>
    <row r="76" spans="1:13" s="85" customFormat="1" ht="30" customHeight="1" x14ac:dyDescent="0.25">
      <c r="A76" s="53"/>
      <c r="B76" s="53" t="s">
        <v>60</v>
      </c>
      <c r="C76" s="53" t="s">
        <v>62</v>
      </c>
      <c r="D76" s="53" t="s">
        <v>1</v>
      </c>
      <c r="E76" s="54">
        <v>1185</v>
      </c>
      <c r="F76" s="83">
        <v>59.25</v>
      </c>
      <c r="G76" s="83">
        <f>F76-H76</f>
        <v>57.472499999999997</v>
      </c>
      <c r="H76" s="83">
        <f t="shared" ref="H76:H89" si="12">F76*$H$4</f>
        <v>1.7774999999999999</v>
      </c>
      <c r="I76" s="54">
        <v>0</v>
      </c>
      <c r="J76" s="83">
        <v>0</v>
      </c>
      <c r="K76" s="83">
        <f t="shared" si="8"/>
        <v>0</v>
      </c>
      <c r="L76" s="84">
        <f t="shared" si="9"/>
        <v>0</v>
      </c>
      <c r="M76" s="87"/>
    </row>
    <row r="77" spans="1:13" s="85" customFormat="1" ht="30" customHeight="1" x14ac:dyDescent="0.25">
      <c r="A77" s="53"/>
      <c r="B77" s="53" t="s">
        <v>60</v>
      </c>
      <c r="C77" s="53" t="s">
        <v>61</v>
      </c>
      <c r="D77" s="53" t="s">
        <v>1</v>
      </c>
      <c r="E77" s="54">
        <v>0</v>
      </c>
      <c r="F77" s="83">
        <v>0</v>
      </c>
      <c r="G77" s="83">
        <f t="shared" si="10"/>
        <v>0</v>
      </c>
      <c r="H77" s="83">
        <f t="shared" si="12"/>
        <v>0</v>
      </c>
      <c r="I77" s="54">
        <v>0</v>
      </c>
      <c r="J77" s="83">
        <v>0</v>
      </c>
      <c r="K77" s="83">
        <f t="shared" si="8"/>
        <v>0</v>
      </c>
      <c r="L77" s="84">
        <f t="shared" si="9"/>
        <v>0</v>
      </c>
      <c r="M77" s="87"/>
    </row>
    <row r="78" spans="1:13" s="85" customFormat="1" ht="30" customHeight="1" x14ac:dyDescent="0.25">
      <c r="A78" s="53"/>
      <c r="B78" s="53" t="s">
        <v>60</v>
      </c>
      <c r="C78" s="53" t="s">
        <v>59</v>
      </c>
      <c r="D78" s="53" t="s">
        <v>1</v>
      </c>
      <c r="E78" s="54">
        <v>7290</v>
      </c>
      <c r="F78" s="83">
        <v>364.5</v>
      </c>
      <c r="G78" s="83">
        <f>F78-H78</f>
        <v>353.565</v>
      </c>
      <c r="H78" s="83">
        <f t="shared" si="12"/>
        <v>10.934999999999999</v>
      </c>
      <c r="I78" s="54">
        <v>0</v>
      </c>
      <c r="J78" s="83">
        <v>0</v>
      </c>
      <c r="K78" s="83">
        <f t="shared" si="8"/>
        <v>0</v>
      </c>
      <c r="L78" s="84">
        <f t="shared" si="9"/>
        <v>0</v>
      </c>
      <c r="M78" s="87"/>
    </row>
    <row r="79" spans="1:13" s="85" customFormat="1" ht="30" customHeight="1" x14ac:dyDescent="0.25">
      <c r="A79" s="53"/>
      <c r="B79" s="53" t="s">
        <v>22</v>
      </c>
      <c r="C79" s="53" t="s">
        <v>21</v>
      </c>
      <c r="D79" s="53" t="s">
        <v>1</v>
      </c>
      <c r="E79" s="54">
        <v>9072</v>
      </c>
      <c r="F79" s="83">
        <v>453.6</v>
      </c>
      <c r="G79" s="83">
        <f>F79-H79</f>
        <v>439.99200000000002</v>
      </c>
      <c r="H79" s="83">
        <f>F79*$H$4</f>
        <v>13.608000000000001</v>
      </c>
      <c r="I79" s="54">
        <v>0</v>
      </c>
      <c r="J79" s="83">
        <v>0</v>
      </c>
      <c r="K79" s="83">
        <f t="shared" si="8"/>
        <v>0</v>
      </c>
      <c r="L79" s="84">
        <f t="shared" si="9"/>
        <v>0</v>
      </c>
      <c r="M79" s="87"/>
    </row>
    <row r="80" spans="1:13" s="151" customFormat="1" ht="30" customHeight="1" x14ac:dyDescent="0.2">
      <c r="A80" s="53" t="s">
        <v>356</v>
      </c>
      <c r="B80" s="53" t="s">
        <v>355</v>
      </c>
      <c r="C80" s="53" t="s">
        <v>65</v>
      </c>
      <c r="D80" s="53" t="s">
        <v>1</v>
      </c>
      <c r="E80" s="134">
        <v>18300</v>
      </c>
      <c r="F80" s="133">
        <v>915</v>
      </c>
      <c r="G80" s="133">
        <f>F80-H80</f>
        <v>887.55</v>
      </c>
      <c r="H80" s="133">
        <f>F80*$H$4</f>
        <v>27.45</v>
      </c>
      <c r="I80" s="134">
        <v>0</v>
      </c>
      <c r="J80" s="133">
        <v>0</v>
      </c>
      <c r="K80" s="133">
        <f>J80-L80</f>
        <v>0</v>
      </c>
      <c r="L80" s="135">
        <f>J80*$L$4</f>
        <v>0</v>
      </c>
      <c r="M80" s="150"/>
    </row>
    <row r="81" spans="1:14" s="151" customFormat="1" ht="30" customHeight="1" x14ac:dyDescent="0.2">
      <c r="A81" s="53"/>
      <c r="B81" s="53" t="str">
        <f>'2nd Quarter 2014'!B81</f>
        <v>GreenHunter Water</v>
      </c>
      <c r="C81" s="53" t="str">
        <f>'2nd Quarter 2014'!C81</f>
        <v>3416729681/SWIW #15</v>
      </c>
      <c r="D81" s="53" t="str">
        <f>'2nd Quarter 2014'!D81</f>
        <v>Brine Disposal</v>
      </c>
      <c r="E81" s="134">
        <v>0</v>
      </c>
      <c r="F81" s="133">
        <v>0</v>
      </c>
      <c r="G81" s="133">
        <f>F81-H81</f>
        <v>0</v>
      </c>
      <c r="H81" s="133">
        <f>F81*$H$4</f>
        <v>0</v>
      </c>
      <c r="I81" s="134">
        <v>0</v>
      </c>
      <c r="J81" s="133">
        <v>0</v>
      </c>
      <c r="K81" s="133">
        <f>J81-L81</f>
        <v>0</v>
      </c>
      <c r="L81" s="135">
        <f>J81*$L$4</f>
        <v>0</v>
      </c>
      <c r="M81" s="150"/>
    </row>
    <row r="82" spans="1:14" s="85" customFormat="1" ht="30" customHeight="1" x14ac:dyDescent="0.25">
      <c r="A82" s="53"/>
      <c r="B82" s="53" t="s">
        <v>39</v>
      </c>
      <c r="C82" s="53" t="s">
        <v>38</v>
      </c>
      <c r="D82" s="53" t="s">
        <v>1</v>
      </c>
      <c r="E82" s="54">
        <v>5685</v>
      </c>
      <c r="F82" s="83">
        <v>284.25</v>
      </c>
      <c r="G82" s="83">
        <f t="shared" si="10"/>
        <v>284.25</v>
      </c>
      <c r="H82" s="83">
        <v>0</v>
      </c>
      <c r="I82" s="54">
        <v>0</v>
      </c>
      <c r="J82" s="83">
        <v>0</v>
      </c>
      <c r="K82" s="83">
        <f t="shared" si="8"/>
        <v>0</v>
      </c>
      <c r="L82" s="84">
        <f t="shared" si="9"/>
        <v>0</v>
      </c>
      <c r="M82" s="149"/>
    </row>
    <row r="83" spans="1:14" s="85" customFormat="1" ht="30" customHeight="1" x14ac:dyDescent="0.25">
      <c r="A83" s="53"/>
      <c r="B83" s="53" t="s">
        <v>129</v>
      </c>
      <c r="C83" s="53" t="s">
        <v>130</v>
      </c>
      <c r="D83" s="53" t="s">
        <v>1</v>
      </c>
      <c r="E83" s="54">
        <v>30068</v>
      </c>
      <c r="F83" s="83">
        <v>1503.4</v>
      </c>
      <c r="G83" s="83">
        <f t="shared" si="10"/>
        <v>1458.298</v>
      </c>
      <c r="H83" s="83">
        <f t="shared" si="12"/>
        <v>45.102000000000004</v>
      </c>
      <c r="I83" s="54">
        <v>0</v>
      </c>
      <c r="J83" s="83">
        <v>0</v>
      </c>
      <c r="K83" s="83">
        <f t="shared" si="8"/>
        <v>0</v>
      </c>
      <c r="L83" s="84">
        <f t="shared" si="9"/>
        <v>0</v>
      </c>
      <c r="M83" s="87"/>
    </row>
    <row r="84" spans="1:14" s="85" customFormat="1" ht="30" customHeight="1" x14ac:dyDescent="0.25">
      <c r="A84" s="53"/>
      <c r="B84" s="53" t="s">
        <v>129</v>
      </c>
      <c r="C84" s="53" t="s">
        <v>128</v>
      </c>
      <c r="D84" s="53" t="s">
        <v>1</v>
      </c>
      <c r="E84" s="54">
        <v>16273</v>
      </c>
      <c r="F84" s="83">
        <v>813.65</v>
      </c>
      <c r="G84" s="83">
        <f t="shared" si="10"/>
        <v>789.2405</v>
      </c>
      <c r="H84" s="83">
        <f t="shared" si="12"/>
        <v>24.409499999999998</v>
      </c>
      <c r="I84" s="54">
        <v>0</v>
      </c>
      <c r="J84" s="83">
        <v>0</v>
      </c>
      <c r="K84" s="83">
        <f t="shared" si="8"/>
        <v>0</v>
      </c>
      <c r="L84" s="84">
        <f t="shared" si="9"/>
        <v>0</v>
      </c>
      <c r="M84" s="87"/>
    </row>
    <row r="85" spans="1:14" s="85" customFormat="1" ht="30" customHeight="1" x14ac:dyDescent="0.25">
      <c r="A85" s="53"/>
      <c r="B85" s="53" t="s">
        <v>129</v>
      </c>
      <c r="C85" s="53" t="s">
        <v>35</v>
      </c>
      <c r="D85" s="53" t="s">
        <v>1</v>
      </c>
      <c r="E85" s="54">
        <v>6129</v>
      </c>
      <c r="F85" s="83">
        <v>306.45</v>
      </c>
      <c r="G85" s="83">
        <f t="shared" si="10"/>
        <v>297.25650000000002</v>
      </c>
      <c r="H85" s="83">
        <f t="shared" si="12"/>
        <v>9.1934999999999985</v>
      </c>
      <c r="I85" s="54">
        <v>0</v>
      </c>
      <c r="J85" s="83">
        <v>0</v>
      </c>
      <c r="K85" s="83">
        <f t="shared" si="8"/>
        <v>0</v>
      </c>
      <c r="L85" s="84">
        <f t="shared" si="9"/>
        <v>0</v>
      </c>
      <c r="M85" s="87"/>
    </row>
    <row r="86" spans="1:14" s="85" customFormat="1" ht="30" customHeight="1" x14ac:dyDescent="0.25">
      <c r="A86" s="53"/>
      <c r="B86" s="56" t="s">
        <v>129</v>
      </c>
      <c r="C86" s="56" t="s">
        <v>240</v>
      </c>
      <c r="D86" s="55" t="s">
        <v>1</v>
      </c>
      <c r="E86" s="54">
        <v>7798</v>
      </c>
      <c r="F86" s="83">
        <v>389.9</v>
      </c>
      <c r="G86" s="83">
        <f t="shared" si="10"/>
        <v>378.20299999999997</v>
      </c>
      <c r="H86" s="83">
        <f t="shared" si="12"/>
        <v>11.696999999999999</v>
      </c>
      <c r="I86" s="54">
        <v>0</v>
      </c>
      <c r="J86" s="83">
        <v>0</v>
      </c>
      <c r="K86" s="83">
        <f t="shared" si="8"/>
        <v>0</v>
      </c>
      <c r="L86" s="84">
        <f t="shared" si="9"/>
        <v>0</v>
      </c>
      <c r="M86" s="87"/>
    </row>
    <row r="87" spans="1:14" s="85" customFormat="1" ht="30" customHeight="1" x14ac:dyDescent="0.25">
      <c r="A87" s="53"/>
      <c r="B87" s="56" t="s">
        <v>129</v>
      </c>
      <c r="C87" s="56" t="s">
        <v>286</v>
      </c>
      <c r="D87" s="55" t="s">
        <v>1</v>
      </c>
      <c r="E87" s="54">
        <v>16466</v>
      </c>
      <c r="F87" s="83">
        <v>823.3</v>
      </c>
      <c r="G87" s="83">
        <f t="shared" si="10"/>
        <v>798.601</v>
      </c>
      <c r="H87" s="83">
        <f t="shared" si="12"/>
        <v>24.698999999999998</v>
      </c>
      <c r="I87" s="54">
        <v>0</v>
      </c>
      <c r="J87" s="83">
        <v>0</v>
      </c>
      <c r="K87" s="83">
        <f t="shared" si="8"/>
        <v>0</v>
      </c>
      <c r="L87" s="84">
        <f t="shared" si="9"/>
        <v>0</v>
      </c>
      <c r="M87" s="87"/>
    </row>
    <row r="88" spans="1:14" s="85" customFormat="1" ht="29.25" customHeight="1" x14ac:dyDescent="0.25">
      <c r="A88" s="53"/>
      <c r="B88" s="53" t="s">
        <v>145</v>
      </c>
      <c r="C88" s="53" t="s">
        <v>144</v>
      </c>
      <c r="D88" s="53" t="s">
        <v>1</v>
      </c>
      <c r="E88" s="54">
        <v>705</v>
      </c>
      <c r="F88" s="83">
        <v>35.25</v>
      </c>
      <c r="G88" s="83">
        <f t="shared" si="10"/>
        <v>34.192500000000003</v>
      </c>
      <c r="H88" s="83">
        <f t="shared" si="12"/>
        <v>1.0574999999999999</v>
      </c>
      <c r="I88" s="54">
        <v>56679</v>
      </c>
      <c r="J88" s="83">
        <v>11335.8</v>
      </c>
      <c r="K88" s="83">
        <f t="shared" si="8"/>
        <v>10995.725999999999</v>
      </c>
      <c r="L88" s="84">
        <f t="shared" si="9"/>
        <v>340.07399999999996</v>
      </c>
      <c r="M88" s="87"/>
    </row>
    <row r="89" spans="1:14" s="151" customFormat="1" ht="42.75" x14ac:dyDescent="0.2">
      <c r="A89" s="66"/>
      <c r="B89" s="66" t="s">
        <v>119</v>
      </c>
      <c r="C89" s="66" t="s">
        <v>267</v>
      </c>
      <c r="D89" s="66" t="s">
        <v>1</v>
      </c>
      <c r="E89" s="134">
        <v>166236</v>
      </c>
      <c r="F89" s="133">
        <v>8311.7999999999993</v>
      </c>
      <c r="G89" s="133">
        <f t="shared" si="10"/>
        <v>8062.445999999999</v>
      </c>
      <c r="H89" s="133">
        <f t="shared" si="12"/>
        <v>249.35399999999996</v>
      </c>
      <c r="I89" s="134">
        <v>180263</v>
      </c>
      <c r="J89" s="133">
        <v>36052.6</v>
      </c>
      <c r="K89" s="133">
        <f t="shared" si="8"/>
        <v>34971.021999999997</v>
      </c>
      <c r="L89" s="135">
        <f t="shared" si="9"/>
        <v>1081.578</v>
      </c>
      <c r="M89" s="150"/>
    </row>
    <row r="90" spans="1:14" s="85" customFormat="1" ht="30" customHeight="1" x14ac:dyDescent="0.25">
      <c r="A90" s="53"/>
      <c r="B90" s="56" t="s">
        <v>234</v>
      </c>
      <c r="C90" s="56" t="s">
        <v>243</v>
      </c>
      <c r="D90" s="55" t="s">
        <v>1</v>
      </c>
      <c r="E90" s="54">
        <v>7925</v>
      </c>
      <c r="F90" s="83">
        <v>396.25</v>
      </c>
      <c r="G90" s="83">
        <f t="shared" si="10"/>
        <v>396.25</v>
      </c>
      <c r="H90" s="83">
        <v>0</v>
      </c>
      <c r="I90" s="54">
        <v>0</v>
      </c>
      <c r="J90" s="83">
        <v>0</v>
      </c>
      <c r="K90" s="83">
        <f t="shared" si="8"/>
        <v>0</v>
      </c>
      <c r="L90" s="84">
        <f t="shared" si="9"/>
        <v>0</v>
      </c>
      <c r="M90" s="149"/>
    </row>
    <row r="91" spans="1:14" s="65" customFormat="1" ht="30" customHeight="1" x14ac:dyDescent="0.25">
      <c r="A91" s="60"/>
      <c r="B91" s="60" t="s">
        <v>16</v>
      </c>
      <c r="C91" s="60" t="s">
        <v>18</v>
      </c>
      <c r="D91" s="60" t="s">
        <v>1</v>
      </c>
      <c r="E91" s="61">
        <v>23920</v>
      </c>
      <c r="F91" s="62">
        <v>1196</v>
      </c>
      <c r="G91" s="62">
        <f t="shared" si="10"/>
        <v>1160</v>
      </c>
      <c r="H91" s="62">
        <v>36</v>
      </c>
      <c r="I91" s="61">
        <v>0</v>
      </c>
      <c r="J91" s="62">
        <v>0</v>
      </c>
      <c r="K91" s="62">
        <f t="shared" si="8"/>
        <v>0</v>
      </c>
      <c r="L91" s="63">
        <f t="shared" si="9"/>
        <v>0</v>
      </c>
      <c r="M91" s="64"/>
    </row>
    <row r="92" spans="1:14" s="65" customFormat="1" ht="30" customHeight="1" x14ac:dyDescent="0.25">
      <c r="A92" s="60"/>
      <c r="B92" s="60" t="s">
        <v>16</v>
      </c>
      <c r="C92" s="60" t="s">
        <v>17</v>
      </c>
      <c r="D92" s="60" t="s">
        <v>1</v>
      </c>
      <c r="E92" s="61">
        <v>23920</v>
      </c>
      <c r="F92" s="62">
        <v>1196</v>
      </c>
      <c r="G92" s="62">
        <f t="shared" si="10"/>
        <v>1160</v>
      </c>
      <c r="H92" s="62">
        <v>36</v>
      </c>
      <c r="I92" s="61">
        <v>0</v>
      </c>
      <c r="J92" s="62">
        <v>0</v>
      </c>
      <c r="K92" s="62">
        <f t="shared" si="8"/>
        <v>0</v>
      </c>
      <c r="L92" s="63">
        <f t="shared" si="9"/>
        <v>0</v>
      </c>
      <c r="M92" s="64"/>
    </row>
    <row r="93" spans="1:14" s="65" customFormat="1" ht="30" customHeight="1" x14ac:dyDescent="0.25">
      <c r="A93" s="60"/>
      <c r="B93" s="60" t="s">
        <v>16</v>
      </c>
      <c r="C93" s="60" t="s">
        <v>15</v>
      </c>
      <c r="D93" s="60" t="s">
        <v>1</v>
      </c>
      <c r="E93" s="61">
        <v>27600</v>
      </c>
      <c r="F93" s="62">
        <v>1380</v>
      </c>
      <c r="G93" s="62">
        <f>F93-H93</f>
        <v>1339</v>
      </c>
      <c r="H93" s="62">
        <v>41</v>
      </c>
      <c r="I93" s="61">
        <v>0</v>
      </c>
      <c r="J93" s="62">
        <v>0</v>
      </c>
      <c r="K93" s="62">
        <f t="shared" si="8"/>
        <v>0</v>
      </c>
      <c r="L93" s="63">
        <f t="shared" si="9"/>
        <v>0</v>
      </c>
      <c r="M93" s="64"/>
    </row>
    <row r="94" spans="1:14" s="143" customFormat="1" ht="30" customHeight="1" x14ac:dyDescent="0.25">
      <c r="A94" s="138"/>
      <c r="B94" s="138" t="s">
        <v>16</v>
      </c>
      <c r="C94" s="138" t="s">
        <v>397</v>
      </c>
      <c r="D94" s="138" t="s">
        <v>1</v>
      </c>
      <c r="E94" s="139">
        <v>0</v>
      </c>
      <c r="F94" s="140">
        <v>0</v>
      </c>
      <c r="G94" s="140">
        <v>0</v>
      </c>
      <c r="H94" s="140">
        <v>0</v>
      </c>
      <c r="I94" s="139">
        <v>0</v>
      </c>
      <c r="J94" s="140">
        <v>0</v>
      </c>
      <c r="K94" s="140">
        <v>0</v>
      </c>
      <c r="L94" s="141">
        <f t="shared" si="9"/>
        <v>0</v>
      </c>
      <c r="M94" s="142"/>
    </row>
    <row r="95" spans="1:14" s="85" customFormat="1" ht="30" customHeight="1" x14ac:dyDescent="0.25">
      <c r="A95" s="53"/>
      <c r="B95" s="53" t="s">
        <v>271</v>
      </c>
      <c r="C95" s="53" t="s">
        <v>344</v>
      </c>
      <c r="D95" s="53" t="s">
        <v>1</v>
      </c>
      <c r="E95" s="54">
        <v>80795</v>
      </c>
      <c r="F95" s="83">
        <v>0</v>
      </c>
      <c r="G95" s="83">
        <f>F95-H95</f>
        <v>0</v>
      </c>
      <c r="H95" s="83">
        <f>F95*$H$4</f>
        <v>0</v>
      </c>
      <c r="I95" s="54">
        <v>320102</v>
      </c>
      <c r="J95" s="83">
        <v>5892.11</v>
      </c>
      <c r="K95" s="83">
        <f>J95-L95</f>
        <v>5715.3467000000001</v>
      </c>
      <c r="L95" s="84">
        <f t="shared" si="9"/>
        <v>176.76329999999999</v>
      </c>
      <c r="M95" s="160" t="s">
        <v>332</v>
      </c>
      <c r="N95" s="161"/>
    </row>
    <row r="96" spans="1:14" s="85" customFormat="1" ht="30" customHeight="1" x14ac:dyDescent="0.25">
      <c r="A96" s="53"/>
      <c r="B96" s="53" t="s">
        <v>271</v>
      </c>
      <c r="C96" s="53" t="s">
        <v>346</v>
      </c>
      <c r="D96" s="53" t="s">
        <v>1</v>
      </c>
      <c r="E96" s="54">
        <v>80992</v>
      </c>
      <c r="F96" s="83">
        <v>0</v>
      </c>
      <c r="G96" s="83">
        <f>F96-H96</f>
        <v>0</v>
      </c>
      <c r="H96" s="83">
        <f>F96*$H$4</f>
        <v>0</v>
      </c>
      <c r="I96" s="54">
        <v>360281</v>
      </c>
      <c r="J96" s="83">
        <v>68261.600000000006</v>
      </c>
      <c r="K96" s="83">
        <f t="shared" si="8"/>
        <v>66213.752000000008</v>
      </c>
      <c r="L96" s="84">
        <f t="shared" si="9"/>
        <v>2047.8480000000002</v>
      </c>
      <c r="M96" s="160" t="s">
        <v>332</v>
      </c>
      <c r="N96" s="161"/>
    </row>
    <row r="97" spans="1:13" s="85" customFormat="1" ht="31.5" x14ac:dyDescent="0.25">
      <c r="A97" s="53"/>
      <c r="B97" s="53" t="s">
        <v>41</v>
      </c>
      <c r="C97" s="53" t="s">
        <v>40</v>
      </c>
      <c r="D97" s="53" t="s">
        <v>1</v>
      </c>
      <c r="E97" s="54">
        <v>300</v>
      </c>
      <c r="F97" s="83">
        <v>15</v>
      </c>
      <c r="G97" s="83">
        <f t="shared" si="10"/>
        <v>14.55</v>
      </c>
      <c r="H97" s="83">
        <f t="shared" ref="H97" si="13">F97*$H$4</f>
        <v>0.44999999999999996</v>
      </c>
      <c r="I97" s="54">
        <v>0</v>
      </c>
      <c r="J97" s="83">
        <v>0</v>
      </c>
      <c r="K97" s="83">
        <f t="shared" si="8"/>
        <v>0</v>
      </c>
      <c r="L97" s="84">
        <f t="shared" si="9"/>
        <v>0</v>
      </c>
      <c r="M97" s="87"/>
    </row>
    <row r="98" spans="1:13" s="85" customFormat="1" ht="30" customHeight="1" x14ac:dyDescent="0.25">
      <c r="A98" s="53"/>
      <c r="B98" s="53" t="s">
        <v>143</v>
      </c>
      <c r="C98" s="53" t="s">
        <v>142</v>
      </c>
      <c r="D98" s="53" t="s">
        <v>1</v>
      </c>
      <c r="E98" s="54">
        <v>32306</v>
      </c>
      <c r="F98" s="83">
        <v>1615.3</v>
      </c>
      <c r="G98" s="83">
        <f t="shared" si="10"/>
        <v>1615.3</v>
      </c>
      <c r="H98" s="83">
        <v>0</v>
      </c>
      <c r="I98" s="54">
        <v>0</v>
      </c>
      <c r="J98" s="83">
        <v>0</v>
      </c>
      <c r="K98" s="83">
        <f t="shared" si="8"/>
        <v>0</v>
      </c>
      <c r="L98" s="84">
        <f t="shared" si="9"/>
        <v>0</v>
      </c>
      <c r="M98" s="149"/>
    </row>
    <row r="99" spans="1:13" s="151" customFormat="1" ht="30" customHeight="1" x14ac:dyDescent="0.2">
      <c r="A99" s="66"/>
      <c r="B99" s="66" t="s">
        <v>37</v>
      </c>
      <c r="C99" s="66" t="s">
        <v>36</v>
      </c>
      <c r="D99" s="66" t="s">
        <v>1</v>
      </c>
      <c r="E99" s="134">
        <v>0</v>
      </c>
      <c r="F99" s="133">
        <v>0</v>
      </c>
      <c r="G99" s="133">
        <f t="shared" si="10"/>
        <v>0</v>
      </c>
      <c r="H99" s="133">
        <f>F99*$H$4</f>
        <v>0</v>
      </c>
      <c r="I99" s="134">
        <v>0</v>
      </c>
      <c r="J99" s="133">
        <v>0</v>
      </c>
      <c r="K99" s="133">
        <f t="shared" si="8"/>
        <v>0</v>
      </c>
      <c r="L99" s="135">
        <f t="shared" si="9"/>
        <v>0</v>
      </c>
      <c r="M99" s="150"/>
    </row>
    <row r="100" spans="1:13" s="85" customFormat="1" ht="30" customHeight="1" x14ac:dyDescent="0.25">
      <c r="A100" s="53" t="s">
        <v>247</v>
      </c>
      <c r="B100" s="56" t="s">
        <v>231</v>
      </c>
      <c r="C100" s="56" t="s">
        <v>232</v>
      </c>
      <c r="D100" s="55" t="s">
        <v>1</v>
      </c>
      <c r="E100" s="54">
        <v>9678</v>
      </c>
      <c r="F100" s="83">
        <v>483.9</v>
      </c>
      <c r="G100" s="83">
        <f t="shared" si="10"/>
        <v>469.38299999999998</v>
      </c>
      <c r="H100" s="83">
        <f t="shared" ref="H100:H106" si="14">F100*$H$4</f>
        <v>14.516999999999999</v>
      </c>
      <c r="I100" s="54">
        <v>74856</v>
      </c>
      <c r="J100" s="83">
        <v>14971.2</v>
      </c>
      <c r="K100" s="83">
        <f t="shared" si="8"/>
        <v>14522.064</v>
      </c>
      <c r="L100" s="84">
        <f t="shared" si="9"/>
        <v>449.13600000000002</v>
      </c>
      <c r="M100" s="87"/>
    </row>
    <row r="101" spans="1:13" s="85" customFormat="1" ht="30" customHeight="1" x14ac:dyDescent="0.25">
      <c r="A101" s="53" t="s">
        <v>247</v>
      </c>
      <c r="B101" s="56" t="s">
        <v>231</v>
      </c>
      <c r="C101" s="56" t="s">
        <v>241</v>
      </c>
      <c r="D101" s="55" t="s">
        <v>1</v>
      </c>
      <c r="E101" s="54">
        <v>7664</v>
      </c>
      <c r="F101" s="83">
        <v>383.2</v>
      </c>
      <c r="G101" s="83">
        <f t="shared" ref="G101:G106" si="15">F101-H101</f>
        <v>371.70400000000001</v>
      </c>
      <c r="H101" s="83">
        <f t="shared" si="14"/>
        <v>11.495999999999999</v>
      </c>
      <c r="I101" s="54">
        <v>70485</v>
      </c>
      <c r="J101" s="83">
        <v>14097</v>
      </c>
      <c r="K101" s="83">
        <f t="shared" ref="K101:K106" si="16">J101-L101</f>
        <v>13674.09</v>
      </c>
      <c r="L101" s="84">
        <f t="shared" si="9"/>
        <v>422.90999999999997</v>
      </c>
      <c r="M101" s="87"/>
    </row>
    <row r="102" spans="1:13" s="85" customFormat="1" ht="30" customHeight="1" x14ac:dyDescent="0.25">
      <c r="A102" s="53" t="s">
        <v>247</v>
      </c>
      <c r="B102" s="56" t="s">
        <v>231</v>
      </c>
      <c r="C102" s="56" t="s">
        <v>263</v>
      </c>
      <c r="D102" s="55" t="s">
        <v>1</v>
      </c>
      <c r="E102" s="54">
        <v>6975</v>
      </c>
      <c r="F102" s="83">
        <v>348.75</v>
      </c>
      <c r="G102" s="83">
        <f t="shared" si="15"/>
        <v>338.28750000000002</v>
      </c>
      <c r="H102" s="83">
        <f t="shared" si="14"/>
        <v>10.4625</v>
      </c>
      <c r="I102" s="54">
        <v>68096</v>
      </c>
      <c r="J102" s="83">
        <v>13619.2</v>
      </c>
      <c r="K102" s="83">
        <f t="shared" si="16"/>
        <v>13210.624</v>
      </c>
      <c r="L102" s="84">
        <f>J102*$L$4</f>
        <v>408.57600000000002</v>
      </c>
      <c r="M102" s="87"/>
    </row>
    <row r="103" spans="1:13" s="85" customFormat="1" ht="30" customHeight="1" x14ac:dyDescent="0.25">
      <c r="A103" s="53" t="s">
        <v>247</v>
      </c>
      <c r="B103" s="56" t="s">
        <v>231</v>
      </c>
      <c r="C103" s="56" t="s">
        <v>264</v>
      </c>
      <c r="D103" s="55" t="s">
        <v>1</v>
      </c>
      <c r="E103" s="54">
        <v>7345</v>
      </c>
      <c r="F103" s="83">
        <v>367.25</v>
      </c>
      <c r="G103" s="83">
        <f t="shared" si="15"/>
        <v>356.23250000000002</v>
      </c>
      <c r="H103" s="83">
        <f t="shared" si="14"/>
        <v>11.0175</v>
      </c>
      <c r="I103" s="54">
        <v>73870</v>
      </c>
      <c r="J103" s="83">
        <v>14774</v>
      </c>
      <c r="K103" s="83">
        <f t="shared" si="16"/>
        <v>14330.78</v>
      </c>
      <c r="L103" s="84">
        <f>J103*$L$4</f>
        <v>443.21999999999997</v>
      </c>
      <c r="M103" s="87"/>
    </row>
    <row r="104" spans="1:13" s="85" customFormat="1" ht="30" customHeight="1" x14ac:dyDescent="0.25">
      <c r="A104" s="53" t="s">
        <v>247</v>
      </c>
      <c r="B104" s="56" t="s">
        <v>231</v>
      </c>
      <c r="C104" s="56" t="s">
        <v>336</v>
      </c>
      <c r="D104" s="55" t="s">
        <v>1</v>
      </c>
      <c r="E104" s="54">
        <v>5932</v>
      </c>
      <c r="F104" s="83">
        <v>296.60000000000002</v>
      </c>
      <c r="G104" s="83">
        <f t="shared" si="15"/>
        <v>287.702</v>
      </c>
      <c r="H104" s="83">
        <f t="shared" si="14"/>
        <v>8.8979999999999997</v>
      </c>
      <c r="I104" s="54">
        <v>62921</v>
      </c>
      <c r="J104" s="83">
        <v>12584.2</v>
      </c>
      <c r="K104" s="83">
        <f t="shared" si="16"/>
        <v>12206.674000000001</v>
      </c>
      <c r="L104" s="84">
        <f>J104*$L$4</f>
        <v>377.52600000000001</v>
      </c>
      <c r="M104" s="87"/>
    </row>
    <row r="105" spans="1:13" s="85" customFormat="1" ht="30" customHeight="1" x14ac:dyDescent="0.25">
      <c r="A105" s="53" t="s">
        <v>247</v>
      </c>
      <c r="B105" s="56" t="s">
        <v>231</v>
      </c>
      <c r="C105" s="56" t="s">
        <v>337</v>
      </c>
      <c r="D105" s="55" t="s">
        <v>1</v>
      </c>
      <c r="E105" s="54">
        <v>10385</v>
      </c>
      <c r="F105" s="83">
        <v>519.25</v>
      </c>
      <c r="G105" s="83">
        <f t="shared" si="15"/>
        <v>503.67250000000001</v>
      </c>
      <c r="H105" s="83">
        <f t="shared" si="14"/>
        <v>15.577499999999999</v>
      </c>
      <c r="I105" s="54">
        <v>29714</v>
      </c>
      <c r="J105" s="83">
        <v>5942.8</v>
      </c>
      <c r="K105" s="83">
        <f t="shared" si="16"/>
        <v>5764.5160000000005</v>
      </c>
      <c r="L105" s="84">
        <f>J105*$L$4</f>
        <v>178.28399999999999</v>
      </c>
      <c r="M105" s="87"/>
    </row>
    <row r="106" spans="1:13" s="85" customFormat="1" ht="30" customHeight="1" x14ac:dyDescent="0.25">
      <c r="A106" s="53" t="s">
        <v>247</v>
      </c>
      <c r="B106" s="56" t="s">
        <v>231</v>
      </c>
      <c r="C106" s="56" t="s">
        <v>307</v>
      </c>
      <c r="D106" s="55" t="s">
        <v>304</v>
      </c>
      <c r="E106" s="54">
        <v>10427</v>
      </c>
      <c r="F106" s="83">
        <v>521.35</v>
      </c>
      <c r="G106" s="83">
        <f t="shared" si="15"/>
        <v>505.70950000000005</v>
      </c>
      <c r="H106" s="83">
        <f t="shared" si="14"/>
        <v>15.640499999999999</v>
      </c>
      <c r="I106" s="54">
        <v>30025</v>
      </c>
      <c r="J106" s="83">
        <v>6005</v>
      </c>
      <c r="K106" s="83">
        <f t="shared" si="16"/>
        <v>5824.85</v>
      </c>
      <c r="L106" s="84">
        <f>J106*$L$4</f>
        <v>180.15</v>
      </c>
      <c r="M106" s="87"/>
    </row>
    <row r="107" spans="1:13" s="85" customFormat="1" ht="30" customHeight="1" x14ac:dyDescent="0.25">
      <c r="A107" s="53" t="s">
        <v>316</v>
      </c>
      <c r="B107" s="53" t="s">
        <v>160</v>
      </c>
      <c r="C107" s="53" t="s">
        <v>164</v>
      </c>
      <c r="D107" s="53" t="s">
        <v>1</v>
      </c>
      <c r="E107" s="54">
        <v>16975</v>
      </c>
      <c r="F107" s="83">
        <v>848.75</v>
      </c>
      <c r="G107" s="83">
        <f t="shared" si="10"/>
        <v>823.28750000000002</v>
      </c>
      <c r="H107" s="83">
        <f>F107*$H$4</f>
        <v>25.462499999999999</v>
      </c>
      <c r="I107" s="54">
        <v>0</v>
      </c>
      <c r="J107" s="83">
        <v>0</v>
      </c>
      <c r="K107" s="83">
        <f t="shared" si="8"/>
        <v>0</v>
      </c>
      <c r="L107" s="84">
        <f t="shared" si="9"/>
        <v>0</v>
      </c>
      <c r="M107" s="87"/>
    </row>
    <row r="108" spans="1:13" s="85" customFormat="1" ht="30" customHeight="1" x14ac:dyDescent="0.25">
      <c r="A108" s="53"/>
      <c r="B108" s="53" t="s">
        <v>160</v>
      </c>
      <c r="C108" s="53" t="s">
        <v>163</v>
      </c>
      <c r="D108" s="53" t="s">
        <v>1</v>
      </c>
      <c r="E108" s="54">
        <v>6300</v>
      </c>
      <c r="F108" s="83">
        <v>315</v>
      </c>
      <c r="G108" s="83">
        <f t="shared" si="10"/>
        <v>305.55</v>
      </c>
      <c r="H108" s="83">
        <f t="shared" ref="H108:H114" si="17">F108*$H$4</f>
        <v>9.4499999999999993</v>
      </c>
      <c r="I108" s="54">
        <v>770</v>
      </c>
      <c r="J108" s="83">
        <v>154</v>
      </c>
      <c r="K108" s="83">
        <f t="shared" si="8"/>
        <v>149.38</v>
      </c>
      <c r="L108" s="84">
        <f t="shared" si="9"/>
        <v>4.62</v>
      </c>
      <c r="M108" s="87"/>
    </row>
    <row r="109" spans="1:13" s="85" customFormat="1" ht="30" customHeight="1" x14ac:dyDescent="0.25">
      <c r="A109" s="53"/>
      <c r="B109" s="53" t="s">
        <v>160</v>
      </c>
      <c r="C109" s="53" t="s">
        <v>162</v>
      </c>
      <c r="D109" s="53" t="s">
        <v>1</v>
      </c>
      <c r="E109" s="54">
        <v>5860</v>
      </c>
      <c r="F109" s="83">
        <v>293</v>
      </c>
      <c r="G109" s="83">
        <f t="shared" si="10"/>
        <v>284.20999999999998</v>
      </c>
      <c r="H109" s="83">
        <f t="shared" si="17"/>
        <v>8.7899999999999991</v>
      </c>
      <c r="I109" s="54">
        <v>0</v>
      </c>
      <c r="J109" s="83">
        <v>0</v>
      </c>
      <c r="K109" s="83">
        <f t="shared" si="8"/>
        <v>0</v>
      </c>
      <c r="L109" s="84">
        <f t="shared" si="9"/>
        <v>0</v>
      </c>
      <c r="M109" s="87"/>
    </row>
    <row r="110" spans="1:13" s="85" customFormat="1" ht="30" customHeight="1" x14ac:dyDescent="0.25">
      <c r="A110" s="53"/>
      <c r="B110" s="53" t="s">
        <v>160</v>
      </c>
      <c r="C110" s="53" t="s">
        <v>161</v>
      </c>
      <c r="D110" s="53" t="s">
        <v>1</v>
      </c>
      <c r="E110" s="54">
        <v>9835</v>
      </c>
      <c r="F110" s="83">
        <v>491.75</v>
      </c>
      <c r="G110" s="83">
        <f t="shared" si="10"/>
        <v>476.9975</v>
      </c>
      <c r="H110" s="83">
        <f t="shared" si="17"/>
        <v>14.7525</v>
      </c>
      <c r="I110" s="54">
        <v>0</v>
      </c>
      <c r="J110" s="83">
        <v>0</v>
      </c>
      <c r="K110" s="83">
        <f t="shared" si="8"/>
        <v>0</v>
      </c>
      <c r="L110" s="84">
        <f t="shared" si="9"/>
        <v>0</v>
      </c>
      <c r="M110" s="87"/>
    </row>
    <row r="111" spans="1:13" s="85" customFormat="1" ht="30" customHeight="1" x14ac:dyDescent="0.25">
      <c r="A111" s="53"/>
      <c r="B111" s="53" t="s">
        <v>160</v>
      </c>
      <c r="C111" s="53" t="s">
        <v>256</v>
      </c>
      <c r="D111" s="53" t="s">
        <v>1</v>
      </c>
      <c r="E111" s="54">
        <v>11674.3</v>
      </c>
      <c r="F111" s="83">
        <v>583.72</v>
      </c>
      <c r="G111" s="83">
        <f t="shared" si="10"/>
        <v>566.20839999999998</v>
      </c>
      <c r="H111" s="83">
        <f t="shared" si="17"/>
        <v>17.511600000000001</v>
      </c>
      <c r="I111" s="54">
        <v>7267</v>
      </c>
      <c r="J111" s="83">
        <v>1453.4</v>
      </c>
      <c r="K111" s="83">
        <f t="shared" si="8"/>
        <v>1409.798</v>
      </c>
      <c r="L111" s="84">
        <f t="shared" si="9"/>
        <v>43.602000000000004</v>
      </c>
      <c r="M111" s="87"/>
    </row>
    <row r="112" spans="1:13" s="85" customFormat="1" ht="30" customHeight="1" x14ac:dyDescent="0.25">
      <c r="A112" s="53"/>
      <c r="B112" s="53" t="s">
        <v>160</v>
      </c>
      <c r="C112" s="53" t="s">
        <v>159</v>
      </c>
      <c r="D112" s="53" t="s">
        <v>1</v>
      </c>
      <c r="E112" s="54">
        <v>165</v>
      </c>
      <c r="F112" s="83">
        <v>8.25</v>
      </c>
      <c r="G112" s="83">
        <f t="shared" si="10"/>
        <v>8.0024999999999995</v>
      </c>
      <c r="H112" s="83">
        <f t="shared" si="17"/>
        <v>0.2475</v>
      </c>
      <c r="I112" s="54">
        <v>0</v>
      </c>
      <c r="J112" s="83">
        <v>0</v>
      </c>
      <c r="K112" s="83">
        <f t="shared" si="8"/>
        <v>0</v>
      </c>
      <c r="L112" s="84">
        <f t="shared" si="9"/>
        <v>0</v>
      </c>
      <c r="M112" s="87"/>
    </row>
    <row r="113" spans="1:13" s="85" customFormat="1" ht="30" customHeight="1" x14ac:dyDescent="0.25">
      <c r="A113" s="53"/>
      <c r="B113" s="53" t="s">
        <v>270</v>
      </c>
      <c r="C113" s="53" t="s">
        <v>85</v>
      </c>
      <c r="D113" s="53" t="s">
        <v>1</v>
      </c>
      <c r="E113" s="54">
        <v>811</v>
      </c>
      <c r="F113" s="83">
        <v>40.549999999999997</v>
      </c>
      <c r="G113" s="83">
        <f>F113-H113</f>
        <v>39.333500000000001</v>
      </c>
      <c r="H113" s="83">
        <f>F113*$H$4</f>
        <v>1.2164999999999999</v>
      </c>
      <c r="I113" s="54">
        <v>400</v>
      </c>
      <c r="J113" s="83">
        <v>80</v>
      </c>
      <c r="K113" s="83">
        <f>J113-L113</f>
        <v>77.599999999999994</v>
      </c>
      <c r="L113" s="84">
        <f>J113*$L$4</f>
        <v>2.4</v>
      </c>
      <c r="M113" s="87"/>
    </row>
    <row r="114" spans="1:13" s="151" customFormat="1" ht="30" customHeight="1" x14ac:dyDescent="0.2">
      <c r="A114" s="66"/>
      <c r="B114" s="66" t="s">
        <v>12</v>
      </c>
      <c r="C114" s="66" t="s">
        <v>11</v>
      </c>
      <c r="D114" s="66" t="s">
        <v>1</v>
      </c>
      <c r="E114" s="134">
        <v>0</v>
      </c>
      <c r="F114" s="133">
        <v>0</v>
      </c>
      <c r="G114" s="133">
        <f t="shared" si="10"/>
        <v>0</v>
      </c>
      <c r="H114" s="133">
        <f t="shared" si="17"/>
        <v>0</v>
      </c>
      <c r="I114" s="134">
        <v>0</v>
      </c>
      <c r="J114" s="133">
        <v>0</v>
      </c>
      <c r="K114" s="133">
        <f t="shared" si="8"/>
        <v>0</v>
      </c>
      <c r="L114" s="135">
        <f t="shared" si="9"/>
        <v>0</v>
      </c>
      <c r="M114" s="150"/>
    </row>
    <row r="115" spans="1:13" s="151" customFormat="1" ht="30" customHeight="1" x14ac:dyDescent="0.2">
      <c r="A115" s="66"/>
      <c r="B115" s="66" t="s">
        <v>72</v>
      </c>
      <c r="C115" s="66" t="s">
        <v>71</v>
      </c>
      <c r="D115" s="66" t="s">
        <v>1</v>
      </c>
      <c r="E115" s="134">
        <v>15213</v>
      </c>
      <c r="F115" s="133">
        <v>760.65</v>
      </c>
      <c r="G115" s="133">
        <f t="shared" si="10"/>
        <v>760.65</v>
      </c>
      <c r="H115" s="133">
        <v>0</v>
      </c>
      <c r="I115" s="134">
        <v>0</v>
      </c>
      <c r="J115" s="133">
        <v>0</v>
      </c>
      <c r="K115" s="133">
        <f t="shared" si="8"/>
        <v>0</v>
      </c>
      <c r="L115" s="135">
        <f t="shared" si="9"/>
        <v>0</v>
      </c>
      <c r="M115" s="149"/>
    </row>
    <row r="116" spans="1:13" s="85" customFormat="1" ht="30" customHeight="1" x14ac:dyDescent="0.25">
      <c r="A116" s="53" t="str">
        <f>'2nd Quarter 2014'!A114</f>
        <v>Sun Valley Oil &amp; Gas LLC</v>
      </c>
      <c r="B116" s="53" t="str">
        <f>'2nd Quarter 2014'!B114</f>
        <v>Lippizan Petroleum</v>
      </c>
      <c r="C116" s="53" t="str">
        <f>'2nd Quarter 2014'!C114</f>
        <v>3408923406/SWIW #4</v>
      </c>
      <c r="D116" s="53" t="str">
        <f>'2nd Quarter 2014'!D114</f>
        <v>Brine Disposal</v>
      </c>
      <c r="E116" s="54">
        <v>2576</v>
      </c>
      <c r="F116" s="83">
        <v>128.80000000000001</v>
      </c>
      <c r="G116" s="83">
        <f>F116-H116</f>
        <v>128.80000000000001</v>
      </c>
      <c r="H116" s="83">
        <v>0</v>
      </c>
      <c r="I116" s="54">
        <f>'2nd Quarter 2014'!I114</f>
        <v>0</v>
      </c>
      <c r="J116" s="83">
        <f>'2nd Quarter 2014'!J114</f>
        <v>0</v>
      </c>
      <c r="K116" s="83">
        <f>J116-L116</f>
        <v>0</v>
      </c>
      <c r="L116" s="84">
        <f>J116*$L$4</f>
        <v>0</v>
      </c>
      <c r="M116" s="149"/>
    </row>
    <row r="117" spans="1:13" s="151" customFormat="1" ht="30" customHeight="1" x14ac:dyDescent="0.2">
      <c r="A117" s="66" t="s">
        <v>257</v>
      </c>
      <c r="B117" s="66" t="s">
        <v>236</v>
      </c>
      <c r="C117" s="66" t="s">
        <v>81</v>
      </c>
      <c r="D117" s="66" t="s">
        <v>1</v>
      </c>
      <c r="E117" s="134">
        <v>1540</v>
      </c>
      <c r="F117" s="133">
        <v>76</v>
      </c>
      <c r="G117" s="133">
        <f t="shared" si="10"/>
        <v>76</v>
      </c>
      <c r="H117" s="133">
        <v>0</v>
      </c>
      <c r="I117" s="134">
        <v>0</v>
      </c>
      <c r="J117" s="133">
        <v>0</v>
      </c>
      <c r="K117" s="133">
        <f t="shared" si="8"/>
        <v>0</v>
      </c>
      <c r="L117" s="135">
        <f t="shared" si="9"/>
        <v>0</v>
      </c>
      <c r="M117" s="149"/>
    </row>
    <row r="118" spans="1:13" s="151" customFormat="1" ht="30" customHeight="1" x14ac:dyDescent="0.2">
      <c r="A118" s="66" t="s">
        <v>257</v>
      </c>
      <c r="B118" s="66" t="s">
        <v>236</v>
      </c>
      <c r="C118" s="66" t="s">
        <v>80</v>
      </c>
      <c r="D118" s="66" t="s">
        <v>1</v>
      </c>
      <c r="E118" s="134">
        <v>0</v>
      </c>
      <c r="F118" s="133">
        <v>0</v>
      </c>
      <c r="G118" s="133">
        <f t="shared" si="10"/>
        <v>0</v>
      </c>
      <c r="H118" s="133">
        <f t="shared" ref="H118:H143" si="18">F118*$H$4</f>
        <v>0</v>
      </c>
      <c r="I118" s="134">
        <v>0</v>
      </c>
      <c r="J118" s="133">
        <v>0</v>
      </c>
      <c r="K118" s="133">
        <f t="shared" si="8"/>
        <v>0</v>
      </c>
      <c r="L118" s="135">
        <f t="shared" si="9"/>
        <v>0</v>
      </c>
      <c r="M118" s="150"/>
    </row>
    <row r="119" spans="1:13" s="151" customFormat="1" ht="30" customHeight="1" x14ac:dyDescent="0.2">
      <c r="A119" s="66" t="s">
        <v>257</v>
      </c>
      <c r="B119" s="66" t="s">
        <v>236</v>
      </c>
      <c r="C119" s="66" t="s">
        <v>79</v>
      </c>
      <c r="D119" s="66" t="s">
        <v>1</v>
      </c>
      <c r="E119" s="134">
        <v>0</v>
      </c>
      <c r="F119" s="133">
        <v>0</v>
      </c>
      <c r="G119" s="133">
        <f t="shared" si="10"/>
        <v>0</v>
      </c>
      <c r="H119" s="133">
        <f t="shared" si="18"/>
        <v>0</v>
      </c>
      <c r="I119" s="134">
        <v>0</v>
      </c>
      <c r="J119" s="133">
        <v>0</v>
      </c>
      <c r="K119" s="133">
        <f t="shared" si="8"/>
        <v>0</v>
      </c>
      <c r="L119" s="135">
        <f t="shared" si="9"/>
        <v>0</v>
      </c>
      <c r="M119" s="150"/>
    </row>
    <row r="120" spans="1:13" s="85" customFormat="1" ht="30" customHeight="1" x14ac:dyDescent="0.25">
      <c r="A120" s="53"/>
      <c r="B120" s="53" t="s">
        <v>151</v>
      </c>
      <c r="C120" s="53" t="s">
        <v>152</v>
      </c>
      <c r="D120" s="53" t="s">
        <v>1</v>
      </c>
      <c r="E120" s="54">
        <v>11297</v>
      </c>
      <c r="F120" s="83">
        <v>564.85</v>
      </c>
      <c r="G120" s="83">
        <f t="shared" si="10"/>
        <v>547.90449999999998</v>
      </c>
      <c r="H120" s="83">
        <f>F120*$H$4</f>
        <v>16.945499999999999</v>
      </c>
      <c r="I120" s="54">
        <v>0</v>
      </c>
      <c r="J120" s="83">
        <v>0</v>
      </c>
      <c r="K120" s="83">
        <f t="shared" si="8"/>
        <v>0</v>
      </c>
      <c r="L120" s="84">
        <f t="shared" si="9"/>
        <v>0</v>
      </c>
      <c r="M120" s="87"/>
    </row>
    <row r="121" spans="1:13" s="85" customFormat="1" ht="30" customHeight="1" x14ac:dyDescent="0.25">
      <c r="A121" s="53"/>
      <c r="B121" s="53" t="s">
        <v>151</v>
      </c>
      <c r="C121" s="53" t="s">
        <v>150</v>
      </c>
      <c r="D121" s="53" t="s">
        <v>1</v>
      </c>
      <c r="E121" s="54">
        <v>12506</v>
      </c>
      <c r="F121" s="83">
        <v>625.29999999999995</v>
      </c>
      <c r="G121" s="83">
        <f t="shared" si="10"/>
        <v>606.54099999999994</v>
      </c>
      <c r="H121" s="83">
        <f t="shared" si="18"/>
        <v>18.758999999999997</v>
      </c>
      <c r="I121" s="54">
        <v>0</v>
      </c>
      <c r="J121" s="83">
        <v>0</v>
      </c>
      <c r="K121" s="83">
        <f t="shared" si="8"/>
        <v>0</v>
      </c>
      <c r="L121" s="84">
        <f t="shared" si="9"/>
        <v>0</v>
      </c>
      <c r="M121" s="87"/>
    </row>
    <row r="122" spans="1:13" s="151" customFormat="1" ht="30" customHeight="1" x14ac:dyDescent="0.2">
      <c r="A122" s="66"/>
      <c r="B122" s="66" t="s">
        <v>106</v>
      </c>
      <c r="C122" s="66" t="s">
        <v>105</v>
      </c>
      <c r="D122" s="66" t="s">
        <v>1</v>
      </c>
      <c r="E122" s="134">
        <v>2312</v>
      </c>
      <c r="F122" s="133">
        <v>115.6</v>
      </c>
      <c r="G122" s="133">
        <f t="shared" si="10"/>
        <v>112.13199999999999</v>
      </c>
      <c r="H122" s="133">
        <f t="shared" si="18"/>
        <v>3.4679999999999995</v>
      </c>
      <c r="I122" s="134">
        <v>0</v>
      </c>
      <c r="J122" s="133">
        <v>0</v>
      </c>
      <c r="K122" s="133">
        <f t="shared" si="8"/>
        <v>0</v>
      </c>
      <c r="L122" s="135">
        <f t="shared" si="9"/>
        <v>0</v>
      </c>
      <c r="M122" s="150"/>
    </row>
    <row r="123" spans="1:13" s="85" customFormat="1" ht="30" customHeight="1" x14ac:dyDescent="0.25">
      <c r="A123" s="53"/>
      <c r="B123" s="53" t="s">
        <v>121</v>
      </c>
      <c r="C123" s="53" t="s">
        <v>120</v>
      </c>
      <c r="D123" s="53" t="s">
        <v>1</v>
      </c>
      <c r="E123" s="54">
        <v>62173</v>
      </c>
      <c r="F123" s="83">
        <v>3108.65</v>
      </c>
      <c r="G123" s="83">
        <f t="shared" si="10"/>
        <v>3015.3905</v>
      </c>
      <c r="H123" s="83">
        <f>F123*$H$4</f>
        <v>93.259500000000003</v>
      </c>
      <c r="I123" s="54">
        <v>0</v>
      </c>
      <c r="J123" s="83">
        <v>0</v>
      </c>
      <c r="K123" s="83">
        <f t="shared" si="8"/>
        <v>0</v>
      </c>
      <c r="L123" s="84">
        <f t="shared" si="9"/>
        <v>0</v>
      </c>
      <c r="M123" s="87"/>
    </row>
    <row r="124" spans="1:13" s="85" customFormat="1" ht="30" customHeight="1" x14ac:dyDescent="0.25">
      <c r="A124" s="53" t="s">
        <v>341</v>
      </c>
      <c r="B124" s="53" t="s">
        <v>250</v>
      </c>
      <c r="C124" s="53" t="s">
        <v>5</v>
      </c>
      <c r="D124" s="53" t="s">
        <v>1</v>
      </c>
      <c r="E124" s="54">
        <v>0</v>
      </c>
      <c r="F124" s="83">
        <v>0</v>
      </c>
      <c r="G124" s="83">
        <f>F124-H124</f>
        <v>0</v>
      </c>
      <c r="H124" s="83">
        <f>F124*$H$4</f>
        <v>0</v>
      </c>
      <c r="I124" s="54">
        <v>56219</v>
      </c>
      <c r="J124" s="83">
        <v>11243.8</v>
      </c>
      <c r="K124" s="83">
        <f>J124-L124</f>
        <v>10906.485999999999</v>
      </c>
      <c r="L124" s="84">
        <f>J124*$L$4</f>
        <v>337.31399999999996</v>
      </c>
      <c r="M124" s="87"/>
    </row>
    <row r="125" spans="1:13" s="85" customFormat="1" ht="30" customHeight="1" x14ac:dyDescent="0.25">
      <c r="A125" s="53"/>
      <c r="B125" s="53" t="s">
        <v>78</v>
      </c>
      <c r="C125" s="53" t="s">
        <v>77</v>
      </c>
      <c r="D125" s="53" t="s">
        <v>1</v>
      </c>
      <c r="E125" s="54">
        <v>21881.02</v>
      </c>
      <c r="F125" s="83">
        <v>1094.05</v>
      </c>
      <c r="G125" s="83">
        <f t="shared" si="10"/>
        <v>1061.2284999999999</v>
      </c>
      <c r="H125" s="83">
        <f t="shared" si="18"/>
        <v>32.8215</v>
      </c>
      <c r="I125" s="54">
        <v>0</v>
      </c>
      <c r="J125" s="83">
        <v>0</v>
      </c>
      <c r="K125" s="83">
        <f t="shared" si="8"/>
        <v>0</v>
      </c>
      <c r="L125" s="84">
        <f t="shared" si="9"/>
        <v>0</v>
      </c>
      <c r="M125" s="87"/>
    </row>
    <row r="126" spans="1:13" s="151" customFormat="1" ht="30" customHeight="1" x14ac:dyDescent="0.2">
      <c r="A126" s="66"/>
      <c r="B126" s="66" t="s">
        <v>20</v>
      </c>
      <c r="C126" s="66" t="s">
        <v>19</v>
      </c>
      <c r="D126" s="66" t="s">
        <v>1</v>
      </c>
      <c r="E126" s="134">
        <v>34938</v>
      </c>
      <c r="F126" s="133">
        <v>1746.9</v>
      </c>
      <c r="G126" s="133">
        <f t="shared" ref="G126:G159" si="19">F126-H126</f>
        <v>1746.9</v>
      </c>
      <c r="H126" s="133">
        <v>0</v>
      </c>
      <c r="I126" s="134">
        <v>0</v>
      </c>
      <c r="J126" s="133">
        <v>0</v>
      </c>
      <c r="K126" s="133">
        <f t="shared" ref="K126:K192" si="20">J126-L126</f>
        <v>0</v>
      </c>
      <c r="L126" s="135">
        <f t="shared" ref="L126:L192" si="21">J126*$L$4</f>
        <v>0</v>
      </c>
      <c r="M126" s="149"/>
    </row>
    <row r="127" spans="1:13" s="85" customFormat="1" ht="30" customHeight="1" x14ac:dyDescent="0.25">
      <c r="A127" s="53"/>
      <c r="B127" s="53" t="s">
        <v>172</v>
      </c>
      <c r="C127" s="53" t="s">
        <v>173</v>
      </c>
      <c r="D127" s="53" t="s">
        <v>1</v>
      </c>
      <c r="E127" s="54">
        <v>2112</v>
      </c>
      <c r="F127" s="83">
        <v>105.6</v>
      </c>
      <c r="G127" s="83">
        <f t="shared" si="19"/>
        <v>102.43199999999999</v>
      </c>
      <c r="H127" s="83">
        <f t="shared" si="18"/>
        <v>3.1679999999999997</v>
      </c>
      <c r="I127" s="54">
        <v>0</v>
      </c>
      <c r="J127" s="83">
        <v>0</v>
      </c>
      <c r="K127" s="83">
        <f t="shared" si="20"/>
        <v>0</v>
      </c>
      <c r="L127" s="84">
        <f t="shared" si="21"/>
        <v>0</v>
      </c>
      <c r="M127" s="87"/>
    </row>
    <row r="128" spans="1:13" s="85" customFormat="1" ht="30" customHeight="1" x14ac:dyDescent="0.25">
      <c r="A128" s="53"/>
      <c r="B128" s="53" t="s">
        <v>172</v>
      </c>
      <c r="C128" s="53" t="s">
        <v>171</v>
      </c>
      <c r="D128" s="53" t="s">
        <v>1</v>
      </c>
      <c r="E128" s="54">
        <v>5485</v>
      </c>
      <c r="F128" s="83">
        <v>274.25</v>
      </c>
      <c r="G128" s="83">
        <f t="shared" si="19"/>
        <v>266.02249999999998</v>
      </c>
      <c r="H128" s="83">
        <f t="shared" si="18"/>
        <v>8.2274999999999991</v>
      </c>
      <c r="I128" s="54">
        <v>0</v>
      </c>
      <c r="J128" s="83">
        <v>0</v>
      </c>
      <c r="K128" s="83">
        <f t="shared" si="20"/>
        <v>0</v>
      </c>
      <c r="L128" s="84">
        <f t="shared" si="21"/>
        <v>0</v>
      </c>
      <c r="M128" s="87"/>
    </row>
    <row r="129" spans="1:13" s="85" customFormat="1" ht="30" customHeight="1" x14ac:dyDescent="0.25">
      <c r="A129" s="53"/>
      <c r="B129" s="53" t="s">
        <v>154</v>
      </c>
      <c r="C129" s="53" t="s">
        <v>158</v>
      </c>
      <c r="D129" s="53" t="s">
        <v>1</v>
      </c>
      <c r="E129" s="54">
        <v>40912</v>
      </c>
      <c r="F129" s="83">
        <v>2045.6</v>
      </c>
      <c r="G129" s="83">
        <f t="shared" si="19"/>
        <v>1984.232</v>
      </c>
      <c r="H129" s="83">
        <f t="shared" si="18"/>
        <v>61.367999999999995</v>
      </c>
      <c r="I129" s="54">
        <v>14911</v>
      </c>
      <c r="J129" s="83">
        <v>2982.2</v>
      </c>
      <c r="K129" s="83">
        <f t="shared" si="20"/>
        <v>2892.7339999999999</v>
      </c>
      <c r="L129" s="84">
        <f t="shared" si="21"/>
        <v>89.465999999999994</v>
      </c>
      <c r="M129" s="87"/>
    </row>
    <row r="130" spans="1:13" s="85" customFormat="1" ht="30" customHeight="1" x14ac:dyDescent="0.25">
      <c r="A130" s="53"/>
      <c r="B130" s="53" t="s">
        <v>154</v>
      </c>
      <c r="C130" s="53" t="s">
        <v>157</v>
      </c>
      <c r="D130" s="53" t="s">
        <v>1</v>
      </c>
      <c r="E130" s="54">
        <v>6852</v>
      </c>
      <c r="F130" s="83">
        <v>342.6</v>
      </c>
      <c r="G130" s="83">
        <f t="shared" si="19"/>
        <v>332.322</v>
      </c>
      <c r="H130" s="83">
        <f t="shared" si="18"/>
        <v>10.278</v>
      </c>
      <c r="I130" s="54">
        <v>64071</v>
      </c>
      <c r="J130" s="83">
        <v>12814.2</v>
      </c>
      <c r="K130" s="83">
        <f t="shared" si="20"/>
        <v>12429.774000000001</v>
      </c>
      <c r="L130" s="84">
        <f t="shared" si="21"/>
        <v>384.42599999999999</v>
      </c>
      <c r="M130" s="87"/>
    </row>
    <row r="131" spans="1:13" s="85" customFormat="1" ht="30" customHeight="1" x14ac:dyDescent="0.25">
      <c r="A131" s="53"/>
      <c r="B131" s="53" t="s">
        <v>154</v>
      </c>
      <c r="C131" s="53" t="s">
        <v>156</v>
      </c>
      <c r="D131" s="53" t="s">
        <v>1</v>
      </c>
      <c r="E131" s="54">
        <v>57167</v>
      </c>
      <c r="F131" s="83">
        <v>2858.35</v>
      </c>
      <c r="G131" s="83">
        <f t="shared" si="19"/>
        <v>2772.5994999999998</v>
      </c>
      <c r="H131" s="83">
        <f t="shared" si="18"/>
        <v>85.750499999999988</v>
      </c>
      <c r="I131" s="54">
        <v>37675</v>
      </c>
      <c r="J131" s="83">
        <v>7535</v>
      </c>
      <c r="K131" s="83">
        <f t="shared" si="20"/>
        <v>7308.95</v>
      </c>
      <c r="L131" s="84">
        <f t="shared" si="21"/>
        <v>226.04999999999998</v>
      </c>
      <c r="M131" s="87"/>
    </row>
    <row r="132" spans="1:13" s="85" customFormat="1" ht="30" customHeight="1" x14ac:dyDescent="0.25">
      <c r="A132" s="53"/>
      <c r="B132" s="53" t="s">
        <v>154</v>
      </c>
      <c r="C132" s="53" t="s">
        <v>155</v>
      </c>
      <c r="D132" s="53" t="s">
        <v>1</v>
      </c>
      <c r="E132" s="54">
        <v>0</v>
      </c>
      <c r="F132" s="83">
        <v>0</v>
      </c>
      <c r="G132" s="83">
        <f t="shared" si="19"/>
        <v>0</v>
      </c>
      <c r="H132" s="83">
        <f t="shared" si="18"/>
        <v>0</v>
      </c>
      <c r="I132" s="54">
        <v>50517</v>
      </c>
      <c r="J132" s="83">
        <v>10103.4</v>
      </c>
      <c r="K132" s="83">
        <f t="shared" si="20"/>
        <v>9800.2979999999989</v>
      </c>
      <c r="L132" s="84">
        <f t="shared" si="21"/>
        <v>303.10199999999998</v>
      </c>
      <c r="M132" s="87"/>
    </row>
    <row r="133" spans="1:13" s="85" customFormat="1" ht="30" customHeight="1" x14ac:dyDescent="0.25">
      <c r="A133" s="53"/>
      <c r="B133" s="53" t="s">
        <v>154</v>
      </c>
      <c r="C133" s="53" t="s">
        <v>153</v>
      </c>
      <c r="D133" s="53" t="s">
        <v>1</v>
      </c>
      <c r="E133" s="54">
        <v>2279</v>
      </c>
      <c r="F133" s="83">
        <v>113.95</v>
      </c>
      <c r="G133" s="83">
        <f t="shared" si="19"/>
        <v>110.53150000000001</v>
      </c>
      <c r="H133" s="83">
        <f t="shared" si="18"/>
        <v>3.4184999999999999</v>
      </c>
      <c r="I133" s="54">
        <v>136992</v>
      </c>
      <c r="J133" s="83">
        <v>27398.400000000001</v>
      </c>
      <c r="K133" s="83">
        <f t="shared" si="20"/>
        <v>26576.448</v>
      </c>
      <c r="L133" s="84">
        <f t="shared" si="21"/>
        <v>821.952</v>
      </c>
      <c r="M133" s="87"/>
    </row>
    <row r="134" spans="1:13" s="85" customFormat="1" ht="30" customHeight="1" x14ac:dyDescent="0.25">
      <c r="A134" s="53"/>
      <c r="B134" s="53" t="s">
        <v>154</v>
      </c>
      <c r="C134" s="53" t="s">
        <v>303</v>
      </c>
      <c r="D134" s="53" t="s">
        <v>1</v>
      </c>
      <c r="E134" s="54">
        <v>0</v>
      </c>
      <c r="F134" s="83">
        <v>0</v>
      </c>
      <c r="G134" s="83">
        <f t="shared" si="19"/>
        <v>0</v>
      </c>
      <c r="H134" s="83">
        <f t="shared" si="18"/>
        <v>0</v>
      </c>
      <c r="I134" s="54">
        <v>18184</v>
      </c>
      <c r="J134" s="83">
        <v>3636.8</v>
      </c>
      <c r="K134" s="83">
        <f t="shared" si="20"/>
        <v>3527.6960000000004</v>
      </c>
      <c r="L134" s="84">
        <f t="shared" si="21"/>
        <v>109.104</v>
      </c>
      <c r="M134" s="87"/>
    </row>
    <row r="135" spans="1:13" s="85" customFormat="1" ht="30" customHeight="1" x14ac:dyDescent="0.25">
      <c r="A135" s="53" t="s">
        <v>333</v>
      </c>
      <c r="B135" s="53" t="s">
        <v>179</v>
      </c>
      <c r="C135" s="53" t="s">
        <v>182</v>
      </c>
      <c r="D135" s="53" t="s">
        <v>1</v>
      </c>
      <c r="E135" s="54">
        <v>2660</v>
      </c>
      <c r="F135" s="83">
        <v>133</v>
      </c>
      <c r="G135" s="83">
        <f t="shared" si="19"/>
        <v>129.01</v>
      </c>
      <c r="H135" s="83">
        <f t="shared" si="18"/>
        <v>3.9899999999999998</v>
      </c>
      <c r="I135" s="54">
        <v>0</v>
      </c>
      <c r="J135" s="83">
        <v>0</v>
      </c>
      <c r="K135" s="83">
        <f t="shared" si="20"/>
        <v>0</v>
      </c>
      <c r="L135" s="84">
        <f t="shared" si="21"/>
        <v>0</v>
      </c>
      <c r="M135" s="87"/>
    </row>
    <row r="136" spans="1:13" s="85" customFormat="1" ht="30" customHeight="1" x14ac:dyDescent="0.25">
      <c r="A136" s="53" t="s">
        <v>333</v>
      </c>
      <c r="B136" s="53" t="s">
        <v>179</v>
      </c>
      <c r="C136" s="53" t="s">
        <v>181</v>
      </c>
      <c r="D136" s="53" t="s">
        <v>1</v>
      </c>
      <c r="E136" s="54">
        <v>7055</v>
      </c>
      <c r="F136" s="83">
        <v>352.75</v>
      </c>
      <c r="G136" s="83">
        <f t="shared" si="19"/>
        <v>342.16750000000002</v>
      </c>
      <c r="H136" s="83">
        <f t="shared" si="18"/>
        <v>10.5825</v>
      </c>
      <c r="I136" s="54">
        <v>0</v>
      </c>
      <c r="J136" s="83">
        <v>0</v>
      </c>
      <c r="K136" s="83">
        <f t="shared" si="20"/>
        <v>0</v>
      </c>
      <c r="L136" s="84">
        <f t="shared" si="21"/>
        <v>0</v>
      </c>
      <c r="M136" s="87"/>
    </row>
    <row r="137" spans="1:13" s="85" customFormat="1" ht="30" customHeight="1" x14ac:dyDescent="0.25">
      <c r="A137" s="53" t="s">
        <v>333</v>
      </c>
      <c r="B137" s="53" t="s">
        <v>179</v>
      </c>
      <c r="C137" s="53" t="s">
        <v>180</v>
      </c>
      <c r="D137" s="53" t="s">
        <v>1</v>
      </c>
      <c r="E137" s="54">
        <v>0</v>
      </c>
      <c r="F137" s="83">
        <v>0</v>
      </c>
      <c r="G137" s="83">
        <f t="shared" si="19"/>
        <v>0</v>
      </c>
      <c r="H137" s="83">
        <f t="shared" si="18"/>
        <v>0</v>
      </c>
      <c r="I137" s="54">
        <v>0</v>
      </c>
      <c r="J137" s="83">
        <v>0</v>
      </c>
      <c r="K137" s="83">
        <f t="shared" si="20"/>
        <v>0</v>
      </c>
      <c r="L137" s="84">
        <f t="shared" si="21"/>
        <v>0</v>
      </c>
      <c r="M137" s="87"/>
    </row>
    <row r="138" spans="1:13" s="85" customFormat="1" ht="30" customHeight="1" x14ac:dyDescent="0.25">
      <c r="A138" s="53" t="s">
        <v>333</v>
      </c>
      <c r="B138" s="53" t="s">
        <v>179</v>
      </c>
      <c r="C138" s="53" t="s">
        <v>178</v>
      </c>
      <c r="D138" s="53" t="s">
        <v>1</v>
      </c>
      <c r="E138" s="54">
        <v>17275</v>
      </c>
      <c r="F138" s="83">
        <v>863.75</v>
      </c>
      <c r="G138" s="83">
        <f t="shared" si="19"/>
        <v>837.83749999999998</v>
      </c>
      <c r="H138" s="83">
        <f t="shared" si="18"/>
        <v>25.912499999999998</v>
      </c>
      <c r="I138" s="54">
        <v>0</v>
      </c>
      <c r="J138" s="83">
        <v>0</v>
      </c>
      <c r="K138" s="83">
        <f t="shared" si="20"/>
        <v>0</v>
      </c>
      <c r="L138" s="84">
        <f t="shared" si="21"/>
        <v>0</v>
      </c>
      <c r="M138" s="87"/>
    </row>
    <row r="139" spans="1:13" s="85" customFormat="1" ht="30" customHeight="1" x14ac:dyDescent="0.25">
      <c r="A139" s="53"/>
      <c r="B139" s="53" t="s">
        <v>10</v>
      </c>
      <c r="C139" s="53" t="s">
        <v>269</v>
      </c>
      <c r="D139" s="53" t="s">
        <v>1</v>
      </c>
      <c r="E139" s="54">
        <v>0</v>
      </c>
      <c r="F139" s="83">
        <v>0</v>
      </c>
      <c r="G139" s="83">
        <f t="shared" si="19"/>
        <v>0</v>
      </c>
      <c r="H139" s="83">
        <f t="shared" si="18"/>
        <v>0</v>
      </c>
      <c r="I139" s="54">
        <v>0</v>
      </c>
      <c r="J139" s="83">
        <v>0</v>
      </c>
      <c r="K139" s="83">
        <f t="shared" si="20"/>
        <v>0</v>
      </c>
      <c r="L139" s="84">
        <f t="shared" si="21"/>
        <v>0</v>
      </c>
      <c r="M139" s="87"/>
    </row>
    <row r="140" spans="1:13" s="85" customFormat="1" ht="30" customHeight="1" x14ac:dyDescent="0.25">
      <c r="A140" s="53"/>
      <c r="B140" s="53" t="s">
        <v>74</v>
      </c>
      <c r="C140" s="53" t="s">
        <v>73</v>
      </c>
      <c r="D140" s="53" t="s">
        <v>1</v>
      </c>
      <c r="E140" s="54">
        <v>0</v>
      </c>
      <c r="F140" s="83">
        <v>0</v>
      </c>
      <c r="G140" s="83">
        <f t="shared" si="19"/>
        <v>0</v>
      </c>
      <c r="H140" s="83">
        <f t="shared" si="18"/>
        <v>0</v>
      </c>
      <c r="I140" s="54">
        <v>0</v>
      </c>
      <c r="J140" s="83">
        <v>0</v>
      </c>
      <c r="K140" s="83">
        <f t="shared" si="20"/>
        <v>0</v>
      </c>
      <c r="L140" s="84">
        <f t="shared" si="21"/>
        <v>0</v>
      </c>
      <c r="M140" s="87"/>
    </row>
    <row r="141" spans="1:13" s="85" customFormat="1" ht="30" customHeight="1" x14ac:dyDescent="0.25">
      <c r="A141" s="53"/>
      <c r="B141" s="53" t="s">
        <v>203</v>
      </c>
      <c r="C141" s="53" t="s">
        <v>202</v>
      </c>
      <c r="D141" s="53" t="s">
        <v>1</v>
      </c>
      <c r="E141" s="54">
        <v>880</v>
      </c>
      <c r="F141" s="83">
        <v>44</v>
      </c>
      <c r="G141" s="83">
        <f t="shared" si="19"/>
        <v>42.68</v>
      </c>
      <c r="H141" s="83">
        <f t="shared" si="18"/>
        <v>1.3199999999999998</v>
      </c>
      <c r="I141" s="54">
        <v>0</v>
      </c>
      <c r="J141" s="83">
        <v>0</v>
      </c>
      <c r="K141" s="83">
        <f t="shared" si="20"/>
        <v>0</v>
      </c>
      <c r="L141" s="84">
        <f t="shared" si="21"/>
        <v>0</v>
      </c>
      <c r="M141" s="87"/>
    </row>
    <row r="142" spans="1:13" s="85" customFormat="1" ht="30" customHeight="1" x14ac:dyDescent="0.25">
      <c r="A142" s="53"/>
      <c r="B142" s="53" t="s">
        <v>186</v>
      </c>
      <c r="C142" s="53" t="s">
        <v>185</v>
      </c>
      <c r="D142" s="53" t="s">
        <v>1</v>
      </c>
      <c r="E142" s="54">
        <v>30886</v>
      </c>
      <c r="F142" s="83">
        <v>1544.3</v>
      </c>
      <c r="G142" s="83">
        <f t="shared" si="19"/>
        <v>1497.971</v>
      </c>
      <c r="H142" s="83">
        <f t="shared" si="18"/>
        <v>46.328999999999994</v>
      </c>
      <c r="I142" s="54">
        <v>8623</v>
      </c>
      <c r="J142" s="83">
        <v>1724.6</v>
      </c>
      <c r="K142" s="83">
        <f t="shared" si="20"/>
        <v>1672.8619999999999</v>
      </c>
      <c r="L142" s="84">
        <f t="shared" si="21"/>
        <v>51.737999999999992</v>
      </c>
      <c r="M142" s="87"/>
    </row>
    <row r="143" spans="1:13" s="85" customFormat="1" ht="30" customHeight="1" x14ac:dyDescent="0.25">
      <c r="A143" s="53"/>
      <c r="B143" s="53" t="s">
        <v>212</v>
      </c>
      <c r="C143" s="53" t="s">
        <v>211</v>
      </c>
      <c r="D143" s="53" t="s">
        <v>1</v>
      </c>
      <c r="E143" s="54">
        <v>11356</v>
      </c>
      <c r="F143" s="83">
        <v>567.79999999999995</v>
      </c>
      <c r="G143" s="83">
        <f t="shared" si="19"/>
        <v>550.76599999999996</v>
      </c>
      <c r="H143" s="83">
        <f t="shared" si="18"/>
        <v>17.033999999999999</v>
      </c>
      <c r="I143" s="54">
        <v>0</v>
      </c>
      <c r="J143" s="83">
        <v>0</v>
      </c>
      <c r="K143" s="83">
        <f t="shared" si="20"/>
        <v>0</v>
      </c>
      <c r="L143" s="84">
        <f t="shared" si="21"/>
        <v>0</v>
      </c>
      <c r="M143" s="87"/>
    </row>
    <row r="144" spans="1:13" s="85" customFormat="1" ht="30" customHeight="1" x14ac:dyDescent="0.25">
      <c r="A144" s="53"/>
      <c r="B144" s="53" t="s">
        <v>137</v>
      </c>
      <c r="C144" s="53" t="s">
        <v>139</v>
      </c>
      <c r="D144" s="53" t="s">
        <v>1</v>
      </c>
      <c r="E144" s="54">
        <v>396</v>
      </c>
      <c r="F144" s="83">
        <v>19.8</v>
      </c>
      <c r="G144" s="83">
        <f t="shared" si="19"/>
        <v>19.8</v>
      </c>
      <c r="H144" s="83">
        <v>0</v>
      </c>
      <c r="I144" s="54">
        <v>0</v>
      </c>
      <c r="J144" s="83">
        <v>0</v>
      </c>
      <c r="K144" s="83">
        <f t="shared" si="20"/>
        <v>0</v>
      </c>
      <c r="L144" s="84">
        <f t="shared" si="21"/>
        <v>0</v>
      </c>
      <c r="M144" s="149"/>
    </row>
    <row r="145" spans="1:13" s="85" customFormat="1" ht="30" customHeight="1" x14ac:dyDescent="0.25">
      <c r="A145" s="53"/>
      <c r="B145" s="53" t="s">
        <v>137</v>
      </c>
      <c r="C145" s="53" t="s">
        <v>138</v>
      </c>
      <c r="D145" s="53" t="s">
        <v>1</v>
      </c>
      <c r="E145" s="54">
        <v>413</v>
      </c>
      <c r="F145" s="83">
        <v>20.65</v>
      </c>
      <c r="G145" s="83">
        <f t="shared" si="19"/>
        <v>20.65</v>
      </c>
      <c r="H145" s="83">
        <v>0</v>
      </c>
      <c r="I145" s="54">
        <v>0</v>
      </c>
      <c r="J145" s="83">
        <v>0</v>
      </c>
      <c r="K145" s="83">
        <f t="shared" si="20"/>
        <v>0</v>
      </c>
      <c r="L145" s="84">
        <f t="shared" si="21"/>
        <v>0</v>
      </c>
      <c r="M145" s="149"/>
    </row>
    <row r="146" spans="1:13" s="85" customFormat="1" ht="30" customHeight="1" x14ac:dyDescent="0.25">
      <c r="A146" s="53"/>
      <c r="B146" s="53" t="s">
        <v>137</v>
      </c>
      <c r="C146" s="53" t="s">
        <v>136</v>
      </c>
      <c r="D146" s="53" t="s">
        <v>1</v>
      </c>
      <c r="E146" s="54">
        <v>376</v>
      </c>
      <c r="F146" s="83">
        <v>18.8</v>
      </c>
      <c r="G146" s="83">
        <f t="shared" si="19"/>
        <v>18.8</v>
      </c>
      <c r="H146" s="83">
        <v>0</v>
      </c>
      <c r="I146" s="54">
        <v>0</v>
      </c>
      <c r="J146" s="83">
        <v>0</v>
      </c>
      <c r="K146" s="83">
        <f t="shared" si="20"/>
        <v>0</v>
      </c>
      <c r="L146" s="84">
        <f t="shared" si="21"/>
        <v>0</v>
      </c>
      <c r="M146" s="149"/>
    </row>
    <row r="147" spans="1:13" s="85" customFormat="1" ht="30" customHeight="1" x14ac:dyDescent="0.25">
      <c r="A147" s="53" t="s">
        <v>260</v>
      </c>
      <c r="B147" s="53" t="s">
        <v>198</v>
      </c>
      <c r="C147" s="53" t="s">
        <v>201</v>
      </c>
      <c r="D147" s="53" t="s">
        <v>1</v>
      </c>
      <c r="E147" s="54">
        <v>3302</v>
      </c>
      <c r="F147" s="83">
        <v>165.1</v>
      </c>
      <c r="G147" s="83">
        <f>F147-H147</f>
        <v>160.14699999999999</v>
      </c>
      <c r="H147" s="83">
        <f t="shared" ref="H147:H165" si="22">F147*$H$4</f>
        <v>4.9529999999999994</v>
      </c>
      <c r="I147" s="54">
        <v>0</v>
      </c>
      <c r="J147" s="83">
        <v>0</v>
      </c>
      <c r="K147" s="83">
        <f t="shared" si="20"/>
        <v>0</v>
      </c>
      <c r="L147" s="84">
        <f t="shared" si="21"/>
        <v>0</v>
      </c>
      <c r="M147" s="87"/>
    </row>
    <row r="148" spans="1:13" s="85" customFormat="1" ht="30" customHeight="1" x14ac:dyDescent="0.25">
      <c r="A148" s="53" t="s">
        <v>260</v>
      </c>
      <c r="B148" s="53" t="s">
        <v>198</v>
      </c>
      <c r="C148" s="53" t="s">
        <v>200</v>
      </c>
      <c r="D148" s="53" t="s">
        <v>1</v>
      </c>
      <c r="E148" s="54">
        <v>4754</v>
      </c>
      <c r="F148" s="83">
        <v>237.7</v>
      </c>
      <c r="G148" s="83">
        <f t="shared" si="19"/>
        <v>230.56899999999999</v>
      </c>
      <c r="H148" s="83">
        <f t="shared" si="22"/>
        <v>7.1309999999999993</v>
      </c>
      <c r="I148" s="54">
        <v>0</v>
      </c>
      <c r="J148" s="83">
        <v>0</v>
      </c>
      <c r="K148" s="83">
        <f t="shared" si="20"/>
        <v>0</v>
      </c>
      <c r="L148" s="84">
        <f t="shared" si="21"/>
        <v>0</v>
      </c>
      <c r="M148" s="87"/>
    </row>
    <row r="149" spans="1:13" s="85" customFormat="1" ht="30" customHeight="1" x14ac:dyDescent="0.25">
      <c r="A149" s="53" t="s">
        <v>260</v>
      </c>
      <c r="B149" s="53" t="s">
        <v>198</v>
      </c>
      <c r="C149" s="53" t="s">
        <v>199</v>
      </c>
      <c r="D149" s="53" t="s">
        <v>1</v>
      </c>
      <c r="E149" s="54">
        <v>2936</v>
      </c>
      <c r="F149" s="83">
        <v>146.80000000000001</v>
      </c>
      <c r="G149" s="83">
        <f t="shared" si="19"/>
        <v>142.39600000000002</v>
      </c>
      <c r="H149" s="83">
        <f t="shared" si="22"/>
        <v>4.4039999999999999</v>
      </c>
      <c r="I149" s="54">
        <v>0</v>
      </c>
      <c r="J149" s="83">
        <v>0</v>
      </c>
      <c r="K149" s="83">
        <f t="shared" si="20"/>
        <v>0</v>
      </c>
      <c r="L149" s="84">
        <f t="shared" si="21"/>
        <v>0</v>
      </c>
      <c r="M149" s="87"/>
    </row>
    <row r="150" spans="1:13" s="85" customFormat="1" ht="30" customHeight="1" x14ac:dyDescent="0.25">
      <c r="A150" s="53" t="s">
        <v>260</v>
      </c>
      <c r="B150" s="53" t="s">
        <v>198</v>
      </c>
      <c r="C150" s="53" t="s">
        <v>197</v>
      </c>
      <c r="D150" s="53" t="s">
        <v>1</v>
      </c>
      <c r="E150" s="54">
        <v>6612</v>
      </c>
      <c r="F150" s="83">
        <v>330.6</v>
      </c>
      <c r="G150" s="83">
        <f>F150-H150</f>
        <v>320.68200000000002</v>
      </c>
      <c r="H150" s="83">
        <f>F150*$H$4</f>
        <v>9.918000000000001</v>
      </c>
      <c r="I150" s="54">
        <v>0</v>
      </c>
      <c r="J150" s="83">
        <v>0</v>
      </c>
      <c r="K150" s="83">
        <f t="shared" si="20"/>
        <v>0</v>
      </c>
      <c r="L150" s="84">
        <f t="shared" si="21"/>
        <v>0</v>
      </c>
      <c r="M150" s="87"/>
    </row>
    <row r="151" spans="1:13" s="85" customFormat="1" ht="30" customHeight="1" x14ac:dyDescent="0.25">
      <c r="A151" s="53"/>
      <c r="B151" s="53" t="s">
        <v>175</v>
      </c>
      <c r="C151" s="53" t="s">
        <v>174</v>
      </c>
      <c r="D151" s="53" t="s">
        <v>1</v>
      </c>
      <c r="E151" s="54">
        <v>52911.97</v>
      </c>
      <c r="F151" s="83">
        <v>2645.6</v>
      </c>
      <c r="G151" s="83">
        <f t="shared" si="19"/>
        <v>2566.232</v>
      </c>
      <c r="H151" s="83">
        <f t="shared" si="22"/>
        <v>79.367999999999995</v>
      </c>
      <c r="I151" s="54">
        <v>0</v>
      </c>
      <c r="J151" s="83">
        <v>0</v>
      </c>
      <c r="K151" s="83">
        <f t="shared" si="20"/>
        <v>0</v>
      </c>
      <c r="L151" s="84">
        <f t="shared" si="21"/>
        <v>0</v>
      </c>
      <c r="M151" s="87"/>
    </row>
    <row r="152" spans="1:13" s="85" customFormat="1" ht="30" customHeight="1" x14ac:dyDescent="0.25">
      <c r="A152" s="53" t="s">
        <v>261</v>
      </c>
      <c r="B152" s="53" t="s">
        <v>147</v>
      </c>
      <c r="C152" s="53" t="s">
        <v>146</v>
      </c>
      <c r="D152" s="53" t="s">
        <v>1</v>
      </c>
      <c r="E152" s="54">
        <v>10343</v>
      </c>
      <c r="F152" s="83">
        <v>517.15</v>
      </c>
      <c r="G152" s="83">
        <f t="shared" si="19"/>
        <v>501.63549999999998</v>
      </c>
      <c r="H152" s="83">
        <f t="shared" si="22"/>
        <v>15.514499999999998</v>
      </c>
      <c r="I152" s="54">
        <v>0</v>
      </c>
      <c r="J152" s="83">
        <v>0</v>
      </c>
      <c r="K152" s="83">
        <f t="shared" si="20"/>
        <v>0</v>
      </c>
      <c r="L152" s="84">
        <f t="shared" si="21"/>
        <v>0</v>
      </c>
      <c r="M152" s="87"/>
    </row>
    <row r="153" spans="1:13" s="85" customFormat="1" ht="30" customHeight="1" x14ac:dyDescent="0.25">
      <c r="A153" s="53"/>
      <c r="B153" s="53" t="s">
        <v>318</v>
      </c>
      <c r="C153" s="53" t="s">
        <v>86</v>
      </c>
      <c r="D153" s="53" t="s">
        <v>1</v>
      </c>
      <c r="E153" s="54">
        <v>100</v>
      </c>
      <c r="F153" s="83">
        <v>5</v>
      </c>
      <c r="G153" s="83">
        <f>F153-H153</f>
        <v>4.8499999999999996</v>
      </c>
      <c r="H153" s="83">
        <f>F153*$H$4</f>
        <v>0.15</v>
      </c>
      <c r="I153" s="54">
        <v>70862</v>
      </c>
      <c r="J153" s="83">
        <v>14172.36</v>
      </c>
      <c r="K153" s="83">
        <f>J153-L153</f>
        <v>13747.189200000001</v>
      </c>
      <c r="L153" s="84">
        <f>J153*$L$4</f>
        <v>425.17079999999999</v>
      </c>
      <c r="M153" s="87"/>
    </row>
    <row r="154" spans="1:13" s="85" customFormat="1" ht="30" customHeight="1" x14ac:dyDescent="0.25">
      <c r="A154" s="53"/>
      <c r="B154" s="53" t="s">
        <v>318</v>
      </c>
      <c r="C154" s="53" t="s">
        <v>196</v>
      </c>
      <c r="D154" s="53" t="s">
        <v>1</v>
      </c>
      <c r="E154" s="54">
        <v>6433</v>
      </c>
      <c r="F154" s="83">
        <v>321.64</v>
      </c>
      <c r="G154" s="83">
        <f t="shared" si="19"/>
        <v>311.99079999999998</v>
      </c>
      <c r="H154" s="83">
        <f t="shared" si="22"/>
        <v>9.6491999999999987</v>
      </c>
      <c r="I154" s="54">
        <v>6438</v>
      </c>
      <c r="J154" s="83">
        <v>1287.6099999999999</v>
      </c>
      <c r="K154" s="83">
        <f t="shared" si="20"/>
        <v>1248.9816999999998</v>
      </c>
      <c r="L154" s="84">
        <f t="shared" si="21"/>
        <v>38.628299999999996</v>
      </c>
      <c r="M154" s="87"/>
    </row>
    <row r="155" spans="1:13" s="85" customFormat="1" ht="30" customHeight="1" x14ac:dyDescent="0.25">
      <c r="A155" s="53"/>
      <c r="B155" s="53" t="s">
        <v>318</v>
      </c>
      <c r="C155" s="53" t="s">
        <v>319</v>
      </c>
      <c r="D155" s="53" t="s">
        <v>1</v>
      </c>
      <c r="E155" s="54">
        <v>243130</v>
      </c>
      <c r="F155" s="83">
        <v>12156.52</v>
      </c>
      <c r="G155" s="83">
        <f t="shared" si="19"/>
        <v>11791.824400000001</v>
      </c>
      <c r="H155" s="83">
        <f t="shared" si="22"/>
        <v>364.69560000000001</v>
      </c>
      <c r="I155" s="54">
        <v>15317</v>
      </c>
      <c r="J155" s="83">
        <v>3063.5</v>
      </c>
      <c r="K155" s="83">
        <f t="shared" si="20"/>
        <v>2971.5949999999998</v>
      </c>
      <c r="L155" s="84">
        <f t="shared" si="21"/>
        <v>91.905000000000001</v>
      </c>
      <c r="M155" s="87"/>
    </row>
    <row r="156" spans="1:13" s="85" customFormat="1" ht="30" customHeight="1" x14ac:dyDescent="0.25">
      <c r="A156" s="53"/>
      <c r="B156" s="53" t="s">
        <v>318</v>
      </c>
      <c r="C156" s="53" t="s">
        <v>195</v>
      </c>
      <c r="D156" s="53" t="s">
        <v>1</v>
      </c>
      <c r="E156" s="54">
        <v>661</v>
      </c>
      <c r="F156" s="83">
        <v>33.049999999999997</v>
      </c>
      <c r="G156" s="83">
        <f t="shared" si="19"/>
        <v>32.058499999999995</v>
      </c>
      <c r="H156" s="83">
        <f t="shared" si="22"/>
        <v>0.99149999999999983</v>
      </c>
      <c r="I156" s="54">
        <v>11605</v>
      </c>
      <c r="J156" s="83">
        <v>2321.0700000000002</v>
      </c>
      <c r="K156" s="83">
        <f t="shared" si="20"/>
        <v>2251.4379000000004</v>
      </c>
      <c r="L156" s="84">
        <f t="shared" si="21"/>
        <v>69.632100000000008</v>
      </c>
      <c r="M156" s="87"/>
    </row>
    <row r="157" spans="1:13" s="85" customFormat="1" ht="30" customHeight="1" x14ac:dyDescent="0.25">
      <c r="A157" s="53"/>
      <c r="B157" s="53" t="s">
        <v>318</v>
      </c>
      <c r="C157" s="53" t="s">
        <v>194</v>
      </c>
      <c r="D157" s="53" t="s">
        <v>1</v>
      </c>
      <c r="E157" s="54">
        <v>20505</v>
      </c>
      <c r="F157" s="83">
        <v>1025.25</v>
      </c>
      <c r="G157" s="83">
        <f t="shared" si="19"/>
        <v>994.49249999999995</v>
      </c>
      <c r="H157" s="83">
        <f t="shared" si="22"/>
        <v>30.7575</v>
      </c>
      <c r="I157" s="54">
        <v>409</v>
      </c>
      <c r="J157" s="83">
        <v>81.760000000000005</v>
      </c>
      <c r="K157" s="83">
        <f t="shared" si="20"/>
        <v>79.307200000000009</v>
      </c>
      <c r="L157" s="84">
        <f t="shared" si="21"/>
        <v>2.4527999999999999</v>
      </c>
      <c r="M157" s="87"/>
    </row>
    <row r="158" spans="1:13" s="85" customFormat="1" ht="30" customHeight="1" x14ac:dyDescent="0.25">
      <c r="A158" s="53"/>
      <c r="B158" s="53" t="s">
        <v>318</v>
      </c>
      <c r="C158" s="53" t="s">
        <v>193</v>
      </c>
      <c r="D158" s="53" t="s">
        <v>1</v>
      </c>
      <c r="E158" s="54">
        <v>5269</v>
      </c>
      <c r="F158" s="83">
        <v>263.47000000000003</v>
      </c>
      <c r="G158" s="83">
        <f t="shared" si="19"/>
        <v>255.56590000000003</v>
      </c>
      <c r="H158" s="83">
        <f t="shared" si="22"/>
        <v>7.9041000000000006</v>
      </c>
      <c r="I158" s="54">
        <v>49286</v>
      </c>
      <c r="J158" s="83">
        <v>9857.23</v>
      </c>
      <c r="K158" s="83">
        <f t="shared" si="20"/>
        <v>9561.5131000000001</v>
      </c>
      <c r="L158" s="84">
        <f t="shared" si="21"/>
        <v>295.71689999999995</v>
      </c>
      <c r="M158" s="87"/>
    </row>
    <row r="159" spans="1:13" s="85" customFormat="1" ht="30" customHeight="1" x14ac:dyDescent="0.25">
      <c r="A159" s="53"/>
      <c r="B159" s="53" t="s">
        <v>318</v>
      </c>
      <c r="C159" s="53" t="s">
        <v>192</v>
      </c>
      <c r="D159" s="53" t="s">
        <v>1</v>
      </c>
      <c r="E159" s="54">
        <v>3224</v>
      </c>
      <c r="F159" s="83">
        <v>161.19999999999999</v>
      </c>
      <c r="G159" s="83">
        <f t="shared" si="19"/>
        <v>156.36399999999998</v>
      </c>
      <c r="H159" s="83">
        <f t="shared" si="22"/>
        <v>4.8359999999999994</v>
      </c>
      <c r="I159" s="54">
        <v>421</v>
      </c>
      <c r="J159" s="83">
        <v>84.2</v>
      </c>
      <c r="K159" s="83">
        <f t="shared" si="20"/>
        <v>81.674000000000007</v>
      </c>
      <c r="L159" s="84">
        <f t="shared" si="21"/>
        <v>2.5259999999999998</v>
      </c>
      <c r="M159" s="87"/>
    </row>
    <row r="160" spans="1:13" ht="30" customHeight="1" x14ac:dyDescent="0.25">
      <c r="A160" s="53" t="s">
        <v>259</v>
      </c>
      <c r="B160" s="56" t="s">
        <v>318</v>
      </c>
      <c r="C160" s="56" t="s">
        <v>233</v>
      </c>
      <c r="D160" s="55" t="s">
        <v>1</v>
      </c>
      <c r="E160" s="54">
        <v>2483</v>
      </c>
      <c r="F160" s="83">
        <v>124.15</v>
      </c>
      <c r="G160" s="83">
        <f t="shared" ref="G160:G165" si="23">F160-H160</f>
        <v>120.4255</v>
      </c>
      <c r="H160" s="83">
        <f>F160*$H$4</f>
        <v>3.7244999999999999</v>
      </c>
      <c r="I160" s="54">
        <v>4854</v>
      </c>
      <c r="J160" s="83">
        <v>970.8</v>
      </c>
      <c r="K160" s="83">
        <f>J160-L160</f>
        <v>941.67599999999993</v>
      </c>
      <c r="L160" s="84">
        <f>J160*$L$4</f>
        <v>29.123999999999999</v>
      </c>
      <c r="M160" s="86"/>
    </row>
    <row r="161" spans="1:13" ht="30" customHeight="1" x14ac:dyDescent="0.25">
      <c r="A161" s="53"/>
      <c r="B161" s="56" t="s">
        <v>318</v>
      </c>
      <c r="C161" s="56" t="s">
        <v>352</v>
      </c>
      <c r="D161" s="55" t="s">
        <v>1</v>
      </c>
      <c r="E161" s="54">
        <v>5326</v>
      </c>
      <c r="F161" s="83">
        <v>266.31</v>
      </c>
      <c r="G161" s="83">
        <f t="shared" si="23"/>
        <v>258.32069999999999</v>
      </c>
      <c r="H161" s="83">
        <f>F161*$H$4</f>
        <v>7.9893000000000001</v>
      </c>
      <c r="I161" s="54">
        <v>70518</v>
      </c>
      <c r="J161" s="83">
        <v>14103.5</v>
      </c>
      <c r="K161" s="83">
        <f>J161-L161</f>
        <v>13680.395</v>
      </c>
      <c r="L161" s="84">
        <f>J161*$L$4</f>
        <v>423.10499999999996</v>
      </c>
      <c r="M161" s="86"/>
    </row>
    <row r="162" spans="1:13" ht="30" customHeight="1" x14ac:dyDescent="0.25">
      <c r="A162" s="53"/>
      <c r="B162" s="56" t="s">
        <v>318</v>
      </c>
      <c r="C162" s="56" t="s">
        <v>347</v>
      </c>
      <c r="D162" s="55" t="s">
        <v>1</v>
      </c>
      <c r="E162" s="54">
        <v>0</v>
      </c>
      <c r="F162" s="83">
        <v>0</v>
      </c>
      <c r="G162" s="83">
        <f t="shared" si="23"/>
        <v>0</v>
      </c>
      <c r="H162" s="83">
        <f>F162*$H$4</f>
        <v>0</v>
      </c>
      <c r="I162" s="54">
        <v>72</v>
      </c>
      <c r="J162" s="83">
        <v>14.4</v>
      </c>
      <c r="K162" s="83">
        <f>J162-L162</f>
        <v>13.968</v>
      </c>
      <c r="L162" s="84">
        <f>J162*$L$4</f>
        <v>0.432</v>
      </c>
      <c r="M162" s="86"/>
    </row>
    <row r="163" spans="1:13" s="85" customFormat="1" ht="30" customHeight="1" x14ac:dyDescent="0.25">
      <c r="A163" s="53"/>
      <c r="B163" s="53" t="s">
        <v>188</v>
      </c>
      <c r="C163" s="53" t="s">
        <v>190</v>
      </c>
      <c r="D163" s="53" t="s">
        <v>1</v>
      </c>
      <c r="E163" s="54">
        <v>8174</v>
      </c>
      <c r="F163" s="83">
        <v>408.7</v>
      </c>
      <c r="G163" s="83">
        <f t="shared" si="23"/>
        <v>396.43899999999996</v>
      </c>
      <c r="H163" s="83">
        <f t="shared" si="22"/>
        <v>12.260999999999999</v>
      </c>
      <c r="I163" s="54">
        <v>0</v>
      </c>
      <c r="J163" s="83">
        <v>0</v>
      </c>
      <c r="K163" s="83">
        <f t="shared" si="20"/>
        <v>0</v>
      </c>
      <c r="L163" s="84">
        <f t="shared" si="21"/>
        <v>0</v>
      </c>
      <c r="M163" s="87"/>
    </row>
    <row r="164" spans="1:13" s="151" customFormat="1" ht="30" customHeight="1" x14ac:dyDescent="0.2">
      <c r="A164" s="66"/>
      <c r="B164" s="66" t="s">
        <v>188</v>
      </c>
      <c r="C164" s="66" t="s">
        <v>189</v>
      </c>
      <c r="D164" s="66" t="s">
        <v>1</v>
      </c>
      <c r="E164" s="134">
        <v>0</v>
      </c>
      <c r="F164" s="133">
        <v>0</v>
      </c>
      <c r="G164" s="133">
        <f t="shared" si="23"/>
        <v>0</v>
      </c>
      <c r="H164" s="133">
        <f t="shared" si="22"/>
        <v>0</v>
      </c>
      <c r="I164" s="134">
        <v>0</v>
      </c>
      <c r="J164" s="133">
        <v>0</v>
      </c>
      <c r="K164" s="133">
        <f t="shared" si="20"/>
        <v>0</v>
      </c>
      <c r="L164" s="135">
        <f t="shared" si="21"/>
        <v>0</v>
      </c>
      <c r="M164" s="150"/>
    </row>
    <row r="165" spans="1:13" s="85" customFormat="1" ht="30" customHeight="1" x14ac:dyDescent="0.25">
      <c r="A165" s="53"/>
      <c r="B165" s="53" t="s">
        <v>188</v>
      </c>
      <c r="C165" s="53" t="s">
        <v>187</v>
      </c>
      <c r="D165" s="53" t="s">
        <v>1</v>
      </c>
      <c r="E165" s="54">
        <v>3087</v>
      </c>
      <c r="F165" s="83">
        <v>154.35</v>
      </c>
      <c r="G165" s="83">
        <f t="shared" si="23"/>
        <v>149.71949999999998</v>
      </c>
      <c r="H165" s="83">
        <f t="shared" si="22"/>
        <v>4.6304999999999996</v>
      </c>
      <c r="I165" s="54">
        <v>0</v>
      </c>
      <c r="J165" s="83">
        <v>0</v>
      </c>
      <c r="K165" s="83">
        <f t="shared" si="20"/>
        <v>0</v>
      </c>
      <c r="L165" s="84">
        <f t="shared" si="21"/>
        <v>0</v>
      </c>
      <c r="M165" s="87"/>
    </row>
    <row r="166" spans="1:13" s="85" customFormat="1" ht="30" customHeight="1" x14ac:dyDescent="0.25">
      <c r="A166" s="53"/>
      <c r="B166" s="53" t="s">
        <v>76</v>
      </c>
      <c r="C166" s="53" t="s">
        <v>75</v>
      </c>
      <c r="D166" s="53" t="s">
        <v>1</v>
      </c>
      <c r="E166" s="54">
        <v>60</v>
      </c>
      <c r="F166" s="83">
        <v>3</v>
      </c>
      <c r="G166" s="83">
        <f>F166-H166</f>
        <v>3</v>
      </c>
      <c r="H166" s="83">
        <v>0</v>
      </c>
      <c r="I166" s="54">
        <v>60</v>
      </c>
      <c r="J166" s="83">
        <v>12</v>
      </c>
      <c r="K166" s="83">
        <f>J166-L166</f>
        <v>12</v>
      </c>
      <c r="L166" s="84">
        <v>0</v>
      </c>
      <c r="M166" s="149"/>
    </row>
    <row r="167" spans="1:13" s="151" customFormat="1" ht="30" customHeight="1" x14ac:dyDescent="0.2">
      <c r="A167" s="66"/>
      <c r="B167" s="66" t="s">
        <v>27</v>
      </c>
      <c r="C167" s="66" t="s">
        <v>28</v>
      </c>
      <c r="D167" s="66" t="s">
        <v>1</v>
      </c>
      <c r="E167" s="134">
        <v>1765</v>
      </c>
      <c r="F167" s="133">
        <v>88.25</v>
      </c>
      <c r="G167" s="133">
        <f t="shared" ref="G167:G200" si="24">F167-H167</f>
        <v>88.25</v>
      </c>
      <c r="H167" s="133">
        <v>0</v>
      </c>
      <c r="I167" s="134">
        <v>0</v>
      </c>
      <c r="J167" s="133">
        <v>0</v>
      </c>
      <c r="K167" s="133">
        <f t="shared" si="20"/>
        <v>0</v>
      </c>
      <c r="L167" s="135">
        <f t="shared" si="21"/>
        <v>0</v>
      </c>
      <c r="M167" s="149"/>
    </row>
    <row r="168" spans="1:13" s="151" customFormat="1" ht="30" customHeight="1" x14ac:dyDescent="0.2">
      <c r="A168" s="66"/>
      <c r="B168" s="66" t="s">
        <v>27</v>
      </c>
      <c r="C168" s="66" t="s">
        <v>26</v>
      </c>
      <c r="D168" s="66" t="s">
        <v>1</v>
      </c>
      <c r="E168" s="134">
        <v>11908</v>
      </c>
      <c r="F168" s="133">
        <v>595.4</v>
      </c>
      <c r="G168" s="133">
        <f t="shared" si="24"/>
        <v>595.4</v>
      </c>
      <c r="H168" s="133">
        <v>0</v>
      </c>
      <c r="I168" s="134">
        <v>0</v>
      </c>
      <c r="J168" s="133">
        <v>0</v>
      </c>
      <c r="K168" s="133">
        <f t="shared" si="20"/>
        <v>0</v>
      </c>
      <c r="L168" s="135">
        <f t="shared" si="21"/>
        <v>0</v>
      </c>
      <c r="M168" s="149"/>
    </row>
    <row r="169" spans="1:13" s="85" customFormat="1" ht="30" customHeight="1" x14ac:dyDescent="0.25">
      <c r="A169" s="53" t="s">
        <v>251</v>
      </c>
      <c r="B169" s="53" t="s">
        <v>83</v>
      </c>
      <c r="C169" s="53" t="s">
        <v>84</v>
      </c>
      <c r="D169" s="53" t="s">
        <v>1</v>
      </c>
      <c r="E169" s="54">
        <v>16015</v>
      </c>
      <c r="F169" s="83">
        <v>800.75</v>
      </c>
      <c r="G169" s="83">
        <f t="shared" si="24"/>
        <v>776.72749999999996</v>
      </c>
      <c r="H169" s="83">
        <f t="shared" ref="H169:H173" si="25">F169*$H$4</f>
        <v>24.022500000000001</v>
      </c>
      <c r="I169" s="54">
        <v>4300</v>
      </c>
      <c r="J169" s="83">
        <v>860</v>
      </c>
      <c r="K169" s="83">
        <f t="shared" si="20"/>
        <v>834.2</v>
      </c>
      <c r="L169" s="84">
        <f t="shared" si="21"/>
        <v>25.8</v>
      </c>
      <c r="M169" s="87"/>
    </row>
    <row r="170" spans="1:13" s="85" customFormat="1" ht="30" customHeight="1" x14ac:dyDescent="0.25">
      <c r="A170" s="53" t="s">
        <v>251</v>
      </c>
      <c r="B170" s="53" t="s">
        <v>83</v>
      </c>
      <c r="C170" s="53" t="s">
        <v>82</v>
      </c>
      <c r="D170" s="53" t="s">
        <v>1</v>
      </c>
      <c r="E170" s="54">
        <v>6800</v>
      </c>
      <c r="F170" s="83">
        <v>340</v>
      </c>
      <c r="G170" s="83">
        <f t="shared" si="24"/>
        <v>329.8</v>
      </c>
      <c r="H170" s="83">
        <f t="shared" si="25"/>
        <v>10.199999999999999</v>
      </c>
      <c r="I170" s="54">
        <v>0</v>
      </c>
      <c r="J170" s="83">
        <v>0</v>
      </c>
      <c r="K170" s="83">
        <f t="shared" si="20"/>
        <v>0</v>
      </c>
      <c r="L170" s="84">
        <f t="shared" si="21"/>
        <v>0</v>
      </c>
      <c r="M170" s="87"/>
    </row>
    <row r="171" spans="1:13" s="85" customFormat="1" ht="30" customHeight="1" x14ac:dyDescent="0.25">
      <c r="A171" s="53" t="s">
        <v>335</v>
      </c>
      <c r="B171" s="53" t="s">
        <v>104</v>
      </c>
      <c r="C171" s="53" t="s">
        <v>103</v>
      </c>
      <c r="D171" s="53" t="s">
        <v>1</v>
      </c>
      <c r="E171" s="54">
        <v>3545.1</v>
      </c>
      <c r="F171" s="83">
        <v>177.26</v>
      </c>
      <c r="G171" s="83">
        <f t="shared" si="24"/>
        <v>171.94219999999999</v>
      </c>
      <c r="H171" s="83">
        <f t="shared" si="25"/>
        <v>5.3177999999999992</v>
      </c>
      <c r="I171" s="54">
        <v>0</v>
      </c>
      <c r="J171" s="83">
        <v>0</v>
      </c>
      <c r="K171" s="83">
        <f t="shared" si="20"/>
        <v>0</v>
      </c>
      <c r="L171" s="84">
        <f t="shared" si="21"/>
        <v>0</v>
      </c>
      <c r="M171" s="87"/>
    </row>
    <row r="172" spans="1:13" s="85" customFormat="1" ht="30" customHeight="1" x14ac:dyDescent="0.25">
      <c r="A172" s="53" t="s">
        <v>335</v>
      </c>
      <c r="B172" s="53" t="s">
        <v>104</v>
      </c>
      <c r="C172" s="53" t="s">
        <v>293</v>
      </c>
      <c r="D172" s="53" t="s">
        <v>1</v>
      </c>
      <c r="E172" s="54">
        <v>143435.5</v>
      </c>
      <c r="F172" s="83">
        <v>7171.78</v>
      </c>
      <c r="G172" s="83">
        <f>F172-H172</f>
        <v>6956.6265999999996</v>
      </c>
      <c r="H172" s="83">
        <f t="shared" si="25"/>
        <v>215.15339999999998</v>
      </c>
      <c r="I172" s="54">
        <v>13762.06</v>
      </c>
      <c r="J172" s="83">
        <v>2752.41</v>
      </c>
      <c r="K172" s="83">
        <f t="shared" si="20"/>
        <v>2669.8377</v>
      </c>
      <c r="L172" s="84">
        <f t="shared" si="21"/>
        <v>82.572299999999998</v>
      </c>
      <c r="M172" s="87"/>
    </row>
    <row r="173" spans="1:13" s="151" customFormat="1" ht="42.75" x14ac:dyDescent="0.2">
      <c r="A173" s="66"/>
      <c r="B173" s="162" t="s">
        <v>229</v>
      </c>
      <c r="C173" s="162" t="s">
        <v>376</v>
      </c>
      <c r="D173" s="163" t="s">
        <v>1</v>
      </c>
      <c r="E173" s="134">
        <v>11451</v>
      </c>
      <c r="F173" s="133">
        <v>572.54999999999995</v>
      </c>
      <c r="G173" s="133">
        <f t="shared" si="24"/>
        <v>555.37349999999992</v>
      </c>
      <c r="H173" s="133">
        <f t="shared" si="25"/>
        <v>17.176499999999997</v>
      </c>
      <c r="I173" s="134">
        <v>303930</v>
      </c>
      <c r="J173" s="133">
        <v>60786</v>
      </c>
      <c r="K173" s="133">
        <f t="shared" si="20"/>
        <v>58962.42</v>
      </c>
      <c r="L173" s="135">
        <f t="shared" si="21"/>
        <v>1823.58</v>
      </c>
      <c r="M173" s="150"/>
    </row>
    <row r="174" spans="1:13" s="151" customFormat="1" ht="30" customHeight="1" x14ac:dyDescent="0.2">
      <c r="A174" s="66"/>
      <c r="B174" s="66" t="s">
        <v>32</v>
      </c>
      <c r="C174" s="66" t="s">
        <v>34</v>
      </c>
      <c r="D174" s="66" t="s">
        <v>1</v>
      </c>
      <c r="E174" s="134">
        <v>8598</v>
      </c>
      <c r="F174" s="133">
        <v>429.9</v>
      </c>
      <c r="G174" s="133">
        <f t="shared" si="24"/>
        <v>429.9</v>
      </c>
      <c r="H174" s="133">
        <v>0</v>
      </c>
      <c r="I174" s="134">
        <v>0</v>
      </c>
      <c r="J174" s="133">
        <v>0</v>
      </c>
      <c r="K174" s="133">
        <f t="shared" si="20"/>
        <v>0</v>
      </c>
      <c r="L174" s="135">
        <f t="shared" si="21"/>
        <v>0</v>
      </c>
      <c r="M174" s="149"/>
    </row>
    <row r="175" spans="1:13" s="151" customFormat="1" ht="30" customHeight="1" x14ac:dyDescent="0.2">
      <c r="A175" s="66"/>
      <c r="B175" s="66" t="s">
        <v>32</v>
      </c>
      <c r="C175" s="66" t="s">
        <v>33</v>
      </c>
      <c r="D175" s="66" t="s">
        <v>1</v>
      </c>
      <c r="E175" s="134">
        <v>9862</v>
      </c>
      <c r="F175" s="133">
        <v>493.1</v>
      </c>
      <c r="G175" s="133">
        <f t="shared" si="24"/>
        <v>493.1</v>
      </c>
      <c r="H175" s="133">
        <v>0</v>
      </c>
      <c r="I175" s="134">
        <v>0</v>
      </c>
      <c r="J175" s="133">
        <v>0</v>
      </c>
      <c r="K175" s="133">
        <f t="shared" si="20"/>
        <v>0</v>
      </c>
      <c r="L175" s="135">
        <f t="shared" si="21"/>
        <v>0</v>
      </c>
      <c r="M175" s="149"/>
    </row>
    <row r="176" spans="1:13" s="151" customFormat="1" ht="30" customHeight="1" x14ac:dyDescent="0.2">
      <c r="A176" s="66"/>
      <c r="B176" s="66" t="s">
        <v>32</v>
      </c>
      <c r="C176" s="66" t="s">
        <v>31</v>
      </c>
      <c r="D176" s="66" t="s">
        <v>1</v>
      </c>
      <c r="E176" s="134">
        <v>15112</v>
      </c>
      <c r="F176" s="133">
        <v>755.6</v>
      </c>
      <c r="G176" s="133">
        <f t="shared" si="24"/>
        <v>755.6</v>
      </c>
      <c r="H176" s="133">
        <v>0</v>
      </c>
      <c r="I176" s="134">
        <v>0</v>
      </c>
      <c r="J176" s="133">
        <v>0</v>
      </c>
      <c r="K176" s="133">
        <f t="shared" si="20"/>
        <v>0</v>
      </c>
      <c r="L176" s="135">
        <f t="shared" si="21"/>
        <v>0</v>
      </c>
      <c r="M176" s="149"/>
    </row>
    <row r="177" spans="1:13" s="85" customFormat="1" ht="30" customHeight="1" x14ac:dyDescent="0.25">
      <c r="A177" s="53" t="s">
        <v>252</v>
      </c>
      <c r="B177" s="53" t="s">
        <v>114</v>
      </c>
      <c r="C177" s="53" t="s">
        <v>115</v>
      </c>
      <c r="D177" s="53" t="s">
        <v>1</v>
      </c>
      <c r="E177" s="54">
        <v>172619</v>
      </c>
      <c r="F177" s="83">
        <v>8630.9500000000007</v>
      </c>
      <c r="G177" s="83">
        <f t="shared" si="24"/>
        <v>8372.0215000000007</v>
      </c>
      <c r="H177" s="83">
        <f t="shared" ref="H177:H185" si="26">F177*$H$4</f>
        <v>258.92849999999999</v>
      </c>
      <c r="I177" s="54">
        <v>38750</v>
      </c>
      <c r="J177" s="83">
        <v>7750</v>
      </c>
      <c r="K177" s="83">
        <f t="shared" si="20"/>
        <v>7517.5</v>
      </c>
      <c r="L177" s="84">
        <f t="shared" si="21"/>
        <v>232.5</v>
      </c>
      <c r="M177" s="87"/>
    </row>
    <row r="178" spans="1:13" s="85" customFormat="1" ht="30" customHeight="1" x14ac:dyDescent="0.25">
      <c r="A178" s="53" t="s">
        <v>252</v>
      </c>
      <c r="B178" s="53" t="s">
        <v>114</v>
      </c>
      <c r="C178" s="53" t="s">
        <v>140</v>
      </c>
      <c r="D178" s="53" t="s">
        <v>1</v>
      </c>
      <c r="E178" s="54">
        <v>38849</v>
      </c>
      <c r="F178" s="83">
        <v>1942.45</v>
      </c>
      <c r="G178" s="83">
        <f t="shared" si="24"/>
        <v>1884.1765</v>
      </c>
      <c r="H178" s="83">
        <f t="shared" si="26"/>
        <v>58.273499999999999</v>
      </c>
      <c r="I178" s="54">
        <v>24051</v>
      </c>
      <c r="J178" s="83">
        <v>4810.2</v>
      </c>
      <c r="K178" s="83">
        <f t="shared" si="20"/>
        <v>4665.8940000000002</v>
      </c>
      <c r="L178" s="84">
        <f t="shared" si="21"/>
        <v>144.30599999999998</v>
      </c>
      <c r="M178" s="87"/>
    </row>
    <row r="179" spans="1:13" s="85" customFormat="1" ht="30" customHeight="1" x14ac:dyDescent="0.25">
      <c r="A179" s="53" t="s">
        <v>252</v>
      </c>
      <c r="B179" s="53" t="s">
        <v>114</v>
      </c>
      <c r="C179" s="53" t="s">
        <v>113</v>
      </c>
      <c r="D179" s="53" t="s">
        <v>1</v>
      </c>
      <c r="E179" s="54">
        <v>41422</v>
      </c>
      <c r="F179" s="83">
        <v>2071.1</v>
      </c>
      <c r="G179" s="83">
        <f t="shared" si="24"/>
        <v>2008.9669999999999</v>
      </c>
      <c r="H179" s="83">
        <f t="shared" si="26"/>
        <v>62.132999999999996</v>
      </c>
      <c r="I179" s="54">
        <v>68507</v>
      </c>
      <c r="J179" s="83">
        <v>13701.4</v>
      </c>
      <c r="K179" s="83">
        <f t="shared" si="20"/>
        <v>13290.358</v>
      </c>
      <c r="L179" s="84">
        <f t="shared" si="21"/>
        <v>411.04199999999997</v>
      </c>
      <c r="M179" s="87"/>
    </row>
    <row r="180" spans="1:13" s="85" customFormat="1" ht="30" customHeight="1" x14ac:dyDescent="0.25">
      <c r="A180" s="53" t="s">
        <v>268</v>
      </c>
      <c r="B180" s="56" t="s">
        <v>239</v>
      </c>
      <c r="C180" s="56" t="s">
        <v>4</v>
      </c>
      <c r="D180" s="55" t="s">
        <v>1</v>
      </c>
      <c r="E180" s="54">
        <v>0</v>
      </c>
      <c r="F180" s="83">
        <v>0</v>
      </c>
      <c r="G180" s="83">
        <f t="shared" si="24"/>
        <v>0</v>
      </c>
      <c r="H180" s="83">
        <f t="shared" si="26"/>
        <v>0</v>
      </c>
      <c r="I180" s="54">
        <v>0</v>
      </c>
      <c r="J180" s="83">
        <v>0</v>
      </c>
      <c r="K180" s="83">
        <f t="shared" si="20"/>
        <v>0</v>
      </c>
      <c r="L180" s="84">
        <f t="shared" si="21"/>
        <v>0</v>
      </c>
      <c r="M180" s="87"/>
    </row>
    <row r="181" spans="1:13" s="85" customFormat="1" ht="30" customHeight="1" x14ac:dyDescent="0.25">
      <c r="A181" s="55" t="s">
        <v>253</v>
      </c>
      <c r="B181" s="53" t="s">
        <v>24</v>
      </c>
      <c r="C181" s="53" t="s">
        <v>25</v>
      </c>
      <c r="D181" s="53" t="s">
        <v>1</v>
      </c>
      <c r="E181" s="54">
        <v>257</v>
      </c>
      <c r="F181" s="83">
        <v>12.45</v>
      </c>
      <c r="G181" s="83">
        <f t="shared" si="24"/>
        <v>12.076499999999999</v>
      </c>
      <c r="H181" s="83">
        <f t="shared" si="26"/>
        <v>0.37349999999999994</v>
      </c>
      <c r="I181" s="54">
        <v>27764</v>
      </c>
      <c r="J181" s="83">
        <v>5552.8</v>
      </c>
      <c r="K181" s="83">
        <f t="shared" si="20"/>
        <v>5386.2160000000003</v>
      </c>
      <c r="L181" s="84">
        <f t="shared" si="21"/>
        <v>166.584</v>
      </c>
      <c r="M181" s="87"/>
    </row>
    <row r="182" spans="1:13" s="85" customFormat="1" ht="30" customHeight="1" x14ac:dyDescent="0.25">
      <c r="A182" s="55" t="s">
        <v>253</v>
      </c>
      <c r="B182" s="53" t="s">
        <v>24</v>
      </c>
      <c r="C182" s="53" t="s">
        <v>23</v>
      </c>
      <c r="D182" s="53" t="s">
        <v>1</v>
      </c>
      <c r="E182" s="54">
        <v>21546</v>
      </c>
      <c r="F182" s="83">
        <v>1077.3</v>
      </c>
      <c r="G182" s="83">
        <f t="shared" si="24"/>
        <v>1044.981</v>
      </c>
      <c r="H182" s="83">
        <f>F182*$H$4</f>
        <v>32.318999999999996</v>
      </c>
      <c r="I182" s="54">
        <v>29807</v>
      </c>
      <c r="J182" s="83">
        <v>5961.4</v>
      </c>
      <c r="K182" s="83">
        <f>J182-L182</f>
        <v>5782.558</v>
      </c>
      <c r="L182" s="84">
        <f t="shared" si="21"/>
        <v>178.84199999999998</v>
      </c>
      <c r="M182" s="87"/>
    </row>
    <row r="183" spans="1:13" s="85" customFormat="1" ht="30" customHeight="1" x14ac:dyDescent="0.25">
      <c r="A183" s="55"/>
      <c r="B183" s="53" t="s">
        <v>338</v>
      </c>
      <c r="C183" s="53" t="s">
        <v>302</v>
      </c>
      <c r="D183" s="53" t="s">
        <v>1</v>
      </c>
      <c r="E183" s="54">
        <v>2495</v>
      </c>
      <c r="F183" s="83">
        <v>124.75</v>
      </c>
      <c r="G183" s="83">
        <f t="shared" si="24"/>
        <v>121.00749999999999</v>
      </c>
      <c r="H183" s="83">
        <f>F183*$H$4</f>
        <v>3.7424999999999997</v>
      </c>
      <c r="I183" s="54">
        <v>123805.5</v>
      </c>
      <c r="J183" s="83">
        <v>24761.1</v>
      </c>
      <c r="K183" s="83">
        <f>J183-L183</f>
        <v>24018.267</v>
      </c>
      <c r="L183" s="84">
        <f t="shared" si="21"/>
        <v>742.83299999999997</v>
      </c>
      <c r="M183" s="87"/>
    </row>
    <row r="184" spans="1:13" s="85" customFormat="1" ht="30" customHeight="1" x14ac:dyDescent="0.25">
      <c r="A184" s="57"/>
      <c r="B184" s="56" t="s">
        <v>265</v>
      </c>
      <c r="C184" s="56" t="s">
        <v>266</v>
      </c>
      <c r="D184" s="56" t="s">
        <v>1</v>
      </c>
      <c r="E184" s="55">
        <v>25128</v>
      </c>
      <c r="F184" s="110">
        <v>1256.4000000000001</v>
      </c>
      <c r="G184" s="110">
        <f>F184-H184</f>
        <v>1218.7080000000001</v>
      </c>
      <c r="H184" s="110">
        <f>F184*$H$4</f>
        <v>37.692</v>
      </c>
      <c r="I184" s="55">
        <v>223694</v>
      </c>
      <c r="J184" s="110">
        <v>44738.8</v>
      </c>
      <c r="K184" s="110">
        <f>J184-L184</f>
        <v>43396.636000000006</v>
      </c>
      <c r="L184" s="110">
        <f t="shared" si="21"/>
        <v>1342.164</v>
      </c>
    </row>
    <row r="185" spans="1:13" s="151" customFormat="1" ht="30" customHeight="1" x14ac:dyDescent="0.2">
      <c r="A185" s="163"/>
      <c r="B185" s="66" t="s">
        <v>132</v>
      </c>
      <c r="C185" s="66" t="s">
        <v>131</v>
      </c>
      <c r="D185" s="66" t="s">
        <v>1</v>
      </c>
      <c r="E185" s="134">
        <v>7402</v>
      </c>
      <c r="F185" s="133">
        <v>370.1</v>
      </c>
      <c r="G185" s="133">
        <f t="shared" si="24"/>
        <v>358.99700000000001</v>
      </c>
      <c r="H185" s="133">
        <f t="shared" si="26"/>
        <v>11.103</v>
      </c>
      <c r="I185" s="134">
        <v>0</v>
      </c>
      <c r="J185" s="133">
        <v>0</v>
      </c>
      <c r="K185" s="133">
        <f t="shared" si="20"/>
        <v>0</v>
      </c>
      <c r="L185" s="135">
        <f t="shared" si="21"/>
        <v>0</v>
      </c>
      <c r="M185" s="150"/>
    </row>
    <row r="186" spans="1:13" s="85" customFormat="1" ht="30" customHeight="1" x14ac:dyDescent="0.25">
      <c r="A186" s="55"/>
      <c r="B186" s="53" t="s">
        <v>100</v>
      </c>
      <c r="C186" s="53" t="s">
        <v>99</v>
      </c>
      <c r="D186" s="53" t="s">
        <v>1</v>
      </c>
      <c r="E186" s="54">
        <v>450</v>
      </c>
      <c r="F186" s="83">
        <v>22.5</v>
      </c>
      <c r="G186" s="83">
        <f t="shared" si="24"/>
        <v>22.5</v>
      </c>
      <c r="H186" s="83">
        <v>0</v>
      </c>
      <c r="I186" s="54">
        <v>0</v>
      </c>
      <c r="J186" s="83">
        <v>0</v>
      </c>
      <c r="K186" s="83">
        <f t="shared" si="20"/>
        <v>0</v>
      </c>
      <c r="L186" s="84">
        <f t="shared" si="21"/>
        <v>0</v>
      </c>
      <c r="M186" s="149"/>
    </row>
    <row r="187" spans="1:13" s="151" customFormat="1" ht="30" customHeight="1" x14ac:dyDescent="0.2">
      <c r="A187" s="163" t="s">
        <v>296</v>
      </c>
      <c r="B187" s="66" t="s">
        <v>149</v>
      </c>
      <c r="C187" s="66" t="s">
        <v>148</v>
      </c>
      <c r="D187" s="66" t="s">
        <v>1</v>
      </c>
      <c r="E187" s="134">
        <v>57276</v>
      </c>
      <c r="F187" s="133">
        <v>2863.8</v>
      </c>
      <c r="G187" s="133">
        <f t="shared" si="24"/>
        <v>2777.886</v>
      </c>
      <c r="H187" s="133">
        <f>F187*$H$4</f>
        <v>85.914000000000001</v>
      </c>
      <c r="I187" s="134">
        <v>11313</v>
      </c>
      <c r="J187" s="133">
        <v>2262.6</v>
      </c>
      <c r="K187" s="133">
        <f t="shared" si="20"/>
        <v>2194.7219999999998</v>
      </c>
      <c r="L187" s="135">
        <f t="shared" si="21"/>
        <v>67.878</v>
      </c>
      <c r="M187" s="150"/>
    </row>
    <row r="188" spans="1:13" s="85" customFormat="1" ht="30" customHeight="1" x14ac:dyDescent="0.25">
      <c r="A188" s="55"/>
      <c r="B188" s="53" t="s">
        <v>30</v>
      </c>
      <c r="C188" s="53" t="s">
        <v>29</v>
      </c>
      <c r="D188" s="53" t="s">
        <v>1</v>
      </c>
      <c r="E188" s="54">
        <v>1339</v>
      </c>
      <c r="F188" s="83">
        <v>66.95</v>
      </c>
      <c r="G188" s="83">
        <f t="shared" si="24"/>
        <v>66.95</v>
      </c>
      <c r="H188" s="83">
        <v>0</v>
      </c>
      <c r="I188" s="54">
        <v>0</v>
      </c>
      <c r="J188" s="83">
        <v>0</v>
      </c>
      <c r="K188" s="83">
        <f t="shared" si="20"/>
        <v>0</v>
      </c>
      <c r="L188" s="84">
        <f t="shared" si="21"/>
        <v>0</v>
      </c>
      <c r="M188" s="149"/>
    </row>
    <row r="189" spans="1:13" s="85" customFormat="1" ht="30" customHeight="1" x14ac:dyDescent="0.25">
      <c r="A189" s="55"/>
      <c r="B189" s="53" t="s">
        <v>184</v>
      </c>
      <c r="C189" s="53" t="s">
        <v>183</v>
      </c>
      <c r="D189" s="53" t="s">
        <v>1</v>
      </c>
      <c r="E189" s="54">
        <v>11648.64</v>
      </c>
      <c r="F189" s="83">
        <v>582.42999999999995</v>
      </c>
      <c r="G189" s="83">
        <f t="shared" si="24"/>
        <v>564.95709999999997</v>
      </c>
      <c r="H189" s="83">
        <f t="shared" ref="H189:H200" si="27">F189*$H$4</f>
        <v>17.472899999999999</v>
      </c>
      <c r="I189" s="54">
        <v>130.18</v>
      </c>
      <c r="J189" s="83">
        <v>156.22</v>
      </c>
      <c r="K189" s="83">
        <f t="shared" si="20"/>
        <v>151.5334</v>
      </c>
      <c r="L189" s="84">
        <f t="shared" si="21"/>
        <v>4.6865999999999994</v>
      </c>
      <c r="M189" s="87" t="s">
        <v>391</v>
      </c>
    </row>
    <row r="190" spans="1:13" ht="30" customHeight="1" x14ac:dyDescent="0.25">
      <c r="A190" s="38"/>
      <c r="B190" s="39"/>
      <c r="C190" s="39"/>
      <c r="D190" s="40"/>
      <c r="E190" s="96">
        <v>0</v>
      </c>
      <c r="F190" s="97">
        <v>0</v>
      </c>
      <c r="G190" s="97">
        <f t="shared" si="24"/>
        <v>0</v>
      </c>
      <c r="H190" s="97">
        <f t="shared" si="27"/>
        <v>0</v>
      </c>
      <c r="I190" s="98">
        <v>0</v>
      </c>
      <c r="J190" s="99">
        <v>0</v>
      </c>
      <c r="K190" s="99">
        <f t="shared" si="20"/>
        <v>0</v>
      </c>
      <c r="L190" s="100">
        <f t="shared" si="21"/>
        <v>0</v>
      </c>
      <c r="M190" s="86"/>
    </row>
    <row r="191" spans="1:13" ht="30" customHeight="1" x14ac:dyDescent="0.25">
      <c r="A191" s="38"/>
      <c r="B191" s="39"/>
      <c r="C191" s="39"/>
      <c r="D191" s="40"/>
      <c r="E191" s="96">
        <v>0</v>
      </c>
      <c r="F191" s="97">
        <v>0</v>
      </c>
      <c r="G191" s="101">
        <f t="shared" si="24"/>
        <v>0</v>
      </c>
      <c r="H191" s="97">
        <f t="shared" si="27"/>
        <v>0</v>
      </c>
      <c r="I191" s="98">
        <v>0</v>
      </c>
      <c r="J191" s="99">
        <v>0</v>
      </c>
      <c r="K191" s="99">
        <f t="shared" si="20"/>
        <v>0</v>
      </c>
      <c r="L191" s="100">
        <f t="shared" si="21"/>
        <v>0</v>
      </c>
      <c r="M191" s="86"/>
    </row>
    <row r="192" spans="1:13" ht="30" customHeight="1" x14ac:dyDescent="0.25">
      <c r="A192" s="38"/>
      <c r="B192" s="39"/>
      <c r="C192" s="39"/>
      <c r="D192" s="40"/>
      <c r="E192" s="96">
        <v>0</v>
      </c>
      <c r="F192" s="97">
        <v>0</v>
      </c>
      <c r="G192" s="101">
        <f t="shared" si="24"/>
        <v>0</v>
      </c>
      <c r="H192" s="97">
        <f t="shared" si="27"/>
        <v>0</v>
      </c>
      <c r="I192" s="98">
        <v>0</v>
      </c>
      <c r="J192" s="99">
        <v>0</v>
      </c>
      <c r="K192" s="99">
        <f t="shared" si="20"/>
        <v>0</v>
      </c>
      <c r="L192" s="100">
        <f t="shared" si="21"/>
        <v>0</v>
      </c>
      <c r="M192" s="86"/>
    </row>
    <row r="193" spans="1:13" ht="30" customHeight="1" x14ac:dyDescent="0.25">
      <c r="A193" s="38"/>
      <c r="B193" s="39"/>
      <c r="C193" s="39"/>
      <c r="D193" s="40"/>
      <c r="E193" s="96">
        <v>0</v>
      </c>
      <c r="F193" s="97">
        <v>0</v>
      </c>
      <c r="G193" s="101">
        <f t="shared" si="24"/>
        <v>0</v>
      </c>
      <c r="H193" s="97">
        <f t="shared" si="27"/>
        <v>0</v>
      </c>
      <c r="I193" s="98">
        <v>0</v>
      </c>
      <c r="J193" s="99">
        <v>0</v>
      </c>
      <c r="K193" s="99">
        <f t="shared" ref="K193:K200" si="28">J193-L193</f>
        <v>0</v>
      </c>
      <c r="L193" s="100">
        <f t="shared" ref="L193:L200" si="29">J193*$L$4</f>
        <v>0</v>
      </c>
      <c r="M193" s="86"/>
    </row>
    <row r="194" spans="1:13" ht="30" customHeight="1" x14ac:dyDescent="0.25">
      <c r="A194" s="38"/>
      <c r="B194" s="39"/>
      <c r="C194" s="39"/>
      <c r="D194" s="40"/>
      <c r="E194" s="96">
        <v>0</v>
      </c>
      <c r="F194" s="97">
        <v>0</v>
      </c>
      <c r="G194" s="101">
        <f t="shared" si="24"/>
        <v>0</v>
      </c>
      <c r="H194" s="97">
        <f t="shared" si="27"/>
        <v>0</v>
      </c>
      <c r="I194" s="98">
        <v>0</v>
      </c>
      <c r="J194" s="99">
        <v>0</v>
      </c>
      <c r="K194" s="99">
        <f t="shared" si="28"/>
        <v>0</v>
      </c>
      <c r="L194" s="100">
        <f t="shared" si="29"/>
        <v>0</v>
      </c>
      <c r="M194" s="86"/>
    </row>
    <row r="195" spans="1:13" ht="30" customHeight="1" x14ac:dyDescent="0.25">
      <c r="A195" s="38"/>
      <c r="B195" s="39"/>
      <c r="C195" s="39"/>
      <c r="D195" s="40"/>
      <c r="E195" s="96">
        <v>0</v>
      </c>
      <c r="F195" s="97">
        <v>0</v>
      </c>
      <c r="G195" s="101">
        <f t="shared" si="24"/>
        <v>0</v>
      </c>
      <c r="H195" s="97">
        <f t="shared" si="27"/>
        <v>0</v>
      </c>
      <c r="I195" s="98">
        <v>0</v>
      </c>
      <c r="J195" s="99">
        <v>0</v>
      </c>
      <c r="K195" s="99">
        <f t="shared" si="28"/>
        <v>0</v>
      </c>
      <c r="L195" s="100">
        <f t="shared" si="29"/>
        <v>0</v>
      </c>
      <c r="M195" s="86"/>
    </row>
    <row r="196" spans="1:13" ht="30" customHeight="1" x14ac:dyDescent="0.25">
      <c r="A196" s="38"/>
      <c r="B196" s="39"/>
      <c r="C196" s="39"/>
      <c r="D196" s="40"/>
      <c r="E196" s="102">
        <v>0</v>
      </c>
      <c r="F196" s="97">
        <v>0</v>
      </c>
      <c r="G196" s="101">
        <f t="shared" si="24"/>
        <v>0</v>
      </c>
      <c r="H196" s="97">
        <f t="shared" si="27"/>
        <v>0</v>
      </c>
      <c r="I196" s="98">
        <v>0</v>
      </c>
      <c r="J196" s="99">
        <v>0</v>
      </c>
      <c r="K196" s="99">
        <f t="shared" si="28"/>
        <v>0</v>
      </c>
      <c r="L196" s="100">
        <f t="shared" si="29"/>
        <v>0</v>
      </c>
      <c r="M196" s="86"/>
    </row>
    <row r="197" spans="1:13" ht="30" customHeight="1" x14ac:dyDescent="0.25">
      <c r="A197" s="38"/>
      <c r="B197" s="39"/>
      <c r="C197" s="39"/>
      <c r="D197" s="40"/>
      <c r="E197" s="102">
        <v>0</v>
      </c>
      <c r="F197" s="97">
        <v>0</v>
      </c>
      <c r="G197" s="101">
        <f t="shared" si="24"/>
        <v>0</v>
      </c>
      <c r="H197" s="97">
        <f t="shared" si="27"/>
        <v>0</v>
      </c>
      <c r="I197" s="98">
        <v>0</v>
      </c>
      <c r="J197" s="99">
        <v>0</v>
      </c>
      <c r="K197" s="99">
        <f t="shared" si="28"/>
        <v>0</v>
      </c>
      <c r="L197" s="100">
        <f t="shared" si="29"/>
        <v>0</v>
      </c>
      <c r="M197" s="86"/>
    </row>
    <row r="198" spans="1:13" ht="30" customHeight="1" x14ac:dyDescent="0.25">
      <c r="A198" s="38"/>
      <c r="B198" s="39"/>
      <c r="C198" s="39"/>
      <c r="D198" s="40"/>
      <c r="E198" s="102">
        <v>0</v>
      </c>
      <c r="F198" s="97">
        <v>0</v>
      </c>
      <c r="G198" s="101">
        <f t="shared" si="24"/>
        <v>0</v>
      </c>
      <c r="H198" s="97">
        <f t="shared" si="27"/>
        <v>0</v>
      </c>
      <c r="I198" s="98">
        <v>0</v>
      </c>
      <c r="J198" s="99">
        <v>0</v>
      </c>
      <c r="K198" s="99">
        <f t="shared" si="28"/>
        <v>0</v>
      </c>
      <c r="L198" s="100">
        <f t="shared" si="29"/>
        <v>0</v>
      </c>
      <c r="M198" s="86"/>
    </row>
    <row r="199" spans="1:13" ht="30" customHeight="1" x14ac:dyDescent="0.25">
      <c r="A199" s="38"/>
      <c r="B199" s="39"/>
      <c r="C199" s="39"/>
      <c r="D199" s="40"/>
      <c r="E199" s="102">
        <v>0</v>
      </c>
      <c r="F199" s="97">
        <v>0</v>
      </c>
      <c r="G199" s="101">
        <f t="shared" si="24"/>
        <v>0</v>
      </c>
      <c r="H199" s="97">
        <f t="shared" si="27"/>
        <v>0</v>
      </c>
      <c r="I199" s="103">
        <v>0</v>
      </c>
      <c r="J199" s="99">
        <v>0</v>
      </c>
      <c r="K199" s="99">
        <f t="shared" si="28"/>
        <v>0</v>
      </c>
      <c r="L199" s="100">
        <f t="shared" si="29"/>
        <v>0</v>
      </c>
      <c r="M199" s="86"/>
    </row>
    <row r="200" spans="1:13" ht="30" customHeight="1" x14ac:dyDescent="0.25">
      <c r="A200" s="38"/>
      <c r="B200" s="39"/>
      <c r="C200" s="39"/>
      <c r="D200" s="40"/>
      <c r="E200" s="102">
        <v>0</v>
      </c>
      <c r="F200" s="97">
        <v>0</v>
      </c>
      <c r="G200" s="101">
        <f t="shared" si="24"/>
        <v>0</v>
      </c>
      <c r="H200" s="97">
        <f t="shared" si="27"/>
        <v>0</v>
      </c>
      <c r="I200" s="103">
        <v>0</v>
      </c>
      <c r="J200" s="99">
        <v>0</v>
      </c>
      <c r="K200" s="99">
        <f t="shared" si="28"/>
        <v>0</v>
      </c>
      <c r="L200" s="100">
        <f t="shared" si="29"/>
        <v>0</v>
      </c>
      <c r="M200" s="86"/>
    </row>
    <row r="201" spans="1:13" ht="30" customHeight="1" x14ac:dyDescent="0.25">
      <c r="A201" s="31"/>
      <c r="B201" s="32"/>
      <c r="C201" s="32"/>
      <c r="D201" s="31"/>
      <c r="E201" s="102">
        <f t="shared" ref="E201:L201" si="30">SUM(E7:E200)</f>
        <v>3527952.5</v>
      </c>
      <c r="F201" s="101">
        <f t="shared" si="30"/>
        <v>131440.32000000004</v>
      </c>
      <c r="G201" s="101">
        <f t="shared" si="30"/>
        <v>127736.09289999999</v>
      </c>
      <c r="H201" s="101">
        <f t="shared" si="30"/>
        <v>3704.2271000000005</v>
      </c>
      <c r="I201" s="103">
        <f t="shared" si="30"/>
        <v>3853435</v>
      </c>
      <c r="J201" s="104">
        <f t="shared" si="30"/>
        <v>631816.01</v>
      </c>
      <c r="K201" s="104">
        <f t="shared" si="30"/>
        <v>633681.26969999995</v>
      </c>
      <c r="L201" s="104">
        <f t="shared" si="30"/>
        <v>20688.380300000001</v>
      </c>
      <c r="M201" s="86"/>
    </row>
    <row r="202" spans="1:13" ht="30" customHeight="1" x14ac:dyDescent="0.25">
      <c r="M202" s="73"/>
    </row>
    <row r="203" spans="1:13" ht="30" customHeight="1" x14ac:dyDescent="0.25"/>
    <row r="204" spans="1:13" ht="30" customHeight="1" x14ac:dyDescent="0.25"/>
  </sheetData>
  <mergeCells count="2">
    <mergeCell ref="E5:H5"/>
    <mergeCell ref="I5:L5"/>
  </mergeCells>
  <phoneticPr fontId="2" type="noConversion"/>
  <printOptions horizontalCentered="1"/>
  <pageMargins left="0.25" right="0.25" top="0.25" bottom="0.25" header="0.25" footer="0.25"/>
  <pageSetup paperSize="5"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T203"/>
  <sheetViews>
    <sheetView zoomScale="80" zoomScaleNormal="80" workbookViewId="0">
      <pane ySplit="6" topLeftCell="A182" activePane="bottomLeft" state="frozenSplit"/>
      <selection activeCell="A7" sqref="A7"/>
      <selection pane="bottomLeft" activeCell="K188" sqref="K188"/>
    </sheetView>
  </sheetViews>
  <sheetFormatPr defaultRowHeight="15.75" x14ac:dyDescent="0.25"/>
  <cols>
    <col min="1" max="1" width="34.5703125" style="74" customWidth="1"/>
    <col min="2" max="2" width="33.7109375" style="105" customWidth="1"/>
    <col min="3" max="3" width="20.85546875" style="106" customWidth="1"/>
    <col min="4" max="4" width="16.28515625" style="74" customWidth="1"/>
    <col min="5" max="5" width="12.42578125" style="107" customWidth="1"/>
    <col min="6" max="6" width="13.28515625" style="74" customWidth="1"/>
    <col min="7" max="7" width="13.5703125" style="74" bestFit="1" customWidth="1"/>
    <col min="8" max="8" width="12.85546875" style="74" customWidth="1"/>
    <col min="9" max="9" width="11.28515625" style="108" customWidth="1"/>
    <col min="10" max="10" width="14.140625" style="74" customWidth="1"/>
    <col min="11" max="11" width="14.140625" style="109" customWidth="1"/>
    <col min="12" max="12" width="12.7109375" style="74" customWidth="1"/>
    <col min="13" max="13" width="10.28515625" style="82" bestFit="1" customWidth="1"/>
    <col min="14" max="14" width="9.5703125" style="74" bestFit="1" customWidth="1"/>
    <col min="15" max="15" width="2.7109375" style="74" customWidth="1"/>
    <col min="16" max="16384" width="9.140625" style="74"/>
  </cols>
  <sheetData>
    <row r="1" spans="1:20" ht="30" customHeight="1" x14ac:dyDescent="0.25">
      <c r="A1" s="67"/>
      <c r="B1" s="68"/>
      <c r="C1" s="69"/>
      <c r="D1" s="70"/>
      <c r="E1" s="71"/>
      <c r="F1" s="70"/>
      <c r="G1" s="72"/>
      <c r="H1" s="72"/>
      <c r="I1" s="72"/>
      <c r="J1" s="72"/>
      <c r="K1" s="72"/>
      <c r="L1" s="72"/>
      <c r="M1" s="73"/>
    </row>
    <row r="2" spans="1:20" ht="30" customHeight="1" x14ac:dyDescent="0.25">
      <c r="A2" s="75"/>
      <c r="B2" s="76"/>
      <c r="C2" s="76"/>
      <c r="D2" s="76" t="s">
        <v>224</v>
      </c>
      <c r="E2" s="76"/>
      <c r="F2" s="76"/>
      <c r="G2" s="77"/>
      <c r="H2" s="72"/>
      <c r="I2" s="72"/>
      <c r="J2" s="72"/>
      <c r="K2" s="72"/>
      <c r="L2" s="72"/>
      <c r="M2" s="73"/>
    </row>
    <row r="3" spans="1:20" ht="30" customHeight="1" x14ac:dyDescent="0.25">
      <c r="A3" s="75"/>
      <c r="B3" s="76"/>
      <c r="C3" s="76"/>
      <c r="D3" s="76" t="s">
        <v>223</v>
      </c>
      <c r="E3" s="76"/>
      <c r="F3" s="76"/>
      <c r="G3" s="77">
        <v>2014</v>
      </c>
      <c r="H3" s="72"/>
      <c r="I3" s="72"/>
      <c r="J3" s="72"/>
      <c r="K3" s="72"/>
      <c r="L3" s="72"/>
      <c r="M3" s="73"/>
    </row>
    <row r="4" spans="1:20" ht="30" customHeight="1" thickBot="1" x14ac:dyDescent="0.3">
      <c r="A4" s="78"/>
      <c r="B4" s="79"/>
      <c r="C4" s="69"/>
      <c r="D4" s="79"/>
      <c r="E4" s="79"/>
      <c r="F4" s="79"/>
      <c r="G4" s="79"/>
      <c r="H4" s="80">
        <v>0.03</v>
      </c>
      <c r="I4" s="70"/>
      <c r="J4" s="81"/>
      <c r="K4" s="79"/>
      <c r="L4" s="80">
        <v>0.03</v>
      </c>
      <c r="N4" s="73"/>
      <c r="O4" s="73"/>
      <c r="P4" s="73"/>
      <c r="Q4" s="73"/>
      <c r="R4" s="73"/>
      <c r="S4" s="73"/>
      <c r="T4" s="73"/>
    </row>
    <row r="5" spans="1:20" ht="32.25" customHeight="1" x14ac:dyDescent="0.25">
      <c r="A5" s="11"/>
      <c r="B5" s="12" t="s">
        <v>274</v>
      </c>
      <c r="C5" s="13" t="s">
        <v>273</v>
      </c>
      <c r="D5" s="14" t="s">
        <v>245</v>
      </c>
      <c r="E5" s="164" t="s">
        <v>222</v>
      </c>
      <c r="F5" s="165"/>
      <c r="G5" s="165"/>
      <c r="H5" s="166"/>
      <c r="I5" s="167" t="s">
        <v>221</v>
      </c>
      <c r="J5" s="168"/>
      <c r="K5" s="168"/>
      <c r="L5" s="169"/>
      <c r="M5" s="73"/>
      <c r="N5" s="73"/>
      <c r="O5" s="73"/>
      <c r="P5" s="73"/>
      <c r="Q5" s="73"/>
      <c r="R5" s="73"/>
      <c r="S5" s="73"/>
    </row>
    <row r="6" spans="1:20" ht="47.25" x14ac:dyDescent="0.25">
      <c r="A6" s="15" t="s">
        <v>244</v>
      </c>
      <c r="B6" s="15" t="s">
        <v>220</v>
      </c>
      <c r="C6" s="15" t="s">
        <v>219</v>
      </c>
      <c r="D6" s="15" t="s">
        <v>218</v>
      </c>
      <c r="E6" s="16" t="s">
        <v>216</v>
      </c>
      <c r="F6" s="16" t="s">
        <v>217</v>
      </c>
      <c r="G6" s="15" t="s">
        <v>214</v>
      </c>
      <c r="H6" s="15" t="s">
        <v>213</v>
      </c>
      <c r="I6" s="15" t="s">
        <v>216</v>
      </c>
      <c r="J6" s="15" t="s">
        <v>215</v>
      </c>
      <c r="K6" s="15" t="s">
        <v>214</v>
      </c>
      <c r="L6" s="15" t="s">
        <v>213</v>
      </c>
      <c r="M6" s="73"/>
      <c r="N6" s="73"/>
      <c r="O6" s="73"/>
      <c r="P6" s="73"/>
      <c r="Q6" s="73"/>
      <c r="R6" s="73"/>
      <c r="S6" s="73"/>
    </row>
    <row r="7" spans="1:20" s="85" customFormat="1" ht="30" customHeight="1" x14ac:dyDescent="0.25">
      <c r="A7" s="53"/>
      <c r="B7" s="53" t="s">
        <v>88</v>
      </c>
      <c r="C7" s="53" t="s">
        <v>87</v>
      </c>
      <c r="D7" s="53" t="s">
        <v>1</v>
      </c>
      <c r="E7" s="54">
        <v>4350</v>
      </c>
      <c r="F7" s="83">
        <v>217.5</v>
      </c>
      <c r="G7" s="83">
        <f>F7-H7</f>
        <v>217.5</v>
      </c>
      <c r="H7" s="83">
        <v>0</v>
      </c>
      <c r="I7" s="54">
        <v>0</v>
      </c>
      <c r="J7" s="83">
        <v>0</v>
      </c>
      <c r="K7" s="83">
        <f t="shared" ref="K7:K46" si="0">J7-L7</f>
        <v>0</v>
      </c>
      <c r="L7" s="84">
        <f t="shared" ref="L7:L45" si="1">J7*$L$4</f>
        <v>0</v>
      </c>
      <c r="M7" s="148"/>
    </row>
    <row r="8" spans="1:20" s="85" customFormat="1" ht="30" customHeight="1" x14ac:dyDescent="0.25">
      <c r="A8" s="53"/>
      <c r="B8" s="53" t="s">
        <v>102</v>
      </c>
      <c r="C8" s="53" t="s">
        <v>101</v>
      </c>
      <c r="D8" s="53" t="s">
        <v>1</v>
      </c>
      <c r="E8" s="54">
        <v>1729</v>
      </c>
      <c r="F8" s="83">
        <v>86.45</v>
      </c>
      <c r="G8" s="83">
        <f t="shared" ref="G8:G46" si="2">F8-H8</f>
        <v>83.856499999999997</v>
      </c>
      <c r="H8" s="83">
        <f t="shared" ref="H8:H44" si="3">F8*$H$4</f>
        <v>2.5935000000000001</v>
      </c>
      <c r="I8" s="54">
        <v>21846</v>
      </c>
      <c r="J8" s="83">
        <v>4369.2</v>
      </c>
      <c r="K8" s="83">
        <f t="shared" si="0"/>
        <v>4238.1239999999998</v>
      </c>
      <c r="L8" s="84">
        <f t="shared" si="1"/>
        <v>131.07599999999999</v>
      </c>
    </row>
    <row r="9" spans="1:20" s="85" customFormat="1" ht="30" customHeight="1" x14ac:dyDescent="0.25">
      <c r="A9" s="53"/>
      <c r="B9" s="53" t="s">
        <v>102</v>
      </c>
      <c r="C9" s="53" t="s">
        <v>342</v>
      </c>
      <c r="D9" s="53" t="s">
        <v>1</v>
      </c>
      <c r="E9" s="54">
        <v>5528</v>
      </c>
      <c r="F9" s="83">
        <v>276.39999999999998</v>
      </c>
      <c r="G9" s="83">
        <f>F9-H9</f>
        <v>268.108</v>
      </c>
      <c r="H9" s="83">
        <f>F9*$H$4</f>
        <v>8.2919999999999998</v>
      </c>
      <c r="I9" s="54">
        <v>65473</v>
      </c>
      <c r="J9" s="83">
        <v>13094.6</v>
      </c>
      <c r="K9" s="83">
        <f>J9-L9</f>
        <v>12701.762000000001</v>
      </c>
      <c r="L9" s="84">
        <f>J9*$L$4</f>
        <v>392.83800000000002</v>
      </c>
    </row>
    <row r="10" spans="1:20" s="151" customFormat="1" ht="30" customHeight="1" x14ac:dyDescent="0.2">
      <c r="A10" s="66"/>
      <c r="B10" s="66" t="s">
        <v>8</v>
      </c>
      <c r="C10" s="66" t="s">
        <v>9</v>
      </c>
      <c r="D10" s="66" t="s">
        <v>1</v>
      </c>
      <c r="E10" s="134">
        <v>1099</v>
      </c>
      <c r="F10" s="133">
        <v>55</v>
      </c>
      <c r="G10" s="133">
        <f t="shared" si="2"/>
        <v>53.3</v>
      </c>
      <c r="H10" s="133">
        <v>1.7</v>
      </c>
      <c r="I10" s="134">
        <v>0</v>
      </c>
      <c r="J10" s="133">
        <v>0</v>
      </c>
      <c r="K10" s="133">
        <f t="shared" si="0"/>
        <v>0</v>
      </c>
      <c r="L10" s="135">
        <f t="shared" si="1"/>
        <v>0</v>
      </c>
    </row>
    <row r="11" spans="1:20" s="151" customFormat="1" ht="30" customHeight="1" x14ac:dyDescent="0.2">
      <c r="A11" s="66"/>
      <c r="B11" s="66" t="s">
        <v>8</v>
      </c>
      <c r="C11" s="66" t="s">
        <v>7</v>
      </c>
      <c r="D11" s="66" t="s">
        <v>1</v>
      </c>
      <c r="E11" s="134">
        <v>0</v>
      </c>
      <c r="F11" s="133">
        <v>0</v>
      </c>
      <c r="G11" s="133">
        <f t="shared" si="2"/>
        <v>0</v>
      </c>
      <c r="H11" s="133">
        <f t="shared" si="3"/>
        <v>0</v>
      </c>
      <c r="I11" s="134">
        <v>0</v>
      </c>
      <c r="J11" s="133">
        <v>0</v>
      </c>
      <c r="K11" s="133">
        <f t="shared" si="0"/>
        <v>0</v>
      </c>
      <c r="L11" s="135">
        <f t="shared" si="1"/>
        <v>0</v>
      </c>
    </row>
    <row r="12" spans="1:20" s="85" customFormat="1" ht="54.75" customHeight="1" x14ac:dyDescent="0.25">
      <c r="A12" s="53"/>
      <c r="B12" s="53" t="str">
        <f>'3rd Quarter 2014'!B12</f>
        <v>American Water Management Services LLC</v>
      </c>
      <c r="C12" s="53" t="str">
        <f>'3rd Quarter 2014'!C12</f>
        <v>3415524076 &amp; 3415524075/ SWIW #21 &amp;22</v>
      </c>
      <c r="D12" s="53" t="s">
        <v>1</v>
      </c>
      <c r="E12" s="54">
        <v>4960.99</v>
      </c>
      <c r="F12" s="83">
        <v>248.05</v>
      </c>
      <c r="G12" s="83">
        <f>F12-H12</f>
        <v>240.60850000000002</v>
      </c>
      <c r="H12" s="83">
        <f>F12*$H$4</f>
        <v>7.4415000000000004</v>
      </c>
      <c r="I12" s="54">
        <v>12425.86</v>
      </c>
      <c r="J12" s="83">
        <v>2485.17</v>
      </c>
      <c r="K12" s="83">
        <f t="shared" si="0"/>
        <v>2410.6149</v>
      </c>
      <c r="L12" s="84">
        <f t="shared" si="1"/>
        <v>74.555099999999996</v>
      </c>
    </row>
    <row r="13" spans="1:20" s="85" customFormat="1" ht="45.75" customHeight="1" x14ac:dyDescent="0.25">
      <c r="A13" s="54"/>
      <c r="B13" s="53" t="s">
        <v>134</v>
      </c>
      <c r="C13" s="53" t="s">
        <v>360</v>
      </c>
      <c r="D13" s="53" t="s">
        <v>1</v>
      </c>
      <c r="E13" s="54">
        <v>14795.85</v>
      </c>
      <c r="F13" s="83">
        <v>739.79</v>
      </c>
      <c r="G13" s="83">
        <f t="shared" si="2"/>
        <v>717.59629999999993</v>
      </c>
      <c r="H13" s="83">
        <f>F13*$H$4</f>
        <v>22.1937</v>
      </c>
      <c r="I13" s="54">
        <v>51853.61</v>
      </c>
      <c r="J13" s="83">
        <v>10370.719999999999</v>
      </c>
      <c r="K13" s="83">
        <f t="shared" si="0"/>
        <v>10059.598399999999</v>
      </c>
      <c r="L13" s="84">
        <f t="shared" si="1"/>
        <v>311.12159999999994</v>
      </c>
    </row>
    <row r="14" spans="1:20" s="85" customFormat="1" ht="30" customHeight="1" x14ac:dyDescent="0.25">
      <c r="A14" s="53"/>
      <c r="B14" s="53" t="s">
        <v>134</v>
      </c>
      <c r="C14" s="53" t="s">
        <v>135</v>
      </c>
      <c r="D14" s="53" t="s">
        <v>1</v>
      </c>
      <c r="E14" s="54">
        <v>15338.16</v>
      </c>
      <c r="F14" s="83">
        <v>766.91</v>
      </c>
      <c r="G14" s="83">
        <f t="shared" si="2"/>
        <v>743.90269999999998</v>
      </c>
      <c r="H14" s="83">
        <f t="shared" si="3"/>
        <v>23.007299999999997</v>
      </c>
      <c r="I14" s="54">
        <v>54.58</v>
      </c>
      <c r="J14" s="83">
        <v>10.92</v>
      </c>
      <c r="K14" s="83">
        <f t="shared" si="0"/>
        <v>10.5924</v>
      </c>
      <c r="L14" s="84">
        <f t="shared" si="1"/>
        <v>0.3276</v>
      </c>
    </row>
    <row r="15" spans="1:20" s="85" customFormat="1" ht="30" customHeight="1" x14ac:dyDescent="0.25">
      <c r="A15" s="53"/>
      <c r="B15" s="53" t="s">
        <v>134</v>
      </c>
      <c r="C15" s="53" t="s">
        <v>133</v>
      </c>
      <c r="D15" s="53" t="s">
        <v>1</v>
      </c>
      <c r="E15" s="54">
        <v>15900.26</v>
      </c>
      <c r="F15" s="83">
        <v>795.01</v>
      </c>
      <c r="G15" s="83">
        <f t="shared" si="2"/>
        <v>771.15970000000004</v>
      </c>
      <c r="H15" s="83">
        <f t="shared" si="3"/>
        <v>23.850299999999997</v>
      </c>
      <c r="I15" s="54">
        <v>260</v>
      </c>
      <c r="J15" s="83">
        <v>52</v>
      </c>
      <c r="K15" s="83">
        <f t="shared" si="0"/>
        <v>50.44</v>
      </c>
      <c r="L15" s="84">
        <f t="shared" si="1"/>
        <v>1.56</v>
      </c>
    </row>
    <row r="16" spans="1:20" s="85" customFormat="1" ht="30" customHeight="1" x14ac:dyDescent="0.25">
      <c r="A16" s="53"/>
      <c r="B16" s="53" t="s">
        <v>369</v>
      </c>
      <c r="C16" s="53" t="s">
        <v>370</v>
      </c>
      <c r="D16" s="53" t="s">
        <v>1</v>
      </c>
      <c r="E16" s="54">
        <v>16571</v>
      </c>
      <c r="F16" s="83">
        <v>828.55</v>
      </c>
      <c r="G16" s="83">
        <f>F16-H16</f>
        <v>803.69349999999997</v>
      </c>
      <c r="H16" s="83">
        <f t="shared" si="3"/>
        <v>24.856499999999997</v>
      </c>
      <c r="I16" s="54">
        <v>0</v>
      </c>
      <c r="J16" s="83">
        <v>0</v>
      </c>
      <c r="K16" s="83">
        <f t="shared" si="0"/>
        <v>0</v>
      </c>
      <c r="L16" s="84">
        <f t="shared" si="1"/>
        <v>0</v>
      </c>
    </row>
    <row r="17" spans="1:13" s="85" customFormat="1" ht="30" customHeight="1" x14ac:dyDescent="0.25">
      <c r="A17" s="53"/>
      <c r="B17" s="53" t="s">
        <v>206</v>
      </c>
      <c r="C17" s="53" t="s">
        <v>205</v>
      </c>
      <c r="D17" s="53" t="s">
        <v>1</v>
      </c>
      <c r="E17" s="54">
        <v>12074</v>
      </c>
      <c r="F17" s="83">
        <v>603.70000000000005</v>
      </c>
      <c r="G17" s="83">
        <f t="shared" si="2"/>
        <v>585.58900000000006</v>
      </c>
      <c r="H17" s="83">
        <f t="shared" si="3"/>
        <v>18.111000000000001</v>
      </c>
      <c r="I17" s="54">
        <v>0</v>
      </c>
      <c r="J17" s="83">
        <v>0</v>
      </c>
      <c r="K17" s="83">
        <f t="shared" si="0"/>
        <v>0</v>
      </c>
      <c r="L17" s="84">
        <f t="shared" si="1"/>
        <v>0</v>
      </c>
    </row>
    <row r="18" spans="1:13" s="151" customFormat="1" ht="30" customHeight="1" x14ac:dyDescent="0.2">
      <c r="A18" s="66"/>
      <c r="B18" s="66" t="s">
        <v>43</v>
      </c>
      <c r="C18" s="66" t="s">
        <v>45</v>
      </c>
      <c r="D18" s="66" t="s">
        <v>1</v>
      </c>
      <c r="E18" s="134">
        <v>683</v>
      </c>
      <c r="F18" s="133">
        <v>34.15</v>
      </c>
      <c r="G18" s="133">
        <f t="shared" si="2"/>
        <v>33.125499999999995</v>
      </c>
      <c r="H18" s="133">
        <f t="shared" si="3"/>
        <v>1.0245</v>
      </c>
      <c r="I18" s="134">
        <v>0</v>
      </c>
      <c r="J18" s="133">
        <v>0</v>
      </c>
      <c r="K18" s="133">
        <f t="shared" si="0"/>
        <v>0</v>
      </c>
      <c r="L18" s="135">
        <f t="shared" si="1"/>
        <v>0</v>
      </c>
    </row>
    <row r="19" spans="1:13" s="151" customFormat="1" ht="30" customHeight="1" x14ac:dyDescent="0.2">
      <c r="A19" s="66"/>
      <c r="B19" s="66" t="s">
        <v>43</v>
      </c>
      <c r="C19" s="66" t="s">
        <v>44</v>
      </c>
      <c r="D19" s="66" t="s">
        <v>1</v>
      </c>
      <c r="E19" s="134">
        <v>15300</v>
      </c>
      <c r="F19" s="133">
        <v>765</v>
      </c>
      <c r="G19" s="133">
        <f t="shared" si="2"/>
        <v>742.05</v>
      </c>
      <c r="H19" s="133">
        <f t="shared" si="3"/>
        <v>22.95</v>
      </c>
      <c r="I19" s="134">
        <v>0</v>
      </c>
      <c r="J19" s="133">
        <v>0</v>
      </c>
      <c r="K19" s="133">
        <f t="shared" si="0"/>
        <v>0</v>
      </c>
      <c r="L19" s="135">
        <f t="shared" si="1"/>
        <v>0</v>
      </c>
    </row>
    <row r="20" spans="1:13" s="151" customFormat="1" ht="30" customHeight="1" x14ac:dyDescent="0.2">
      <c r="A20" s="66"/>
      <c r="B20" s="66" t="s">
        <v>43</v>
      </c>
      <c r="C20" s="66" t="s">
        <v>42</v>
      </c>
      <c r="D20" s="66" t="s">
        <v>1</v>
      </c>
      <c r="E20" s="134">
        <v>10715</v>
      </c>
      <c r="F20" s="133">
        <v>535.75</v>
      </c>
      <c r="G20" s="133">
        <f t="shared" si="2"/>
        <v>519.67750000000001</v>
      </c>
      <c r="H20" s="133">
        <f t="shared" si="3"/>
        <v>16.072499999999998</v>
      </c>
      <c r="I20" s="134">
        <v>0</v>
      </c>
      <c r="J20" s="133">
        <v>0</v>
      </c>
      <c r="K20" s="133">
        <f t="shared" si="0"/>
        <v>0</v>
      </c>
      <c r="L20" s="135">
        <f t="shared" si="1"/>
        <v>0</v>
      </c>
    </row>
    <row r="21" spans="1:13" s="157" customFormat="1" ht="30" customHeight="1" x14ac:dyDescent="0.2">
      <c r="A21" s="152"/>
      <c r="B21" s="152" t="s">
        <v>13</v>
      </c>
      <c r="C21" s="152" t="s">
        <v>14</v>
      </c>
      <c r="D21" s="152" t="s">
        <v>1</v>
      </c>
      <c r="E21" s="153">
        <v>0</v>
      </c>
      <c r="F21" s="154">
        <v>0</v>
      </c>
      <c r="G21" s="154">
        <f t="shared" si="2"/>
        <v>0</v>
      </c>
      <c r="H21" s="154">
        <f t="shared" si="3"/>
        <v>0</v>
      </c>
      <c r="I21" s="153">
        <v>0</v>
      </c>
      <c r="J21" s="154">
        <v>0</v>
      </c>
      <c r="K21" s="154">
        <f t="shared" si="0"/>
        <v>0</v>
      </c>
      <c r="L21" s="155">
        <f t="shared" si="1"/>
        <v>0</v>
      </c>
      <c r="M21" s="156"/>
    </row>
    <row r="22" spans="1:13" s="157" customFormat="1" ht="30" customHeight="1" x14ac:dyDescent="0.2">
      <c r="A22" s="152"/>
      <c r="B22" s="152" t="s">
        <v>13</v>
      </c>
      <c r="C22" s="152" t="s">
        <v>237</v>
      </c>
      <c r="D22" s="152" t="s">
        <v>1</v>
      </c>
      <c r="E22" s="153">
        <v>0</v>
      </c>
      <c r="F22" s="154">
        <v>0</v>
      </c>
      <c r="G22" s="154">
        <f t="shared" si="2"/>
        <v>0</v>
      </c>
      <c r="H22" s="154">
        <f t="shared" si="3"/>
        <v>0</v>
      </c>
      <c r="I22" s="153">
        <v>0</v>
      </c>
      <c r="J22" s="154">
        <v>0</v>
      </c>
      <c r="K22" s="154">
        <f t="shared" si="0"/>
        <v>0</v>
      </c>
      <c r="L22" s="155">
        <f t="shared" si="1"/>
        <v>0</v>
      </c>
      <c r="M22" s="156"/>
    </row>
    <row r="23" spans="1:13" s="157" customFormat="1" ht="30" customHeight="1" x14ac:dyDescent="0.2">
      <c r="A23" s="152"/>
      <c r="B23" s="152" t="s">
        <v>13</v>
      </c>
      <c r="C23" s="152" t="s">
        <v>238</v>
      </c>
      <c r="D23" s="152" t="s">
        <v>1</v>
      </c>
      <c r="E23" s="153">
        <v>0</v>
      </c>
      <c r="F23" s="154">
        <v>0</v>
      </c>
      <c r="G23" s="154">
        <f t="shared" si="2"/>
        <v>0</v>
      </c>
      <c r="H23" s="154">
        <f t="shared" si="3"/>
        <v>0</v>
      </c>
      <c r="I23" s="153">
        <v>0</v>
      </c>
      <c r="J23" s="154">
        <v>0</v>
      </c>
      <c r="K23" s="154">
        <f t="shared" si="0"/>
        <v>0</v>
      </c>
      <c r="L23" s="155">
        <f t="shared" si="1"/>
        <v>0</v>
      </c>
      <c r="M23" s="156"/>
    </row>
    <row r="24" spans="1:13" s="85" customFormat="1" ht="30" customHeight="1" x14ac:dyDescent="0.25">
      <c r="A24" s="53"/>
      <c r="B24" s="53" t="s">
        <v>110</v>
      </c>
      <c r="C24" s="53" t="s">
        <v>109</v>
      </c>
      <c r="D24" s="53" t="s">
        <v>1</v>
      </c>
      <c r="E24" s="54">
        <v>16012</v>
      </c>
      <c r="F24" s="83">
        <v>800.6</v>
      </c>
      <c r="G24" s="83">
        <f t="shared" si="2"/>
        <v>776.58199999999999</v>
      </c>
      <c r="H24" s="83">
        <f t="shared" si="3"/>
        <v>24.018000000000001</v>
      </c>
      <c r="I24" s="54">
        <v>0</v>
      </c>
      <c r="J24" s="83">
        <v>0</v>
      </c>
      <c r="K24" s="83">
        <f t="shared" si="0"/>
        <v>0</v>
      </c>
      <c r="L24" s="84">
        <f t="shared" si="1"/>
        <v>0</v>
      </c>
      <c r="M24" s="87"/>
    </row>
    <row r="25" spans="1:13" s="85" customFormat="1" ht="30" customHeight="1" x14ac:dyDescent="0.25">
      <c r="A25" s="53"/>
      <c r="B25" s="53" t="s">
        <v>166</v>
      </c>
      <c r="C25" s="53" t="s">
        <v>170</v>
      </c>
      <c r="D25" s="53" t="s">
        <v>1</v>
      </c>
      <c r="E25" s="54">
        <v>1959</v>
      </c>
      <c r="F25" s="83">
        <v>97.95</v>
      </c>
      <c r="G25" s="83">
        <f t="shared" si="2"/>
        <v>95.011499999999998</v>
      </c>
      <c r="H25" s="83">
        <f t="shared" si="3"/>
        <v>2.9384999999999999</v>
      </c>
      <c r="I25" s="54">
        <v>458</v>
      </c>
      <c r="J25" s="83">
        <v>91.6</v>
      </c>
      <c r="K25" s="83">
        <f t="shared" si="0"/>
        <v>88.85199999999999</v>
      </c>
      <c r="L25" s="84">
        <f t="shared" si="1"/>
        <v>2.7479999999999998</v>
      </c>
      <c r="M25" s="87"/>
    </row>
    <row r="26" spans="1:13" s="85" customFormat="1" ht="30" customHeight="1" x14ac:dyDescent="0.25">
      <c r="A26" s="53"/>
      <c r="B26" s="53" t="s">
        <v>166</v>
      </c>
      <c r="C26" s="53" t="s">
        <v>169</v>
      </c>
      <c r="D26" s="53" t="s">
        <v>1</v>
      </c>
      <c r="E26" s="54">
        <v>271</v>
      </c>
      <c r="F26" s="83">
        <v>13.55</v>
      </c>
      <c r="G26" s="83">
        <f t="shared" si="2"/>
        <v>13.143500000000001</v>
      </c>
      <c r="H26" s="83">
        <f t="shared" si="3"/>
        <v>0.40650000000000003</v>
      </c>
      <c r="I26" s="54">
        <v>0</v>
      </c>
      <c r="J26" s="83">
        <v>0</v>
      </c>
      <c r="K26" s="83">
        <f t="shared" si="0"/>
        <v>0</v>
      </c>
      <c r="L26" s="84">
        <f t="shared" si="1"/>
        <v>0</v>
      </c>
      <c r="M26" s="87"/>
    </row>
    <row r="27" spans="1:13" s="85" customFormat="1" ht="30" customHeight="1" x14ac:dyDescent="0.25">
      <c r="A27" s="53"/>
      <c r="B27" s="53" t="s">
        <v>166</v>
      </c>
      <c r="C27" s="53" t="s">
        <v>168</v>
      </c>
      <c r="D27" s="53" t="s">
        <v>1</v>
      </c>
      <c r="E27" s="54">
        <v>3601</v>
      </c>
      <c r="F27" s="83">
        <v>180.05</v>
      </c>
      <c r="G27" s="83">
        <f t="shared" si="2"/>
        <v>174.64850000000001</v>
      </c>
      <c r="H27" s="83">
        <f t="shared" si="3"/>
        <v>5.4015000000000004</v>
      </c>
      <c r="I27" s="54">
        <v>0</v>
      </c>
      <c r="J27" s="83">
        <v>0</v>
      </c>
      <c r="K27" s="83">
        <f t="shared" si="0"/>
        <v>0</v>
      </c>
      <c r="L27" s="84">
        <f t="shared" si="1"/>
        <v>0</v>
      </c>
      <c r="M27" s="87"/>
    </row>
    <row r="28" spans="1:13" s="85" customFormat="1" ht="30" customHeight="1" x14ac:dyDescent="0.25">
      <c r="A28" s="53"/>
      <c r="B28" s="53" t="s">
        <v>166</v>
      </c>
      <c r="C28" s="53" t="s">
        <v>167</v>
      </c>
      <c r="D28" s="53" t="s">
        <v>1</v>
      </c>
      <c r="E28" s="54">
        <v>8794</v>
      </c>
      <c r="F28" s="83">
        <v>448.7</v>
      </c>
      <c r="G28" s="83">
        <f t="shared" si="2"/>
        <v>435.23899999999998</v>
      </c>
      <c r="H28" s="83">
        <f t="shared" si="3"/>
        <v>13.460999999999999</v>
      </c>
      <c r="I28" s="54">
        <v>0</v>
      </c>
      <c r="J28" s="83">
        <v>0</v>
      </c>
      <c r="K28" s="83">
        <f t="shared" si="0"/>
        <v>0</v>
      </c>
      <c r="L28" s="84">
        <f t="shared" si="1"/>
        <v>0</v>
      </c>
      <c r="M28" s="87"/>
    </row>
    <row r="29" spans="1:13" s="85" customFormat="1" ht="30" customHeight="1" x14ac:dyDescent="0.25">
      <c r="A29" s="53"/>
      <c r="B29" s="53" t="s">
        <v>166</v>
      </c>
      <c r="C29" s="53" t="s">
        <v>165</v>
      </c>
      <c r="D29" s="53" t="s">
        <v>1</v>
      </c>
      <c r="E29" s="54">
        <v>8300</v>
      </c>
      <c r="F29" s="83">
        <v>415</v>
      </c>
      <c r="G29" s="83">
        <f t="shared" si="2"/>
        <v>402.55</v>
      </c>
      <c r="H29" s="83">
        <f t="shared" si="3"/>
        <v>12.45</v>
      </c>
      <c r="I29" s="54">
        <v>5007</v>
      </c>
      <c r="J29" s="83">
        <v>1001.4</v>
      </c>
      <c r="K29" s="83">
        <f t="shared" si="0"/>
        <v>971.35799999999995</v>
      </c>
      <c r="L29" s="84">
        <f t="shared" si="1"/>
        <v>30.041999999999998</v>
      </c>
      <c r="M29" s="87"/>
    </row>
    <row r="30" spans="1:13" s="85" customFormat="1" ht="30" customHeight="1" x14ac:dyDescent="0.25">
      <c r="A30" s="53"/>
      <c r="B30" s="53" t="s">
        <v>166</v>
      </c>
      <c r="C30" s="53" t="s">
        <v>272</v>
      </c>
      <c r="D30" s="53" t="s">
        <v>1</v>
      </c>
      <c r="E30" s="54">
        <v>15070</v>
      </c>
      <c r="F30" s="83">
        <v>753.5</v>
      </c>
      <c r="G30" s="83">
        <f>F30-H30</f>
        <v>730.89499999999998</v>
      </c>
      <c r="H30" s="83">
        <f t="shared" si="3"/>
        <v>22.605</v>
      </c>
      <c r="I30" s="54">
        <v>0</v>
      </c>
      <c r="J30" s="83">
        <v>0</v>
      </c>
      <c r="K30" s="83">
        <f t="shared" si="0"/>
        <v>0</v>
      </c>
      <c r="L30" s="84">
        <f t="shared" si="1"/>
        <v>0</v>
      </c>
      <c r="M30" s="87"/>
    </row>
    <row r="31" spans="1:13" s="85" customFormat="1" ht="30" customHeight="1" x14ac:dyDescent="0.25">
      <c r="A31" s="53"/>
      <c r="B31" s="53" t="s">
        <v>123</v>
      </c>
      <c r="C31" s="53" t="s">
        <v>124</v>
      </c>
      <c r="D31" s="53" t="s">
        <v>1</v>
      </c>
      <c r="E31" s="54">
        <v>2671</v>
      </c>
      <c r="F31" s="83">
        <v>133.55000000000001</v>
      </c>
      <c r="G31" s="83">
        <f t="shared" si="2"/>
        <v>129.54350000000002</v>
      </c>
      <c r="H31" s="83">
        <f t="shared" si="3"/>
        <v>4.0065</v>
      </c>
      <c r="I31" s="54">
        <v>0</v>
      </c>
      <c r="J31" s="83">
        <v>0</v>
      </c>
      <c r="K31" s="83">
        <f t="shared" si="0"/>
        <v>0</v>
      </c>
      <c r="L31" s="84">
        <f t="shared" si="1"/>
        <v>0</v>
      </c>
      <c r="M31" s="87"/>
    </row>
    <row r="32" spans="1:13" s="85" customFormat="1" ht="30" customHeight="1" x14ac:dyDescent="0.25">
      <c r="A32" s="53"/>
      <c r="B32" s="53" t="s">
        <v>123</v>
      </c>
      <c r="C32" s="53" t="s">
        <v>364</v>
      </c>
      <c r="D32" s="53" t="s">
        <v>1</v>
      </c>
      <c r="E32" s="54">
        <v>3085</v>
      </c>
      <c r="F32" s="83">
        <v>154.25</v>
      </c>
      <c r="G32" s="83">
        <f t="shared" si="2"/>
        <v>149.6225</v>
      </c>
      <c r="H32" s="83">
        <f t="shared" si="3"/>
        <v>4.6274999999999995</v>
      </c>
      <c r="I32" s="54">
        <v>0</v>
      </c>
      <c r="J32" s="83">
        <v>0</v>
      </c>
      <c r="K32" s="83">
        <f t="shared" si="0"/>
        <v>0</v>
      </c>
      <c r="L32" s="84">
        <f t="shared" si="1"/>
        <v>0</v>
      </c>
      <c r="M32" s="87"/>
    </row>
    <row r="33" spans="1:13" s="85" customFormat="1" ht="30" customHeight="1" x14ac:dyDescent="0.25">
      <c r="A33" s="53"/>
      <c r="B33" s="53" t="s">
        <v>123</v>
      </c>
      <c r="C33" s="53" t="s">
        <v>122</v>
      </c>
      <c r="D33" s="53" t="s">
        <v>1</v>
      </c>
      <c r="E33" s="54">
        <v>30705</v>
      </c>
      <c r="F33" s="83">
        <v>1535.25</v>
      </c>
      <c r="G33" s="83">
        <f t="shared" si="2"/>
        <v>1489.1925000000001</v>
      </c>
      <c r="H33" s="83">
        <f t="shared" si="3"/>
        <v>46.057499999999997</v>
      </c>
      <c r="I33" s="54">
        <v>36579</v>
      </c>
      <c r="J33" s="83">
        <v>7315.8</v>
      </c>
      <c r="K33" s="83">
        <f t="shared" si="0"/>
        <v>7096.326</v>
      </c>
      <c r="L33" s="84">
        <f t="shared" si="1"/>
        <v>219.47399999999999</v>
      </c>
      <c r="M33" s="87"/>
    </row>
    <row r="34" spans="1:13" s="85" customFormat="1" ht="30" customHeight="1" x14ac:dyDescent="0.25">
      <c r="A34" s="53"/>
      <c r="B34" s="53" t="s">
        <v>97</v>
      </c>
      <c r="C34" s="53" t="s">
        <v>98</v>
      </c>
      <c r="D34" s="53" t="s">
        <v>1</v>
      </c>
      <c r="E34" s="54">
        <v>1279</v>
      </c>
      <c r="F34" s="83">
        <v>63.95</v>
      </c>
      <c r="G34" s="83">
        <f t="shared" si="2"/>
        <v>62.031500000000001</v>
      </c>
      <c r="H34" s="83">
        <f t="shared" si="3"/>
        <v>1.9185000000000001</v>
      </c>
      <c r="I34" s="54">
        <v>1416</v>
      </c>
      <c r="J34" s="83">
        <v>283.2</v>
      </c>
      <c r="K34" s="83">
        <f t="shared" si="0"/>
        <v>274.70400000000001</v>
      </c>
      <c r="L34" s="84">
        <f t="shared" si="1"/>
        <v>8.4959999999999987</v>
      </c>
      <c r="M34" s="87"/>
    </row>
    <row r="35" spans="1:13" s="85" customFormat="1" ht="30" customHeight="1" x14ac:dyDescent="0.25">
      <c r="A35" s="55"/>
      <c r="B35" s="53" t="s">
        <v>97</v>
      </c>
      <c r="C35" s="53" t="s">
        <v>96</v>
      </c>
      <c r="D35" s="53" t="s">
        <v>1</v>
      </c>
      <c r="E35" s="54">
        <v>1423</v>
      </c>
      <c r="F35" s="83">
        <v>71.150000000000006</v>
      </c>
      <c r="G35" s="83">
        <f t="shared" si="2"/>
        <v>69.015500000000003</v>
      </c>
      <c r="H35" s="83">
        <f t="shared" si="3"/>
        <v>2.1345000000000001</v>
      </c>
      <c r="I35" s="54">
        <v>0</v>
      </c>
      <c r="J35" s="83">
        <v>0</v>
      </c>
      <c r="K35" s="83">
        <f t="shared" si="0"/>
        <v>0</v>
      </c>
      <c r="L35" s="84">
        <f t="shared" si="1"/>
        <v>0</v>
      </c>
    </row>
    <row r="36" spans="1:13" s="85" customFormat="1" ht="79.5" customHeight="1" x14ac:dyDescent="0.25">
      <c r="A36" s="55" t="s">
        <v>254</v>
      </c>
      <c r="B36" s="53" t="s">
        <v>246</v>
      </c>
      <c r="C36" s="53" t="s">
        <v>358</v>
      </c>
      <c r="D36" s="53" t="s">
        <v>1</v>
      </c>
      <c r="E36" s="54">
        <v>70161</v>
      </c>
      <c r="F36" s="83">
        <v>14032.24</v>
      </c>
      <c r="G36" s="83">
        <f>F36-H36</f>
        <v>13611.272800000001</v>
      </c>
      <c r="H36" s="83">
        <f>F36*$H$4</f>
        <v>420.96719999999999</v>
      </c>
      <c r="I36" s="54">
        <v>989801</v>
      </c>
      <c r="J36" s="83">
        <v>0</v>
      </c>
      <c r="K36" s="83">
        <f t="shared" si="0"/>
        <v>0</v>
      </c>
      <c r="L36" s="84">
        <f t="shared" si="1"/>
        <v>0</v>
      </c>
      <c r="M36" s="85" t="s">
        <v>359</v>
      </c>
    </row>
    <row r="37" spans="1:13" s="85" customFormat="1" ht="30" customHeight="1" x14ac:dyDescent="0.25">
      <c r="A37" s="53"/>
      <c r="B37" s="53" t="s">
        <v>208</v>
      </c>
      <c r="C37" s="53" t="s">
        <v>207</v>
      </c>
      <c r="D37" s="53" t="s">
        <v>1</v>
      </c>
      <c r="E37" s="54">
        <v>13217</v>
      </c>
      <c r="F37" s="83">
        <v>660.85</v>
      </c>
      <c r="G37" s="83">
        <f>F37-H37</f>
        <v>641.02449999999999</v>
      </c>
      <c r="H37" s="83">
        <f t="shared" si="3"/>
        <v>19.825500000000002</v>
      </c>
      <c r="I37" s="54">
        <v>0</v>
      </c>
      <c r="J37" s="83">
        <v>0</v>
      </c>
      <c r="K37" s="83">
        <f t="shared" si="0"/>
        <v>0</v>
      </c>
      <c r="L37" s="84">
        <f t="shared" si="1"/>
        <v>0</v>
      </c>
    </row>
    <row r="38" spans="1:13" s="85" customFormat="1" ht="30" customHeight="1" x14ac:dyDescent="0.25">
      <c r="A38" s="53"/>
      <c r="B38" s="53" t="s">
        <v>248</v>
      </c>
      <c r="C38" s="53" t="s">
        <v>249</v>
      </c>
      <c r="D38" s="53" t="s">
        <v>1</v>
      </c>
      <c r="E38" s="54">
        <v>18746.439999999999</v>
      </c>
      <c r="F38" s="83">
        <v>937.32</v>
      </c>
      <c r="G38" s="83">
        <f t="shared" si="2"/>
        <v>909.20040000000006</v>
      </c>
      <c r="H38" s="83">
        <f t="shared" si="3"/>
        <v>28.119600000000002</v>
      </c>
      <c r="I38" s="54">
        <v>27919.85</v>
      </c>
      <c r="J38" s="83">
        <v>5583.97</v>
      </c>
      <c r="K38" s="83">
        <f t="shared" si="0"/>
        <v>5416.4508999999998</v>
      </c>
      <c r="L38" s="84">
        <f t="shared" si="1"/>
        <v>167.51910000000001</v>
      </c>
    </row>
    <row r="39" spans="1:13" s="85" customFormat="1" ht="30" customHeight="1" x14ac:dyDescent="0.25">
      <c r="A39" s="53"/>
      <c r="B39" s="53" t="s">
        <v>125</v>
      </c>
      <c r="C39" s="53" t="s">
        <v>127</v>
      </c>
      <c r="D39" s="53" t="s">
        <v>1</v>
      </c>
      <c r="E39" s="54">
        <v>11407</v>
      </c>
      <c r="F39" s="83">
        <v>570.35</v>
      </c>
      <c r="G39" s="83">
        <f t="shared" si="2"/>
        <v>553.23950000000002</v>
      </c>
      <c r="H39" s="83">
        <f t="shared" si="3"/>
        <v>17.110500000000002</v>
      </c>
      <c r="I39" s="54">
        <v>1389</v>
      </c>
      <c r="J39" s="83">
        <v>277.8</v>
      </c>
      <c r="K39" s="83">
        <f t="shared" si="0"/>
        <v>269.46600000000001</v>
      </c>
      <c r="L39" s="84">
        <f t="shared" si="1"/>
        <v>8.3339999999999996</v>
      </c>
    </row>
    <row r="40" spans="1:13" s="85" customFormat="1" ht="30" customHeight="1" x14ac:dyDescent="0.25">
      <c r="A40" s="53"/>
      <c r="B40" s="53" t="s">
        <v>125</v>
      </c>
      <c r="C40" s="53" t="s">
        <v>126</v>
      </c>
      <c r="D40" s="53" t="s">
        <v>1</v>
      </c>
      <c r="E40" s="54">
        <v>0</v>
      </c>
      <c r="F40" s="83">
        <v>0</v>
      </c>
      <c r="G40" s="83">
        <f>F40-H40</f>
        <v>0</v>
      </c>
      <c r="H40" s="83">
        <f t="shared" si="3"/>
        <v>0</v>
      </c>
      <c r="I40" s="54">
        <v>0</v>
      </c>
      <c r="J40" s="83">
        <v>0</v>
      </c>
      <c r="K40" s="83">
        <f t="shared" si="0"/>
        <v>0</v>
      </c>
      <c r="L40" s="84">
        <f t="shared" si="1"/>
        <v>0</v>
      </c>
      <c r="M40" s="87"/>
    </row>
    <row r="41" spans="1:13" s="85" customFormat="1" ht="30" customHeight="1" x14ac:dyDescent="0.25">
      <c r="A41" s="53"/>
      <c r="B41" s="53" t="s">
        <v>125</v>
      </c>
      <c r="C41" s="53" t="s">
        <v>242</v>
      </c>
      <c r="D41" s="53" t="s">
        <v>1</v>
      </c>
      <c r="E41" s="54">
        <v>0</v>
      </c>
      <c r="F41" s="83">
        <v>0</v>
      </c>
      <c r="G41" s="83">
        <f>F41-H41</f>
        <v>0</v>
      </c>
      <c r="H41" s="83">
        <f t="shared" si="3"/>
        <v>0</v>
      </c>
      <c r="I41" s="54">
        <v>0</v>
      </c>
      <c r="J41" s="83">
        <v>0</v>
      </c>
      <c r="K41" s="83">
        <f t="shared" si="0"/>
        <v>0</v>
      </c>
      <c r="L41" s="84">
        <f t="shared" si="1"/>
        <v>0</v>
      </c>
      <c r="M41" s="87"/>
    </row>
    <row r="42" spans="1:13" s="85" customFormat="1" ht="30" customHeight="1" x14ac:dyDescent="0.25">
      <c r="A42" s="53"/>
      <c r="B42" s="53" t="s">
        <v>125</v>
      </c>
      <c r="C42" s="53" t="s">
        <v>255</v>
      </c>
      <c r="D42" s="53" t="s">
        <v>1</v>
      </c>
      <c r="E42" s="54">
        <v>0</v>
      </c>
      <c r="F42" s="83">
        <v>0</v>
      </c>
      <c r="G42" s="83">
        <f>F42-H42</f>
        <v>0</v>
      </c>
      <c r="H42" s="83">
        <f>F42*$H$4</f>
        <v>0</v>
      </c>
      <c r="I42" s="54">
        <v>0</v>
      </c>
      <c r="J42" s="83">
        <v>0</v>
      </c>
      <c r="K42" s="83">
        <f t="shared" si="0"/>
        <v>0</v>
      </c>
      <c r="L42" s="84">
        <f t="shared" si="1"/>
        <v>0</v>
      </c>
      <c r="M42" s="87"/>
    </row>
    <row r="43" spans="1:13" s="85" customFormat="1" ht="30" customHeight="1" x14ac:dyDescent="0.25">
      <c r="A43" s="53"/>
      <c r="B43" s="53" t="s">
        <v>177</v>
      </c>
      <c r="C43" s="53" t="s">
        <v>176</v>
      </c>
      <c r="D43" s="53" t="s">
        <v>1</v>
      </c>
      <c r="E43" s="54">
        <v>10006</v>
      </c>
      <c r="F43" s="83">
        <v>500</v>
      </c>
      <c r="G43" s="83">
        <f t="shared" si="2"/>
        <v>485</v>
      </c>
      <c r="H43" s="83">
        <f t="shared" si="3"/>
        <v>15</v>
      </c>
      <c r="I43" s="54">
        <v>0</v>
      </c>
      <c r="J43" s="83">
        <v>0</v>
      </c>
      <c r="K43" s="83">
        <f t="shared" si="0"/>
        <v>0</v>
      </c>
      <c r="L43" s="84">
        <f t="shared" si="1"/>
        <v>0</v>
      </c>
      <c r="M43" s="87"/>
    </row>
    <row r="44" spans="1:13" s="85" customFormat="1" ht="30" customHeight="1" x14ac:dyDescent="0.25">
      <c r="A44" s="53"/>
      <c r="B44" s="53" t="s">
        <v>372</v>
      </c>
      <c r="C44" s="53" t="s">
        <v>373</v>
      </c>
      <c r="D44" s="53" t="s">
        <v>1</v>
      </c>
      <c r="E44" s="54">
        <v>27060</v>
      </c>
      <c r="F44" s="83">
        <v>1353</v>
      </c>
      <c r="G44" s="83">
        <f>F44-H44</f>
        <v>1312.41</v>
      </c>
      <c r="H44" s="83">
        <f t="shared" si="3"/>
        <v>40.589999999999996</v>
      </c>
      <c r="I44" s="54">
        <v>0</v>
      </c>
      <c r="J44" s="83">
        <v>0</v>
      </c>
      <c r="K44" s="83">
        <f t="shared" si="0"/>
        <v>0</v>
      </c>
      <c r="L44" s="84">
        <f t="shared" si="1"/>
        <v>0</v>
      </c>
      <c r="M44" s="87"/>
    </row>
    <row r="45" spans="1:13" s="85" customFormat="1" ht="30" customHeight="1" x14ac:dyDescent="0.25">
      <c r="A45" s="53"/>
      <c r="B45" s="53" t="s">
        <v>330</v>
      </c>
      <c r="C45" s="53" t="s">
        <v>65</v>
      </c>
      <c r="D45" s="53" t="s">
        <v>1</v>
      </c>
      <c r="E45" s="54">
        <v>16500</v>
      </c>
      <c r="F45" s="83">
        <v>825</v>
      </c>
      <c r="G45" s="83">
        <f t="shared" si="2"/>
        <v>800.25</v>
      </c>
      <c r="H45" s="83">
        <f>F45*$H$4</f>
        <v>24.75</v>
      </c>
      <c r="I45" s="54">
        <v>0</v>
      </c>
      <c r="J45" s="83">
        <v>0</v>
      </c>
      <c r="K45" s="83">
        <f t="shared" si="0"/>
        <v>0</v>
      </c>
      <c r="L45" s="84">
        <f t="shared" si="1"/>
        <v>0</v>
      </c>
      <c r="M45" s="87"/>
    </row>
    <row r="46" spans="1:13" s="151" customFormat="1" ht="30" customHeight="1" x14ac:dyDescent="0.2">
      <c r="A46" s="66"/>
      <c r="B46" s="66" t="s">
        <v>64</v>
      </c>
      <c r="C46" s="66" t="s">
        <v>63</v>
      </c>
      <c r="D46" s="66" t="s">
        <v>1</v>
      </c>
      <c r="E46" s="134">
        <v>14091</v>
      </c>
      <c r="F46" s="133">
        <v>704.55</v>
      </c>
      <c r="G46" s="133">
        <f t="shared" si="2"/>
        <v>704.55</v>
      </c>
      <c r="H46" s="133">
        <v>0</v>
      </c>
      <c r="I46" s="134">
        <v>0</v>
      </c>
      <c r="J46" s="133">
        <v>0</v>
      </c>
      <c r="K46" s="133">
        <f t="shared" si="0"/>
        <v>0</v>
      </c>
      <c r="L46" s="135">
        <f t="shared" ref="L46:L51" si="4">J46*$L$4</f>
        <v>0</v>
      </c>
      <c r="M46" s="149"/>
    </row>
    <row r="47" spans="1:13" s="151" customFormat="1" ht="30" customHeight="1" x14ac:dyDescent="0.2">
      <c r="A47" s="66"/>
      <c r="B47" s="66" t="s">
        <v>112</v>
      </c>
      <c r="C47" s="66" t="s">
        <v>111</v>
      </c>
      <c r="D47" s="66" t="s">
        <v>1</v>
      </c>
      <c r="E47" s="134">
        <v>2681</v>
      </c>
      <c r="F47" s="133">
        <v>134</v>
      </c>
      <c r="G47" s="133">
        <f t="shared" ref="G47:G52" si="5">F47-H47</f>
        <v>130</v>
      </c>
      <c r="H47" s="133">
        <v>4</v>
      </c>
      <c r="I47" s="134">
        <v>0</v>
      </c>
      <c r="J47" s="133">
        <v>0</v>
      </c>
      <c r="K47" s="133">
        <f>J47-L47</f>
        <v>0</v>
      </c>
      <c r="L47" s="135">
        <f t="shared" si="4"/>
        <v>0</v>
      </c>
      <c r="M47" s="150"/>
    </row>
    <row r="48" spans="1:13" s="85" customFormat="1" ht="30" customHeight="1" x14ac:dyDescent="0.25">
      <c r="A48" s="53" t="s">
        <v>350</v>
      </c>
      <c r="B48" s="53" t="s">
        <v>371</v>
      </c>
      <c r="C48" s="53" t="s">
        <v>204</v>
      </c>
      <c r="D48" s="53" t="s">
        <v>1</v>
      </c>
      <c r="E48" s="54">
        <v>0</v>
      </c>
      <c r="F48" s="83">
        <v>0</v>
      </c>
      <c r="G48" s="83">
        <f t="shared" si="5"/>
        <v>0</v>
      </c>
      <c r="H48" s="83">
        <f t="shared" ref="H48:H54" si="6">F48*$H$4</f>
        <v>0</v>
      </c>
      <c r="I48" s="54">
        <v>0</v>
      </c>
      <c r="J48" s="83">
        <v>0</v>
      </c>
      <c r="K48" s="83">
        <f>J48-L48</f>
        <v>0</v>
      </c>
      <c r="L48" s="84">
        <f t="shared" si="4"/>
        <v>0</v>
      </c>
      <c r="M48" s="87"/>
    </row>
    <row r="49" spans="1:13" s="85" customFormat="1" ht="30" customHeight="1" x14ac:dyDescent="0.25">
      <c r="A49" s="53" t="s">
        <v>350</v>
      </c>
      <c r="B49" s="53" t="s">
        <v>371</v>
      </c>
      <c r="C49" s="53" t="s">
        <v>118</v>
      </c>
      <c r="D49" s="53" t="s">
        <v>1</v>
      </c>
      <c r="E49" s="54">
        <v>35618</v>
      </c>
      <c r="F49" s="83">
        <v>1780.9</v>
      </c>
      <c r="G49" s="83">
        <f t="shared" si="5"/>
        <v>1727.4730000000002</v>
      </c>
      <c r="H49" s="83">
        <f t="shared" si="6"/>
        <v>53.427</v>
      </c>
      <c r="I49" s="54">
        <v>0</v>
      </c>
      <c r="J49" s="83">
        <v>0</v>
      </c>
      <c r="K49" s="83">
        <f>J49-L49</f>
        <v>0</v>
      </c>
      <c r="L49" s="84">
        <f t="shared" si="4"/>
        <v>0</v>
      </c>
      <c r="M49" s="87"/>
    </row>
    <row r="50" spans="1:13" s="85" customFormat="1" ht="30" customHeight="1" x14ac:dyDescent="0.25">
      <c r="A50" s="53" t="s">
        <v>350</v>
      </c>
      <c r="B50" s="53" t="s">
        <v>371</v>
      </c>
      <c r="C50" s="53" t="s">
        <v>116</v>
      </c>
      <c r="D50" s="53" t="s">
        <v>1</v>
      </c>
      <c r="E50" s="54">
        <v>21618</v>
      </c>
      <c r="F50" s="83">
        <v>1080.9000000000001</v>
      </c>
      <c r="G50" s="83">
        <f t="shared" si="5"/>
        <v>1048.4730000000002</v>
      </c>
      <c r="H50" s="83">
        <f t="shared" si="6"/>
        <v>32.427</v>
      </c>
      <c r="I50" s="54">
        <v>0</v>
      </c>
      <c r="J50" s="83">
        <v>0</v>
      </c>
      <c r="K50" s="83">
        <f>J50-L50</f>
        <v>0</v>
      </c>
      <c r="L50" s="84">
        <f t="shared" si="4"/>
        <v>0</v>
      </c>
      <c r="M50" s="87"/>
    </row>
    <row r="51" spans="1:13" s="85" customFormat="1" ht="47.25" customHeight="1" x14ac:dyDescent="0.25">
      <c r="A51" s="53"/>
      <c r="B51" s="53" t="s">
        <v>141</v>
      </c>
      <c r="C51" s="53" t="s">
        <v>365</v>
      </c>
      <c r="D51" s="53" t="s">
        <v>1</v>
      </c>
      <c r="E51" s="54">
        <v>82248</v>
      </c>
      <c r="F51" s="83">
        <v>4112.43</v>
      </c>
      <c r="G51" s="83">
        <f t="shared" si="5"/>
        <v>3989.0571000000004</v>
      </c>
      <c r="H51" s="83">
        <f t="shared" si="6"/>
        <v>123.3729</v>
      </c>
      <c r="I51" s="54">
        <v>39442.550000000003</v>
      </c>
      <c r="J51" s="83">
        <v>7888.5</v>
      </c>
      <c r="K51" s="83">
        <f>J51-L51</f>
        <v>7651.8450000000003</v>
      </c>
      <c r="L51" s="84">
        <f t="shared" si="4"/>
        <v>236.655</v>
      </c>
      <c r="M51" s="87"/>
    </row>
    <row r="52" spans="1:13" s="151" customFormat="1" ht="30" customHeight="1" x14ac:dyDescent="0.2">
      <c r="A52" s="66"/>
      <c r="B52" s="66" t="s">
        <v>210</v>
      </c>
      <c r="C52" s="66" t="s">
        <v>209</v>
      </c>
      <c r="D52" s="66" t="s">
        <v>1</v>
      </c>
      <c r="E52" s="134">
        <v>2129</v>
      </c>
      <c r="F52" s="133">
        <v>106.45</v>
      </c>
      <c r="G52" s="133">
        <f t="shared" si="5"/>
        <v>103.2565</v>
      </c>
      <c r="H52" s="133">
        <f t="shared" si="6"/>
        <v>3.1934999999999998</v>
      </c>
      <c r="I52" s="134">
        <v>0</v>
      </c>
      <c r="J52" s="133">
        <v>0</v>
      </c>
      <c r="K52" s="133">
        <f t="shared" ref="K52:K126" si="7">J52-L52</f>
        <v>0</v>
      </c>
      <c r="L52" s="135">
        <f t="shared" ref="L52:L126" si="8">J52*$L$4</f>
        <v>0</v>
      </c>
      <c r="M52" s="150"/>
    </row>
    <row r="53" spans="1:13" s="85" customFormat="1" ht="30" customHeight="1" x14ac:dyDescent="0.25">
      <c r="A53" s="53"/>
      <c r="B53" s="53" t="s">
        <v>108</v>
      </c>
      <c r="C53" s="53" t="s">
        <v>107</v>
      </c>
      <c r="D53" s="53" t="s">
        <v>1</v>
      </c>
      <c r="E53" s="54">
        <v>14183</v>
      </c>
      <c r="F53" s="83">
        <v>709.15</v>
      </c>
      <c r="G53" s="83">
        <f t="shared" ref="G53:G90" si="9">F53-H53</f>
        <v>687.87549999999999</v>
      </c>
      <c r="H53" s="83">
        <f t="shared" si="6"/>
        <v>21.2745</v>
      </c>
      <c r="I53" s="54">
        <v>0</v>
      </c>
      <c r="J53" s="83">
        <v>0</v>
      </c>
      <c r="K53" s="83">
        <f t="shared" si="7"/>
        <v>0</v>
      </c>
      <c r="L53" s="84">
        <f>J53*$L$4</f>
        <v>0</v>
      </c>
      <c r="M53" s="87"/>
    </row>
    <row r="54" spans="1:13" s="85" customFormat="1" ht="30" customHeight="1" x14ac:dyDescent="0.25">
      <c r="A54" s="53"/>
      <c r="B54" s="53" t="str">
        <f>'1st Quarter 2014'!B52</f>
        <v>D.T. Atha</v>
      </c>
      <c r="C54" s="53" t="str">
        <f>'1st Quarter 2014'!C52</f>
        <v>3400923761/SWIW #9</v>
      </c>
      <c r="D54" s="53" t="str">
        <f>'1st Quarter 2014'!D52</f>
        <v>Brine Disposal</v>
      </c>
      <c r="E54" s="54">
        <v>14254</v>
      </c>
      <c r="F54" s="83">
        <v>712.7</v>
      </c>
      <c r="G54" s="133">
        <f>F54-H54</f>
        <v>691.31900000000007</v>
      </c>
      <c r="H54" s="133">
        <f t="shared" si="6"/>
        <v>21.381</v>
      </c>
      <c r="I54" s="134">
        <v>158081</v>
      </c>
      <c r="J54" s="133">
        <v>31616.2</v>
      </c>
      <c r="K54" s="133">
        <f>J54-L54</f>
        <v>30667.714</v>
      </c>
      <c r="L54" s="135">
        <f>J54*$L$4</f>
        <v>948.48599999999999</v>
      </c>
      <c r="M54" s="87"/>
    </row>
    <row r="55" spans="1:13" s="85" customFormat="1" ht="30" customHeight="1" x14ac:dyDescent="0.25">
      <c r="A55" s="53"/>
      <c r="B55" s="53" t="s">
        <v>69</v>
      </c>
      <c r="C55" s="53" t="s">
        <v>70</v>
      </c>
      <c r="D55" s="53" t="s">
        <v>1</v>
      </c>
      <c r="E55" s="54">
        <v>11520</v>
      </c>
      <c r="F55" s="83">
        <v>576</v>
      </c>
      <c r="G55" s="83">
        <f t="shared" si="9"/>
        <v>558.72</v>
      </c>
      <c r="H55" s="83">
        <f t="shared" ref="H55:H76" si="10">F55*$H$4</f>
        <v>17.28</v>
      </c>
      <c r="I55" s="54">
        <v>0</v>
      </c>
      <c r="J55" s="83">
        <v>0</v>
      </c>
      <c r="K55" s="83">
        <f t="shared" si="7"/>
        <v>0</v>
      </c>
      <c r="L55" s="84">
        <f t="shared" si="8"/>
        <v>0</v>
      </c>
      <c r="M55" s="87"/>
    </row>
    <row r="56" spans="1:13" s="85" customFormat="1" ht="30" customHeight="1" x14ac:dyDescent="0.25">
      <c r="A56" s="53"/>
      <c r="B56" s="53" t="s">
        <v>69</v>
      </c>
      <c r="C56" s="53" t="s">
        <v>68</v>
      </c>
      <c r="D56" s="53" t="s">
        <v>1</v>
      </c>
      <c r="E56" s="54">
        <v>45647</v>
      </c>
      <c r="F56" s="83">
        <v>2282.35</v>
      </c>
      <c r="G56" s="83">
        <f t="shared" si="9"/>
        <v>2213.8795</v>
      </c>
      <c r="H56" s="83">
        <f t="shared" si="10"/>
        <v>68.470500000000001</v>
      </c>
      <c r="I56" s="54">
        <v>0</v>
      </c>
      <c r="J56" s="83">
        <v>0</v>
      </c>
      <c r="K56" s="83">
        <f t="shared" si="7"/>
        <v>0</v>
      </c>
      <c r="L56" s="84">
        <f t="shared" si="8"/>
        <v>0</v>
      </c>
      <c r="M56" s="87"/>
    </row>
    <row r="57" spans="1:13" s="85" customFormat="1" ht="30" customHeight="1" x14ac:dyDescent="0.25">
      <c r="A57" s="53"/>
      <c r="B57" s="56" t="s">
        <v>3</v>
      </c>
      <c r="C57" s="56" t="s">
        <v>2</v>
      </c>
      <c r="D57" s="55" t="s">
        <v>1</v>
      </c>
      <c r="E57" s="54">
        <v>2363</v>
      </c>
      <c r="F57" s="83">
        <v>118.15</v>
      </c>
      <c r="G57" s="83">
        <f t="shared" si="9"/>
        <v>114.60550000000001</v>
      </c>
      <c r="H57" s="83">
        <f t="shared" si="10"/>
        <v>3.5445000000000002</v>
      </c>
      <c r="I57" s="54">
        <v>0</v>
      </c>
      <c r="J57" s="83">
        <v>0</v>
      </c>
      <c r="K57" s="83">
        <f t="shared" si="7"/>
        <v>0</v>
      </c>
      <c r="L57" s="84">
        <f t="shared" si="8"/>
        <v>0</v>
      </c>
      <c r="M57" s="87"/>
    </row>
    <row r="58" spans="1:13" s="85" customFormat="1" ht="30" customHeight="1" x14ac:dyDescent="0.25">
      <c r="A58" s="53"/>
      <c r="B58" s="56" t="s">
        <v>3</v>
      </c>
      <c r="C58" s="56" t="s">
        <v>351</v>
      </c>
      <c r="D58" s="55" t="s">
        <v>1</v>
      </c>
      <c r="E58" s="54">
        <v>180905</v>
      </c>
      <c r="F58" s="83">
        <v>9045.25</v>
      </c>
      <c r="G58" s="83">
        <f t="shared" si="9"/>
        <v>8773.8924999999999</v>
      </c>
      <c r="H58" s="83">
        <f t="shared" si="10"/>
        <v>271.35750000000002</v>
      </c>
      <c r="I58" s="54">
        <v>86100</v>
      </c>
      <c r="J58" s="83">
        <v>17220</v>
      </c>
      <c r="K58" s="83">
        <f t="shared" si="7"/>
        <v>16703.400000000001</v>
      </c>
      <c r="L58" s="84">
        <f t="shared" si="8"/>
        <v>516.6</v>
      </c>
      <c r="M58" s="87"/>
    </row>
    <row r="59" spans="1:13" s="85" customFormat="1" ht="30" customHeight="1" x14ac:dyDescent="0.25">
      <c r="A59" s="53"/>
      <c r="B59" s="53" t="s">
        <v>47</v>
      </c>
      <c r="C59" s="53" t="s">
        <v>58</v>
      </c>
      <c r="D59" s="53" t="s">
        <v>1</v>
      </c>
      <c r="E59" s="54">
        <v>35398</v>
      </c>
      <c r="F59" s="83">
        <v>1769.9</v>
      </c>
      <c r="G59" s="83">
        <f t="shared" si="9"/>
        <v>1716.8030000000001</v>
      </c>
      <c r="H59" s="83">
        <f t="shared" si="10"/>
        <v>53.097000000000001</v>
      </c>
      <c r="I59" s="54">
        <v>0</v>
      </c>
      <c r="J59" s="83">
        <v>0</v>
      </c>
      <c r="K59" s="83">
        <f t="shared" si="7"/>
        <v>0</v>
      </c>
      <c r="L59" s="84">
        <f t="shared" si="8"/>
        <v>0</v>
      </c>
      <c r="M59" s="87"/>
    </row>
    <row r="60" spans="1:13" s="85" customFormat="1" ht="30" customHeight="1" x14ac:dyDescent="0.25">
      <c r="A60" s="53"/>
      <c r="B60" s="53" t="s">
        <v>47</v>
      </c>
      <c r="C60" s="53" t="s">
        <v>57</v>
      </c>
      <c r="D60" s="53" t="s">
        <v>1</v>
      </c>
      <c r="E60" s="54">
        <v>0</v>
      </c>
      <c r="F60" s="83">
        <v>0</v>
      </c>
      <c r="G60" s="83">
        <f t="shared" si="9"/>
        <v>0</v>
      </c>
      <c r="H60" s="83">
        <f t="shared" si="10"/>
        <v>0</v>
      </c>
      <c r="I60" s="54">
        <v>0</v>
      </c>
      <c r="J60" s="83">
        <v>0</v>
      </c>
      <c r="K60" s="83">
        <f t="shared" si="7"/>
        <v>0</v>
      </c>
      <c r="L60" s="84">
        <f t="shared" si="8"/>
        <v>0</v>
      </c>
      <c r="M60" s="87"/>
    </row>
    <row r="61" spans="1:13" s="85" customFormat="1" ht="30" customHeight="1" x14ac:dyDescent="0.25">
      <c r="A61" s="53"/>
      <c r="B61" s="53" t="s">
        <v>47</v>
      </c>
      <c r="C61" s="53" t="s">
        <v>56</v>
      </c>
      <c r="D61" s="53" t="s">
        <v>1</v>
      </c>
      <c r="E61" s="54">
        <v>27216</v>
      </c>
      <c r="F61" s="83">
        <v>1360.8</v>
      </c>
      <c r="G61" s="83">
        <f t="shared" si="9"/>
        <v>1319.9759999999999</v>
      </c>
      <c r="H61" s="83">
        <f t="shared" si="10"/>
        <v>40.823999999999998</v>
      </c>
      <c r="I61" s="54">
        <v>0</v>
      </c>
      <c r="J61" s="83">
        <v>0</v>
      </c>
      <c r="K61" s="83">
        <f t="shared" si="7"/>
        <v>0</v>
      </c>
      <c r="L61" s="84">
        <f t="shared" si="8"/>
        <v>0</v>
      </c>
      <c r="M61" s="87"/>
    </row>
    <row r="62" spans="1:13" s="85" customFormat="1" ht="30" customHeight="1" x14ac:dyDescent="0.25">
      <c r="A62" s="53"/>
      <c r="B62" s="53" t="s">
        <v>47</v>
      </c>
      <c r="C62" s="53" t="s">
        <v>55</v>
      </c>
      <c r="D62" s="53" t="s">
        <v>1</v>
      </c>
      <c r="E62" s="54">
        <v>0</v>
      </c>
      <c r="F62" s="83">
        <v>0</v>
      </c>
      <c r="G62" s="83">
        <f t="shared" si="9"/>
        <v>0</v>
      </c>
      <c r="H62" s="83">
        <f t="shared" si="10"/>
        <v>0</v>
      </c>
      <c r="I62" s="54">
        <v>0</v>
      </c>
      <c r="J62" s="83">
        <v>0</v>
      </c>
      <c r="K62" s="83">
        <f t="shared" si="7"/>
        <v>0</v>
      </c>
      <c r="L62" s="84">
        <f t="shared" si="8"/>
        <v>0</v>
      </c>
      <c r="M62" s="87"/>
    </row>
    <row r="63" spans="1:13" s="85" customFormat="1" ht="30" customHeight="1" x14ac:dyDescent="0.25">
      <c r="A63" s="53"/>
      <c r="B63" s="53" t="s">
        <v>47</v>
      </c>
      <c r="C63" s="53" t="s">
        <v>54</v>
      </c>
      <c r="D63" s="53" t="s">
        <v>1</v>
      </c>
      <c r="E63" s="54">
        <v>15597</v>
      </c>
      <c r="F63" s="83">
        <v>779.85</v>
      </c>
      <c r="G63" s="83">
        <f t="shared" si="9"/>
        <v>756.45450000000005</v>
      </c>
      <c r="H63" s="83">
        <f t="shared" si="10"/>
        <v>23.395499999999998</v>
      </c>
      <c r="I63" s="54">
        <v>0</v>
      </c>
      <c r="J63" s="83">
        <v>0</v>
      </c>
      <c r="K63" s="83">
        <f t="shared" si="7"/>
        <v>0</v>
      </c>
      <c r="L63" s="84">
        <f t="shared" si="8"/>
        <v>0</v>
      </c>
      <c r="M63" s="87"/>
    </row>
    <row r="64" spans="1:13" s="85" customFormat="1" ht="30" customHeight="1" x14ac:dyDescent="0.25">
      <c r="A64" s="53"/>
      <c r="B64" s="53" t="s">
        <v>47</v>
      </c>
      <c r="C64" s="53" t="s">
        <v>53</v>
      </c>
      <c r="D64" s="53" t="s">
        <v>1</v>
      </c>
      <c r="E64" s="54">
        <v>454</v>
      </c>
      <c r="F64" s="83">
        <v>22.7</v>
      </c>
      <c r="G64" s="83">
        <f t="shared" si="9"/>
        <v>22.018999999999998</v>
      </c>
      <c r="H64" s="83">
        <f t="shared" si="10"/>
        <v>0.68099999999999994</v>
      </c>
      <c r="I64" s="54">
        <v>0</v>
      </c>
      <c r="J64" s="83">
        <v>0</v>
      </c>
      <c r="K64" s="83">
        <f t="shared" si="7"/>
        <v>0</v>
      </c>
      <c r="L64" s="84">
        <f t="shared" si="8"/>
        <v>0</v>
      </c>
      <c r="M64" s="87"/>
    </row>
    <row r="65" spans="1:13" s="85" customFormat="1" ht="30" customHeight="1" x14ac:dyDescent="0.25">
      <c r="A65" s="53"/>
      <c r="B65" s="53" t="s">
        <v>47</v>
      </c>
      <c r="C65" s="53" t="s">
        <v>52</v>
      </c>
      <c r="D65" s="53" t="s">
        <v>1</v>
      </c>
      <c r="E65" s="54">
        <v>4015</v>
      </c>
      <c r="F65" s="83">
        <v>200.75</v>
      </c>
      <c r="G65" s="83">
        <f t="shared" si="9"/>
        <v>194.72749999999999</v>
      </c>
      <c r="H65" s="83">
        <f t="shared" si="10"/>
        <v>6.0225</v>
      </c>
      <c r="I65" s="54">
        <v>0</v>
      </c>
      <c r="J65" s="83">
        <v>0</v>
      </c>
      <c r="K65" s="83">
        <f t="shared" si="7"/>
        <v>0</v>
      </c>
      <c r="L65" s="84">
        <f t="shared" si="8"/>
        <v>0</v>
      </c>
      <c r="M65" s="87"/>
    </row>
    <row r="66" spans="1:13" s="85" customFormat="1" ht="30" customHeight="1" x14ac:dyDescent="0.25">
      <c r="A66" s="53"/>
      <c r="B66" s="53" t="s">
        <v>47</v>
      </c>
      <c r="C66" s="53" t="s">
        <v>51</v>
      </c>
      <c r="D66" s="53" t="s">
        <v>1</v>
      </c>
      <c r="E66" s="54">
        <v>3100</v>
      </c>
      <c r="F66" s="83">
        <v>155</v>
      </c>
      <c r="G66" s="83">
        <f t="shared" si="9"/>
        <v>150.35</v>
      </c>
      <c r="H66" s="83">
        <f t="shared" si="10"/>
        <v>4.6499999999999995</v>
      </c>
      <c r="I66" s="54">
        <v>0</v>
      </c>
      <c r="J66" s="83">
        <v>0</v>
      </c>
      <c r="K66" s="83">
        <f t="shared" si="7"/>
        <v>0</v>
      </c>
      <c r="L66" s="84">
        <f t="shared" si="8"/>
        <v>0</v>
      </c>
      <c r="M66" s="87"/>
    </row>
    <row r="67" spans="1:13" s="85" customFormat="1" ht="30" customHeight="1" x14ac:dyDescent="0.25">
      <c r="A67" s="53"/>
      <c r="B67" s="53" t="s">
        <v>47</v>
      </c>
      <c r="C67" s="53" t="s">
        <v>50</v>
      </c>
      <c r="D67" s="53" t="s">
        <v>1</v>
      </c>
      <c r="E67" s="54">
        <v>5629</v>
      </c>
      <c r="F67" s="83">
        <v>281.45</v>
      </c>
      <c r="G67" s="83">
        <f t="shared" si="9"/>
        <v>273.00649999999996</v>
      </c>
      <c r="H67" s="83">
        <f t="shared" si="10"/>
        <v>8.4435000000000002</v>
      </c>
      <c r="I67" s="54">
        <v>0</v>
      </c>
      <c r="J67" s="83">
        <v>0</v>
      </c>
      <c r="K67" s="83">
        <f t="shared" si="7"/>
        <v>0</v>
      </c>
      <c r="L67" s="84">
        <f t="shared" si="8"/>
        <v>0</v>
      </c>
      <c r="M67" s="87"/>
    </row>
    <row r="68" spans="1:13" s="85" customFormat="1" ht="30" customHeight="1" x14ac:dyDescent="0.25">
      <c r="A68" s="53"/>
      <c r="B68" s="53" t="s">
        <v>47</v>
      </c>
      <c r="C68" s="53" t="s">
        <v>49</v>
      </c>
      <c r="D68" s="53" t="s">
        <v>1</v>
      </c>
      <c r="E68" s="54">
        <v>34228</v>
      </c>
      <c r="F68" s="83">
        <v>1711.4</v>
      </c>
      <c r="G68" s="83">
        <f t="shared" si="9"/>
        <v>1660.058</v>
      </c>
      <c r="H68" s="83">
        <f t="shared" si="10"/>
        <v>51.341999999999999</v>
      </c>
      <c r="I68" s="54">
        <v>0</v>
      </c>
      <c r="J68" s="83">
        <v>0</v>
      </c>
      <c r="K68" s="83">
        <f t="shared" si="7"/>
        <v>0</v>
      </c>
      <c r="L68" s="84">
        <f t="shared" si="8"/>
        <v>0</v>
      </c>
      <c r="M68" s="87"/>
    </row>
    <row r="69" spans="1:13" s="85" customFormat="1" ht="30" customHeight="1" x14ac:dyDescent="0.25">
      <c r="A69" s="53"/>
      <c r="B69" s="53" t="s">
        <v>47</v>
      </c>
      <c r="C69" s="53" t="s">
        <v>48</v>
      </c>
      <c r="D69" s="53" t="s">
        <v>1</v>
      </c>
      <c r="E69" s="54">
        <v>10494</v>
      </c>
      <c r="F69" s="83">
        <v>524.70000000000005</v>
      </c>
      <c r="G69" s="83">
        <f t="shared" si="9"/>
        <v>508.95900000000006</v>
      </c>
      <c r="H69" s="83">
        <f t="shared" si="10"/>
        <v>15.741000000000001</v>
      </c>
      <c r="I69" s="54">
        <v>0</v>
      </c>
      <c r="J69" s="83">
        <v>0</v>
      </c>
      <c r="K69" s="83">
        <f t="shared" si="7"/>
        <v>0</v>
      </c>
      <c r="L69" s="84">
        <f t="shared" si="8"/>
        <v>0</v>
      </c>
      <c r="M69" s="87"/>
    </row>
    <row r="70" spans="1:13" s="85" customFormat="1" ht="30" customHeight="1" x14ac:dyDescent="0.25">
      <c r="A70" s="53"/>
      <c r="B70" s="53" t="s">
        <v>47</v>
      </c>
      <c r="C70" s="53" t="s">
        <v>46</v>
      </c>
      <c r="D70" s="53" t="s">
        <v>1</v>
      </c>
      <c r="E70" s="54">
        <v>0</v>
      </c>
      <c r="F70" s="83">
        <v>0</v>
      </c>
      <c r="G70" s="83">
        <f t="shared" si="9"/>
        <v>0</v>
      </c>
      <c r="H70" s="83">
        <f t="shared" si="10"/>
        <v>0</v>
      </c>
      <c r="I70" s="54">
        <v>0</v>
      </c>
      <c r="J70" s="83">
        <v>0</v>
      </c>
      <c r="K70" s="83">
        <f t="shared" si="7"/>
        <v>0</v>
      </c>
      <c r="L70" s="84">
        <f t="shared" si="8"/>
        <v>0</v>
      </c>
      <c r="M70" s="87"/>
    </row>
    <row r="71" spans="1:13" s="85" customFormat="1" ht="30" customHeight="1" x14ac:dyDescent="0.25">
      <c r="A71" s="53"/>
      <c r="B71" s="53" t="s">
        <v>90</v>
      </c>
      <c r="C71" s="53" t="s">
        <v>95</v>
      </c>
      <c r="D71" s="53" t="s">
        <v>1</v>
      </c>
      <c r="E71" s="54">
        <v>5355</v>
      </c>
      <c r="F71" s="83">
        <v>267.75</v>
      </c>
      <c r="G71" s="83">
        <f t="shared" si="9"/>
        <v>259.71749999999997</v>
      </c>
      <c r="H71" s="83">
        <f t="shared" si="10"/>
        <v>8.0324999999999989</v>
      </c>
      <c r="I71" s="54">
        <v>0</v>
      </c>
      <c r="J71" s="83">
        <v>0</v>
      </c>
      <c r="K71" s="83">
        <f t="shared" si="7"/>
        <v>0</v>
      </c>
      <c r="L71" s="84">
        <f t="shared" si="8"/>
        <v>0</v>
      </c>
      <c r="M71" s="87"/>
    </row>
    <row r="72" spans="1:13" s="85" customFormat="1" ht="30" customHeight="1" x14ac:dyDescent="0.25">
      <c r="A72" s="53"/>
      <c r="B72" s="53" t="s">
        <v>90</v>
      </c>
      <c r="C72" s="53" t="s">
        <v>94</v>
      </c>
      <c r="D72" s="53" t="s">
        <v>1</v>
      </c>
      <c r="E72" s="54">
        <v>0</v>
      </c>
      <c r="F72" s="83">
        <v>0</v>
      </c>
      <c r="G72" s="83">
        <f t="shared" si="9"/>
        <v>0</v>
      </c>
      <c r="H72" s="83">
        <f t="shared" si="10"/>
        <v>0</v>
      </c>
      <c r="I72" s="54">
        <v>0</v>
      </c>
      <c r="J72" s="83">
        <v>0</v>
      </c>
      <c r="K72" s="83">
        <f t="shared" si="7"/>
        <v>0</v>
      </c>
      <c r="L72" s="84">
        <f t="shared" si="8"/>
        <v>0</v>
      </c>
      <c r="M72" s="87"/>
    </row>
    <row r="73" spans="1:13" s="85" customFormat="1" ht="30" customHeight="1" x14ac:dyDescent="0.25">
      <c r="A73" s="53"/>
      <c r="B73" s="53" t="s">
        <v>90</v>
      </c>
      <c r="C73" s="53" t="s">
        <v>93</v>
      </c>
      <c r="D73" s="53" t="s">
        <v>1</v>
      </c>
      <c r="E73" s="54">
        <v>19875</v>
      </c>
      <c r="F73" s="83">
        <v>993.75</v>
      </c>
      <c r="G73" s="83">
        <f t="shared" si="9"/>
        <v>963.9375</v>
      </c>
      <c r="H73" s="83">
        <f t="shared" si="10"/>
        <v>29.8125</v>
      </c>
      <c r="I73" s="54">
        <v>0</v>
      </c>
      <c r="J73" s="83">
        <v>0</v>
      </c>
      <c r="K73" s="83">
        <f t="shared" si="7"/>
        <v>0</v>
      </c>
      <c r="L73" s="84">
        <f t="shared" si="8"/>
        <v>0</v>
      </c>
      <c r="M73" s="87"/>
    </row>
    <row r="74" spans="1:13" s="85" customFormat="1" ht="30" customHeight="1" x14ac:dyDescent="0.25">
      <c r="A74" s="53"/>
      <c r="B74" s="53" t="s">
        <v>90</v>
      </c>
      <c r="C74" s="53" t="s">
        <v>92</v>
      </c>
      <c r="D74" s="53" t="s">
        <v>1</v>
      </c>
      <c r="E74" s="54">
        <v>6640</v>
      </c>
      <c r="F74" s="83">
        <v>332</v>
      </c>
      <c r="G74" s="83">
        <f t="shared" si="9"/>
        <v>322.04000000000002</v>
      </c>
      <c r="H74" s="83">
        <f t="shared" si="10"/>
        <v>9.9599999999999991</v>
      </c>
      <c r="I74" s="54">
        <v>0</v>
      </c>
      <c r="J74" s="83">
        <v>0</v>
      </c>
      <c r="K74" s="83">
        <f t="shared" si="7"/>
        <v>0</v>
      </c>
      <c r="L74" s="84">
        <f t="shared" si="8"/>
        <v>0</v>
      </c>
      <c r="M74" s="87"/>
    </row>
    <row r="75" spans="1:13" s="85" customFormat="1" ht="30" customHeight="1" x14ac:dyDescent="0.25">
      <c r="A75" s="53"/>
      <c r="B75" s="53" t="s">
        <v>90</v>
      </c>
      <c r="C75" s="53" t="s">
        <v>91</v>
      </c>
      <c r="D75" s="53" t="s">
        <v>1</v>
      </c>
      <c r="E75" s="54">
        <v>12595</v>
      </c>
      <c r="F75" s="83">
        <v>629.75</v>
      </c>
      <c r="G75" s="83">
        <f t="shared" si="9"/>
        <v>610.85749999999996</v>
      </c>
      <c r="H75" s="83">
        <f t="shared" si="10"/>
        <v>18.892499999999998</v>
      </c>
      <c r="I75" s="54">
        <v>0</v>
      </c>
      <c r="J75" s="83">
        <v>0</v>
      </c>
      <c r="K75" s="83">
        <f t="shared" si="7"/>
        <v>0</v>
      </c>
      <c r="L75" s="84">
        <f t="shared" si="8"/>
        <v>0</v>
      </c>
      <c r="M75" s="87"/>
    </row>
    <row r="76" spans="1:13" s="85" customFormat="1" ht="30" customHeight="1" x14ac:dyDescent="0.25">
      <c r="A76" s="53"/>
      <c r="B76" s="53" t="s">
        <v>90</v>
      </c>
      <c r="C76" s="53" t="s">
        <v>89</v>
      </c>
      <c r="D76" s="53" t="s">
        <v>1</v>
      </c>
      <c r="E76" s="54">
        <v>25525</v>
      </c>
      <c r="F76" s="83">
        <v>1276.25</v>
      </c>
      <c r="G76" s="83">
        <f t="shared" si="9"/>
        <v>1237.9625000000001</v>
      </c>
      <c r="H76" s="83">
        <f t="shared" si="10"/>
        <v>38.287500000000001</v>
      </c>
      <c r="I76" s="54">
        <v>0</v>
      </c>
      <c r="J76" s="83">
        <v>0</v>
      </c>
      <c r="K76" s="83">
        <f t="shared" si="7"/>
        <v>0</v>
      </c>
      <c r="L76" s="84">
        <f t="shared" si="8"/>
        <v>0</v>
      </c>
      <c r="M76" s="87"/>
    </row>
    <row r="77" spans="1:13" s="151" customFormat="1" ht="30" customHeight="1" x14ac:dyDescent="0.2">
      <c r="A77" s="66"/>
      <c r="B77" s="66" t="s">
        <v>67</v>
      </c>
      <c r="C77" s="66" t="s">
        <v>66</v>
      </c>
      <c r="D77" s="66" t="s">
        <v>1</v>
      </c>
      <c r="E77" s="134">
        <v>1512</v>
      </c>
      <c r="F77" s="133">
        <v>75.599999999999994</v>
      </c>
      <c r="G77" s="133">
        <f t="shared" si="9"/>
        <v>75.599999999999994</v>
      </c>
      <c r="H77" s="133">
        <v>0</v>
      </c>
      <c r="I77" s="134">
        <v>0</v>
      </c>
      <c r="J77" s="133">
        <v>0</v>
      </c>
      <c r="K77" s="133">
        <f t="shared" si="7"/>
        <v>0</v>
      </c>
      <c r="L77" s="135">
        <f t="shared" si="8"/>
        <v>0</v>
      </c>
      <c r="M77" s="149"/>
    </row>
    <row r="78" spans="1:13" s="85" customFormat="1" ht="30" customHeight="1" x14ac:dyDescent="0.25">
      <c r="A78" s="53"/>
      <c r="B78" s="53" t="s">
        <v>60</v>
      </c>
      <c r="C78" s="53" t="s">
        <v>62</v>
      </c>
      <c r="D78" s="53" t="s">
        <v>1</v>
      </c>
      <c r="E78" s="54">
        <v>181</v>
      </c>
      <c r="F78" s="83">
        <v>9.0500000000000007</v>
      </c>
      <c r="G78" s="83">
        <f t="shared" si="9"/>
        <v>8.7785000000000011</v>
      </c>
      <c r="H78" s="83">
        <f>F78*$H$4</f>
        <v>0.27150000000000002</v>
      </c>
      <c r="I78" s="54">
        <v>0</v>
      </c>
      <c r="J78" s="83">
        <v>0</v>
      </c>
      <c r="K78" s="83">
        <f t="shared" si="7"/>
        <v>0</v>
      </c>
      <c r="L78" s="84">
        <f t="shared" si="8"/>
        <v>0</v>
      </c>
      <c r="M78" s="87"/>
    </row>
    <row r="79" spans="1:13" s="85" customFormat="1" ht="30" customHeight="1" x14ac:dyDescent="0.25">
      <c r="A79" s="53"/>
      <c r="B79" s="53" t="s">
        <v>60</v>
      </c>
      <c r="C79" s="53" t="s">
        <v>61</v>
      </c>
      <c r="D79" s="53" t="s">
        <v>1</v>
      </c>
      <c r="E79" s="54">
        <v>0</v>
      </c>
      <c r="F79" s="83">
        <v>0</v>
      </c>
      <c r="G79" s="83">
        <f t="shared" si="9"/>
        <v>0</v>
      </c>
      <c r="H79" s="83">
        <f t="shared" ref="H79:H90" si="11">F79*$H$4</f>
        <v>0</v>
      </c>
      <c r="I79" s="54">
        <v>0</v>
      </c>
      <c r="J79" s="83">
        <v>0</v>
      </c>
      <c r="K79" s="83">
        <f t="shared" si="7"/>
        <v>0</v>
      </c>
      <c r="L79" s="84">
        <f t="shared" si="8"/>
        <v>0</v>
      </c>
      <c r="M79" s="87"/>
    </row>
    <row r="80" spans="1:13" s="85" customFormat="1" ht="30" customHeight="1" x14ac:dyDescent="0.25">
      <c r="A80" s="53"/>
      <c r="B80" s="53" t="s">
        <v>60</v>
      </c>
      <c r="C80" s="53" t="s">
        <v>59</v>
      </c>
      <c r="D80" s="53" t="s">
        <v>1</v>
      </c>
      <c r="E80" s="54">
        <v>9920</v>
      </c>
      <c r="F80" s="83">
        <v>496</v>
      </c>
      <c r="G80" s="83">
        <f t="shared" si="9"/>
        <v>481.12</v>
      </c>
      <c r="H80" s="83">
        <f t="shared" si="11"/>
        <v>14.879999999999999</v>
      </c>
      <c r="I80" s="54">
        <v>0</v>
      </c>
      <c r="J80" s="83">
        <v>0</v>
      </c>
      <c r="K80" s="83">
        <f t="shared" si="7"/>
        <v>0</v>
      </c>
      <c r="L80" s="84">
        <f t="shared" si="8"/>
        <v>0</v>
      </c>
      <c r="M80" s="87"/>
    </row>
    <row r="81" spans="1:16" s="151" customFormat="1" ht="30" customHeight="1" x14ac:dyDescent="0.2">
      <c r="A81" s="66"/>
      <c r="B81" s="66" t="s">
        <v>22</v>
      </c>
      <c r="C81" s="66" t="s">
        <v>21</v>
      </c>
      <c r="D81" s="66" t="s">
        <v>1</v>
      </c>
      <c r="E81" s="134">
        <v>5522</v>
      </c>
      <c r="F81" s="133">
        <v>276.10000000000002</v>
      </c>
      <c r="G81" s="133">
        <f t="shared" si="9"/>
        <v>268</v>
      </c>
      <c r="H81" s="133">
        <v>8.1</v>
      </c>
      <c r="I81" s="134">
        <v>0</v>
      </c>
      <c r="J81" s="133">
        <v>0</v>
      </c>
      <c r="K81" s="133">
        <f t="shared" si="7"/>
        <v>0</v>
      </c>
      <c r="L81" s="135">
        <f t="shared" si="8"/>
        <v>0</v>
      </c>
      <c r="M81" s="150"/>
    </row>
    <row r="82" spans="1:16" s="151" customFormat="1" ht="30" customHeight="1" x14ac:dyDescent="0.2">
      <c r="A82" s="66"/>
      <c r="B82" s="66" t="s">
        <v>39</v>
      </c>
      <c r="C82" s="66" t="s">
        <v>38</v>
      </c>
      <c r="D82" s="66" t="s">
        <v>1</v>
      </c>
      <c r="E82" s="134">
        <v>4280</v>
      </c>
      <c r="F82" s="133">
        <v>214</v>
      </c>
      <c r="G82" s="133">
        <f t="shared" si="9"/>
        <v>207.58</v>
      </c>
      <c r="H82" s="133">
        <f t="shared" si="11"/>
        <v>6.42</v>
      </c>
      <c r="I82" s="134">
        <v>3270</v>
      </c>
      <c r="J82" s="133">
        <v>654</v>
      </c>
      <c r="K82" s="133">
        <f t="shared" si="7"/>
        <v>634.38</v>
      </c>
      <c r="L82" s="135">
        <f t="shared" si="8"/>
        <v>19.62</v>
      </c>
      <c r="M82" s="150"/>
    </row>
    <row r="83" spans="1:16" s="151" customFormat="1" ht="30" customHeight="1" x14ac:dyDescent="0.2">
      <c r="A83" s="66"/>
      <c r="B83" s="66" t="s">
        <v>296</v>
      </c>
      <c r="C83" s="66" t="s">
        <v>395</v>
      </c>
      <c r="D83" s="66" t="s">
        <v>1</v>
      </c>
      <c r="E83" s="134">
        <v>0</v>
      </c>
      <c r="F83" s="133">
        <v>0</v>
      </c>
      <c r="G83" s="133">
        <f t="shared" si="9"/>
        <v>0</v>
      </c>
      <c r="H83" s="133">
        <f t="shared" si="11"/>
        <v>0</v>
      </c>
      <c r="I83" s="134">
        <v>0</v>
      </c>
      <c r="J83" s="133">
        <v>0</v>
      </c>
      <c r="K83" s="133">
        <f t="shared" si="7"/>
        <v>0</v>
      </c>
      <c r="L83" s="135">
        <f t="shared" si="8"/>
        <v>0</v>
      </c>
      <c r="M83" s="150"/>
    </row>
    <row r="84" spans="1:16" s="85" customFormat="1" ht="30" customHeight="1" x14ac:dyDescent="0.25">
      <c r="A84" s="53"/>
      <c r="B84" s="53" t="s">
        <v>129</v>
      </c>
      <c r="C84" s="53" t="s">
        <v>130</v>
      </c>
      <c r="D84" s="53" t="s">
        <v>1</v>
      </c>
      <c r="E84" s="54">
        <v>32106.28</v>
      </c>
      <c r="F84" s="83">
        <v>1605.31</v>
      </c>
      <c r="G84" s="83">
        <f t="shared" si="9"/>
        <v>1557.1506999999999</v>
      </c>
      <c r="H84" s="83">
        <f t="shared" si="11"/>
        <v>48.159299999999995</v>
      </c>
      <c r="I84" s="54">
        <v>0</v>
      </c>
      <c r="J84" s="83">
        <v>0</v>
      </c>
      <c r="K84" s="83">
        <f t="shared" si="7"/>
        <v>0</v>
      </c>
      <c r="L84" s="84">
        <f t="shared" si="8"/>
        <v>0</v>
      </c>
      <c r="M84" s="87"/>
    </row>
    <row r="85" spans="1:16" s="85" customFormat="1" ht="30" customHeight="1" x14ac:dyDescent="0.25">
      <c r="A85" s="53"/>
      <c r="B85" s="53" t="s">
        <v>129</v>
      </c>
      <c r="C85" s="53" t="s">
        <v>128</v>
      </c>
      <c r="D85" s="53" t="s">
        <v>1</v>
      </c>
      <c r="E85" s="54">
        <v>28735</v>
      </c>
      <c r="F85" s="83">
        <v>1436.76</v>
      </c>
      <c r="G85" s="83">
        <f t="shared" si="9"/>
        <v>1393.6572000000001</v>
      </c>
      <c r="H85" s="83">
        <f t="shared" si="11"/>
        <v>43.102799999999995</v>
      </c>
      <c r="I85" s="54">
        <v>0</v>
      </c>
      <c r="J85" s="83">
        <v>0</v>
      </c>
      <c r="K85" s="83">
        <f t="shared" si="7"/>
        <v>0</v>
      </c>
      <c r="L85" s="84">
        <f t="shared" si="8"/>
        <v>0</v>
      </c>
      <c r="M85" s="87"/>
    </row>
    <row r="86" spans="1:16" s="85" customFormat="1" ht="30" customHeight="1" x14ac:dyDescent="0.25">
      <c r="A86" s="53"/>
      <c r="B86" s="53" t="s">
        <v>129</v>
      </c>
      <c r="C86" s="53" t="s">
        <v>35</v>
      </c>
      <c r="D86" s="53" t="s">
        <v>1</v>
      </c>
      <c r="E86" s="54">
        <v>5341</v>
      </c>
      <c r="F86" s="83">
        <v>267.05</v>
      </c>
      <c r="G86" s="83">
        <f t="shared" si="9"/>
        <v>259.0385</v>
      </c>
      <c r="H86" s="83">
        <f t="shared" si="11"/>
        <v>8.0114999999999998</v>
      </c>
      <c r="I86" s="54">
        <v>0</v>
      </c>
      <c r="J86" s="83">
        <v>0</v>
      </c>
      <c r="K86" s="83">
        <f t="shared" si="7"/>
        <v>0</v>
      </c>
      <c r="L86" s="84">
        <f t="shared" si="8"/>
        <v>0</v>
      </c>
      <c r="M86" s="87"/>
    </row>
    <row r="87" spans="1:16" s="85" customFormat="1" ht="30" customHeight="1" x14ac:dyDescent="0.25">
      <c r="A87" s="53"/>
      <c r="B87" s="56" t="s">
        <v>129</v>
      </c>
      <c r="C87" s="56" t="s">
        <v>240</v>
      </c>
      <c r="D87" s="55" t="s">
        <v>1</v>
      </c>
      <c r="E87" s="54">
        <v>95080</v>
      </c>
      <c r="F87" s="83">
        <v>475.41</v>
      </c>
      <c r="G87" s="83">
        <f t="shared" si="9"/>
        <v>461.14770000000004</v>
      </c>
      <c r="H87" s="83">
        <f t="shared" si="11"/>
        <v>14.2623</v>
      </c>
      <c r="I87" s="54">
        <v>0</v>
      </c>
      <c r="J87" s="83">
        <v>0</v>
      </c>
      <c r="K87" s="83">
        <f t="shared" si="7"/>
        <v>0</v>
      </c>
      <c r="L87" s="84">
        <f t="shared" si="8"/>
        <v>0</v>
      </c>
      <c r="M87" s="87"/>
    </row>
    <row r="88" spans="1:16" s="85" customFormat="1" ht="30" customHeight="1" x14ac:dyDescent="0.25">
      <c r="A88" s="53"/>
      <c r="B88" s="56" t="s">
        <v>129</v>
      </c>
      <c r="C88" s="56" t="s">
        <v>286</v>
      </c>
      <c r="D88" s="55" t="s">
        <v>1</v>
      </c>
      <c r="E88" s="54">
        <v>12686</v>
      </c>
      <c r="F88" s="83">
        <v>634.29999999999995</v>
      </c>
      <c r="G88" s="83">
        <f t="shared" si="9"/>
        <v>615.27099999999996</v>
      </c>
      <c r="H88" s="83">
        <f t="shared" si="11"/>
        <v>19.028999999999996</v>
      </c>
      <c r="I88" s="54">
        <v>0</v>
      </c>
      <c r="J88" s="83">
        <v>0</v>
      </c>
      <c r="K88" s="83">
        <f t="shared" si="7"/>
        <v>0</v>
      </c>
      <c r="L88" s="84">
        <f t="shared" si="8"/>
        <v>0</v>
      </c>
      <c r="M88" s="87"/>
    </row>
    <row r="89" spans="1:16" s="85" customFormat="1" ht="30" customHeight="1" x14ac:dyDescent="0.25">
      <c r="A89" s="53"/>
      <c r="B89" s="53" t="s">
        <v>145</v>
      </c>
      <c r="C89" s="53" t="s">
        <v>144</v>
      </c>
      <c r="D89" s="53" t="s">
        <v>1</v>
      </c>
      <c r="E89" s="54">
        <v>1730</v>
      </c>
      <c r="F89" s="83">
        <v>86.5</v>
      </c>
      <c r="G89" s="83">
        <f t="shared" si="9"/>
        <v>83.905000000000001</v>
      </c>
      <c r="H89" s="83">
        <f t="shared" si="11"/>
        <v>2.5949999999999998</v>
      </c>
      <c r="I89" s="54">
        <v>66048</v>
      </c>
      <c r="J89" s="83">
        <v>13209.6</v>
      </c>
      <c r="K89" s="83">
        <f t="shared" si="7"/>
        <v>12813.312</v>
      </c>
      <c r="L89" s="84">
        <f t="shared" si="8"/>
        <v>396.28800000000001</v>
      </c>
      <c r="M89" s="87"/>
    </row>
    <row r="90" spans="1:16" s="151" customFormat="1" ht="42.75" x14ac:dyDescent="0.2">
      <c r="A90" s="66"/>
      <c r="B90" s="66" t="s">
        <v>119</v>
      </c>
      <c r="C90" s="66" t="s">
        <v>267</v>
      </c>
      <c r="D90" s="66" t="s">
        <v>1</v>
      </c>
      <c r="E90" s="134">
        <v>97802</v>
      </c>
      <c r="F90" s="133">
        <v>4890.1000000000004</v>
      </c>
      <c r="G90" s="133">
        <f t="shared" si="9"/>
        <v>4743.3969999999999</v>
      </c>
      <c r="H90" s="133">
        <f t="shared" si="11"/>
        <v>146.703</v>
      </c>
      <c r="I90" s="134">
        <v>222837</v>
      </c>
      <c r="J90" s="133">
        <v>44567.4</v>
      </c>
      <c r="K90" s="133">
        <f t="shared" si="7"/>
        <v>43230.378000000004</v>
      </c>
      <c r="L90" s="135">
        <f t="shared" si="8"/>
        <v>1337.0219999999999</v>
      </c>
      <c r="M90" s="150"/>
    </row>
    <row r="91" spans="1:16" s="85" customFormat="1" ht="30" customHeight="1" x14ac:dyDescent="0.25">
      <c r="A91" s="53"/>
      <c r="B91" s="56" t="s">
        <v>234</v>
      </c>
      <c r="C91" s="56" t="s">
        <v>243</v>
      </c>
      <c r="D91" s="55" t="s">
        <v>1</v>
      </c>
      <c r="E91" s="54">
        <v>8969</v>
      </c>
      <c r="F91" s="83">
        <v>448.45</v>
      </c>
      <c r="G91" s="83">
        <f t="shared" ref="G91:G163" si="12">F91-H91</f>
        <v>448.45</v>
      </c>
      <c r="H91" s="83">
        <v>0</v>
      </c>
      <c r="I91" s="54">
        <v>0</v>
      </c>
      <c r="J91" s="83">
        <v>0</v>
      </c>
      <c r="K91" s="83">
        <f t="shared" si="7"/>
        <v>0</v>
      </c>
      <c r="L91" s="84">
        <f t="shared" si="8"/>
        <v>0</v>
      </c>
      <c r="M91" s="149"/>
    </row>
    <row r="92" spans="1:16" s="65" customFormat="1" ht="30" customHeight="1" x14ac:dyDescent="0.25">
      <c r="A92" s="60"/>
      <c r="B92" s="60" t="s">
        <v>16</v>
      </c>
      <c r="C92" s="60" t="s">
        <v>18</v>
      </c>
      <c r="D92" s="60" t="s">
        <v>1</v>
      </c>
      <c r="E92" s="61">
        <v>17940</v>
      </c>
      <c r="F92" s="62">
        <v>897</v>
      </c>
      <c r="G92" s="62">
        <f t="shared" si="12"/>
        <v>870</v>
      </c>
      <c r="H92" s="62">
        <v>27</v>
      </c>
      <c r="I92" s="61">
        <v>0</v>
      </c>
      <c r="J92" s="62">
        <v>0</v>
      </c>
      <c r="K92" s="62">
        <f t="shared" si="7"/>
        <v>0</v>
      </c>
      <c r="L92" s="63">
        <f t="shared" si="8"/>
        <v>0</v>
      </c>
      <c r="M92" s="64"/>
    </row>
    <row r="93" spans="1:16" s="65" customFormat="1" ht="30" customHeight="1" x14ac:dyDescent="0.25">
      <c r="A93" s="60"/>
      <c r="B93" s="60" t="s">
        <v>16</v>
      </c>
      <c r="C93" s="60" t="s">
        <v>17</v>
      </c>
      <c r="D93" s="60" t="s">
        <v>1</v>
      </c>
      <c r="E93" s="61">
        <v>23920</v>
      </c>
      <c r="F93" s="62">
        <v>1196</v>
      </c>
      <c r="G93" s="62">
        <f t="shared" si="12"/>
        <v>1160</v>
      </c>
      <c r="H93" s="62">
        <v>36</v>
      </c>
      <c r="I93" s="61">
        <v>0</v>
      </c>
      <c r="J93" s="62">
        <v>0</v>
      </c>
      <c r="K93" s="62">
        <f t="shared" si="7"/>
        <v>0</v>
      </c>
      <c r="L93" s="63">
        <f t="shared" si="8"/>
        <v>0</v>
      </c>
      <c r="M93" s="64"/>
    </row>
    <row r="94" spans="1:16" s="65" customFormat="1" ht="30" customHeight="1" x14ac:dyDescent="0.25">
      <c r="A94" s="60"/>
      <c r="B94" s="60" t="s">
        <v>16</v>
      </c>
      <c r="C94" s="60" t="s">
        <v>15</v>
      </c>
      <c r="D94" s="60" t="s">
        <v>1</v>
      </c>
      <c r="E94" s="61">
        <v>27600</v>
      </c>
      <c r="F94" s="62">
        <v>1380</v>
      </c>
      <c r="G94" s="62">
        <f t="shared" si="12"/>
        <v>1339</v>
      </c>
      <c r="H94" s="62">
        <v>41</v>
      </c>
      <c r="I94" s="61">
        <v>0</v>
      </c>
      <c r="J94" s="62">
        <v>0</v>
      </c>
      <c r="K94" s="62">
        <f t="shared" si="7"/>
        <v>0</v>
      </c>
      <c r="L94" s="63">
        <f t="shared" si="8"/>
        <v>0</v>
      </c>
      <c r="M94" s="64"/>
    </row>
    <row r="95" spans="1:16" s="65" customFormat="1" ht="30" customHeight="1" x14ac:dyDescent="0.25">
      <c r="A95" s="60"/>
      <c r="B95" s="60" t="s">
        <v>16</v>
      </c>
      <c r="C95" s="60" t="s">
        <v>397</v>
      </c>
      <c r="D95" s="60" t="s">
        <v>1</v>
      </c>
      <c r="E95" s="61">
        <v>0</v>
      </c>
      <c r="F95" s="62">
        <v>0</v>
      </c>
      <c r="G95" s="62">
        <f>F95-H95</f>
        <v>0</v>
      </c>
      <c r="H95" s="62">
        <f t="shared" ref="H95:H100" si="13">F95*$H$4</f>
        <v>0</v>
      </c>
      <c r="I95" s="61">
        <v>0</v>
      </c>
      <c r="J95" s="62">
        <v>0</v>
      </c>
      <c r="K95" s="62">
        <f t="shared" si="7"/>
        <v>0</v>
      </c>
      <c r="L95" s="63">
        <f t="shared" si="8"/>
        <v>0</v>
      </c>
      <c r="M95" s="64"/>
    </row>
    <row r="96" spans="1:16" s="85" customFormat="1" ht="30" customHeight="1" x14ac:dyDescent="0.25">
      <c r="A96" s="53"/>
      <c r="B96" s="53" t="s">
        <v>271</v>
      </c>
      <c r="C96" s="53" t="s">
        <v>344</v>
      </c>
      <c r="D96" s="53" t="s">
        <v>1</v>
      </c>
      <c r="E96" s="54">
        <v>60438.35</v>
      </c>
      <c r="F96" s="83">
        <v>0</v>
      </c>
      <c r="G96" s="83">
        <f>F96-H96</f>
        <v>0</v>
      </c>
      <c r="H96" s="83">
        <f t="shared" si="13"/>
        <v>0</v>
      </c>
      <c r="I96" s="54">
        <v>351935.16</v>
      </c>
      <c r="J96" s="83">
        <v>0</v>
      </c>
      <c r="K96" s="83">
        <f t="shared" si="7"/>
        <v>0</v>
      </c>
      <c r="L96" s="84">
        <f t="shared" si="8"/>
        <v>0</v>
      </c>
      <c r="M96" s="146" t="s">
        <v>396</v>
      </c>
      <c r="N96" s="145"/>
      <c r="O96" s="145"/>
      <c r="P96" s="145"/>
    </row>
    <row r="97" spans="1:16" s="85" customFormat="1" ht="30" customHeight="1" x14ac:dyDescent="0.25">
      <c r="A97" s="53"/>
      <c r="B97" s="53" t="s">
        <v>271</v>
      </c>
      <c r="C97" s="53" t="s">
        <v>346</v>
      </c>
      <c r="D97" s="53" t="s">
        <v>311</v>
      </c>
      <c r="E97" s="54">
        <v>64580.87</v>
      </c>
      <c r="F97" s="83">
        <v>0</v>
      </c>
      <c r="G97" s="83">
        <f>F97-H97</f>
        <v>0</v>
      </c>
      <c r="H97" s="83">
        <f>F97*$H$4</f>
        <v>0</v>
      </c>
      <c r="I97" s="54">
        <v>370792.32</v>
      </c>
      <c r="J97" s="83">
        <v>0</v>
      </c>
      <c r="K97" s="83">
        <f t="shared" si="7"/>
        <v>0</v>
      </c>
      <c r="L97" s="84">
        <f t="shared" si="8"/>
        <v>0</v>
      </c>
      <c r="M97" s="146" t="s">
        <v>396</v>
      </c>
      <c r="N97" s="145"/>
      <c r="O97" s="145"/>
      <c r="P97" s="145"/>
    </row>
    <row r="98" spans="1:16" s="85" customFormat="1" ht="30" customHeight="1" x14ac:dyDescent="0.25">
      <c r="A98" s="53"/>
      <c r="B98" s="53" t="s">
        <v>41</v>
      </c>
      <c r="C98" s="53" t="s">
        <v>40</v>
      </c>
      <c r="D98" s="53" t="s">
        <v>1</v>
      </c>
      <c r="E98" s="54">
        <v>0</v>
      </c>
      <c r="F98" s="83">
        <v>0</v>
      </c>
      <c r="G98" s="83">
        <f t="shared" si="12"/>
        <v>0</v>
      </c>
      <c r="H98" s="83">
        <f t="shared" si="13"/>
        <v>0</v>
      </c>
      <c r="I98" s="54">
        <v>0</v>
      </c>
      <c r="J98" s="83">
        <v>0</v>
      </c>
      <c r="K98" s="83">
        <f t="shared" si="7"/>
        <v>0</v>
      </c>
      <c r="L98" s="84">
        <f t="shared" si="8"/>
        <v>0</v>
      </c>
      <c r="M98" s="87"/>
    </row>
    <row r="99" spans="1:16" s="85" customFormat="1" ht="30" customHeight="1" x14ac:dyDescent="0.25">
      <c r="A99" s="53" t="s">
        <v>250</v>
      </c>
      <c r="B99" s="53" t="s">
        <v>6</v>
      </c>
      <c r="C99" s="53" t="s">
        <v>5</v>
      </c>
      <c r="D99" s="53" t="s">
        <v>1</v>
      </c>
      <c r="E99" s="54">
        <v>0</v>
      </c>
      <c r="F99" s="83">
        <v>0</v>
      </c>
      <c r="G99" s="83">
        <f t="shared" si="12"/>
        <v>0</v>
      </c>
      <c r="H99" s="83">
        <f t="shared" si="13"/>
        <v>0</v>
      </c>
      <c r="I99" s="54">
        <v>39302</v>
      </c>
      <c r="J99" s="83">
        <v>7860.4</v>
      </c>
      <c r="K99" s="83">
        <f t="shared" si="7"/>
        <v>7624.5879999999997</v>
      </c>
      <c r="L99" s="84">
        <f t="shared" si="8"/>
        <v>235.81199999999998</v>
      </c>
      <c r="M99" s="87"/>
    </row>
    <row r="100" spans="1:16" s="85" customFormat="1" ht="30" customHeight="1" x14ac:dyDescent="0.25">
      <c r="A100" s="53"/>
      <c r="B100" s="53" t="s">
        <v>143</v>
      </c>
      <c r="C100" s="53" t="s">
        <v>142</v>
      </c>
      <c r="D100" s="53" t="s">
        <v>1</v>
      </c>
      <c r="E100" s="54">
        <v>42361</v>
      </c>
      <c r="F100" s="83">
        <v>2118.0500000000002</v>
      </c>
      <c r="G100" s="83">
        <f t="shared" si="12"/>
        <v>2054.5085000000004</v>
      </c>
      <c r="H100" s="83">
        <f t="shared" si="13"/>
        <v>63.541500000000006</v>
      </c>
      <c r="I100" s="54">
        <v>0</v>
      </c>
      <c r="J100" s="83">
        <v>0</v>
      </c>
      <c r="K100" s="83">
        <f t="shared" si="7"/>
        <v>0</v>
      </c>
      <c r="L100" s="84">
        <f t="shared" si="8"/>
        <v>0</v>
      </c>
      <c r="M100" s="87"/>
    </row>
    <row r="101" spans="1:16" s="151" customFormat="1" ht="30" customHeight="1" x14ac:dyDescent="0.2">
      <c r="A101" s="66"/>
      <c r="B101" s="66" t="s">
        <v>37</v>
      </c>
      <c r="C101" s="66" t="s">
        <v>36</v>
      </c>
      <c r="D101" s="66" t="s">
        <v>1</v>
      </c>
      <c r="E101" s="134">
        <v>0</v>
      </c>
      <c r="F101" s="133">
        <v>0</v>
      </c>
      <c r="G101" s="133">
        <f t="shared" si="12"/>
        <v>0</v>
      </c>
      <c r="H101" s="133">
        <f>F101*$H$4</f>
        <v>0</v>
      </c>
      <c r="I101" s="134">
        <v>0</v>
      </c>
      <c r="J101" s="133">
        <v>0</v>
      </c>
      <c r="K101" s="133">
        <f t="shared" si="7"/>
        <v>0</v>
      </c>
      <c r="L101" s="135">
        <f t="shared" si="8"/>
        <v>0</v>
      </c>
      <c r="M101" s="150"/>
    </row>
    <row r="102" spans="1:16" s="85" customFormat="1" ht="30" customHeight="1" x14ac:dyDescent="0.25">
      <c r="A102" s="53" t="s">
        <v>247</v>
      </c>
      <c r="B102" s="56" t="s">
        <v>231</v>
      </c>
      <c r="C102" s="56" t="s">
        <v>232</v>
      </c>
      <c r="D102" s="55" t="s">
        <v>1</v>
      </c>
      <c r="E102" s="54">
        <v>6693</v>
      </c>
      <c r="F102" s="83">
        <v>334.65</v>
      </c>
      <c r="G102" s="83">
        <f t="shared" si="12"/>
        <v>324.6105</v>
      </c>
      <c r="H102" s="83">
        <f t="shared" ref="H102:H108" si="14">F102*$H$4</f>
        <v>10.039499999999999</v>
      </c>
      <c r="I102" s="54">
        <v>83667</v>
      </c>
      <c r="J102" s="83">
        <v>16733.400000000001</v>
      </c>
      <c r="K102" s="83">
        <f t="shared" si="7"/>
        <v>16231.398000000001</v>
      </c>
      <c r="L102" s="84">
        <f t="shared" si="8"/>
        <v>502.00200000000001</v>
      </c>
      <c r="M102" s="87"/>
    </row>
    <row r="103" spans="1:16" s="85" customFormat="1" ht="30" customHeight="1" x14ac:dyDescent="0.25">
      <c r="A103" s="53" t="s">
        <v>247</v>
      </c>
      <c r="B103" s="56" t="s">
        <v>231</v>
      </c>
      <c r="C103" s="56" t="s">
        <v>241</v>
      </c>
      <c r="D103" s="55" t="s">
        <v>1</v>
      </c>
      <c r="E103" s="54">
        <v>5513</v>
      </c>
      <c r="F103" s="83">
        <v>275.64999999999998</v>
      </c>
      <c r="G103" s="83">
        <f t="shared" ref="G103:G108" si="15">F103-H103</f>
        <v>267.38049999999998</v>
      </c>
      <c r="H103" s="83">
        <f t="shared" si="14"/>
        <v>8.269499999999999</v>
      </c>
      <c r="I103" s="54">
        <v>85700</v>
      </c>
      <c r="J103" s="83">
        <v>17152.8</v>
      </c>
      <c r="K103" s="83">
        <f t="shared" ref="K103:K108" si="16">J103-L103</f>
        <v>16638.216</v>
      </c>
      <c r="L103" s="84">
        <f t="shared" si="8"/>
        <v>514.58399999999995</v>
      </c>
      <c r="M103" s="87"/>
    </row>
    <row r="104" spans="1:16" s="85" customFormat="1" ht="30" customHeight="1" x14ac:dyDescent="0.25">
      <c r="A104" s="53" t="s">
        <v>247</v>
      </c>
      <c r="B104" s="56" t="s">
        <v>231</v>
      </c>
      <c r="C104" s="56" t="s">
        <v>263</v>
      </c>
      <c r="D104" s="55" t="s">
        <v>1</v>
      </c>
      <c r="E104" s="54">
        <v>4814</v>
      </c>
      <c r="F104" s="83">
        <v>240.7</v>
      </c>
      <c r="G104" s="83">
        <f t="shared" si="15"/>
        <v>233.47899999999998</v>
      </c>
      <c r="H104" s="83">
        <f t="shared" si="14"/>
        <v>7.2209999999999992</v>
      </c>
      <c r="I104" s="54">
        <v>92806</v>
      </c>
      <c r="J104" s="83">
        <v>18561.2</v>
      </c>
      <c r="K104" s="83">
        <f t="shared" si="16"/>
        <v>18004.364000000001</v>
      </c>
      <c r="L104" s="84">
        <f>J104*$L$4</f>
        <v>556.83600000000001</v>
      </c>
      <c r="M104" s="87"/>
    </row>
    <row r="105" spans="1:16" s="85" customFormat="1" ht="30" customHeight="1" x14ac:dyDescent="0.25">
      <c r="A105" s="53" t="s">
        <v>247</v>
      </c>
      <c r="B105" s="56" t="s">
        <v>231</v>
      </c>
      <c r="C105" s="56" t="s">
        <v>264</v>
      </c>
      <c r="D105" s="55" t="s">
        <v>1</v>
      </c>
      <c r="E105" s="54">
        <v>5907</v>
      </c>
      <c r="F105" s="83">
        <v>295.35000000000002</v>
      </c>
      <c r="G105" s="83">
        <f t="shared" si="15"/>
        <v>286.48950000000002</v>
      </c>
      <c r="H105" s="83">
        <f t="shared" si="14"/>
        <v>8.8605</v>
      </c>
      <c r="I105" s="54">
        <v>84379</v>
      </c>
      <c r="J105" s="83">
        <v>16875.8</v>
      </c>
      <c r="K105" s="83">
        <f t="shared" si="16"/>
        <v>16369.526</v>
      </c>
      <c r="L105" s="84">
        <f>J105*$L$4</f>
        <v>506.27399999999994</v>
      </c>
      <c r="M105" s="87"/>
    </row>
    <row r="106" spans="1:16" s="85" customFormat="1" ht="30" customHeight="1" x14ac:dyDescent="0.25">
      <c r="A106" s="53" t="s">
        <v>247</v>
      </c>
      <c r="B106" s="56" t="s">
        <v>382</v>
      </c>
      <c r="C106" s="56" t="s">
        <v>377</v>
      </c>
      <c r="D106" s="55" t="s">
        <v>1</v>
      </c>
      <c r="E106" s="54">
        <v>5791</v>
      </c>
      <c r="F106" s="83">
        <v>289.55</v>
      </c>
      <c r="G106" s="83">
        <f t="shared" si="15"/>
        <v>280.86349999999999</v>
      </c>
      <c r="H106" s="83">
        <f t="shared" si="14"/>
        <v>8.6865000000000006</v>
      </c>
      <c r="I106" s="54">
        <v>56021</v>
      </c>
      <c r="J106" s="83">
        <v>11204.2</v>
      </c>
      <c r="K106" s="83">
        <f t="shared" si="16"/>
        <v>10868.074000000001</v>
      </c>
      <c r="L106" s="84">
        <f>J106*$L$4</f>
        <v>336.12600000000003</v>
      </c>
      <c r="M106" s="87"/>
    </row>
    <row r="107" spans="1:16" s="85" customFormat="1" ht="30" customHeight="1" x14ac:dyDescent="0.25">
      <c r="A107" s="53" t="s">
        <v>247</v>
      </c>
      <c r="B107" s="56" t="s">
        <v>231</v>
      </c>
      <c r="C107" s="56" t="s">
        <v>378</v>
      </c>
      <c r="D107" s="55" t="s">
        <v>304</v>
      </c>
      <c r="E107" s="54">
        <v>5946</v>
      </c>
      <c r="F107" s="83">
        <v>297.3</v>
      </c>
      <c r="G107" s="83">
        <f t="shared" si="15"/>
        <v>288.38100000000003</v>
      </c>
      <c r="H107" s="83">
        <f t="shared" si="14"/>
        <v>8.9190000000000005</v>
      </c>
      <c r="I107" s="54">
        <v>55586</v>
      </c>
      <c r="J107" s="83">
        <v>11117.2</v>
      </c>
      <c r="K107" s="83">
        <f t="shared" si="16"/>
        <v>10783.684000000001</v>
      </c>
      <c r="L107" s="84">
        <f>J107*$L$4</f>
        <v>333.51600000000002</v>
      </c>
      <c r="M107" s="87"/>
    </row>
    <row r="108" spans="1:16" s="85" customFormat="1" ht="30" customHeight="1" x14ac:dyDescent="0.25">
      <c r="A108" s="53" t="s">
        <v>247</v>
      </c>
      <c r="B108" s="56" t="s">
        <v>231</v>
      </c>
      <c r="C108" s="56" t="s">
        <v>379</v>
      </c>
      <c r="D108" s="55" t="s">
        <v>1</v>
      </c>
      <c r="E108" s="54">
        <v>5566</v>
      </c>
      <c r="F108" s="83">
        <v>278.3</v>
      </c>
      <c r="G108" s="83">
        <f t="shared" si="15"/>
        <v>269.95100000000002</v>
      </c>
      <c r="H108" s="83">
        <f t="shared" si="14"/>
        <v>8.3490000000000002</v>
      </c>
      <c r="I108" s="54">
        <v>92272</v>
      </c>
      <c r="J108" s="83">
        <v>18454.400000000001</v>
      </c>
      <c r="K108" s="83">
        <f t="shared" si="16"/>
        <v>17900.768</v>
      </c>
      <c r="L108" s="84">
        <f>J108*$L$4</f>
        <v>553.63200000000006</v>
      </c>
      <c r="M108" s="87"/>
    </row>
    <row r="109" spans="1:16" s="85" customFormat="1" ht="30" customHeight="1" x14ac:dyDescent="0.25">
      <c r="A109" s="53"/>
      <c r="B109" s="53" t="s">
        <v>160</v>
      </c>
      <c r="C109" s="53" t="s">
        <v>163</v>
      </c>
      <c r="D109" s="53" t="s">
        <v>1</v>
      </c>
      <c r="E109" s="54">
        <v>2838</v>
      </c>
      <c r="F109" s="83">
        <v>141.9</v>
      </c>
      <c r="G109" s="83">
        <f t="shared" si="12"/>
        <v>137.643</v>
      </c>
      <c r="H109" s="83">
        <f t="shared" ref="H109:H117" si="17">F109*$H$4</f>
        <v>4.2569999999999997</v>
      </c>
      <c r="I109" s="54">
        <v>405</v>
      </c>
      <c r="J109" s="83">
        <v>81</v>
      </c>
      <c r="K109" s="83">
        <f t="shared" si="7"/>
        <v>78.569999999999993</v>
      </c>
      <c r="L109" s="84">
        <f t="shared" si="8"/>
        <v>2.4299999999999997</v>
      </c>
      <c r="M109" s="87"/>
    </row>
    <row r="110" spans="1:16" s="85" customFormat="1" ht="30" customHeight="1" x14ac:dyDescent="0.25">
      <c r="A110" s="53"/>
      <c r="B110" s="53" t="s">
        <v>160</v>
      </c>
      <c r="C110" s="53" t="s">
        <v>162</v>
      </c>
      <c r="D110" s="53" t="s">
        <v>1</v>
      </c>
      <c r="E110" s="54">
        <v>4200</v>
      </c>
      <c r="F110" s="83">
        <v>210</v>
      </c>
      <c r="G110" s="83">
        <f t="shared" si="12"/>
        <v>203.7</v>
      </c>
      <c r="H110" s="83">
        <f t="shared" si="17"/>
        <v>6.3</v>
      </c>
      <c r="I110" s="54">
        <v>0</v>
      </c>
      <c r="J110" s="83">
        <v>0</v>
      </c>
      <c r="K110" s="83">
        <f t="shared" si="7"/>
        <v>0</v>
      </c>
      <c r="L110" s="84">
        <f t="shared" si="8"/>
        <v>0</v>
      </c>
      <c r="M110" s="87"/>
    </row>
    <row r="111" spans="1:16" s="85" customFormat="1" ht="30" customHeight="1" x14ac:dyDescent="0.25">
      <c r="A111" s="53"/>
      <c r="B111" s="53" t="s">
        <v>160</v>
      </c>
      <c r="C111" s="53" t="s">
        <v>161</v>
      </c>
      <c r="D111" s="53" t="s">
        <v>1</v>
      </c>
      <c r="E111" s="54">
        <v>11070</v>
      </c>
      <c r="F111" s="83">
        <v>553.5</v>
      </c>
      <c r="G111" s="83">
        <f t="shared" si="12"/>
        <v>536.89499999999998</v>
      </c>
      <c r="H111" s="83">
        <f t="shared" si="17"/>
        <v>16.605</v>
      </c>
      <c r="I111" s="54">
        <v>0</v>
      </c>
      <c r="J111" s="83">
        <v>0</v>
      </c>
      <c r="K111" s="83">
        <f t="shared" si="7"/>
        <v>0</v>
      </c>
      <c r="L111" s="84">
        <f t="shared" si="8"/>
        <v>0</v>
      </c>
      <c r="M111" s="87"/>
    </row>
    <row r="112" spans="1:16" s="85" customFormat="1" ht="30" customHeight="1" x14ac:dyDescent="0.25">
      <c r="A112" s="53"/>
      <c r="B112" s="53" t="s">
        <v>160</v>
      </c>
      <c r="C112" s="53" t="s">
        <v>368</v>
      </c>
      <c r="D112" s="53" t="s">
        <v>1</v>
      </c>
      <c r="E112" s="54">
        <v>12471</v>
      </c>
      <c r="F112" s="83">
        <v>623.54999999999995</v>
      </c>
      <c r="G112" s="83">
        <f t="shared" si="12"/>
        <v>604.84349999999995</v>
      </c>
      <c r="H112" s="83">
        <f t="shared" si="17"/>
        <v>18.706499999999998</v>
      </c>
      <c r="I112" s="54">
        <v>8890</v>
      </c>
      <c r="J112" s="83">
        <v>1778</v>
      </c>
      <c r="K112" s="83">
        <f t="shared" si="7"/>
        <v>1724.66</v>
      </c>
      <c r="L112" s="84">
        <f t="shared" si="8"/>
        <v>53.339999999999996</v>
      </c>
      <c r="M112" s="87"/>
    </row>
    <row r="113" spans="1:13" s="85" customFormat="1" ht="30" customHeight="1" x14ac:dyDescent="0.25">
      <c r="A113" s="53"/>
      <c r="B113" s="53" t="s">
        <v>160</v>
      </c>
      <c r="C113" s="53" t="s">
        <v>159</v>
      </c>
      <c r="D113" s="53" t="s">
        <v>1</v>
      </c>
      <c r="E113" s="54">
        <v>0</v>
      </c>
      <c r="F113" s="83">
        <v>0</v>
      </c>
      <c r="G113" s="83">
        <f>F113-H113</f>
        <v>0</v>
      </c>
      <c r="H113" s="83">
        <f>F113*$H$4</f>
        <v>0</v>
      </c>
      <c r="I113" s="54">
        <v>0</v>
      </c>
      <c r="J113" s="83">
        <v>0</v>
      </c>
      <c r="K113" s="83">
        <f>J113-L113</f>
        <v>0</v>
      </c>
      <c r="L113" s="84">
        <f>J113*$L$4</f>
        <v>0</v>
      </c>
      <c r="M113" s="87"/>
    </row>
    <row r="114" spans="1:13" s="85" customFormat="1" ht="30" customHeight="1" x14ac:dyDescent="0.25">
      <c r="A114" s="53"/>
      <c r="B114" s="53" t="s">
        <v>366</v>
      </c>
      <c r="C114" s="53" t="s">
        <v>367</v>
      </c>
      <c r="D114" s="53" t="s">
        <v>1</v>
      </c>
      <c r="E114" s="54">
        <v>4391</v>
      </c>
      <c r="F114" s="83">
        <v>219.55</v>
      </c>
      <c r="G114" s="83">
        <f t="shared" si="12"/>
        <v>212.96350000000001</v>
      </c>
      <c r="H114" s="83">
        <f t="shared" si="17"/>
        <v>6.5865</v>
      </c>
      <c r="I114" s="54">
        <v>0</v>
      </c>
      <c r="J114" s="83">
        <v>0</v>
      </c>
      <c r="K114" s="83">
        <f t="shared" si="7"/>
        <v>0</v>
      </c>
      <c r="L114" s="84">
        <f t="shared" si="8"/>
        <v>0</v>
      </c>
      <c r="M114" s="87"/>
    </row>
    <row r="115" spans="1:13" s="85" customFormat="1" ht="30" customHeight="1" x14ac:dyDescent="0.25">
      <c r="A115" s="53"/>
      <c r="B115" s="53" t="s">
        <v>270</v>
      </c>
      <c r="C115" s="53" t="s">
        <v>85</v>
      </c>
      <c r="D115" s="53" t="s">
        <v>1</v>
      </c>
      <c r="E115" s="54">
        <v>3030</v>
      </c>
      <c r="F115" s="83">
        <v>151.5</v>
      </c>
      <c r="G115" s="83">
        <f>F115-H115</f>
        <v>146.95500000000001</v>
      </c>
      <c r="H115" s="83">
        <f>F115*$H$4</f>
        <v>4.5449999999999999</v>
      </c>
      <c r="I115" s="54">
        <v>0</v>
      </c>
      <c r="J115" s="83">
        <v>0</v>
      </c>
      <c r="K115" s="83">
        <f>J115-L115</f>
        <v>0</v>
      </c>
      <c r="L115" s="84">
        <f>J115*$L$4</f>
        <v>0</v>
      </c>
      <c r="M115" s="87"/>
    </row>
    <row r="116" spans="1:13" s="151" customFormat="1" ht="30" customHeight="1" x14ac:dyDescent="0.2">
      <c r="A116" s="66"/>
      <c r="B116" s="66" t="s">
        <v>12</v>
      </c>
      <c r="C116" s="66" t="s">
        <v>11</v>
      </c>
      <c r="D116" s="66" t="s">
        <v>1</v>
      </c>
      <c r="E116" s="134">
        <v>461</v>
      </c>
      <c r="F116" s="133">
        <v>23.05</v>
      </c>
      <c r="G116" s="133">
        <f t="shared" si="12"/>
        <v>22.358499999999999</v>
      </c>
      <c r="H116" s="133">
        <f t="shared" si="17"/>
        <v>0.6915</v>
      </c>
      <c r="I116" s="134">
        <v>0</v>
      </c>
      <c r="J116" s="133">
        <v>0</v>
      </c>
      <c r="K116" s="133">
        <f t="shared" si="7"/>
        <v>0</v>
      </c>
      <c r="L116" s="135">
        <f t="shared" si="8"/>
        <v>0</v>
      </c>
      <c r="M116" s="150"/>
    </row>
    <row r="117" spans="1:13" s="85" customFormat="1" ht="30" customHeight="1" x14ac:dyDescent="0.25">
      <c r="A117" s="53" t="s">
        <v>357</v>
      </c>
      <c r="B117" s="53" t="s">
        <v>288</v>
      </c>
      <c r="C117" s="53" t="s">
        <v>289</v>
      </c>
      <c r="D117" s="53" t="s">
        <v>1</v>
      </c>
      <c r="E117" s="54">
        <v>2184</v>
      </c>
      <c r="F117" s="83">
        <v>109.2</v>
      </c>
      <c r="G117" s="83">
        <f t="shared" si="12"/>
        <v>105.92400000000001</v>
      </c>
      <c r="H117" s="83">
        <f t="shared" si="17"/>
        <v>3.2759999999999998</v>
      </c>
      <c r="I117" s="54">
        <v>0</v>
      </c>
      <c r="J117" s="83">
        <v>0</v>
      </c>
      <c r="K117" s="83">
        <f t="shared" si="7"/>
        <v>0</v>
      </c>
      <c r="L117" s="84">
        <f t="shared" si="8"/>
        <v>0</v>
      </c>
      <c r="M117" s="87"/>
    </row>
    <row r="118" spans="1:13" s="151" customFormat="1" ht="30" customHeight="1" x14ac:dyDescent="0.2">
      <c r="A118" s="66"/>
      <c r="B118" s="66" t="s">
        <v>72</v>
      </c>
      <c r="C118" s="66" t="s">
        <v>71</v>
      </c>
      <c r="D118" s="66" t="s">
        <v>1</v>
      </c>
      <c r="E118" s="134">
        <v>12193</v>
      </c>
      <c r="F118" s="133">
        <v>609.65</v>
      </c>
      <c r="G118" s="133">
        <f t="shared" si="12"/>
        <v>609.65</v>
      </c>
      <c r="H118" s="133">
        <v>0</v>
      </c>
      <c r="I118" s="134">
        <v>0</v>
      </c>
      <c r="J118" s="133">
        <v>0</v>
      </c>
      <c r="K118" s="133">
        <f t="shared" si="7"/>
        <v>0</v>
      </c>
      <c r="L118" s="135">
        <f t="shared" si="8"/>
        <v>0</v>
      </c>
      <c r="M118" s="149"/>
    </row>
    <row r="119" spans="1:13" s="85" customFormat="1" ht="30" customHeight="1" x14ac:dyDescent="0.25">
      <c r="A119" s="53" t="s">
        <v>257</v>
      </c>
      <c r="B119" s="53" t="s">
        <v>236</v>
      </c>
      <c r="C119" s="53" t="s">
        <v>81</v>
      </c>
      <c r="D119" s="53" t="s">
        <v>1</v>
      </c>
      <c r="E119" s="54">
        <v>2010</v>
      </c>
      <c r="F119" s="83">
        <v>100.5</v>
      </c>
      <c r="G119" s="83">
        <f t="shared" si="12"/>
        <v>97.484999999999999</v>
      </c>
      <c r="H119" s="83">
        <f>F119*$H$4</f>
        <v>3.0149999999999997</v>
      </c>
      <c r="I119" s="54">
        <v>0</v>
      </c>
      <c r="J119" s="83">
        <v>0</v>
      </c>
      <c r="K119" s="83">
        <f t="shared" si="7"/>
        <v>0</v>
      </c>
      <c r="L119" s="84">
        <f t="shared" si="8"/>
        <v>0</v>
      </c>
      <c r="M119" s="87"/>
    </row>
    <row r="120" spans="1:13" s="85" customFormat="1" ht="30" customHeight="1" x14ac:dyDescent="0.25">
      <c r="A120" s="53" t="s">
        <v>257</v>
      </c>
      <c r="B120" s="53" t="s">
        <v>236</v>
      </c>
      <c r="C120" s="53" t="s">
        <v>80</v>
      </c>
      <c r="D120" s="53" t="s">
        <v>1</v>
      </c>
      <c r="E120" s="54">
        <v>0</v>
      </c>
      <c r="F120" s="83">
        <v>0</v>
      </c>
      <c r="G120" s="83">
        <f t="shared" si="12"/>
        <v>0</v>
      </c>
      <c r="H120" s="83">
        <f t="shared" ref="H120:H154" si="18">F120*$H$4</f>
        <v>0</v>
      </c>
      <c r="I120" s="54">
        <v>0</v>
      </c>
      <c r="J120" s="83">
        <v>0</v>
      </c>
      <c r="K120" s="83">
        <f t="shared" si="7"/>
        <v>0</v>
      </c>
      <c r="L120" s="84">
        <f t="shared" si="8"/>
        <v>0</v>
      </c>
      <c r="M120" s="87"/>
    </row>
    <row r="121" spans="1:13" s="85" customFormat="1" ht="30" customHeight="1" x14ac:dyDescent="0.25">
      <c r="A121" s="53" t="s">
        <v>257</v>
      </c>
      <c r="B121" s="53" t="s">
        <v>236</v>
      </c>
      <c r="C121" s="53" t="s">
        <v>79</v>
      </c>
      <c r="D121" s="53" t="s">
        <v>1</v>
      </c>
      <c r="E121" s="54">
        <v>0</v>
      </c>
      <c r="F121" s="83">
        <v>0</v>
      </c>
      <c r="G121" s="83">
        <f t="shared" si="12"/>
        <v>0</v>
      </c>
      <c r="H121" s="83">
        <f t="shared" si="18"/>
        <v>0</v>
      </c>
      <c r="I121" s="54">
        <v>0</v>
      </c>
      <c r="J121" s="83">
        <v>0</v>
      </c>
      <c r="K121" s="83">
        <f t="shared" si="7"/>
        <v>0</v>
      </c>
      <c r="L121" s="84">
        <f t="shared" si="8"/>
        <v>0</v>
      </c>
      <c r="M121" s="87"/>
    </row>
    <row r="122" spans="1:13" s="85" customFormat="1" ht="30" customHeight="1" x14ac:dyDescent="0.25">
      <c r="A122" s="53"/>
      <c r="B122" s="53" t="s">
        <v>151</v>
      </c>
      <c r="C122" s="53" t="s">
        <v>152</v>
      </c>
      <c r="D122" s="53" t="s">
        <v>1</v>
      </c>
      <c r="E122" s="54">
        <v>9195</v>
      </c>
      <c r="F122" s="83">
        <v>459.25</v>
      </c>
      <c r="G122" s="83">
        <f t="shared" si="12"/>
        <v>445.47250000000003</v>
      </c>
      <c r="H122" s="83">
        <f>F122*$H$4</f>
        <v>13.7775</v>
      </c>
      <c r="I122" s="54">
        <v>0</v>
      </c>
      <c r="J122" s="83">
        <v>0</v>
      </c>
      <c r="K122" s="83">
        <f t="shared" si="7"/>
        <v>0</v>
      </c>
      <c r="L122" s="84">
        <f t="shared" si="8"/>
        <v>0</v>
      </c>
      <c r="M122" s="87"/>
    </row>
    <row r="123" spans="1:13" s="85" customFormat="1" ht="30" customHeight="1" x14ac:dyDescent="0.25">
      <c r="A123" s="53"/>
      <c r="B123" s="53" t="s">
        <v>151</v>
      </c>
      <c r="C123" s="53" t="s">
        <v>150</v>
      </c>
      <c r="D123" s="53" t="s">
        <v>1</v>
      </c>
      <c r="E123" s="54">
        <v>10269</v>
      </c>
      <c r="F123" s="83">
        <v>513.45000000000005</v>
      </c>
      <c r="G123" s="83">
        <f t="shared" si="12"/>
        <v>498.04650000000004</v>
      </c>
      <c r="H123" s="83">
        <f t="shared" si="18"/>
        <v>15.403500000000001</v>
      </c>
      <c r="I123" s="54">
        <v>0</v>
      </c>
      <c r="J123" s="83">
        <v>0</v>
      </c>
      <c r="K123" s="83">
        <f t="shared" si="7"/>
        <v>0</v>
      </c>
      <c r="L123" s="84">
        <f t="shared" si="8"/>
        <v>0</v>
      </c>
      <c r="M123" s="87"/>
    </row>
    <row r="124" spans="1:13" s="151" customFormat="1" ht="30" customHeight="1" x14ac:dyDescent="0.2">
      <c r="A124" s="66"/>
      <c r="B124" s="66" t="s">
        <v>106</v>
      </c>
      <c r="C124" s="66" t="s">
        <v>105</v>
      </c>
      <c r="D124" s="66" t="s">
        <v>1</v>
      </c>
      <c r="E124" s="134">
        <v>1549</v>
      </c>
      <c r="F124" s="133">
        <v>77.45</v>
      </c>
      <c r="G124" s="133">
        <f t="shared" si="12"/>
        <v>73.98</v>
      </c>
      <c r="H124" s="133">
        <v>3.47</v>
      </c>
      <c r="I124" s="134">
        <v>0</v>
      </c>
      <c r="J124" s="133">
        <v>0</v>
      </c>
      <c r="K124" s="133">
        <f t="shared" si="7"/>
        <v>0</v>
      </c>
      <c r="L124" s="135">
        <f t="shared" si="8"/>
        <v>0</v>
      </c>
      <c r="M124" s="150"/>
    </row>
    <row r="125" spans="1:13" s="85" customFormat="1" ht="30" customHeight="1" x14ac:dyDescent="0.25">
      <c r="A125" s="53"/>
      <c r="B125" s="53" t="s">
        <v>121</v>
      </c>
      <c r="C125" s="53" t="s">
        <v>120</v>
      </c>
      <c r="D125" s="53" t="s">
        <v>1</v>
      </c>
      <c r="E125" s="54">
        <v>60023</v>
      </c>
      <c r="F125" s="83">
        <v>3002</v>
      </c>
      <c r="G125" s="83">
        <f>F125-H125</f>
        <v>2912</v>
      </c>
      <c r="H125" s="83">
        <v>90</v>
      </c>
      <c r="I125" s="54">
        <v>0</v>
      </c>
      <c r="J125" s="83">
        <v>0</v>
      </c>
      <c r="K125" s="83">
        <f t="shared" si="7"/>
        <v>0</v>
      </c>
      <c r="L125" s="84">
        <f t="shared" si="8"/>
        <v>0</v>
      </c>
      <c r="M125" s="87"/>
    </row>
    <row r="126" spans="1:13" s="85" customFormat="1" ht="30" customHeight="1" x14ac:dyDescent="0.25">
      <c r="A126" s="53"/>
      <c r="B126" s="53" t="s">
        <v>78</v>
      </c>
      <c r="C126" s="53" t="s">
        <v>77</v>
      </c>
      <c r="D126" s="53" t="s">
        <v>1</v>
      </c>
      <c r="E126" s="54">
        <v>18293.95</v>
      </c>
      <c r="F126" s="83">
        <v>814.69</v>
      </c>
      <c r="G126" s="83">
        <f t="shared" si="12"/>
        <v>790.24930000000006</v>
      </c>
      <c r="H126" s="83">
        <f t="shared" si="18"/>
        <v>24.4407</v>
      </c>
      <c r="I126" s="54">
        <v>0</v>
      </c>
      <c r="J126" s="83">
        <v>0</v>
      </c>
      <c r="K126" s="83">
        <f t="shared" si="7"/>
        <v>0</v>
      </c>
      <c r="L126" s="84">
        <f t="shared" si="8"/>
        <v>0</v>
      </c>
      <c r="M126" s="87"/>
    </row>
    <row r="127" spans="1:13" s="85" customFormat="1" ht="30" customHeight="1" x14ac:dyDescent="0.25">
      <c r="A127" s="53"/>
      <c r="B127" s="53" t="s">
        <v>20</v>
      </c>
      <c r="C127" s="53" t="s">
        <v>19</v>
      </c>
      <c r="D127" s="53" t="s">
        <v>1</v>
      </c>
      <c r="E127" s="54">
        <v>34578</v>
      </c>
      <c r="F127" s="83">
        <v>1728.9</v>
      </c>
      <c r="G127" s="83">
        <f t="shared" si="12"/>
        <v>1728.9</v>
      </c>
      <c r="H127" s="83">
        <v>0</v>
      </c>
      <c r="I127" s="54">
        <v>0</v>
      </c>
      <c r="J127" s="83">
        <v>0</v>
      </c>
      <c r="K127" s="83">
        <f t="shared" ref="K127:K192" si="19">J127-L127</f>
        <v>0</v>
      </c>
      <c r="L127" s="84">
        <f t="shared" ref="L127:L192" si="20">J127*$L$4</f>
        <v>0</v>
      </c>
      <c r="M127" s="149"/>
    </row>
    <row r="128" spans="1:13" s="85" customFormat="1" ht="30" customHeight="1" x14ac:dyDescent="0.25">
      <c r="A128" s="53"/>
      <c r="B128" s="53" t="s">
        <v>172</v>
      </c>
      <c r="C128" s="53" t="s">
        <v>173</v>
      </c>
      <c r="D128" s="53" t="s">
        <v>1</v>
      </c>
      <c r="E128" s="54">
        <v>2754</v>
      </c>
      <c r="F128" s="83">
        <v>137.69999999999999</v>
      </c>
      <c r="G128" s="83">
        <f t="shared" si="12"/>
        <v>133.56899999999999</v>
      </c>
      <c r="H128" s="83">
        <f t="shared" si="18"/>
        <v>4.1309999999999993</v>
      </c>
      <c r="I128" s="54">
        <v>0</v>
      </c>
      <c r="J128" s="83">
        <v>0</v>
      </c>
      <c r="K128" s="83">
        <f t="shared" si="19"/>
        <v>0</v>
      </c>
      <c r="L128" s="84">
        <f t="shared" si="20"/>
        <v>0</v>
      </c>
      <c r="M128" s="87"/>
    </row>
    <row r="129" spans="1:13" s="85" customFormat="1" ht="30" customHeight="1" x14ac:dyDescent="0.25">
      <c r="A129" s="53"/>
      <c r="B129" s="53" t="s">
        <v>172</v>
      </c>
      <c r="C129" s="53" t="s">
        <v>171</v>
      </c>
      <c r="D129" s="53" t="s">
        <v>1</v>
      </c>
      <c r="E129" s="54">
        <v>7870</v>
      </c>
      <c r="F129" s="83">
        <v>393.5</v>
      </c>
      <c r="G129" s="83">
        <f t="shared" si="12"/>
        <v>381.69499999999999</v>
      </c>
      <c r="H129" s="83">
        <f t="shared" si="18"/>
        <v>11.805</v>
      </c>
      <c r="I129" s="54">
        <v>0</v>
      </c>
      <c r="J129" s="83">
        <v>0</v>
      </c>
      <c r="K129" s="83">
        <f t="shared" si="19"/>
        <v>0</v>
      </c>
      <c r="L129" s="84">
        <f t="shared" si="20"/>
        <v>0</v>
      </c>
      <c r="M129" s="87"/>
    </row>
    <row r="130" spans="1:13" s="85" customFormat="1" ht="30" customHeight="1" x14ac:dyDescent="0.25">
      <c r="A130" s="53"/>
      <c r="B130" s="53" t="s">
        <v>380</v>
      </c>
      <c r="C130" s="53" t="s">
        <v>381</v>
      </c>
      <c r="D130" s="53" t="s">
        <v>1</v>
      </c>
      <c r="E130" s="54">
        <v>13209</v>
      </c>
      <c r="F130" s="83">
        <v>660.45</v>
      </c>
      <c r="G130" s="83">
        <f t="shared" si="12"/>
        <v>640.63650000000007</v>
      </c>
      <c r="H130" s="83">
        <f t="shared" si="18"/>
        <v>19.813500000000001</v>
      </c>
      <c r="I130" s="54">
        <v>0</v>
      </c>
      <c r="J130" s="83">
        <v>0</v>
      </c>
      <c r="K130" s="83">
        <f t="shared" si="19"/>
        <v>0</v>
      </c>
      <c r="L130" s="84">
        <f t="shared" si="20"/>
        <v>0</v>
      </c>
      <c r="M130" s="87"/>
    </row>
    <row r="131" spans="1:13" s="85" customFormat="1" ht="30" customHeight="1" x14ac:dyDescent="0.25">
      <c r="A131" s="53"/>
      <c r="B131" s="53" t="str">
        <f>'3rd Quarter 2014'!$B$153</f>
        <v>Nuverra/Heckman</v>
      </c>
      <c r="C131" s="53" t="s">
        <v>353</v>
      </c>
      <c r="D131" s="53" t="s">
        <v>1</v>
      </c>
      <c r="E131" s="54">
        <v>0</v>
      </c>
      <c r="F131" s="83">
        <v>0</v>
      </c>
      <c r="G131" s="83">
        <f>F131-H131</f>
        <v>0</v>
      </c>
      <c r="H131" s="83">
        <f>F131*$H$4</f>
        <v>0</v>
      </c>
      <c r="I131" s="54">
        <v>58970</v>
      </c>
      <c r="J131" s="83">
        <v>11794</v>
      </c>
      <c r="K131" s="83">
        <f t="shared" si="19"/>
        <v>11440.18</v>
      </c>
      <c r="L131" s="84">
        <f t="shared" si="20"/>
        <v>353.82</v>
      </c>
      <c r="M131" s="87"/>
    </row>
    <row r="132" spans="1:13" s="85" customFormat="1" ht="30" customHeight="1" x14ac:dyDescent="0.25">
      <c r="A132" s="53"/>
      <c r="B132" s="53" t="str">
        <f>'3rd Quarter 2014'!$B$153</f>
        <v>Nuverra/Heckman</v>
      </c>
      <c r="C132" s="53" t="s">
        <v>354</v>
      </c>
      <c r="D132" s="53" t="s">
        <v>1</v>
      </c>
      <c r="E132" s="54">
        <v>10103</v>
      </c>
      <c r="F132" s="83">
        <v>505.17</v>
      </c>
      <c r="G132" s="83">
        <f t="shared" ref="G132:G139" si="21">F132-H132</f>
        <v>490.01490000000001</v>
      </c>
      <c r="H132" s="83">
        <f t="shared" ref="H132:H139" si="22">F132*$H$4</f>
        <v>15.155099999999999</v>
      </c>
      <c r="I132" s="54">
        <v>16299</v>
      </c>
      <c r="J132" s="83">
        <v>3259.8</v>
      </c>
      <c r="K132" s="83">
        <f t="shared" si="19"/>
        <v>3162.0060000000003</v>
      </c>
      <c r="L132" s="84">
        <f t="shared" si="20"/>
        <v>97.793999999999997</v>
      </c>
      <c r="M132" s="87"/>
    </row>
    <row r="133" spans="1:13" s="85" customFormat="1" ht="30" customHeight="1" x14ac:dyDescent="0.25">
      <c r="A133" s="53"/>
      <c r="B133" s="53" t="s">
        <v>318</v>
      </c>
      <c r="C133" s="53" t="str">
        <f>'3rd Quarter 2014'!C155</f>
        <v>3411928776/ SWIW #27</v>
      </c>
      <c r="D133" s="53" t="s">
        <v>1</v>
      </c>
      <c r="E133" s="54">
        <v>158324</v>
      </c>
      <c r="F133" s="83">
        <v>7916.21</v>
      </c>
      <c r="G133" s="83">
        <f t="shared" si="21"/>
        <v>7678.7237000000005</v>
      </c>
      <c r="H133" s="83">
        <f t="shared" si="22"/>
        <v>237.4863</v>
      </c>
      <c r="I133" s="54">
        <v>105116</v>
      </c>
      <c r="J133" s="83">
        <v>21023.14</v>
      </c>
      <c r="K133" s="83">
        <f t="shared" ref="K133:K139" si="23">J133-L133</f>
        <v>20392.445800000001</v>
      </c>
      <c r="L133" s="84">
        <f t="shared" si="20"/>
        <v>630.69419999999991</v>
      </c>
      <c r="M133" s="87"/>
    </row>
    <row r="134" spans="1:13" s="85" customFormat="1" ht="30" customHeight="1" x14ac:dyDescent="0.25">
      <c r="A134" s="53"/>
      <c r="B134" s="53" t="s">
        <v>318</v>
      </c>
      <c r="C134" s="53" t="str">
        <f>'3rd Quarter 2014'!C156</f>
        <v>3413320525/SWIW #1</v>
      </c>
      <c r="D134" s="53" t="s">
        <v>1</v>
      </c>
      <c r="E134" s="54">
        <v>531</v>
      </c>
      <c r="F134" s="83">
        <v>26.55</v>
      </c>
      <c r="G134" s="83">
        <f t="shared" si="21"/>
        <v>25.753500000000003</v>
      </c>
      <c r="H134" s="83">
        <f t="shared" si="22"/>
        <v>0.79649999999999999</v>
      </c>
      <c r="I134" s="54">
        <v>34391</v>
      </c>
      <c r="J134" s="83">
        <v>6878.2</v>
      </c>
      <c r="K134" s="83">
        <f t="shared" si="23"/>
        <v>6671.8540000000003</v>
      </c>
      <c r="L134" s="84">
        <f>J134*$L$4</f>
        <v>206.34599999999998</v>
      </c>
      <c r="M134" s="87"/>
    </row>
    <row r="135" spans="1:13" s="85" customFormat="1" ht="30" customHeight="1" x14ac:dyDescent="0.25">
      <c r="A135" s="53"/>
      <c r="B135" s="53" t="s">
        <v>318</v>
      </c>
      <c r="C135" s="53" t="s">
        <v>321</v>
      </c>
      <c r="D135" s="53" t="s">
        <v>1</v>
      </c>
      <c r="E135" s="54">
        <v>189</v>
      </c>
      <c r="F135" s="83">
        <v>9.4499999999999993</v>
      </c>
      <c r="G135" s="83">
        <f t="shared" si="21"/>
        <v>9.1664999999999992</v>
      </c>
      <c r="H135" s="83">
        <f t="shared" si="22"/>
        <v>0.28349999999999997</v>
      </c>
      <c r="I135" s="54">
        <v>210</v>
      </c>
      <c r="J135" s="83">
        <v>42</v>
      </c>
      <c r="K135" s="83">
        <f t="shared" si="23"/>
        <v>40.74</v>
      </c>
      <c r="L135" s="84">
        <f>J135*$L$4</f>
        <v>1.26</v>
      </c>
      <c r="M135" s="87"/>
    </row>
    <row r="136" spans="1:13" s="85" customFormat="1" ht="30" customHeight="1" x14ac:dyDescent="0.25">
      <c r="A136" s="53"/>
      <c r="B136" s="53" t="s">
        <v>318</v>
      </c>
      <c r="C136" s="53" t="str">
        <f>'3rd Quarter 2014'!C157</f>
        <v>3415121198/SWIW #6</v>
      </c>
      <c r="D136" s="53" t="s">
        <v>1</v>
      </c>
      <c r="E136" s="54">
        <v>16548</v>
      </c>
      <c r="F136" s="83">
        <v>827.39</v>
      </c>
      <c r="G136" s="83">
        <f t="shared" si="21"/>
        <v>802.56830000000002</v>
      </c>
      <c r="H136" s="83">
        <f t="shared" si="22"/>
        <v>24.8217</v>
      </c>
      <c r="I136" s="54">
        <v>5491</v>
      </c>
      <c r="J136" s="83">
        <v>1098.2</v>
      </c>
      <c r="K136" s="83">
        <f t="shared" si="23"/>
        <v>1065.2540000000001</v>
      </c>
      <c r="L136" s="84">
        <f t="shared" si="20"/>
        <v>32.945999999999998</v>
      </c>
      <c r="M136" s="87"/>
    </row>
    <row r="137" spans="1:13" s="85" customFormat="1" ht="30" customHeight="1" x14ac:dyDescent="0.25">
      <c r="A137" s="53"/>
      <c r="B137" s="53" t="s">
        <v>318</v>
      </c>
      <c r="C137" s="53" t="str">
        <f>'3rd Quarter 2014'!C158</f>
        <v>3415523795/SWIW #15</v>
      </c>
      <c r="D137" s="53" t="s">
        <v>1</v>
      </c>
      <c r="E137" s="54">
        <v>3619</v>
      </c>
      <c r="F137" s="83">
        <v>180.94</v>
      </c>
      <c r="G137" s="83">
        <f t="shared" si="21"/>
        <v>175.51179999999999</v>
      </c>
      <c r="H137" s="83">
        <f t="shared" si="22"/>
        <v>5.4281999999999995</v>
      </c>
      <c r="I137" s="54">
        <v>63090</v>
      </c>
      <c r="J137" s="83">
        <v>12618.09</v>
      </c>
      <c r="K137" s="83">
        <f t="shared" si="23"/>
        <v>12239.5473</v>
      </c>
      <c r="L137" s="84">
        <f t="shared" si="20"/>
        <v>378.54269999999997</v>
      </c>
      <c r="M137" s="87"/>
    </row>
    <row r="138" spans="1:13" s="85" customFormat="1" ht="30" customHeight="1" x14ac:dyDescent="0.25">
      <c r="A138" s="53"/>
      <c r="B138" s="53" t="s">
        <v>318</v>
      </c>
      <c r="C138" s="53" t="str">
        <f>'3rd Quarter 2014'!C159</f>
        <v>3413323614/SWIW #26</v>
      </c>
      <c r="D138" s="53" t="s">
        <v>1</v>
      </c>
      <c r="E138" s="54">
        <v>273</v>
      </c>
      <c r="F138" s="83">
        <v>13.65</v>
      </c>
      <c r="G138" s="83">
        <f t="shared" si="21"/>
        <v>13.240500000000001</v>
      </c>
      <c r="H138" s="83">
        <f t="shared" si="22"/>
        <v>0.40949999999999998</v>
      </c>
      <c r="I138" s="54">
        <v>342</v>
      </c>
      <c r="J138" s="83">
        <v>68.400000000000006</v>
      </c>
      <c r="K138" s="83">
        <f t="shared" si="23"/>
        <v>66.347999999999999</v>
      </c>
      <c r="L138" s="84">
        <f>J138*$L$4</f>
        <v>2.052</v>
      </c>
      <c r="M138" s="87"/>
    </row>
    <row r="139" spans="1:13" s="85" customFormat="1" ht="30" customHeight="1" x14ac:dyDescent="0.25">
      <c r="A139" s="53" t="s">
        <v>259</v>
      </c>
      <c r="B139" s="53" t="s">
        <v>318</v>
      </c>
      <c r="C139" s="53" t="str">
        <f>'3rd Quarter 2014'!C160</f>
        <v>3416723862/SWIW #13</v>
      </c>
      <c r="D139" s="53" t="s">
        <v>1</v>
      </c>
      <c r="E139" s="54">
        <v>10429</v>
      </c>
      <c r="F139" s="83">
        <v>521.42999999999995</v>
      </c>
      <c r="G139" s="83">
        <f t="shared" si="21"/>
        <v>505.78709999999995</v>
      </c>
      <c r="H139" s="83">
        <f t="shared" si="22"/>
        <v>15.642899999999997</v>
      </c>
      <c r="I139" s="54">
        <v>38815</v>
      </c>
      <c r="J139" s="83">
        <v>7763</v>
      </c>
      <c r="K139" s="83">
        <f t="shared" si="23"/>
        <v>7530.11</v>
      </c>
      <c r="L139" s="84">
        <f>J139*$L$4</f>
        <v>232.89</v>
      </c>
      <c r="M139" s="87"/>
    </row>
    <row r="140" spans="1:13" s="85" customFormat="1" ht="30" customHeight="1" x14ac:dyDescent="0.25">
      <c r="B140" s="56" t="s">
        <v>318</v>
      </c>
      <c r="C140" s="56" t="str">
        <f>'3rd Quarter 2014'!C161</f>
        <v>3415521893/SWIW #6</v>
      </c>
      <c r="D140" s="55" t="s">
        <v>1</v>
      </c>
      <c r="E140" s="54">
        <v>4499</v>
      </c>
      <c r="F140" s="83">
        <v>224.93</v>
      </c>
      <c r="G140" s="83">
        <f t="shared" si="12"/>
        <v>218.18210000000002</v>
      </c>
      <c r="H140" s="83">
        <f t="shared" si="18"/>
        <v>6.7478999999999996</v>
      </c>
      <c r="I140" s="54">
        <v>64544</v>
      </c>
      <c r="J140" s="83">
        <v>12908.85</v>
      </c>
      <c r="K140" s="83">
        <f t="shared" si="19"/>
        <v>12521.584500000001</v>
      </c>
      <c r="L140" s="84">
        <f t="shared" si="20"/>
        <v>387.26549999999997</v>
      </c>
      <c r="M140" s="87"/>
    </row>
    <row r="141" spans="1:13" s="85" customFormat="1" ht="30" customHeight="1" x14ac:dyDescent="0.25">
      <c r="A141" s="53"/>
      <c r="B141" s="53" t="s">
        <v>154</v>
      </c>
      <c r="C141" s="53" t="s">
        <v>158</v>
      </c>
      <c r="D141" s="53" t="s">
        <v>1</v>
      </c>
      <c r="E141" s="54">
        <v>30806</v>
      </c>
      <c r="F141" s="83">
        <v>1540.3</v>
      </c>
      <c r="G141" s="83">
        <f t="shared" si="12"/>
        <v>1494.0909999999999</v>
      </c>
      <c r="H141" s="83">
        <f t="shared" si="18"/>
        <v>46.208999999999996</v>
      </c>
      <c r="I141" s="54">
        <v>5402</v>
      </c>
      <c r="J141" s="83">
        <v>1080.4000000000001</v>
      </c>
      <c r="K141" s="83">
        <f t="shared" si="19"/>
        <v>1047.9880000000001</v>
      </c>
      <c r="L141" s="84">
        <f t="shared" si="20"/>
        <v>32.411999999999999</v>
      </c>
      <c r="M141" s="87"/>
    </row>
    <row r="142" spans="1:13" s="85" customFormat="1" ht="30" customHeight="1" x14ac:dyDescent="0.25">
      <c r="A142" s="53"/>
      <c r="B142" s="53" t="s">
        <v>154</v>
      </c>
      <c r="C142" s="53" t="s">
        <v>157</v>
      </c>
      <c r="D142" s="53" t="s">
        <v>1</v>
      </c>
      <c r="E142" s="54">
        <v>900</v>
      </c>
      <c r="F142" s="83">
        <v>45</v>
      </c>
      <c r="G142" s="83">
        <f t="shared" si="12"/>
        <v>43.65</v>
      </c>
      <c r="H142" s="83">
        <f t="shared" si="18"/>
        <v>1.3499999999999999</v>
      </c>
      <c r="I142" s="54">
        <v>66774</v>
      </c>
      <c r="J142" s="83">
        <v>13354.8</v>
      </c>
      <c r="K142" s="83">
        <f t="shared" si="19"/>
        <v>12954.155999999999</v>
      </c>
      <c r="L142" s="84">
        <f t="shared" si="20"/>
        <v>400.64399999999995</v>
      </c>
      <c r="M142" s="87"/>
    </row>
    <row r="143" spans="1:13" s="85" customFormat="1" ht="30" customHeight="1" x14ac:dyDescent="0.25">
      <c r="A143" s="53"/>
      <c r="B143" s="53" t="s">
        <v>154</v>
      </c>
      <c r="C143" s="53" t="s">
        <v>156</v>
      </c>
      <c r="D143" s="53" t="s">
        <v>1</v>
      </c>
      <c r="E143" s="54">
        <v>40518</v>
      </c>
      <c r="F143" s="83">
        <v>2025.9</v>
      </c>
      <c r="G143" s="83">
        <f t="shared" si="12"/>
        <v>1965.123</v>
      </c>
      <c r="H143" s="83">
        <f t="shared" si="18"/>
        <v>60.777000000000001</v>
      </c>
      <c r="I143" s="54">
        <v>14799</v>
      </c>
      <c r="J143" s="83">
        <v>2959.8</v>
      </c>
      <c r="K143" s="83">
        <f t="shared" si="19"/>
        <v>2871.0060000000003</v>
      </c>
      <c r="L143" s="84">
        <f t="shared" si="20"/>
        <v>88.793999999999997</v>
      </c>
      <c r="M143" s="87"/>
    </row>
    <row r="144" spans="1:13" s="85" customFormat="1" ht="30" customHeight="1" x14ac:dyDescent="0.25">
      <c r="A144" s="53"/>
      <c r="B144" s="53" t="s">
        <v>154</v>
      </c>
      <c r="C144" s="53" t="s">
        <v>155</v>
      </c>
      <c r="D144" s="53" t="s">
        <v>1</v>
      </c>
      <c r="E144" s="54">
        <v>49962</v>
      </c>
      <c r="F144" s="83">
        <v>9992.4</v>
      </c>
      <c r="G144" s="83">
        <f t="shared" si="12"/>
        <v>9692.6279999999988</v>
      </c>
      <c r="H144" s="83">
        <f t="shared" si="18"/>
        <v>299.77199999999999</v>
      </c>
      <c r="I144" s="54">
        <v>0</v>
      </c>
      <c r="J144" s="83">
        <v>0</v>
      </c>
      <c r="K144" s="83">
        <f t="shared" si="19"/>
        <v>0</v>
      </c>
      <c r="L144" s="84">
        <f t="shared" si="20"/>
        <v>0</v>
      </c>
      <c r="M144" s="87"/>
    </row>
    <row r="145" spans="1:13" s="85" customFormat="1" ht="30" customHeight="1" x14ac:dyDescent="0.25">
      <c r="A145" s="53"/>
      <c r="B145" s="53" t="s">
        <v>154</v>
      </c>
      <c r="C145" s="53" t="s">
        <v>303</v>
      </c>
      <c r="D145" s="53" t="s">
        <v>1</v>
      </c>
      <c r="E145" s="54">
        <v>0</v>
      </c>
      <c r="F145" s="83">
        <v>0</v>
      </c>
      <c r="G145" s="83">
        <f t="shared" si="12"/>
        <v>0</v>
      </c>
      <c r="H145" s="83">
        <f t="shared" si="18"/>
        <v>0</v>
      </c>
      <c r="I145" s="54">
        <v>3410</v>
      </c>
      <c r="J145" s="83">
        <v>682</v>
      </c>
      <c r="K145" s="83">
        <f t="shared" si="19"/>
        <v>661.54</v>
      </c>
      <c r="L145" s="84">
        <f t="shared" si="20"/>
        <v>20.46</v>
      </c>
      <c r="M145" s="87"/>
    </row>
    <row r="146" spans="1:13" s="85" customFormat="1" ht="30" customHeight="1" x14ac:dyDescent="0.25">
      <c r="A146" s="53"/>
      <c r="B146" s="53" t="s">
        <v>154</v>
      </c>
      <c r="C146" s="53" t="s">
        <v>153</v>
      </c>
      <c r="D146" s="53" t="s">
        <v>1</v>
      </c>
      <c r="E146" s="54">
        <v>0</v>
      </c>
      <c r="F146" s="83">
        <v>0</v>
      </c>
      <c r="G146" s="83">
        <f t="shared" si="12"/>
        <v>0</v>
      </c>
      <c r="H146" s="83">
        <f t="shared" si="18"/>
        <v>0</v>
      </c>
      <c r="I146" s="54">
        <v>99429</v>
      </c>
      <c r="J146" s="83">
        <v>19885.8</v>
      </c>
      <c r="K146" s="83">
        <f t="shared" si="19"/>
        <v>19289.225999999999</v>
      </c>
      <c r="L146" s="84">
        <f t="shared" si="20"/>
        <v>596.57399999999996</v>
      </c>
      <c r="M146" s="87"/>
    </row>
    <row r="147" spans="1:13" s="85" customFormat="1" ht="30" customHeight="1" x14ac:dyDescent="0.25">
      <c r="A147" s="53" t="s">
        <v>361</v>
      </c>
      <c r="B147" s="53" t="s">
        <v>179</v>
      </c>
      <c r="C147" s="53" t="s">
        <v>182</v>
      </c>
      <c r="D147" s="53" t="s">
        <v>1</v>
      </c>
      <c r="E147" s="54">
        <v>1367</v>
      </c>
      <c r="F147" s="83">
        <v>68.349999999999994</v>
      </c>
      <c r="G147" s="83">
        <f t="shared" si="12"/>
        <v>66.299499999999995</v>
      </c>
      <c r="H147" s="83">
        <f t="shared" si="18"/>
        <v>2.0504999999999995</v>
      </c>
      <c r="I147" s="54">
        <v>0</v>
      </c>
      <c r="J147" s="83">
        <v>0</v>
      </c>
      <c r="K147" s="83">
        <f t="shared" si="19"/>
        <v>0</v>
      </c>
      <c r="L147" s="84">
        <f t="shared" si="20"/>
        <v>0</v>
      </c>
      <c r="M147" s="87"/>
    </row>
    <row r="148" spans="1:13" s="85" customFormat="1" ht="30" customHeight="1" x14ac:dyDescent="0.25">
      <c r="A148" s="88" t="s">
        <v>361</v>
      </c>
      <c r="B148" s="88" t="s">
        <v>179</v>
      </c>
      <c r="C148" s="88" t="s">
        <v>181</v>
      </c>
      <c r="D148" s="88" t="s">
        <v>1</v>
      </c>
      <c r="E148" s="89">
        <v>8102</v>
      </c>
      <c r="F148" s="90">
        <v>405.1</v>
      </c>
      <c r="G148" s="90">
        <f t="shared" si="12"/>
        <v>392.947</v>
      </c>
      <c r="H148" s="90">
        <f t="shared" si="18"/>
        <v>12.153</v>
      </c>
      <c r="I148" s="89">
        <v>0</v>
      </c>
      <c r="J148" s="90">
        <v>0</v>
      </c>
      <c r="K148" s="90">
        <f t="shared" si="19"/>
        <v>0</v>
      </c>
      <c r="L148" s="91">
        <f t="shared" si="20"/>
        <v>0</v>
      </c>
      <c r="M148" s="87"/>
    </row>
    <row r="149" spans="1:13" s="85" customFormat="1" ht="30" customHeight="1" x14ac:dyDescent="0.25">
      <c r="A149" s="92" t="s">
        <v>361</v>
      </c>
      <c r="B149" s="92" t="s">
        <v>179</v>
      </c>
      <c r="C149" s="92" t="s">
        <v>178</v>
      </c>
      <c r="D149" s="92" t="s">
        <v>1</v>
      </c>
      <c r="E149" s="93">
        <v>11046</v>
      </c>
      <c r="F149" s="94">
        <v>552.29999999999995</v>
      </c>
      <c r="G149" s="94">
        <f t="shared" si="12"/>
        <v>535.73099999999999</v>
      </c>
      <c r="H149" s="94">
        <f t="shared" si="18"/>
        <v>16.568999999999999</v>
      </c>
      <c r="I149" s="93">
        <v>0</v>
      </c>
      <c r="J149" s="94">
        <v>0</v>
      </c>
      <c r="K149" s="94">
        <f t="shared" si="19"/>
        <v>0</v>
      </c>
      <c r="L149" s="95">
        <f t="shared" si="20"/>
        <v>0</v>
      </c>
      <c r="M149" s="87"/>
    </row>
    <row r="150" spans="1:13" s="151" customFormat="1" ht="30" customHeight="1" x14ac:dyDescent="0.2">
      <c r="A150" s="66"/>
      <c r="B150" s="66" t="s">
        <v>10</v>
      </c>
      <c r="C150" s="66" t="s">
        <v>269</v>
      </c>
      <c r="D150" s="66" t="s">
        <v>1</v>
      </c>
      <c r="E150" s="134">
        <v>0</v>
      </c>
      <c r="F150" s="133">
        <v>0</v>
      </c>
      <c r="G150" s="133">
        <f t="shared" si="12"/>
        <v>0</v>
      </c>
      <c r="H150" s="133">
        <f t="shared" si="18"/>
        <v>0</v>
      </c>
      <c r="I150" s="134">
        <v>0</v>
      </c>
      <c r="J150" s="133">
        <v>0</v>
      </c>
      <c r="K150" s="133">
        <f t="shared" si="19"/>
        <v>0</v>
      </c>
      <c r="L150" s="135">
        <f t="shared" si="20"/>
        <v>0</v>
      </c>
      <c r="M150" s="150"/>
    </row>
    <row r="151" spans="1:13" s="85" customFormat="1" ht="30" customHeight="1" x14ac:dyDescent="0.25">
      <c r="A151" s="53"/>
      <c r="B151" s="53" t="s">
        <v>74</v>
      </c>
      <c r="C151" s="53" t="s">
        <v>73</v>
      </c>
      <c r="D151" s="53" t="s">
        <v>1</v>
      </c>
      <c r="E151" s="54">
        <v>0</v>
      </c>
      <c r="F151" s="83">
        <v>0</v>
      </c>
      <c r="G151" s="83">
        <f t="shared" si="12"/>
        <v>0</v>
      </c>
      <c r="H151" s="83">
        <f t="shared" si="18"/>
        <v>0</v>
      </c>
      <c r="I151" s="54">
        <v>0</v>
      </c>
      <c r="J151" s="83">
        <v>0</v>
      </c>
      <c r="K151" s="83">
        <f t="shared" si="19"/>
        <v>0</v>
      </c>
      <c r="L151" s="84">
        <f t="shared" si="20"/>
        <v>0</v>
      </c>
      <c r="M151" s="87"/>
    </row>
    <row r="152" spans="1:13" s="85" customFormat="1" ht="30" customHeight="1" x14ac:dyDescent="0.25">
      <c r="A152" s="53"/>
      <c r="B152" s="53" t="s">
        <v>203</v>
      </c>
      <c r="C152" s="53" t="s">
        <v>202</v>
      </c>
      <c r="D152" s="53" t="s">
        <v>1</v>
      </c>
      <c r="E152" s="54">
        <v>965</v>
      </c>
      <c r="F152" s="83">
        <v>48.25</v>
      </c>
      <c r="G152" s="83">
        <f t="shared" si="12"/>
        <v>46.802500000000002</v>
      </c>
      <c r="H152" s="83">
        <f t="shared" si="18"/>
        <v>1.4475</v>
      </c>
      <c r="I152" s="54">
        <v>0</v>
      </c>
      <c r="J152" s="83">
        <v>0</v>
      </c>
      <c r="K152" s="83">
        <f t="shared" si="19"/>
        <v>0</v>
      </c>
      <c r="L152" s="84">
        <f t="shared" si="20"/>
        <v>0</v>
      </c>
      <c r="M152" s="87"/>
    </row>
    <row r="153" spans="1:13" s="85" customFormat="1" ht="30" customHeight="1" x14ac:dyDescent="0.25">
      <c r="A153" s="53"/>
      <c r="B153" s="53" t="s">
        <v>186</v>
      </c>
      <c r="C153" s="53" t="s">
        <v>185</v>
      </c>
      <c r="D153" s="53" t="s">
        <v>1</v>
      </c>
      <c r="E153" s="54">
        <v>45163</v>
      </c>
      <c r="F153" s="83">
        <v>2258.15</v>
      </c>
      <c r="G153" s="83">
        <f t="shared" si="12"/>
        <v>2190.4055000000003</v>
      </c>
      <c r="H153" s="83">
        <f t="shared" si="18"/>
        <v>67.744500000000002</v>
      </c>
      <c r="I153" s="54">
        <v>28343</v>
      </c>
      <c r="J153" s="83">
        <v>5668.6</v>
      </c>
      <c r="K153" s="83">
        <f t="shared" si="19"/>
        <v>5498.5420000000004</v>
      </c>
      <c r="L153" s="84">
        <f t="shared" si="20"/>
        <v>170.05799999999999</v>
      </c>
      <c r="M153" s="87"/>
    </row>
    <row r="154" spans="1:13" s="85" customFormat="1" ht="30" customHeight="1" x14ac:dyDescent="0.25">
      <c r="A154" s="53"/>
      <c r="B154" s="53" t="s">
        <v>212</v>
      </c>
      <c r="C154" s="53" t="s">
        <v>211</v>
      </c>
      <c r="D154" s="53" t="s">
        <v>1</v>
      </c>
      <c r="E154" s="54">
        <v>11221</v>
      </c>
      <c r="F154" s="83">
        <v>561.04999999999995</v>
      </c>
      <c r="G154" s="83">
        <f t="shared" si="12"/>
        <v>544.21849999999995</v>
      </c>
      <c r="H154" s="83">
        <f t="shared" si="18"/>
        <v>16.831499999999998</v>
      </c>
      <c r="I154" s="54">
        <v>0</v>
      </c>
      <c r="J154" s="83">
        <v>0</v>
      </c>
      <c r="K154" s="83">
        <f t="shared" si="19"/>
        <v>0</v>
      </c>
      <c r="L154" s="84">
        <f t="shared" si="20"/>
        <v>0</v>
      </c>
      <c r="M154" s="87"/>
    </row>
    <row r="155" spans="1:13" s="85" customFormat="1" ht="30" customHeight="1" x14ac:dyDescent="0.25">
      <c r="A155" s="53"/>
      <c r="B155" s="53" t="s">
        <v>137</v>
      </c>
      <c r="C155" s="53" t="s">
        <v>139</v>
      </c>
      <c r="D155" s="53" t="s">
        <v>1</v>
      </c>
      <c r="E155" s="54">
        <v>396</v>
      </c>
      <c r="F155" s="83">
        <v>19.8</v>
      </c>
      <c r="G155" s="83">
        <f t="shared" si="12"/>
        <v>19.206</v>
      </c>
      <c r="H155" s="83">
        <f t="shared" ref="H155:H161" si="24">F155*$H$4</f>
        <v>0.59399999999999997</v>
      </c>
      <c r="I155" s="54">
        <v>0</v>
      </c>
      <c r="J155" s="83">
        <v>0</v>
      </c>
      <c r="K155" s="83">
        <f t="shared" si="19"/>
        <v>0</v>
      </c>
      <c r="L155" s="84">
        <f t="shared" si="20"/>
        <v>0</v>
      </c>
      <c r="M155" s="87"/>
    </row>
    <row r="156" spans="1:13" s="85" customFormat="1" ht="30" customHeight="1" x14ac:dyDescent="0.25">
      <c r="A156" s="53"/>
      <c r="B156" s="53" t="s">
        <v>137</v>
      </c>
      <c r="C156" s="53" t="s">
        <v>138</v>
      </c>
      <c r="D156" s="53" t="s">
        <v>1</v>
      </c>
      <c r="E156" s="54">
        <v>568</v>
      </c>
      <c r="F156" s="83">
        <v>28.4</v>
      </c>
      <c r="G156" s="83">
        <f t="shared" si="12"/>
        <v>27.547999999999998</v>
      </c>
      <c r="H156" s="83">
        <f t="shared" si="24"/>
        <v>0.85199999999999998</v>
      </c>
      <c r="I156" s="54">
        <v>0</v>
      </c>
      <c r="J156" s="83">
        <v>0</v>
      </c>
      <c r="K156" s="83">
        <f t="shared" si="19"/>
        <v>0</v>
      </c>
      <c r="L156" s="84">
        <f t="shared" si="20"/>
        <v>0</v>
      </c>
      <c r="M156" s="87"/>
    </row>
    <row r="157" spans="1:13" s="85" customFormat="1" ht="30" customHeight="1" x14ac:dyDescent="0.25">
      <c r="A157" s="53"/>
      <c r="B157" s="53" t="s">
        <v>137</v>
      </c>
      <c r="C157" s="53" t="s">
        <v>136</v>
      </c>
      <c r="D157" s="53" t="s">
        <v>1</v>
      </c>
      <c r="E157" s="54">
        <v>376</v>
      </c>
      <c r="F157" s="83">
        <v>18.8</v>
      </c>
      <c r="G157" s="83">
        <f t="shared" si="12"/>
        <v>18.236000000000001</v>
      </c>
      <c r="H157" s="83">
        <f t="shared" si="24"/>
        <v>0.56399999999999995</v>
      </c>
      <c r="I157" s="54">
        <v>0</v>
      </c>
      <c r="J157" s="83">
        <v>0</v>
      </c>
      <c r="K157" s="83">
        <f>J157-L157</f>
        <v>0</v>
      </c>
      <c r="L157" s="84">
        <f>J157*$L$4</f>
        <v>0</v>
      </c>
      <c r="M157" s="87"/>
    </row>
    <row r="158" spans="1:13" s="85" customFormat="1" ht="30" customHeight="1" x14ac:dyDescent="0.25">
      <c r="A158" s="53" t="s">
        <v>260</v>
      </c>
      <c r="B158" s="53" t="s">
        <v>198</v>
      </c>
      <c r="C158" s="53" t="s">
        <v>201</v>
      </c>
      <c r="D158" s="53" t="s">
        <v>1</v>
      </c>
      <c r="E158" s="54">
        <v>3833</v>
      </c>
      <c r="F158" s="83">
        <v>191.65</v>
      </c>
      <c r="G158" s="83">
        <f>F158-H158</f>
        <v>185.90049999999999</v>
      </c>
      <c r="H158" s="83">
        <f t="shared" si="24"/>
        <v>5.7495000000000003</v>
      </c>
      <c r="I158" s="54">
        <v>0</v>
      </c>
      <c r="J158" s="83">
        <v>0</v>
      </c>
      <c r="K158" s="83">
        <f>J158-L158</f>
        <v>0</v>
      </c>
      <c r="L158" s="84">
        <f>J158*$L$4</f>
        <v>0</v>
      </c>
      <c r="M158" s="87"/>
    </row>
    <row r="159" spans="1:13" s="85" customFormat="1" ht="30" customHeight="1" x14ac:dyDescent="0.25">
      <c r="A159" s="53" t="s">
        <v>260</v>
      </c>
      <c r="B159" s="53" t="s">
        <v>198</v>
      </c>
      <c r="C159" s="53" t="s">
        <v>200</v>
      </c>
      <c r="D159" s="53" t="s">
        <v>1</v>
      </c>
      <c r="E159" s="54">
        <v>3719</v>
      </c>
      <c r="F159" s="83">
        <v>185.95</v>
      </c>
      <c r="G159" s="83">
        <f>F159-H159</f>
        <v>180.3715</v>
      </c>
      <c r="H159" s="83">
        <f t="shared" si="24"/>
        <v>5.5784999999999991</v>
      </c>
      <c r="I159" s="54">
        <v>0</v>
      </c>
      <c r="J159" s="83">
        <v>0</v>
      </c>
      <c r="K159" s="83">
        <f>J159-L159</f>
        <v>0</v>
      </c>
      <c r="L159" s="84">
        <f>J159*$L$4</f>
        <v>0</v>
      </c>
      <c r="M159" s="87"/>
    </row>
    <row r="160" spans="1:13" s="85" customFormat="1" ht="30" customHeight="1" x14ac:dyDescent="0.25">
      <c r="A160" s="53" t="s">
        <v>260</v>
      </c>
      <c r="B160" s="53" t="s">
        <v>198</v>
      </c>
      <c r="C160" s="53" t="s">
        <v>199</v>
      </c>
      <c r="D160" s="53" t="s">
        <v>1</v>
      </c>
      <c r="E160" s="54">
        <v>6399</v>
      </c>
      <c r="F160" s="83">
        <v>319.95</v>
      </c>
      <c r="G160" s="83">
        <f>F160-H160</f>
        <v>310.35149999999999</v>
      </c>
      <c r="H160" s="83">
        <f t="shared" si="24"/>
        <v>9.5984999999999996</v>
      </c>
      <c r="I160" s="54">
        <v>0</v>
      </c>
      <c r="J160" s="83">
        <v>0</v>
      </c>
      <c r="K160" s="83">
        <f>J160-L160</f>
        <v>0</v>
      </c>
      <c r="L160" s="84">
        <f>J160*$L$4</f>
        <v>0</v>
      </c>
      <c r="M160" s="87"/>
    </row>
    <row r="161" spans="1:13" s="85" customFormat="1" ht="30" customHeight="1" x14ac:dyDescent="0.25">
      <c r="A161" s="53" t="s">
        <v>260</v>
      </c>
      <c r="B161" s="53" t="s">
        <v>198</v>
      </c>
      <c r="C161" s="53" t="s">
        <v>197</v>
      </c>
      <c r="D161" s="53" t="s">
        <v>1</v>
      </c>
      <c r="E161" s="54">
        <v>2702</v>
      </c>
      <c r="F161" s="83">
        <v>135.1</v>
      </c>
      <c r="G161" s="83">
        <f>F161-H161</f>
        <v>131.047</v>
      </c>
      <c r="H161" s="83">
        <f t="shared" si="24"/>
        <v>4.0529999999999999</v>
      </c>
      <c r="I161" s="54">
        <v>0</v>
      </c>
      <c r="J161" s="83">
        <v>0</v>
      </c>
      <c r="K161" s="83">
        <f>J161-L161</f>
        <v>0</v>
      </c>
      <c r="L161" s="84">
        <f>J161*$L$4</f>
        <v>0</v>
      </c>
      <c r="M161" s="87"/>
    </row>
    <row r="162" spans="1:13" s="85" customFormat="1" ht="30" customHeight="1" x14ac:dyDescent="0.25">
      <c r="A162" s="53"/>
      <c r="B162" s="53" t="s">
        <v>175</v>
      </c>
      <c r="C162" s="53" t="s">
        <v>174</v>
      </c>
      <c r="D162" s="53" t="s">
        <v>1</v>
      </c>
      <c r="E162" s="54">
        <v>49862</v>
      </c>
      <c r="F162" s="83">
        <v>2493.1</v>
      </c>
      <c r="G162" s="83">
        <f t="shared" si="12"/>
        <v>2418.3069999999998</v>
      </c>
      <c r="H162" s="83">
        <f t="shared" ref="H162:H166" si="25">F162*$H$4</f>
        <v>74.792999999999992</v>
      </c>
      <c r="I162" s="54">
        <v>0</v>
      </c>
      <c r="J162" s="83">
        <v>0</v>
      </c>
      <c r="K162" s="83">
        <f t="shared" si="19"/>
        <v>0</v>
      </c>
      <c r="L162" s="84">
        <f t="shared" si="20"/>
        <v>0</v>
      </c>
      <c r="M162" s="87"/>
    </row>
    <row r="163" spans="1:13" s="85" customFormat="1" ht="30" customHeight="1" x14ac:dyDescent="0.25">
      <c r="A163" s="53" t="s">
        <v>261</v>
      </c>
      <c r="B163" s="53" t="s">
        <v>147</v>
      </c>
      <c r="C163" s="53" t="s">
        <v>146</v>
      </c>
      <c r="D163" s="53" t="s">
        <v>1</v>
      </c>
      <c r="E163" s="54">
        <v>4337</v>
      </c>
      <c r="F163" s="83">
        <v>216.85</v>
      </c>
      <c r="G163" s="83">
        <f t="shared" si="12"/>
        <v>210.34449999999998</v>
      </c>
      <c r="H163" s="83">
        <f t="shared" si="25"/>
        <v>6.5054999999999996</v>
      </c>
      <c r="I163" s="54">
        <v>0</v>
      </c>
      <c r="J163" s="83">
        <v>0</v>
      </c>
      <c r="K163" s="83">
        <f t="shared" si="19"/>
        <v>0</v>
      </c>
      <c r="L163" s="84">
        <f t="shared" si="20"/>
        <v>0</v>
      </c>
      <c r="M163" s="87"/>
    </row>
    <row r="164" spans="1:13" s="85" customFormat="1" ht="30" customHeight="1" x14ac:dyDescent="0.25">
      <c r="A164" s="53"/>
      <c r="B164" s="53" t="s">
        <v>188</v>
      </c>
      <c r="C164" s="53" t="s">
        <v>190</v>
      </c>
      <c r="D164" s="53" t="s">
        <v>1</v>
      </c>
      <c r="E164" s="54">
        <v>9643</v>
      </c>
      <c r="F164" s="83">
        <v>482.15</v>
      </c>
      <c r="G164" s="83">
        <f>F164-H164</f>
        <v>467.68549999999999</v>
      </c>
      <c r="H164" s="83">
        <f t="shared" si="25"/>
        <v>14.464499999999999</v>
      </c>
      <c r="I164" s="54">
        <v>0</v>
      </c>
      <c r="J164" s="83">
        <v>0</v>
      </c>
      <c r="K164" s="83">
        <f t="shared" si="19"/>
        <v>0</v>
      </c>
      <c r="L164" s="84">
        <f t="shared" si="20"/>
        <v>0</v>
      </c>
      <c r="M164" s="87"/>
    </row>
    <row r="165" spans="1:13" s="85" customFormat="1" ht="30" customHeight="1" x14ac:dyDescent="0.25">
      <c r="A165" s="53"/>
      <c r="B165" s="53" t="s">
        <v>188</v>
      </c>
      <c r="C165" s="53" t="s">
        <v>189</v>
      </c>
      <c r="D165" s="53" t="s">
        <v>1</v>
      </c>
      <c r="E165" s="54">
        <v>0</v>
      </c>
      <c r="F165" s="83">
        <v>0</v>
      </c>
      <c r="G165" s="83">
        <f>F165-H165</f>
        <v>0</v>
      </c>
      <c r="H165" s="83">
        <f t="shared" si="25"/>
        <v>0</v>
      </c>
      <c r="I165" s="54">
        <v>0</v>
      </c>
      <c r="J165" s="83">
        <v>0</v>
      </c>
      <c r="K165" s="83">
        <f t="shared" si="19"/>
        <v>0</v>
      </c>
      <c r="L165" s="84">
        <f t="shared" si="20"/>
        <v>0</v>
      </c>
      <c r="M165" s="87"/>
    </row>
    <row r="166" spans="1:13" s="85" customFormat="1" ht="30" customHeight="1" x14ac:dyDescent="0.25">
      <c r="A166" s="53"/>
      <c r="B166" s="53" t="s">
        <v>188</v>
      </c>
      <c r="C166" s="53" t="s">
        <v>187</v>
      </c>
      <c r="D166" s="53" t="s">
        <v>1</v>
      </c>
      <c r="E166" s="54">
        <v>3325</v>
      </c>
      <c r="F166" s="83">
        <v>166.25</v>
      </c>
      <c r="G166" s="83">
        <f>F166-H166</f>
        <v>161.26249999999999</v>
      </c>
      <c r="H166" s="83">
        <f t="shared" si="25"/>
        <v>4.9874999999999998</v>
      </c>
      <c r="I166" s="54">
        <v>0</v>
      </c>
      <c r="J166" s="83">
        <v>0</v>
      </c>
      <c r="K166" s="83">
        <f t="shared" si="19"/>
        <v>0</v>
      </c>
      <c r="L166" s="84">
        <f t="shared" si="20"/>
        <v>0</v>
      </c>
      <c r="M166" s="87"/>
    </row>
    <row r="167" spans="1:13" s="85" customFormat="1" ht="30" customHeight="1" x14ac:dyDescent="0.25">
      <c r="A167" s="53"/>
      <c r="B167" s="53" t="s">
        <v>76</v>
      </c>
      <c r="C167" s="53" t="s">
        <v>75</v>
      </c>
      <c r="D167" s="53" t="s">
        <v>1</v>
      </c>
      <c r="E167" s="54">
        <v>120</v>
      </c>
      <c r="F167" s="83">
        <v>6</v>
      </c>
      <c r="G167" s="83">
        <f>F167-H167</f>
        <v>6</v>
      </c>
      <c r="H167" s="83">
        <v>0</v>
      </c>
      <c r="I167" s="54">
        <v>120</v>
      </c>
      <c r="J167" s="83">
        <v>24</v>
      </c>
      <c r="K167" s="83">
        <f>J167-L167</f>
        <v>24</v>
      </c>
      <c r="L167" s="84">
        <v>0</v>
      </c>
      <c r="M167" s="149"/>
    </row>
    <row r="168" spans="1:13" s="151" customFormat="1" ht="30" customHeight="1" x14ac:dyDescent="0.2">
      <c r="A168" s="66"/>
      <c r="B168" s="66" t="s">
        <v>27</v>
      </c>
      <c r="C168" s="66" t="s">
        <v>28</v>
      </c>
      <c r="D168" s="66" t="s">
        <v>1</v>
      </c>
      <c r="E168" s="134">
        <v>1256</v>
      </c>
      <c r="F168" s="133">
        <v>62.8</v>
      </c>
      <c r="G168" s="133">
        <f t="shared" ref="G168:G201" si="26">F168-H168</f>
        <v>62.8</v>
      </c>
      <c r="H168" s="133">
        <v>0</v>
      </c>
      <c r="I168" s="134">
        <v>0</v>
      </c>
      <c r="J168" s="133">
        <v>0</v>
      </c>
      <c r="K168" s="133">
        <f t="shared" si="19"/>
        <v>0</v>
      </c>
      <c r="L168" s="135">
        <f t="shared" si="20"/>
        <v>0</v>
      </c>
      <c r="M168" s="149"/>
    </row>
    <row r="169" spans="1:13" s="151" customFormat="1" ht="30" customHeight="1" x14ac:dyDescent="0.2">
      <c r="A169" s="66"/>
      <c r="B169" s="66" t="s">
        <v>27</v>
      </c>
      <c r="C169" s="66" t="s">
        <v>26</v>
      </c>
      <c r="D169" s="66" t="s">
        <v>1</v>
      </c>
      <c r="E169" s="134">
        <v>10943</v>
      </c>
      <c r="F169" s="133">
        <v>547.15</v>
      </c>
      <c r="G169" s="133">
        <f t="shared" si="26"/>
        <v>547.15</v>
      </c>
      <c r="H169" s="133">
        <v>0</v>
      </c>
      <c r="I169" s="134">
        <v>0</v>
      </c>
      <c r="J169" s="133">
        <v>0</v>
      </c>
      <c r="K169" s="133">
        <f t="shared" si="19"/>
        <v>0</v>
      </c>
      <c r="L169" s="135">
        <f t="shared" si="20"/>
        <v>0</v>
      </c>
      <c r="M169" s="149"/>
    </row>
    <row r="170" spans="1:13" s="85" customFormat="1" ht="30" customHeight="1" x14ac:dyDescent="0.25">
      <c r="A170" s="53" t="s">
        <v>251</v>
      </c>
      <c r="B170" s="53" t="s">
        <v>83</v>
      </c>
      <c r="C170" s="53" t="s">
        <v>84</v>
      </c>
      <c r="D170" s="53" t="s">
        <v>1</v>
      </c>
      <c r="E170" s="54">
        <v>13022</v>
      </c>
      <c r="F170" s="83">
        <v>651.1</v>
      </c>
      <c r="G170" s="83">
        <f t="shared" si="26"/>
        <v>631.56700000000001</v>
      </c>
      <c r="H170" s="83">
        <f t="shared" ref="H170:H174" si="27">F170*$H$4</f>
        <v>19.533000000000001</v>
      </c>
      <c r="I170" s="54">
        <v>9513.42</v>
      </c>
      <c r="J170" s="83">
        <v>1902.68</v>
      </c>
      <c r="K170" s="83">
        <f t="shared" si="19"/>
        <v>1845.5996</v>
      </c>
      <c r="L170" s="84">
        <f t="shared" si="20"/>
        <v>57.080399999999997</v>
      </c>
      <c r="M170" s="87"/>
    </row>
    <row r="171" spans="1:13" s="85" customFormat="1" ht="30" customHeight="1" x14ac:dyDescent="0.25">
      <c r="A171" s="53" t="s">
        <v>251</v>
      </c>
      <c r="B171" s="53" t="s">
        <v>83</v>
      </c>
      <c r="C171" s="53" t="s">
        <v>82</v>
      </c>
      <c r="D171" s="53" t="s">
        <v>1</v>
      </c>
      <c r="E171" s="54">
        <v>6986</v>
      </c>
      <c r="F171" s="83">
        <v>349.3</v>
      </c>
      <c r="G171" s="83">
        <f t="shared" si="26"/>
        <v>338.82100000000003</v>
      </c>
      <c r="H171" s="83">
        <f t="shared" si="27"/>
        <v>10.478999999999999</v>
      </c>
      <c r="I171" s="54">
        <v>0</v>
      </c>
      <c r="J171" s="83">
        <v>0</v>
      </c>
      <c r="K171" s="83">
        <f t="shared" si="19"/>
        <v>0</v>
      </c>
      <c r="L171" s="84">
        <f t="shared" si="20"/>
        <v>0</v>
      </c>
      <c r="M171" s="87"/>
    </row>
    <row r="172" spans="1:13" s="85" customFormat="1" ht="30" customHeight="1" x14ac:dyDescent="0.25">
      <c r="A172" s="53" t="s">
        <v>262</v>
      </c>
      <c r="B172" s="53" t="s">
        <v>104</v>
      </c>
      <c r="C172" s="53" t="s">
        <v>103</v>
      </c>
      <c r="D172" s="53" t="s">
        <v>1</v>
      </c>
      <c r="E172" s="54">
        <v>2741.1</v>
      </c>
      <c r="F172" s="83">
        <v>137.06</v>
      </c>
      <c r="G172" s="83">
        <f t="shared" si="26"/>
        <v>132.94820000000001</v>
      </c>
      <c r="H172" s="83">
        <f t="shared" si="27"/>
        <v>4.1117999999999997</v>
      </c>
      <c r="I172" s="54">
        <v>0</v>
      </c>
      <c r="J172" s="83">
        <v>0</v>
      </c>
      <c r="K172" s="83">
        <f t="shared" si="19"/>
        <v>0</v>
      </c>
      <c r="L172" s="84">
        <f t="shared" si="20"/>
        <v>0</v>
      </c>
      <c r="M172" s="87"/>
    </row>
    <row r="173" spans="1:13" s="85" customFormat="1" ht="30" customHeight="1" x14ac:dyDescent="0.25">
      <c r="A173" s="53" t="s">
        <v>363</v>
      </c>
      <c r="B173" s="53" t="s">
        <v>362</v>
      </c>
      <c r="C173" s="53" t="s">
        <v>293</v>
      </c>
      <c r="D173" s="53" t="s">
        <v>1</v>
      </c>
      <c r="E173" s="54">
        <v>256823</v>
      </c>
      <c r="F173" s="83">
        <v>0</v>
      </c>
      <c r="G173" s="83">
        <f>F173-H173</f>
        <v>0</v>
      </c>
      <c r="H173" s="83">
        <f t="shared" si="27"/>
        <v>0</v>
      </c>
      <c r="I173" s="54">
        <v>2671.32</v>
      </c>
      <c r="J173" s="83">
        <v>0</v>
      </c>
      <c r="K173" s="83">
        <f>J173-L173</f>
        <v>0</v>
      </c>
      <c r="L173" s="84">
        <f t="shared" si="20"/>
        <v>0</v>
      </c>
      <c r="M173" s="87" t="s">
        <v>359</v>
      </c>
    </row>
    <row r="174" spans="1:13" s="151" customFormat="1" ht="42.75" x14ac:dyDescent="0.2">
      <c r="A174" s="66" t="s">
        <v>393</v>
      </c>
      <c r="B174" s="162" t="s">
        <v>229</v>
      </c>
      <c r="C174" s="162" t="s">
        <v>394</v>
      </c>
      <c r="D174" s="163" t="s">
        <v>1</v>
      </c>
      <c r="E174" s="134">
        <v>18813</v>
      </c>
      <c r="F174" s="133">
        <v>940.65</v>
      </c>
      <c r="G174" s="133">
        <f t="shared" si="26"/>
        <v>912.43049999999994</v>
      </c>
      <c r="H174" s="133">
        <f t="shared" si="27"/>
        <v>28.2195</v>
      </c>
      <c r="I174" s="134">
        <v>289844</v>
      </c>
      <c r="J174" s="133">
        <v>57968.800000000003</v>
      </c>
      <c r="K174" s="133">
        <f t="shared" si="19"/>
        <v>56229.736000000004</v>
      </c>
      <c r="L174" s="135">
        <f t="shared" si="20"/>
        <v>1739.0640000000001</v>
      </c>
      <c r="M174" s="150"/>
    </row>
    <row r="175" spans="1:13" s="85" customFormat="1" ht="30" customHeight="1" x14ac:dyDescent="0.25">
      <c r="A175" s="53"/>
      <c r="B175" s="53" t="s">
        <v>32</v>
      </c>
      <c r="C175" s="53" t="s">
        <v>34</v>
      </c>
      <c r="D175" s="53" t="s">
        <v>1</v>
      </c>
      <c r="E175" s="54">
        <v>7936</v>
      </c>
      <c r="F175" s="83">
        <v>396.8</v>
      </c>
      <c r="G175" s="83">
        <f t="shared" si="26"/>
        <v>396.8</v>
      </c>
      <c r="H175" s="83">
        <v>0</v>
      </c>
      <c r="I175" s="54">
        <v>0</v>
      </c>
      <c r="J175" s="83">
        <v>0</v>
      </c>
      <c r="K175" s="83">
        <f t="shared" si="19"/>
        <v>0</v>
      </c>
      <c r="L175" s="84">
        <f t="shared" si="20"/>
        <v>0</v>
      </c>
      <c r="M175" s="149"/>
    </row>
    <row r="176" spans="1:13" s="85" customFormat="1" ht="30" customHeight="1" x14ac:dyDescent="0.25">
      <c r="A176" s="53"/>
      <c r="B176" s="53" t="s">
        <v>32</v>
      </c>
      <c r="C176" s="53" t="s">
        <v>33</v>
      </c>
      <c r="D176" s="53" t="s">
        <v>1</v>
      </c>
      <c r="E176" s="54">
        <v>11176</v>
      </c>
      <c r="F176" s="83">
        <v>558.79999999999995</v>
      </c>
      <c r="G176" s="83">
        <f t="shared" si="26"/>
        <v>558.79999999999995</v>
      </c>
      <c r="H176" s="83">
        <v>0</v>
      </c>
      <c r="I176" s="54">
        <v>0</v>
      </c>
      <c r="J176" s="83">
        <v>0</v>
      </c>
      <c r="K176" s="83">
        <f t="shared" si="19"/>
        <v>0</v>
      </c>
      <c r="L176" s="84">
        <f t="shared" si="20"/>
        <v>0</v>
      </c>
      <c r="M176" s="149"/>
    </row>
    <row r="177" spans="1:16" s="85" customFormat="1" ht="30" customHeight="1" x14ac:dyDescent="0.25">
      <c r="A177" s="53"/>
      <c r="B177" s="53" t="s">
        <v>32</v>
      </c>
      <c r="C177" s="53" t="s">
        <v>31</v>
      </c>
      <c r="D177" s="53" t="s">
        <v>1</v>
      </c>
      <c r="E177" s="54">
        <v>14428</v>
      </c>
      <c r="F177" s="83">
        <v>721.4</v>
      </c>
      <c r="G177" s="83">
        <f t="shared" si="26"/>
        <v>721.4</v>
      </c>
      <c r="H177" s="83">
        <v>0</v>
      </c>
      <c r="I177" s="54">
        <v>0</v>
      </c>
      <c r="J177" s="83">
        <v>0</v>
      </c>
      <c r="K177" s="83">
        <f t="shared" si="19"/>
        <v>0</v>
      </c>
      <c r="L177" s="84">
        <f t="shared" si="20"/>
        <v>0</v>
      </c>
      <c r="M177" s="149"/>
    </row>
    <row r="178" spans="1:16" s="85" customFormat="1" ht="30" customHeight="1" x14ac:dyDescent="0.25">
      <c r="A178" s="53" t="s">
        <v>252</v>
      </c>
      <c r="B178" s="53" t="s">
        <v>114</v>
      </c>
      <c r="C178" s="53" t="s">
        <v>115</v>
      </c>
      <c r="D178" s="53" t="s">
        <v>1</v>
      </c>
      <c r="E178" s="54">
        <v>159737</v>
      </c>
      <c r="F178" s="83">
        <v>7986.85</v>
      </c>
      <c r="G178" s="83">
        <f t="shared" si="26"/>
        <v>7747.2445000000007</v>
      </c>
      <c r="H178" s="83">
        <f t="shared" ref="H178:H186" si="28">F178*$H$4</f>
        <v>239.60550000000001</v>
      </c>
      <c r="I178" s="54">
        <v>11797</v>
      </c>
      <c r="J178" s="83">
        <v>2359.4</v>
      </c>
      <c r="K178" s="83">
        <f t="shared" si="19"/>
        <v>2288.6179999999999</v>
      </c>
      <c r="L178" s="84">
        <f t="shared" si="20"/>
        <v>70.781999999999996</v>
      </c>
      <c r="M178" s="87"/>
    </row>
    <row r="179" spans="1:16" s="85" customFormat="1" ht="30" customHeight="1" x14ac:dyDescent="0.25">
      <c r="A179" s="53" t="s">
        <v>252</v>
      </c>
      <c r="B179" s="53" t="s">
        <v>114</v>
      </c>
      <c r="C179" s="53" t="s">
        <v>140</v>
      </c>
      <c r="D179" s="53" t="s">
        <v>1</v>
      </c>
      <c r="E179" s="54">
        <v>38600</v>
      </c>
      <c r="F179" s="83">
        <v>1930</v>
      </c>
      <c r="G179" s="83">
        <f t="shared" si="26"/>
        <v>1872.1</v>
      </c>
      <c r="H179" s="83">
        <f t="shared" si="28"/>
        <v>57.9</v>
      </c>
      <c r="I179" s="54">
        <v>34372</v>
      </c>
      <c r="J179" s="83">
        <v>6874.4</v>
      </c>
      <c r="K179" s="83">
        <f t="shared" si="19"/>
        <v>6668.1679999999997</v>
      </c>
      <c r="L179" s="84">
        <f t="shared" si="20"/>
        <v>206.23199999999997</v>
      </c>
      <c r="M179" s="87"/>
    </row>
    <row r="180" spans="1:16" s="85" customFormat="1" ht="30" customHeight="1" x14ac:dyDescent="0.25">
      <c r="A180" s="53" t="s">
        <v>252</v>
      </c>
      <c r="B180" s="53" t="s">
        <v>114</v>
      </c>
      <c r="C180" s="53" t="s">
        <v>113</v>
      </c>
      <c r="D180" s="53" t="s">
        <v>1</v>
      </c>
      <c r="E180" s="54">
        <v>50429</v>
      </c>
      <c r="F180" s="83">
        <v>2521.4499999999998</v>
      </c>
      <c r="G180" s="83">
        <f t="shared" si="26"/>
        <v>2445.8064999999997</v>
      </c>
      <c r="H180" s="83">
        <f t="shared" si="28"/>
        <v>75.643499999999989</v>
      </c>
      <c r="I180" s="54">
        <v>74854</v>
      </c>
      <c r="J180" s="83">
        <v>14970.8</v>
      </c>
      <c r="K180" s="83">
        <f t="shared" si="19"/>
        <v>14521.675999999999</v>
      </c>
      <c r="L180" s="84">
        <f t="shared" si="20"/>
        <v>449.12399999999997</v>
      </c>
      <c r="M180" s="87"/>
    </row>
    <row r="181" spans="1:16" s="85" customFormat="1" ht="30" customHeight="1" x14ac:dyDescent="0.25">
      <c r="A181" s="53" t="s">
        <v>268</v>
      </c>
      <c r="B181" s="56" t="s">
        <v>239</v>
      </c>
      <c r="C181" s="56" t="s">
        <v>4</v>
      </c>
      <c r="D181" s="55" t="s">
        <v>1</v>
      </c>
      <c r="E181" s="54">
        <v>20</v>
      </c>
      <c r="F181" s="83">
        <v>1</v>
      </c>
      <c r="G181" s="83">
        <f t="shared" si="26"/>
        <v>1</v>
      </c>
      <c r="H181" s="83">
        <v>0</v>
      </c>
      <c r="I181" s="54">
        <v>0</v>
      </c>
      <c r="J181" s="83">
        <v>0</v>
      </c>
      <c r="K181" s="83">
        <f t="shared" si="19"/>
        <v>0</v>
      </c>
      <c r="L181" s="84">
        <f t="shared" si="20"/>
        <v>0</v>
      </c>
      <c r="M181" s="149"/>
    </row>
    <row r="182" spans="1:16" s="151" customFormat="1" ht="30" customHeight="1" x14ac:dyDescent="0.2">
      <c r="A182" s="163" t="s">
        <v>253</v>
      </c>
      <c r="B182" s="66" t="s">
        <v>24</v>
      </c>
      <c r="C182" s="66" t="s">
        <v>25</v>
      </c>
      <c r="D182" s="66" t="s">
        <v>1</v>
      </c>
      <c r="E182" s="134">
        <v>909</v>
      </c>
      <c r="F182" s="133">
        <v>45.45</v>
      </c>
      <c r="G182" s="133">
        <f t="shared" si="26"/>
        <v>44.086500000000001</v>
      </c>
      <c r="H182" s="133">
        <f t="shared" si="28"/>
        <v>1.3634999999999999</v>
      </c>
      <c r="I182" s="134">
        <v>19316</v>
      </c>
      <c r="J182" s="133">
        <v>3863.2</v>
      </c>
      <c r="K182" s="133">
        <f t="shared" si="19"/>
        <v>3747.3039999999996</v>
      </c>
      <c r="L182" s="135">
        <f t="shared" si="20"/>
        <v>115.89599999999999</v>
      </c>
      <c r="M182" s="150"/>
    </row>
    <row r="183" spans="1:16" s="151" customFormat="1" ht="30" customHeight="1" x14ac:dyDescent="0.2">
      <c r="A183" s="163" t="s">
        <v>253</v>
      </c>
      <c r="B183" s="66" t="s">
        <v>24</v>
      </c>
      <c r="C183" s="66" t="s">
        <v>23</v>
      </c>
      <c r="D183" s="66" t="s">
        <v>1</v>
      </c>
      <c r="E183" s="134">
        <v>29215</v>
      </c>
      <c r="F183" s="133">
        <v>1460.75</v>
      </c>
      <c r="G183" s="133">
        <f t="shared" si="26"/>
        <v>1416.9275</v>
      </c>
      <c r="H183" s="133">
        <f t="shared" si="28"/>
        <v>43.822499999999998</v>
      </c>
      <c r="I183" s="134">
        <v>18735</v>
      </c>
      <c r="J183" s="133">
        <v>3747</v>
      </c>
      <c r="K183" s="133">
        <f t="shared" si="19"/>
        <v>3634.59</v>
      </c>
      <c r="L183" s="135">
        <f t="shared" si="20"/>
        <v>112.41</v>
      </c>
      <c r="M183" s="150"/>
    </row>
    <row r="184" spans="1:16" s="85" customFormat="1" ht="30" customHeight="1" x14ac:dyDescent="0.25">
      <c r="A184" s="55"/>
      <c r="B184" s="53" t="s">
        <v>338</v>
      </c>
      <c r="C184" s="53" t="s">
        <v>398</v>
      </c>
      <c r="D184" s="53" t="s">
        <v>1</v>
      </c>
      <c r="E184" s="54">
        <v>1230</v>
      </c>
      <c r="F184" s="83">
        <v>61.5</v>
      </c>
      <c r="G184" s="83">
        <f t="shared" si="26"/>
        <v>59.655000000000001</v>
      </c>
      <c r="H184" s="83">
        <f t="shared" si="28"/>
        <v>1.845</v>
      </c>
      <c r="I184" s="54">
        <v>128633.60000000001</v>
      </c>
      <c r="J184" s="83">
        <v>25726.720000000001</v>
      </c>
      <c r="K184" s="83">
        <f t="shared" si="19"/>
        <v>24954.918400000002</v>
      </c>
      <c r="L184" s="84">
        <f t="shared" si="20"/>
        <v>771.80160000000001</v>
      </c>
      <c r="M184" s="87"/>
    </row>
    <row r="185" spans="1:16" s="85" customFormat="1" ht="30" customHeight="1" x14ac:dyDescent="0.25">
      <c r="A185" s="57"/>
      <c r="B185" s="56" t="s">
        <v>265</v>
      </c>
      <c r="C185" s="56" t="s">
        <v>266</v>
      </c>
      <c r="D185" s="56" t="s">
        <v>1</v>
      </c>
      <c r="E185" s="55">
        <v>61329</v>
      </c>
      <c r="F185" s="110">
        <v>0</v>
      </c>
      <c r="G185" s="110">
        <f>F185-H185</f>
        <v>0</v>
      </c>
      <c r="H185" s="110">
        <f>F185*$H$4</f>
        <v>0</v>
      </c>
      <c r="I185" s="55">
        <v>183047</v>
      </c>
      <c r="J185" s="110">
        <v>0</v>
      </c>
      <c r="K185" s="110">
        <f>J185-L185</f>
        <v>0</v>
      </c>
      <c r="L185" s="110">
        <f t="shared" si="20"/>
        <v>0</v>
      </c>
      <c r="M185" s="144" t="s">
        <v>392</v>
      </c>
      <c r="N185" s="144"/>
      <c r="O185" s="145"/>
      <c r="P185" s="145"/>
    </row>
    <row r="186" spans="1:16" s="85" customFormat="1" ht="30" customHeight="1" x14ac:dyDescent="0.25">
      <c r="A186" s="55"/>
      <c r="B186" s="53" t="s">
        <v>132</v>
      </c>
      <c r="C186" s="53" t="s">
        <v>131</v>
      </c>
      <c r="D186" s="53" t="s">
        <v>1</v>
      </c>
      <c r="E186" s="54">
        <v>12002</v>
      </c>
      <c r="F186" s="83">
        <v>600.1</v>
      </c>
      <c r="G186" s="83">
        <f t="shared" si="26"/>
        <v>582.09699999999998</v>
      </c>
      <c r="H186" s="83">
        <f t="shared" si="28"/>
        <v>18.003</v>
      </c>
      <c r="I186" s="54">
        <v>0</v>
      </c>
      <c r="J186" s="83">
        <v>0</v>
      </c>
      <c r="K186" s="83">
        <f t="shared" si="19"/>
        <v>0</v>
      </c>
      <c r="L186" s="84">
        <f t="shared" si="20"/>
        <v>0</v>
      </c>
      <c r="M186" s="87"/>
    </row>
    <row r="187" spans="1:16" s="85" customFormat="1" ht="30" customHeight="1" x14ac:dyDescent="0.25">
      <c r="A187" s="55" t="s">
        <v>383</v>
      </c>
      <c r="B187" s="53" t="s">
        <v>100</v>
      </c>
      <c r="C187" s="53" t="s">
        <v>99</v>
      </c>
      <c r="D187" s="53" t="s">
        <v>1</v>
      </c>
      <c r="E187" s="54">
        <v>310</v>
      </c>
      <c r="F187" s="83">
        <v>15.5</v>
      </c>
      <c r="G187" s="83">
        <f t="shared" si="26"/>
        <v>15.5</v>
      </c>
      <c r="H187" s="83">
        <v>0</v>
      </c>
      <c r="I187" s="54">
        <v>0</v>
      </c>
      <c r="J187" s="83">
        <v>0</v>
      </c>
      <c r="K187" s="83">
        <f t="shared" si="19"/>
        <v>0</v>
      </c>
      <c r="L187" s="84">
        <f t="shared" si="20"/>
        <v>0</v>
      </c>
      <c r="M187" s="149"/>
    </row>
    <row r="188" spans="1:16" s="151" customFormat="1" ht="30" customHeight="1" x14ac:dyDescent="0.2">
      <c r="A188" s="163" t="s">
        <v>393</v>
      </c>
      <c r="B188" s="66" t="s">
        <v>149</v>
      </c>
      <c r="C188" s="66" t="s">
        <v>148</v>
      </c>
      <c r="D188" s="66" t="s">
        <v>1</v>
      </c>
      <c r="E188" s="134">
        <v>39666</v>
      </c>
      <c r="F188" s="133">
        <v>1983.3</v>
      </c>
      <c r="G188" s="133">
        <f t="shared" si="26"/>
        <v>1923.8009999999999</v>
      </c>
      <c r="H188" s="133">
        <f>F188*$H$4</f>
        <v>59.498999999999995</v>
      </c>
      <c r="I188" s="134">
        <v>31788</v>
      </c>
      <c r="J188" s="133">
        <v>6357.6</v>
      </c>
      <c r="K188" s="133">
        <f t="shared" si="19"/>
        <v>6166.8720000000003</v>
      </c>
      <c r="L188" s="135">
        <f t="shared" si="20"/>
        <v>190.72800000000001</v>
      </c>
      <c r="M188" s="150"/>
    </row>
    <row r="189" spans="1:16" s="85" customFormat="1" ht="30" customHeight="1" x14ac:dyDescent="0.25">
      <c r="A189" s="55"/>
      <c r="B189" s="53" t="s">
        <v>30</v>
      </c>
      <c r="C189" s="53" t="s">
        <v>29</v>
      </c>
      <c r="D189" s="53" t="s">
        <v>1</v>
      </c>
      <c r="E189" s="54">
        <v>910</v>
      </c>
      <c r="F189" s="83">
        <v>45.5</v>
      </c>
      <c r="G189" s="83">
        <f t="shared" si="26"/>
        <v>45.5</v>
      </c>
      <c r="H189" s="83">
        <v>0</v>
      </c>
      <c r="I189" s="54">
        <v>0</v>
      </c>
      <c r="J189" s="83">
        <v>0</v>
      </c>
      <c r="K189" s="83">
        <f t="shared" si="19"/>
        <v>0</v>
      </c>
      <c r="L189" s="84">
        <f t="shared" si="20"/>
        <v>0</v>
      </c>
      <c r="M189" s="149"/>
    </row>
    <row r="190" spans="1:16" s="85" customFormat="1" ht="30" customHeight="1" x14ac:dyDescent="0.25">
      <c r="A190" s="55"/>
      <c r="B190" s="53" t="s">
        <v>184</v>
      </c>
      <c r="C190" s="53" t="s">
        <v>183</v>
      </c>
      <c r="D190" s="53" t="s">
        <v>1</v>
      </c>
      <c r="E190" s="54">
        <v>11930.8</v>
      </c>
      <c r="F190" s="83">
        <v>596.54</v>
      </c>
      <c r="G190" s="83">
        <f t="shared" si="26"/>
        <v>578.64379999999994</v>
      </c>
      <c r="H190" s="83">
        <f t="shared" ref="H190:H201" si="29">F190*$H$4</f>
        <v>17.896199999999997</v>
      </c>
      <c r="I190" s="54">
        <v>124.13</v>
      </c>
      <c r="J190" s="83">
        <v>155.01</v>
      </c>
      <c r="K190" s="83">
        <f>J190-L190</f>
        <v>150.3597</v>
      </c>
      <c r="L190" s="84">
        <f>J190*$L$4</f>
        <v>4.6502999999999997</v>
      </c>
      <c r="M190" s="87"/>
    </row>
    <row r="191" spans="1:16" ht="30" customHeight="1" x14ac:dyDescent="0.25">
      <c r="A191" s="38"/>
      <c r="B191" s="39"/>
      <c r="C191" s="39"/>
      <c r="D191" s="40"/>
      <c r="E191" s="96">
        <v>0</v>
      </c>
      <c r="F191" s="97">
        <v>0</v>
      </c>
      <c r="G191" s="97">
        <f t="shared" si="26"/>
        <v>0</v>
      </c>
      <c r="H191" s="97">
        <f t="shared" si="29"/>
        <v>0</v>
      </c>
      <c r="I191" s="98">
        <v>0</v>
      </c>
      <c r="J191" s="99">
        <v>0</v>
      </c>
      <c r="K191" s="99">
        <f t="shared" si="19"/>
        <v>0</v>
      </c>
      <c r="L191" s="100">
        <f t="shared" si="20"/>
        <v>0</v>
      </c>
      <c r="M191" s="86"/>
    </row>
    <row r="192" spans="1:16" ht="30" customHeight="1" x14ac:dyDescent="0.25">
      <c r="A192" s="38"/>
      <c r="B192" s="39"/>
      <c r="C192" s="39"/>
      <c r="D192" s="40"/>
      <c r="E192" s="96">
        <v>0</v>
      </c>
      <c r="F192" s="97">
        <v>0</v>
      </c>
      <c r="G192" s="101">
        <f t="shared" si="26"/>
        <v>0</v>
      </c>
      <c r="H192" s="97">
        <f t="shared" si="29"/>
        <v>0</v>
      </c>
      <c r="I192" s="98">
        <v>0</v>
      </c>
      <c r="J192" s="99">
        <v>0</v>
      </c>
      <c r="K192" s="99">
        <f t="shared" si="19"/>
        <v>0</v>
      </c>
      <c r="L192" s="100">
        <f t="shared" si="20"/>
        <v>0</v>
      </c>
      <c r="M192" s="86"/>
    </row>
    <row r="193" spans="1:13" ht="30" customHeight="1" x14ac:dyDescent="0.25">
      <c r="A193" s="38"/>
      <c r="B193" s="39"/>
      <c r="C193" s="39"/>
      <c r="D193" s="40"/>
      <c r="E193" s="96">
        <v>0</v>
      </c>
      <c r="F193" s="97">
        <v>0</v>
      </c>
      <c r="G193" s="101">
        <f t="shared" si="26"/>
        <v>0</v>
      </c>
      <c r="H193" s="97">
        <f t="shared" si="29"/>
        <v>0</v>
      </c>
      <c r="I193" s="98">
        <v>0</v>
      </c>
      <c r="J193" s="99">
        <v>0</v>
      </c>
      <c r="K193" s="99">
        <f t="shared" ref="K193:K201" si="30">J193-L193</f>
        <v>0</v>
      </c>
      <c r="L193" s="100">
        <f t="shared" ref="L193:L201" si="31">J193*$L$4</f>
        <v>0</v>
      </c>
      <c r="M193" s="86"/>
    </row>
    <row r="194" spans="1:13" ht="30" customHeight="1" x14ac:dyDescent="0.25">
      <c r="A194" s="38"/>
      <c r="B194" s="39"/>
      <c r="C194" s="39"/>
      <c r="D194" s="40"/>
      <c r="E194" s="96">
        <v>0</v>
      </c>
      <c r="F194" s="97">
        <v>0</v>
      </c>
      <c r="G194" s="101">
        <f t="shared" si="26"/>
        <v>0</v>
      </c>
      <c r="H194" s="97">
        <f t="shared" si="29"/>
        <v>0</v>
      </c>
      <c r="I194" s="98">
        <v>0</v>
      </c>
      <c r="J194" s="99">
        <v>0</v>
      </c>
      <c r="K194" s="99">
        <f t="shared" si="30"/>
        <v>0</v>
      </c>
      <c r="L194" s="100">
        <f t="shared" si="31"/>
        <v>0</v>
      </c>
      <c r="M194" s="86"/>
    </row>
    <row r="195" spans="1:13" ht="30" customHeight="1" x14ac:dyDescent="0.25">
      <c r="A195" s="38"/>
      <c r="B195" s="39"/>
      <c r="C195" s="39"/>
      <c r="D195" s="40"/>
      <c r="E195" s="96">
        <v>0</v>
      </c>
      <c r="F195" s="97">
        <v>0</v>
      </c>
      <c r="G195" s="101">
        <f t="shared" si="26"/>
        <v>0</v>
      </c>
      <c r="H195" s="97">
        <f t="shared" si="29"/>
        <v>0</v>
      </c>
      <c r="I195" s="98">
        <v>0</v>
      </c>
      <c r="J195" s="99">
        <v>0</v>
      </c>
      <c r="K195" s="99">
        <f t="shared" si="30"/>
        <v>0</v>
      </c>
      <c r="L195" s="100">
        <f t="shared" si="31"/>
        <v>0</v>
      </c>
      <c r="M195" s="86"/>
    </row>
    <row r="196" spans="1:13" ht="30" customHeight="1" x14ac:dyDescent="0.25">
      <c r="A196" s="38"/>
      <c r="B196" s="39"/>
      <c r="C196" s="39"/>
      <c r="D196" s="40"/>
      <c r="E196" s="96">
        <v>0</v>
      </c>
      <c r="F196" s="97">
        <v>0</v>
      </c>
      <c r="G196" s="101">
        <f t="shared" si="26"/>
        <v>0</v>
      </c>
      <c r="H196" s="97">
        <f t="shared" si="29"/>
        <v>0</v>
      </c>
      <c r="I196" s="98">
        <v>0</v>
      </c>
      <c r="J196" s="99">
        <v>0</v>
      </c>
      <c r="K196" s="99">
        <f t="shared" si="30"/>
        <v>0</v>
      </c>
      <c r="L196" s="100">
        <f t="shared" si="31"/>
        <v>0</v>
      </c>
      <c r="M196" s="86"/>
    </row>
    <row r="197" spans="1:13" ht="30" customHeight="1" x14ac:dyDescent="0.25">
      <c r="A197" s="38"/>
      <c r="B197" s="39"/>
      <c r="C197" s="39"/>
      <c r="D197" s="40"/>
      <c r="E197" s="102">
        <v>0</v>
      </c>
      <c r="F197" s="97">
        <v>0</v>
      </c>
      <c r="G197" s="101">
        <f t="shared" si="26"/>
        <v>0</v>
      </c>
      <c r="H197" s="97">
        <f t="shared" si="29"/>
        <v>0</v>
      </c>
      <c r="I197" s="98">
        <v>0</v>
      </c>
      <c r="J197" s="99">
        <v>0</v>
      </c>
      <c r="K197" s="99">
        <f t="shared" si="30"/>
        <v>0</v>
      </c>
      <c r="L197" s="100">
        <f t="shared" si="31"/>
        <v>0</v>
      </c>
      <c r="M197" s="86"/>
    </row>
    <row r="198" spans="1:13" ht="30" customHeight="1" x14ac:dyDescent="0.25">
      <c r="A198" s="38"/>
      <c r="B198" s="39"/>
      <c r="C198" s="39"/>
      <c r="D198" s="40"/>
      <c r="E198" s="102">
        <v>0</v>
      </c>
      <c r="F198" s="97">
        <v>0</v>
      </c>
      <c r="G198" s="101">
        <f t="shared" si="26"/>
        <v>0</v>
      </c>
      <c r="H198" s="97">
        <f t="shared" si="29"/>
        <v>0</v>
      </c>
      <c r="I198" s="98">
        <v>0</v>
      </c>
      <c r="J198" s="99">
        <v>0</v>
      </c>
      <c r="K198" s="99">
        <f t="shared" si="30"/>
        <v>0</v>
      </c>
      <c r="L198" s="100">
        <f t="shared" si="31"/>
        <v>0</v>
      </c>
      <c r="M198" s="86"/>
    </row>
    <row r="199" spans="1:13" ht="30" customHeight="1" x14ac:dyDescent="0.25">
      <c r="A199" s="38"/>
      <c r="B199" s="39"/>
      <c r="C199" s="39"/>
      <c r="D199" s="40"/>
      <c r="E199" s="102">
        <v>0</v>
      </c>
      <c r="F199" s="97">
        <v>0</v>
      </c>
      <c r="G199" s="101">
        <f t="shared" si="26"/>
        <v>0</v>
      </c>
      <c r="H199" s="97">
        <f t="shared" si="29"/>
        <v>0</v>
      </c>
      <c r="I199" s="98">
        <v>0</v>
      </c>
      <c r="J199" s="99">
        <v>0</v>
      </c>
      <c r="K199" s="99">
        <f t="shared" si="30"/>
        <v>0</v>
      </c>
      <c r="L199" s="100">
        <f t="shared" si="31"/>
        <v>0</v>
      </c>
      <c r="M199" s="86"/>
    </row>
    <row r="200" spans="1:13" ht="30" customHeight="1" x14ac:dyDescent="0.25">
      <c r="A200" s="38"/>
      <c r="B200" s="39"/>
      <c r="C200" s="39"/>
      <c r="D200" s="40"/>
      <c r="E200" s="102">
        <v>0</v>
      </c>
      <c r="F200" s="97">
        <v>0</v>
      </c>
      <c r="G200" s="101">
        <f t="shared" si="26"/>
        <v>0</v>
      </c>
      <c r="H200" s="97">
        <f t="shared" si="29"/>
        <v>0</v>
      </c>
      <c r="I200" s="103">
        <v>0</v>
      </c>
      <c r="J200" s="99">
        <v>0</v>
      </c>
      <c r="K200" s="99">
        <f t="shared" si="30"/>
        <v>0</v>
      </c>
      <c r="L200" s="100">
        <f t="shared" si="31"/>
        <v>0</v>
      </c>
      <c r="M200" s="86"/>
    </row>
    <row r="201" spans="1:13" ht="30" customHeight="1" x14ac:dyDescent="0.25">
      <c r="A201" s="38"/>
      <c r="B201" s="39"/>
      <c r="C201" s="39"/>
      <c r="D201" s="40"/>
      <c r="E201" s="102">
        <v>0</v>
      </c>
      <c r="F201" s="97">
        <v>0</v>
      </c>
      <c r="G201" s="101">
        <f t="shared" si="26"/>
        <v>0</v>
      </c>
      <c r="H201" s="97">
        <f t="shared" si="29"/>
        <v>0</v>
      </c>
      <c r="I201" s="103">
        <v>0</v>
      </c>
      <c r="J201" s="99">
        <v>0</v>
      </c>
      <c r="K201" s="99">
        <f t="shared" si="30"/>
        <v>0</v>
      </c>
      <c r="L201" s="100">
        <f t="shared" si="31"/>
        <v>0</v>
      </c>
      <c r="M201" s="86"/>
    </row>
    <row r="202" spans="1:13" ht="30" customHeight="1" x14ac:dyDescent="0.25">
      <c r="A202" s="31"/>
      <c r="B202" s="32"/>
      <c r="C202" s="32"/>
      <c r="D202" s="31"/>
      <c r="E202" s="102">
        <f t="shared" ref="E202:L202" si="32">SUM(E7:E201)</f>
        <v>3046470.0500000003</v>
      </c>
      <c r="F202" s="101">
        <f t="shared" si="32"/>
        <v>143813.88999999998</v>
      </c>
      <c r="G202" s="101">
        <f t="shared" si="32"/>
        <v>139682.91780000002</v>
      </c>
      <c r="H202" s="101">
        <f>SUM(H7:H201)</f>
        <v>4130.9721999999992</v>
      </c>
      <c r="I202" s="103">
        <f t="shared" si="32"/>
        <v>4522257.3999999994</v>
      </c>
      <c r="J202" s="104">
        <f t="shared" si="32"/>
        <v>524945.17000000004</v>
      </c>
      <c r="K202" s="104">
        <f t="shared" si="32"/>
        <v>509197.53489999997</v>
      </c>
      <c r="L202" s="104">
        <f t="shared" si="32"/>
        <v>15747.6351</v>
      </c>
      <c r="M202" s="86"/>
    </row>
    <row r="203" spans="1:13" x14ac:dyDescent="0.25">
      <c r="M203" s="73"/>
    </row>
  </sheetData>
  <sortState ref="B7:L203">
    <sortCondition ref="B7:B203"/>
  </sortState>
  <mergeCells count="2">
    <mergeCell ref="E5:H5"/>
    <mergeCell ref="I5:L5"/>
  </mergeCells>
  <phoneticPr fontId="2" type="noConversion"/>
  <printOptions horizontalCentered="1"/>
  <pageMargins left="0.25" right="0.25" top="0.25" bottom="0.25" header="0.25" footer="0.25"/>
  <pageSetup paperSize="5" scale="8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D1:O15"/>
  <sheetViews>
    <sheetView tabSelected="1" workbookViewId="0">
      <selection activeCell="O15" sqref="O15"/>
    </sheetView>
  </sheetViews>
  <sheetFormatPr defaultRowHeight="15.75" x14ac:dyDescent="0.25"/>
  <cols>
    <col min="1" max="2" width="9.140625" style="7"/>
    <col min="3" max="3" width="2.85546875" style="7" customWidth="1"/>
    <col min="4" max="4" width="16.85546875" style="7" customWidth="1"/>
    <col min="5" max="5" width="11.28515625" style="7" bestFit="1" customWidth="1"/>
    <col min="6" max="7" width="13.28515625" style="7" customWidth="1"/>
    <col min="8" max="8" width="14.28515625" style="7" bestFit="1" customWidth="1"/>
    <col min="9" max="9" width="13.28515625" style="7" customWidth="1"/>
    <col min="10" max="11" width="14.28515625" style="7" bestFit="1" customWidth="1"/>
    <col min="12" max="12" width="13.28515625" style="7" customWidth="1"/>
    <col min="13" max="13" width="10.140625" style="7" bestFit="1" customWidth="1"/>
    <col min="14" max="14" width="17" style="7" customWidth="1"/>
    <col min="15" max="15" width="14.28515625" style="7" customWidth="1"/>
    <col min="16" max="16384" width="9.140625" style="7"/>
  </cols>
  <sheetData>
    <row r="1" spans="4:15" ht="16.5" thickBot="1" x14ac:dyDescent="0.3"/>
    <row r="2" spans="4:15" ht="36.75" customHeight="1" x14ac:dyDescent="0.25">
      <c r="D2" s="111">
        <v>2014</v>
      </c>
      <c r="E2" s="170" t="s">
        <v>374</v>
      </c>
      <c r="F2" s="171"/>
      <c r="G2" s="171"/>
      <c r="H2" s="172"/>
      <c r="I2" s="173" t="s">
        <v>375</v>
      </c>
      <c r="J2" s="174"/>
      <c r="K2" s="174"/>
      <c r="L2" s="175"/>
    </row>
    <row r="3" spans="4:15" ht="48" thickBot="1" x14ac:dyDescent="0.3">
      <c r="D3" s="112"/>
      <c r="E3" s="113" t="s">
        <v>216</v>
      </c>
      <c r="F3" s="114" t="s">
        <v>217</v>
      </c>
      <c r="G3" s="115" t="s">
        <v>214</v>
      </c>
      <c r="H3" s="116" t="s">
        <v>213</v>
      </c>
      <c r="I3" s="117" t="s">
        <v>216</v>
      </c>
      <c r="J3" s="118" t="s">
        <v>215</v>
      </c>
      <c r="K3" s="118" t="s">
        <v>214</v>
      </c>
      <c r="L3" s="119" t="s">
        <v>213</v>
      </c>
    </row>
    <row r="4" spans="4:15" ht="24.75" customHeight="1" thickBot="1" x14ac:dyDescent="0.3">
      <c r="D4" s="120" t="s">
        <v>0</v>
      </c>
      <c r="E4" s="113">
        <f>'1st Quarter 2014'!E204+'2nd Quarter 2014'!E200+'3rd Quarter 2014'!E201+'4th Quarter 2014'!E202</f>
        <v>11905640.540000001</v>
      </c>
      <c r="F4" s="121">
        <f>'1st Quarter 2014'!F204+'2nd Quarter 2014'!F200+'3rd Quarter 2014'!F201+'4th Quarter 2014'!F202</f>
        <v>528873.57299999997</v>
      </c>
      <c r="G4" s="122">
        <f>'1st Quarter 2014'!G204+'2nd Quarter 2014'!G200+'3rd Quarter 2014'!G201+'4th Quarter 2014'!G202</f>
        <v>513774.32320999994</v>
      </c>
      <c r="H4" s="123">
        <f>'1st Quarter 2014'!H204+'2nd Quarter 2014'!H200+'3rd Quarter 2014'!H201+'4th Quarter 2014'!H202</f>
        <v>15099.247789999998</v>
      </c>
      <c r="I4" s="124">
        <f>'1st Quarter 2014'!I204+'2nd Quarter 2014'!I200+'3rd Quarter 2014'!I201+'4th Quarter 2014'!I202</f>
        <v>13114114.93</v>
      </c>
      <c r="J4" s="125">
        <f>'1st Quarter 2014'!J204+'2nd Quarter 2014'!J200+'3rd Quarter 2014'!J201+'4th Quarter 2014'!J202</f>
        <v>2104458.2999999998</v>
      </c>
      <c r="K4" s="125">
        <f>'1st Quarter 2014'!K204+'2nd Quarter 2014'!K200+'3rd Quarter 2014'!K201+'4th Quarter 2014'!K202</f>
        <v>2062146.031</v>
      </c>
      <c r="L4" s="126">
        <f>'1st Quarter 2014'!L204+'2nd Quarter 2014'!L200+'3rd Quarter 2014'!L201+'4th Quarter 2014'!L202</f>
        <v>64865.909</v>
      </c>
    </row>
    <row r="15" spans="4:15" s="132" customFormat="1" ht="94.5" x14ac:dyDescent="0.25">
      <c r="D15" s="127" t="s">
        <v>228</v>
      </c>
      <c r="E15" s="128">
        <f>SUM(E4+I4)</f>
        <v>25019755.469999999</v>
      </c>
      <c r="F15" s="129"/>
      <c r="G15" s="127" t="s">
        <v>227</v>
      </c>
      <c r="H15" s="130">
        <f>SUM(F4+J4)</f>
        <v>2633331.8729999997</v>
      </c>
      <c r="I15" s="129"/>
      <c r="J15" s="127" t="s">
        <v>225</v>
      </c>
      <c r="K15" s="131">
        <f>SUM(G4+K4)</f>
        <v>2575920.35421</v>
      </c>
      <c r="L15" s="127"/>
      <c r="M15" s="129"/>
      <c r="N15" s="127" t="s">
        <v>226</v>
      </c>
      <c r="O15" s="131">
        <f>SUM(H4+L4)</f>
        <v>79965.156789999994</v>
      </c>
    </row>
  </sheetData>
  <mergeCells count="2">
    <mergeCell ref="E2:H2"/>
    <mergeCell ref="I2:L2"/>
  </mergeCells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1st Quarter 2014</vt:lpstr>
      <vt:lpstr>2nd Quarter 2014</vt:lpstr>
      <vt:lpstr>3rd Quarter 2014</vt:lpstr>
      <vt:lpstr>4th Quarter 2014</vt:lpstr>
      <vt:lpstr>Totals</vt:lpstr>
      <vt:lpstr>Sheet1</vt:lpstr>
      <vt:lpstr>'1st Quarter 2014'!Print_Area</vt:lpstr>
      <vt:lpstr>'2nd Quarter 2014'!Print_Area</vt:lpstr>
      <vt:lpstr>'3rd Quarter 2014'!Print_Area</vt:lpstr>
      <vt:lpstr>'4th Quarter 2014'!Print_Area</vt:lpstr>
      <vt:lpstr>'1st Quarter 2014'!Print_Titles</vt:lpstr>
      <vt:lpstr>'2nd Quarter 2014'!Print_Titles</vt:lpstr>
      <vt:lpstr>'3rd Quarter 2014'!Print_Titles</vt:lpstr>
      <vt:lpstr>'4th Quarter 2014'!Print_Titles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Cremeans, Carolyn</dc:creator>
  <cp:lastModifiedBy>Ohio-DNR</cp:lastModifiedBy>
  <cp:lastPrinted>2015-02-19T19:29:24Z</cp:lastPrinted>
  <dcterms:created xsi:type="dcterms:W3CDTF">2012-04-05T16:34:00Z</dcterms:created>
  <dcterms:modified xsi:type="dcterms:W3CDTF">2016-03-11T15:39:44Z</dcterms:modified>
</cp:coreProperties>
</file>