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echnical Services\Underground Injection Control\Quarterly Disposal Fees\"/>
    </mc:Choice>
  </mc:AlternateContent>
  <bookViews>
    <workbookView xWindow="480" yWindow="1395" windowWidth="17520" windowHeight="10440" activeTab="3"/>
  </bookViews>
  <sheets>
    <sheet name="1st Quarter 2016" sheetId="4" r:id="rId1"/>
    <sheet name="2nd Quarter 2016" sheetId="7" r:id="rId2"/>
    <sheet name="3rd Quarter 2016" sheetId="8" r:id="rId3"/>
    <sheet name="4th Quarter 2016" sheetId="9" r:id="rId4"/>
    <sheet name="Totals" sheetId="1" r:id="rId5"/>
    <sheet name="Sheet1" sheetId="10" r:id="rId6"/>
  </sheets>
  <definedNames>
    <definedName name="_xlnm.Print_Area" localSheetId="0">'1st Quarter 2016'!$A$1:$L$210</definedName>
    <definedName name="_xlnm.Print_Area" localSheetId="1">'2nd Quarter 2016'!$A$1:$L$203</definedName>
    <definedName name="_xlnm.Print_Area" localSheetId="2">'3rd Quarter 2016'!$A$1:$L$221</definedName>
    <definedName name="_xlnm.Print_Area" localSheetId="3">'4th Quarter 2016'!$A$1:$L$226</definedName>
    <definedName name="_xlnm.Print_Titles" localSheetId="0">'1st Quarter 2016'!$5:$6</definedName>
    <definedName name="_xlnm.Print_Titles" localSheetId="1">'2nd Quarter 2016'!$5:$6</definedName>
    <definedName name="_xlnm.Print_Titles" localSheetId="2">'3rd Quarter 2016'!$5:$6</definedName>
    <definedName name="_xlnm.Print_Titles" localSheetId="3">'4th Quarter 2016'!$5:$6</definedName>
  </definedNames>
  <calcPr calcId="171027"/>
</workbook>
</file>

<file path=xl/calcChain.xml><?xml version="1.0" encoding="utf-8"?>
<calcChain xmlns="http://schemas.openxmlformats.org/spreadsheetml/2006/main">
  <c r="H198" i="7" l="1"/>
  <c r="J45" i="9" l="1"/>
  <c r="L45" i="9"/>
  <c r="K45" i="9"/>
  <c r="F45" i="9"/>
  <c r="J45" i="8"/>
  <c r="L45" i="8"/>
  <c r="K45" i="8"/>
  <c r="F45" i="8"/>
  <c r="H45" i="8"/>
  <c r="G45" i="8"/>
  <c r="J44" i="7"/>
  <c r="L44" i="7" s="1"/>
  <c r="K44" i="7" l="1"/>
  <c r="M10" i="9" l="1"/>
  <c r="L10" i="7" l="1"/>
  <c r="K10" i="7" s="1"/>
  <c r="H10" i="7"/>
  <c r="G10" i="7" s="1"/>
  <c r="J80" i="9" l="1"/>
  <c r="L80" i="9" s="1"/>
  <c r="K80" i="9" s="1"/>
  <c r="F80" i="9"/>
  <c r="G80" i="9" s="1"/>
  <c r="H80" i="9"/>
  <c r="J80" i="8"/>
  <c r="F80" i="8"/>
  <c r="H80" i="8"/>
  <c r="G80" i="8" s="1"/>
  <c r="J80" i="7"/>
  <c r="L80" i="7" s="1"/>
  <c r="K80" i="7" s="1"/>
  <c r="F80" i="7"/>
  <c r="H80" i="7"/>
  <c r="J79" i="4"/>
  <c r="L79" i="4" s="1"/>
  <c r="K79" i="4" s="1"/>
  <c r="F79" i="4"/>
  <c r="H79" i="4" s="1"/>
  <c r="G79" i="4" s="1"/>
  <c r="L80" i="8" l="1"/>
  <c r="K80" i="8" s="1"/>
  <c r="F17" i="9"/>
  <c r="J39" i="8" l="1"/>
  <c r="L39" i="8" s="1"/>
  <c r="K39" i="8" s="1"/>
  <c r="J39" i="7"/>
  <c r="L39" i="7"/>
  <c r="F39" i="7"/>
  <c r="H39" i="7" s="1"/>
  <c r="G39" i="7" s="1"/>
  <c r="B39" i="7"/>
  <c r="B39" i="8" s="1"/>
  <c r="B39" i="9" s="1"/>
  <c r="C39" i="7"/>
  <c r="C39" i="8" s="1"/>
  <c r="C39" i="9" s="1"/>
  <c r="D39" i="7"/>
  <c r="D39" i="8" s="1"/>
  <c r="D39" i="9" s="1"/>
  <c r="J39" i="4"/>
  <c r="L39" i="4" s="1"/>
  <c r="K39" i="4" s="1"/>
  <c r="F39" i="4"/>
  <c r="H39" i="4" s="1"/>
  <c r="K39" i="7" l="1"/>
  <c r="G39" i="4"/>
  <c r="B61" i="7"/>
  <c r="B61" i="8"/>
  <c r="J93" i="7" l="1"/>
  <c r="J61" i="7" l="1"/>
  <c r="L61" i="7" s="1"/>
  <c r="H61" i="7"/>
  <c r="G61" i="7" s="1"/>
  <c r="K61" i="7" l="1"/>
  <c r="C146" i="9"/>
  <c r="C146" i="8"/>
  <c r="C145" i="7"/>
  <c r="G48" i="7" l="1"/>
  <c r="K48" i="7"/>
  <c r="J171" i="9" l="1"/>
  <c r="L171" i="9" s="1"/>
  <c r="K171" i="9" s="1"/>
  <c r="F171" i="9"/>
  <c r="H171" i="9" s="1"/>
  <c r="J210" i="8" l="1"/>
  <c r="L210" i="8" s="1"/>
  <c r="J211" i="8"/>
  <c r="L211" i="8" s="1"/>
  <c r="J212" i="8"/>
  <c r="L212" i="8" s="1"/>
  <c r="J213" i="8"/>
  <c r="L213" i="8" s="1"/>
  <c r="J214" i="8"/>
  <c r="L214" i="8" s="1"/>
  <c r="J215" i="8"/>
  <c r="L215" i="8" s="1"/>
  <c r="J216" i="8"/>
  <c r="J217" i="8"/>
  <c r="L217" i="8" s="1"/>
  <c r="H212" i="8"/>
  <c r="G212" i="8" s="1"/>
  <c r="H216" i="8"/>
  <c r="F210" i="8"/>
  <c r="H210" i="8" s="1"/>
  <c r="F211" i="8"/>
  <c r="H211" i="8" s="1"/>
  <c r="F212" i="8"/>
  <c r="F213" i="8"/>
  <c r="H213" i="8" s="1"/>
  <c r="F214" i="8"/>
  <c r="H214" i="8" s="1"/>
  <c r="F215" i="8"/>
  <c r="F216" i="8"/>
  <c r="G216" i="8" s="1"/>
  <c r="F217" i="8"/>
  <c r="H217" i="8" s="1"/>
  <c r="L211" i="7"/>
  <c r="L215" i="7"/>
  <c r="J208" i="7"/>
  <c r="L208" i="7" s="1"/>
  <c r="J209" i="7"/>
  <c r="L209" i="7" s="1"/>
  <c r="K209" i="7" s="1"/>
  <c r="J210" i="7"/>
  <c r="J211" i="7"/>
  <c r="K211" i="7" s="1"/>
  <c r="J212" i="7"/>
  <c r="J213" i="7"/>
  <c r="L213" i="7" s="1"/>
  <c r="J214" i="7"/>
  <c r="J215" i="7"/>
  <c r="K215" i="7" s="1"/>
  <c r="F208" i="7"/>
  <c r="F209" i="7"/>
  <c r="H209" i="7" s="1"/>
  <c r="F210" i="7"/>
  <c r="H210" i="7" s="1"/>
  <c r="F211" i="7"/>
  <c r="H211" i="7" s="1"/>
  <c r="F212" i="7"/>
  <c r="F213" i="7"/>
  <c r="H213" i="7" s="1"/>
  <c r="F214" i="7"/>
  <c r="H214" i="7" s="1"/>
  <c r="F215" i="7"/>
  <c r="H215" i="7" s="1"/>
  <c r="K214" i="7" l="1"/>
  <c r="G208" i="7"/>
  <c r="K212" i="7"/>
  <c r="H212" i="7"/>
  <c r="G212" i="7" s="1"/>
  <c r="H208" i="7"/>
  <c r="G217" i="8"/>
  <c r="G213" i="8"/>
  <c r="K212" i="8"/>
  <c r="G213" i="7"/>
  <c r="G209" i="7"/>
  <c r="K213" i="7"/>
  <c r="K208" i="7"/>
  <c r="L212" i="7"/>
  <c r="G214" i="8"/>
  <c r="K217" i="8"/>
  <c r="K213" i="8"/>
  <c r="L216" i="8"/>
  <c r="K216" i="8" s="1"/>
  <c r="G215" i="7"/>
  <c r="G211" i="7"/>
  <c r="L214" i="7"/>
  <c r="L210" i="7"/>
  <c r="K210" i="7" s="1"/>
  <c r="G211" i="8"/>
  <c r="H215" i="8"/>
  <c r="G215" i="8" s="1"/>
  <c r="K215" i="8"/>
  <c r="K211" i="8"/>
  <c r="G214" i="7"/>
  <c r="G210" i="7"/>
  <c r="G210" i="8"/>
  <c r="K214" i="8"/>
  <c r="K210" i="8"/>
  <c r="F66" i="9"/>
  <c r="J181" i="4" l="1"/>
  <c r="L183" i="7" l="1"/>
  <c r="K183" i="7"/>
  <c r="J170" i="7" l="1"/>
  <c r="L170" i="7" s="1"/>
  <c r="F170" i="7"/>
  <c r="H170" i="7"/>
  <c r="G170" i="7" s="1"/>
  <c r="J172" i="8"/>
  <c r="L172" i="8" s="1"/>
  <c r="F172" i="8"/>
  <c r="H172" i="8" s="1"/>
  <c r="K170" i="7" l="1"/>
  <c r="G172" i="8"/>
  <c r="K172" i="8"/>
  <c r="J125" i="9"/>
  <c r="L125" i="9" s="1"/>
  <c r="K125" i="9" s="1"/>
  <c r="F125" i="9"/>
  <c r="J44" i="9"/>
  <c r="L44" i="9" s="1"/>
  <c r="K44" i="9" s="1"/>
  <c r="F44" i="9"/>
  <c r="J44" i="8"/>
  <c r="L44" i="8" s="1"/>
  <c r="F44" i="8"/>
  <c r="H44" i="8" s="1"/>
  <c r="J125" i="8"/>
  <c r="L125" i="8" s="1"/>
  <c r="F125" i="8"/>
  <c r="H125" i="8" s="1"/>
  <c r="H125" i="9" l="1"/>
  <c r="G125" i="9" s="1"/>
  <c r="K125" i="8"/>
  <c r="G44" i="8"/>
  <c r="K44" i="8"/>
  <c r="G44" i="9"/>
  <c r="G125" i="8"/>
  <c r="L67" i="9" l="1"/>
  <c r="F183" i="7" l="1"/>
  <c r="H183" i="7" s="1"/>
  <c r="G183" i="7" s="1"/>
  <c r="F184" i="7"/>
  <c r="H184" i="7" s="1"/>
  <c r="G184" i="7" s="1"/>
  <c r="J184" i="7"/>
  <c r="L184" i="7" s="1"/>
  <c r="L181" i="4"/>
  <c r="F181" i="4"/>
  <c r="H181" i="4" s="1"/>
  <c r="D181" i="4"/>
  <c r="K184" i="7" l="1"/>
  <c r="G181" i="4"/>
  <c r="K181" i="4"/>
  <c r="I5" i="4"/>
  <c r="F68" i="4" l="1"/>
  <c r="F55" i="9" l="1"/>
  <c r="F56" i="9"/>
  <c r="F57" i="9"/>
  <c r="F58" i="9"/>
  <c r="F59" i="9"/>
  <c r="F60" i="9"/>
  <c r="F61" i="9"/>
  <c r="F62" i="9"/>
  <c r="F63" i="9"/>
  <c r="F64" i="9"/>
  <c r="F65" i="9"/>
  <c r="F68" i="9"/>
  <c r="F69" i="9"/>
  <c r="F70" i="9"/>
  <c r="F71" i="9"/>
  <c r="F72" i="9"/>
  <c r="F73" i="9"/>
  <c r="F74" i="9"/>
  <c r="F75" i="9"/>
  <c r="F76" i="9"/>
  <c r="F77" i="9"/>
  <c r="F78" i="9"/>
  <c r="F79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4" i="9"/>
  <c r="F115" i="9"/>
  <c r="F116" i="9"/>
  <c r="F117" i="9"/>
  <c r="F118" i="9"/>
  <c r="F119" i="9"/>
  <c r="F120" i="9"/>
  <c r="F121" i="9"/>
  <c r="F122" i="9"/>
  <c r="F123" i="9"/>
  <c r="F124" i="9"/>
  <c r="F126" i="9"/>
  <c r="F127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2" i="9"/>
  <c r="F173" i="9"/>
  <c r="F174" i="9"/>
  <c r="F175" i="9"/>
  <c r="F176" i="9"/>
  <c r="F177" i="9"/>
  <c r="F178" i="9"/>
  <c r="F179" i="9"/>
  <c r="F180" i="9"/>
  <c r="F181" i="9"/>
  <c r="F182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H211" i="9"/>
  <c r="H212" i="9"/>
  <c r="F213" i="9"/>
  <c r="F215" i="9"/>
  <c r="F216" i="9"/>
  <c r="F217" i="9"/>
  <c r="L212" i="9"/>
  <c r="K212" i="9" s="1"/>
  <c r="J207" i="4"/>
  <c r="J208" i="4"/>
  <c r="L208" i="4" s="1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F209" i="4"/>
  <c r="F208" i="4"/>
  <c r="H208" i="4" s="1"/>
  <c r="F207" i="4"/>
  <c r="H209" i="4" l="1"/>
  <c r="G209" i="4" s="1"/>
  <c r="L207" i="4"/>
  <c r="K207" i="4" s="1"/>
  <c r="G208" i="4"/>
  <c r="G211" i="9"/>
  <c r="H207" i="4"/>
  <c r="G207" i="4" s="1"/>
  <c r="G212" i="9"/>
  <c r="C7" i="4"/>
  <c r="C6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8" i="4"/>
  <c r="C60" i="4"/>
  <c r="C61" i="4"/>
  <c r="C62" i="4"/>
  <c r="C63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80" i="4"/>
  <c r="C81" i="4"/>
  <c r="C82" i="4"/>
  <c r="C83" i="4"/>
  <c r="C84" i="4"/>
  <c r="C85" i="4"/>
  <c r="C86" i="4"/>
  <c r="C87" i="4"/>
  <c r="C88" i="4"/>
  <c r="C89" i="4"/>
  <c r="C90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40" i="4"/>
  <c r="C141" i="4"/>
  <c r="C142" i="4"/>
  <c r="C143" i="4"/>
  <c r="C145" i="4"/>
  <c r="C146" i="4"/>
  <c r="C147" i="4"/>
  <c r="C148" i="4"/>
  <c r="C149" i="4"/>
  <c r="C150" i="4"/>
  <c r="C151" i="4"/>
  <c r="C155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10" i="4"/>
  <c r="C211" i="4"/>
  <c r="H162" i="9" l="1"/>
  <c r="G162" i="9" s="1"/>
  <c r="J162" i="9"/>
  <c r="L162" i="9" s="1"/>
  <c r="K162" i="9" s="1"/>
  <c r="H163" i="9"/>
  <c r="G163" i="9" s="1"/>
  <c r="J163" i="9"/>
  <c r="L163" i="9" s="1"/>
  <c r="K163" i="9" s="1"/>
  <c r="H164" i="9"/>
  <c r="G164" i="9" s="1"/>
  <c r="J164" i="9"/>
  <c r="L164" i="9" l="1"/>
  <c r="K164" i="9" s="1"/>
  <c r="J139" i="4" l="1"/>
  <c r="L139" i="4" s="1"/>
  <c r="F139" i="4"/>
  <c r="K139" i="4" l="1"/>
  <c r="H139" i="4"/>
  <c r="G139" i="4" s="1"/>
  <c r="J135" i="4"/>
  <c r="L135" i="4" s="1"/>
  <c r="K135" i="4" s="1"/>
  <c r="J136" i="4"/>
  <c r="L136" i="4" s="1"/>
  <c r="K136" i="4" s="1"/>
  <c r="J137" i="4"/>
  <c r="L137" i="4" s="1"/>
  <c r="K137" i="4" s="1"/>
  <c r="J138" i="4"/>
  <c r="F135" i="4"/>
  <c r="H135" i="4" s="1"/>
  <c r="G135" i="4" s="1"/>
  <c r="F136" i="4"/>
  <c r="H136" i="4" s="1"/>
  <c r="F137" i="4"/>
  <c r="F138" i="4"/>
  <c r="L138" i="4" l="1"/>
  <c r="K138" i="4" s="1"/>
  <c r="H138" i="4"/>
  <c r="G138" i="4" s="1"/>
  <c r="H137" i="4"/>
  <c r="G137" i="4" s="1"/>
  <c r="G136" i="4"/>
  <c r="J155" i="9"/>
  <c r="H155" i="9"/>
  <c r="J155" i="8"/>
  <c r="L155" i="8" s="1"/>
  <c r="K155" i="8" s="1"/>
  <c r="F155" i="8"/>
  <c r="H155" i="8" s="1"/>
  <c r="G155" i="8" s="1"/>
  <c r="J154" i="7"/>
  <c r="L154" i="7" s="1"/>
  <c r="F154" i="7"/>
  <c r="H154" i="7" s="1"/>
  <c r="J161" i="9"/>
  <c r="L161" i="9" s="1"/>
  <c r="H161" i="9"/>
  <c r="G161" i="9" s="1"/>
  <c r="J161" i="8"/>
  <c r="L161" i="8" s="1"/>
  <c r="K161" i="8" s="1"/>
  <c r="F161" i="8"/>
  <c r="H161" i="8" s="1"/>
  <c r="J160" i="7"/>
  <c r="L160" i="7" s="1"/>
  <c r="J161" i="7"/>
  <c r="J162" i="7"/>
  <c r="J163" i="7"/>
  <c r="J164" i="7"/>
  <c r="J165" i="7"/>
  <c r="J166" i="7"/>
  <c r="J167" i="7"/>
  <c r="J168" i="7"/>
  <c r="J169" i="7"/>
  <c r="J171" i="7"/>
  <c r="J172" i="7"/>
  <c r="J173" i="7"/>
  <c r="J174" i="7"/>
  <c r="J175" i="7"/>
  <c r="J176" i="7"/>
  <c r="J177" i="7"/>
  <c r="J178" i="7"/>
  <c r="J179" i="7"/>
  <c r="J180" i="7"/>
  <c r="J181" i="7"/>
  <c r="J185" i="7"/>
  <c r="J186" i="7"/>
  <c r="J187" i="7"/>
  <c r="J188" i="7"/>
  <c r="J189" i="7"/>
  <c r="J190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F160" i="7"/>
  <c r="H160" i="7" s="1"/>
  <c r="L159" i="4"/>
  <c r="K159" i="4" s="1"/>
  <c r="F159" i="4"/>
  <c r="H159" i="4" s="1"/>
  <c r="J160" i="9"/>
  <c r="L160" i="9" s="1"/>
  <c r="K160" i="9" s="1"/>
  <c r="H160" i="9"/>
  <c r="J160" i="8"/>
  <c r="L160" i="8" s="1"/>
  <c r="K160" i="8" s="1"/>
  <c r="F160" i="8"/>
  <c r="H160" i="8" s="1"/>
  <c r="J159" i="7"/>
  <c r="L159" i="7" s="1"/>
  <c r="K159" i="7" s="1"/>
  <c r="F159" i="7"/>
  <c r="H159" i="7" s="1"/>
  <c r="L158" i="4"/>
  <c r="K158" i="4" s="1"/>
  <c r="F158" i="4"/>
  <c r="H158" i="4" s="1"/>
  <c r="G158" i="4" s="1"/>
  <c r="J158" i="8"/>
  <c r="L158" i="8" s="1"/>
  <c r="K158" i="8" s="1"/>
  <c r="F158" i="8"/>
  <c r="H158" i="8" s="1"/>
  <c r="G158" i="8" s="1"/>
  <c r="J157" i="7"/>
  <c r="L157" i="7" s="1"/>
  <c r="F157" i="7"/>
  <c r="H157" i="7" s="1"/>
  <c r="J156" i="4"/>
  <c r="L156" i="4" s="1"/>
  <c r="F156" i="4"/>
  <c r="H156" i="4" s="1"/>
  <c r="G156" i="4" s="1"/>
  <c r="J158" i="9"/>
  <c r="L158" i="9" s="1"/>
  <c r="H158" i="9"/>
  <c r="G158" i="9" s="1"/>
  <c r="J159" i="9"/>
  <c r="L159" i="9" s="1"/>
  <c r="H159" i="9"/>
  <c r="J159" i="8"/>
  <c r="L159" i="8" s="1"/>
  <c r="F159" i="8"/>
  <c r="H159" i="8" s="1"/>
  <c r="J158" i="7"/>
  <c r="F158" i="7"/>
  <c r="H158" i="7" s="1"/>
  <c r="J157" i="4"/>
  <c r="L157" i="4" s="1"/>
  <c r="K157" i="4" s="1"/>
  <c r="F157" i="4"/>
  <c r="H157" i="4" s="1"/>
  <c r="H169" i="9"/>
  <c r="G169" i="9" s="1"/>
  <c r="J169" i="9"/>
  <c r="L169" i="9" s="1"/>
  <c r="K169" i="9" s="1"/>
  <c r="J153" i="4"/>
  <c r="L153" i="4" s="1"/>
  <c r="F153" i="4"/>
  <c r="H153" i="4" s="1"/>
  <c r="G153" i="4" s="1"/>
  <c r="J156" i="9"/>
  <c r="L156" i="9" s="1"/>
  <c r="K156" i="9" s="1"/>
  <c r="H156" i="9"/>
  <c r="G156" i="9" s="1"/>
  <c r="J156" i="8"/>
  <c r="L156" i="8" s="1"/>
  <c r="K156" i="8" s="1"/>
  <c r="F156" i="8"/>
  <c r="H156" i="8" s="1"/>
  <c r="J155" i="7"/>
  <c r="L155" i="7" s="1"/>
  <c r="F155" i="7"/>
  <c r="H155" i="7" s="1"/>
  <c r="G155" i="7" s="1"/>
  <c r="J154" i="4"/>
  <c r="L154" i="4" s="1"/>
  <c r="F154" i="4"/>
  <c r="H154" i="4" s="1"/>
  <c r="J154" i="9"/>
  <c r="L154" i="9" s="1"/>
  <c r="H154" i="9"/>
  <c r="J154" i="8"/>
  <c r="L154" i="8" s="1"/>
  <c r="F154" i="8"/>
  <c r="H154" i="8" s="1"/>
  <c r="D163" i="8"/>
  <c r="F163" i="8"/>
  <c r="H163" i="8" s="1"/>
  <c r="G163" i="8" s="1"/>
  <c r="J163" i="8"/>
  <c r="D164" i="8"/>
  <c r="F164" i="8"/>
  <c r="H164" i="8" s="1"/>
  <c r="G164" i="8" s="1"/>
  <c r="J164" i="8"/>
  <c r="L164" i="8" s="1"/>
  <c r="K164" i="8" s="1"/>
  <c r="B157" i="8"/>
  <c r="C157" i="8"/>
  <c r="D157" i="8"/>
  <c r="F157" i="8"/>
  <c r="H157" i="8" s="1"/>
  <c r="G157" i="8" s="1"/>
  <c r="J157" i="8"/>
  <c r="L157" i="8" s="1"/>
  <c r="K157" i="8" s="1"/>
  <c r="D162" i="8"/>
  <c r="F162" i="8"/>
  <c r="J162" i="8"/>
  <c r="L162" i="8" s="1"/>
  <c r="K162" i="8" s="1"/>
  <c r="B165" i="8"/>
  <c r="C165" i="8"/>
  <c r="D165" i="8"/>
  <c r="F165" i="8"/>
  <c r="H165" i="8" s="1"/>
  <c r="G165" i="8" s="1"/>
  <c r="J165" i="8"/>
  <c r="B166" i="8"/>
  <c r="C166" i="8"/>
  <c r="D166" i="8"/>
  <c r="F166" i="8"/>
  <c r="H166" i="8" s="1"/>
  <c r="G166" i="8" s="1"/>
  <c r="J166" i="8"/>
  <c r="L166" i="8" s="1"/>
  <c r="K166" i="8" s="1"/>
  <c r="B167" i="8"/>
  <c r="C167" i="8"/>
  <c r="D167" i="8"/>
  <c r="F167" i="8"/>
  <c r="H167" i="8" s="1"/>
  <c r="G167" i="8" s="1"/>
  <c r="J167" i="8"/>
  <c r="L167" i="8" s="1"/>
  <c r="K167" i="8" s="1"/>
  <c r="J153" i="7"/>
  <c r="L153" i="7" s="1"/>
  <c r="F153" i="7"/>
  <c r="H153" i="7" s="1"/>
  <c r="J152" i="4"/>
  <c r="L152" i="4" s="1"/>
  <c r="K152" i="4" s="1"/>
  <c r="F152" i="4"/>
  <c r="H152" i="4" s="1"/>
  <c r="L155" i="9" l="1"/>
  <c r="K155" i="9" s="1"/>
  <c r="G160" i="8"/>
  <c r="G154" i="7"/>
  <c r="G159" i="4"/>
  <c r="G155" i="9"/>
  <c r="K154" i="7"/>
  <c r="G160" i="7"/>
  <c r="K161" i="9"/>
  <c r="G160" i="9"/>
  <c r="G161" i="8"/>
  <c r="K160" i="7"/>
  <c r="G159" i="7"/>
  <c r="L158" i="7"/>
  <c r="K158" i="7" s="1"/>
  <c r="K157" i="7"/>
  <c r="G158" i="7"/>
  <c r="G157" i="7"/>
  <c r="K156" i="4"/>
  <c r="K159" i="8"/>
  <c r="G159" i="8"/>
  <c r="G157" i="4"/>
  <c r="K158" i="9"/>
  <c r="K159" i="9"/>
  <c r="G159" i="9"/>
  <c r="K153" i="4"/>
  <c r="G153" i="7"/>
  <c r="K153" i="7"/>
  <c r="G152" i="4"/>
  <c r="G154" i="4"/>
  <c r="K154" i="4"/>
  <c r="G154" i="9"/>
  <c r="G156" i="8"/>
  <c r="K155" i="7"/>
  <c r="K154" i="9"/>
  <c r="K154" i="8"/>
  <c r="G154" i="8"/>
  <c r="L165" i="8"/>
  <c r="K165" i="8" s="1"/>
  <c r="H162" i="8"/>
  <c r="G162" i="8" s="1"/>
  <c r="L163" i="8"/>
  <c r="K163" i="8" s="1"/>
  <c r="J8" i="9" l="1"/>
  <c r="J9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7" i="9"/>
  <c r="J40" i="9"/>
  <c r="J41" i="9"/>
  <c r="J42" i="9"/>
  <c r="J43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8" i="9"/>
  <c r="J69" i="9"/>
  <c r="J70" i="9"/>
  <c r="J71" i="9"/>
  <c r="J72" i="9"/>
  <c r="J73" i="9"/>
  <c r="J74" i="9"/>
  <c r="J75" i="9"/>
  <c r="J76" i="9"/>
  <c r="J77" i="9"/>
  <c r="J78" i="9"/>
  <c r="J79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4" i="9"/>
  <c r="J115" i="9"/>
  <c r="J116" i="9"/>
  <c r="J117" i="9"/>
  <c r="J118" i="9"/>
  <c r="J119" i="9"/>
  <c r="J120" i="9"/>
  <c r="J121" i="9"/>
  <c r="J122" i="9"/>
  <c r="J123" i="9"/>
  <c r="J137" i="9"/>
  <c r="J138" i="9"/>
  <c r="J139" i="9"/>
  <c r="J140" i="9"/>
  <c r="J141" i="9"/>
  <c r="J124" i="9"/>
  <c r="J126" i="9"/>
  <c r="J127" i="9"/>
  <c r="J128" i="9"/>
  <c r="J129" i="9"/>
  <c r="J130" i="9"/>
  <c r="J131" i="9"/>
  <c r="J132" i="9"/>
  <c r="J133" i="9"/>
  <c r="J134" i="9"/>
  <c r="J135" i="9"/>
  <c r="J136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7" i="9"/>
  <c r="J165" i="9"/>
  <c r="J166" i="9"/>
  <c r="J167" i="9"/>
  <c r="J168" i="9"/>
  <c r="J170" i="9"/>
  <c r="J172" i="9"/>
  <c r="J173" i="9"/>
  <c r="J174" i="9"/>
  <c r="J175" i="9"/>
  <c r="J176" i="9"/>
  <c r="J177" i="9"/>
  <c r="J178" i="9"/>
  <c r="J179" i="9"/>
  <c r="J180" i="9"/>
  <c r="J181" i="9"/>
  <c r="J182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3" i="9"/>
  <c r="J214" i="9"/>
  <c r="J215" i="9"/>
  <c r="J216" i="9"/>
  <c r="J217" i="9"/>
  <c r="J7" i="9"/>
  <c r="F8" i="9"/>
  <c r="F9" i="9"/>
  <c r="F11" i="9"/>
  <c r="F12" i="9"/>
  <c r="F13" i="9"/>
  <c r="F14" i="9"/>
  <c r="F15" i="9"/>
  <c r="F16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7" i="9"/>
  <c r="F40" i="9"/>
  <c r="F41" i="9"/>
  <c r="F42" i="9"/>
  <c r="F43" i="9"/>
  <c r="F46" i="9"/>
  <c r="F47" i="9"/>
  <c r="F48" i="9"/>
  <c r="F49" i="9"/>
  <c r="F50" i="9"/>
  <c r="F51" i="9"/>
  <c r="F52" i="9"/>
  <c r="F53" i="9"/>
  <c r="F54" i="9"/>
  <c r="F7" i="9"/>
  <c r="J8" i="8"/>
  <c r="J9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40" i="8"/>
  <c r="J41" i="8"/>
  <c r="J42" i="8"/>
  <c r="J43" i="8"/>
  <c r="J46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8" i="8"/>
  <c r="J69" i="8"/>
  <c r="J70" i="8"/>
  <c r="J71" i="8"/>
  <c r="J72" i="8"/>
  <c r="J73" i="8"/>
  <c r="J74" i="8"/>
  <c r="J75" i="8"/>
  <c r="J76" i="8"/>
  <c r="J77" i="8"/>
  <c r="J78" i="8"/>
  <c r="J79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37" i="8"/>
  <c r="J138" i="8"/>
  <c r="J139" i="8"/>
  <c r="J140" i="8"/>
  <c r="J141" i="8"/>
  <c r="J124" i="8"/>
  <c r="J126" i="8"/>
  <c r="J127" i="8"/>
  <c r="J128" i="8"/>
  <c r="J129" i="8"/>
  <c r="J130" i="8"/>
  <c r="J131" i="8"/>
  <c r="J132" i="8"/>
  <c r="J133" i="8"/>
  <c r="J134" i="8"/>
  <c r="J135" i="8"/>
  <c r="J136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68" i="8"/>
  <c r="J169" i="8"/>
  <c r="J170" i="8"/>
  <c r="J171" i="8"/>
  <c r="J173" i="8"/>
  <c r="J174" i="8"/>
  <c r="J175" i="8"/>
  <c r="J176" i="8"/>
  <c r="J177" i="8"/>
  <c r="J178" i="8"/>
  <c r="J179" i="8"/>
  <c r="J180" i="8"/>
  <c r="J181" i="8"/>
  <c r="J182" i="8"/>
  <c r="J184" i="8"/>
  <c r="J185" i="8"/>
  <c r="J186" i="8"/>
  <c r="J187" i="8"/>
  <c r="J188" i="8"/>
  <c r="J189" i="8"/>
  <c r="J190" i="8"/>
  <c r="J191" i="8"/>
  <c r="J192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7" i="8"/>
  <c r="F8" i="8"/>
  <c r="F9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7" i="8"/>
  <c r="F38" i="8"/>
  <c r="F40" i="8"/>
  <c r="F41" i="8"/>
  <c r="F42" i="8"/>
  <c r="F43" i="8"/>
  <c r="F49" i="8"/>
  <c r="F50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8" i="8"/>
  <c r="F69" i="8"/>
  <c r="F70" i="8"/>
  <c r="F71" i="8"/>
  <c r="F72" i="8"/>
  <c r="F73" i="8"/>
  <c r="F74" i="8"/>
  <c r="F75" i="8"/>
  <c r="F76" i="8"/>
  <c r="F77" i="8"/>
  <c r="F78" i="8"/>
  <c r="F79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37" i="8"/>
  <c r="F138" i="8"/>
  <c r="F139" i="8"/>
  <c r="F140" i="8"/>
  <c r="F141" i="8"/>
  <c r="F124" i="8"/>
  <c r="F126" i="8"/>
  <c r="F127" i="8"/>
  <c r="F128" i="8"/>
  <c r="F129" i="8"/>
  <c r="F130" i="8"/>
  <c r="F131" i="8"/>
  <c r="F132" i="8"/>
  <c r="F133" i="8"/>
  <c r="F134" i="8"/>
  <c r="F135" i="8"/>
  <c r="F136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68" i="8"/>
  <c r="F169" i="8"/>
  <c r="F170" i="8"/>
  <c r="H170" i="8" s="1"/>
  <c r="F171" i="8"/>
  <c r="F173" i="8"/>
  <c r="F174" i="8"/>
  <c r="F175" i="8"/>
  <c r="F176" i="8"/>
  <c r="F178" i="8"/>
  <c r="F179" i="8"/>
  <c r="F180" i="8"/>
  <c r="F182" i="8"/>
  <c r="F184" i="8"/>
  <c r="F185" i="8"/>
  <c r="F186" i="8"/>
  <c r="F187" i="8"/>
  <c r="F188" i="8"/>
  <c r="F189" i="8"/>
  <c r="F190" i="8"/>
  <c r="F191" i="8"/>
  <c r="F192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7" i="8"/>
  <c r="J8" i="7"/>
  <c r="J9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40" i="7"/>
  <c r="J41" i="7"/>
  <c r="J42" i="7"/>
  <c r="J43" i="7"/>
  <c r="J45" i="7"/>
  <c r="J46" i="7"/>
  <c r="J47" i="7"/>
  <c r="J49" i="7"/>
  <c r="J50" i="7"/>
  <c r="J51" i="7"/>
  <c r="J52" i="7"/>
  <c r="J53" i="7"/>
  <c r="J54" i="7"/>
  <c r="J55" i="7"/>
  <c r="J56" i="7"/>
  <c r="J57" i="7"/>
  <c r="J58" i="7"/>
  <c r="J59" i="7"/>
  <c r="J60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1" i="7"/>
  <c r="J82" i="7"/>
  <c r="J83" i="7"/>
  <c r="J84" i="7"/>
  <c r="J85" i="7"/>
  <c r="J86" i="7"/>
  <c r="J87" i="7"/>
  <c r="J88" i="7"/>
  <c r="J89" i="7"/>
  <c r="J90" i="7"/>
  <c r="J91" i="7"/>
  <c r="J92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36" i="7"/>
  <c r="J137" i="7"/>
  <c r="J138" i="7"/>
  <c r="J139" i="7"/>
  <c r="J140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6" i="7"/>
  <c r="J7" i="7"/>
  <c r="F8" i="7"/>
  <c r="F9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6" i="7"/>
  <c r="F37" i="7"/>
  <c r="F38" i="7"/>
  <c r="F40" i="7"/>
  <c r="F41" i="7"/>
  <c r="F42" i="7"/>
  <c r="F43" i="7"/>
  <c r="F46" i="7"/>
  <c r="F47" i="7"/>
  <c r="F49" i="7"/>
  <c r="F50" i="7"/>
  <c r="F51" i="7"/>
  <c r="F52" i="7"/>
  <c r="F53" i="7"/>
  <c r="F54" i="7"/>
  <c r="F55" i="7"/>
  <c r="F56" i="7"/>
  <c r="F57" i="7"/>
  <c r="F58" i="7"/>
  <c r="F59" i="7"/>
  <c r="F60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1" i="7"/>
  <c r="F82" i="7"/>
  <c r="F83" i="7"/>
  <c r="F84" i="7"/>
  <c r="F85" i="7"/>
  <c r="F86" i="7"/>
  <c r="F87" i="7"/>
  <c r="F88" i="7"/>
  <c r="F89" i="7"/>
  <c r="F90" i="7"/>
  <c r="F91" i="7"/>
  <c r="H91" i="7" s="1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36" i="7"/>
  <c r="F137" i="7"/>
  <c r="F138" i="7"/>
  <c r="F139" i="7"/>
  <c r="F140" i="7"/>
  <c r="F124" i="7"/>
  <c r="F125" i="7"/>
  <c r="F126" i="7"/>
  <c r="F127" i="7"/>
  <c r="F128" i="7"/>
  <c r="F129" i="7"/>
  <c r="F130" i="7"/>
  <c r="F131" i="7"/>
  <c r="F132" i="7"/>
  <c r="F133" i="7"/>
  <c r="F135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62" i="7"/>
  <c r="F163" i="7"/>
  <c r="F156" i="7"/>
  <c r="F161" i="7"/>
  <c r="F164" i="7"/>
  <c r="F165" i="7"/>
  <c r="F166" i="7"/>
  <c r="F167" i="7"/>
  <c r="F168" i="7"/>
  <c r="F169" i="7"/>
  <c r="F171" i="7"/>
  <c r="F172" i="7"/>
  <c r="F173" i="7"/>
  <c r="F174" i="7"/>
  <c r="F175" i="7"/>
  <c r="F176" i="7"/>
  <c r="F177" i="7"/>
  <c r="F178" i="7"/>
  <c r="F179" i="7"/>
  <c r="F180" i="7"/>
  <c r="F181" i="7"/>
  <c r="F185" i="7"/>
  <c r="F186" i="7"/>
  <c r="F187" i="7"/>
  <c r="F188" i="7"/>
  <c r="F189" i="7"/>
  <c r="H189" i="7" s="1"/>
  <c r="F190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7" i="7"/>
  <c r="J8" i="4"/>
  <c r="J9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61" i="4"/>
  <c r="J162" i="4"/>
  <c r="J155" i="4"/>
  <c r="J160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2" i="4"/>
  <c r="J183" i="4"/>
  <c r="J184" i="4"/>
  <c r="J185" i="4"/>
  <c r="J186" i="4"/>
  <c r="J187" i="4"/>
  <c r="J188" i="4"/>
  <c r="J189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7" i="4"/>
  <c r="F8" i="4"/>
  <c r="F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6" i="4"/>
  <c r="F37" i="4"/>
  <c r="F38" i="4"/>
  <c r="F40" i="4"/>
  <c r="F41" i="4"/>
  <c r="F42" i="4"/>
  <c r="F43" i="4"/>
  <c r="F45" i="4"/>
  <c r="F46" i="4"/>
  <c r="F47" i="4"/>
  <c r="F50" i="4"/>
  <c r="F51" i="4"/>
  <c r="F52" i="4"/>
  <c r="F53" i="4"/>
  <c r="F54" i="4"/>
  <c r="F55" i="4"/>
  <c r="F56" i="4"/>
  <c r="F57" i="4"/>
  <c r="F59" i="4"/>
  <c r="F60" i="4"/>
  <c r="F61" i="4"/>
  <c r="F62" i="4"/>
  <c r="F63" i="4"/>
  <c r="F64" i="4"/>
  <c r="F65" i="4"/>
  <c r="F66" i="4"/>
  <c r="F67" i="4"/>
  <c r="F69" i="4"/>
  <c r="F70" i="4"/>
  <c r="F71" i="4"/>
  <c r="F72" i="4"/>
  <c r="F73" i="4"/>
  <c r="F74" i="4"/>
  <c r="F75" i="4"/>
  <c r="F76" i="4"/>
  <c r="F77" i="4"/>
  <c r="F78" i="4"/>
  <c r="F80" i="4"/>
  <c r="F81" i="4"/>
  <c r="F82" i="4"/>
  <c r="F83" i="4"/>
  <c r="F84" i="4"/>
  <c r="F85" i="4"/>
  <c r="F87" i="4"/>
  <c r="F88" i="4"/>
  <c r="F89" i="4"/>
  <c r="F90" i="4"/>
  <c r="F91" i="4"/>
  <c r="F92" i="4"/>
  <c r="F93" i="4"/>
  <c r="F95" i="4"/>
  <c r="F96" i="4"/>
  <c r="F97" i="4"/>
  <c r="F98" i="4"/>
  <c r="F99" i="4"/>
  <c r="F100" i="4"/>
  <c r="F101" i="4"/>
  <c r="F102" i="4"/>
  <c r="F104" i="4"/>
  <c r="F105" i="4"/>
  <c r="F106" i="4"/>
  <c r="F107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61" i="4"/>
  <c r="F162" i="4"/>
  <c r="F155" i="4"/>
  <c r="F160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2" i="4"/>
  <c r="F183" i="4"/>
  <c r="F184" i="4"/>
  <c r="F185" i="4"/>
  <c r="F187" i="4"/>
  <c r="F189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10" i="4"/>
  <c r="F211" i="4"/>
  <c r="F212" i="4"/>
  <c r="F213" i="4"/>
  <c r="F214" i="4"/>
  <c r="F7" i="4"/>
  <c r="G184" i="8" l="1"/>
  <c r="L61" i="9"/>
  <c r="K61" i="9" s="1"/>
  <c r="H61" i="9"/>
  <c r="G61" i="9" s="1"/>
  <c r="L59" i="9"/>
  <c r="K59" i="9" s="1"/>
  <c r="H59" i="9"/>
  <c r="G59" i="9" s="1"/>
  <c r="L61" i="8"/>
  <c r="K61" i="8" s="1"/>
  <c r="H61" i="8"/>
  <c r="G61" i="8" s="1"/>
  <c r="L60" i="7"/>
  <c r="K60" i="7" s="1"/>
  <c r="H60" i="7"/>
  <c r="G60" i="7" s="1"/>
  <c r="L59" i="4"/>
  <c r="K59" i="4" s="1"/>
  <c r="H59" i="4"/>
  <c r="G59" i="4" s="1"/>
  <c r="L27" i="7" l="1"/>
  <c r="K27" i="7" s="1"/>
  <c r="H27" i="7"/>
  <c r="G27" i="7" s="1"/>
  <c r="L59" i="8"/>
  <c r="K59" i="8" s="1"/>
  <c r="H59" i="8"/>
  <c r="G59" i="8" s="1"/>
  <c r="L58" i="7"/>
  <c r="K58" i="7" s="1"/>
  <c r="H58" i="7"/>
  <c r="G58" i="7" s="1"/>
  <c r="L57" i="4"/>
  <c r="K57" i="4" s="1"/>
  <c r="H57" i="4"/>
  <c r="G57" i="4" s="1"/>
  <c r="J218" i="9" l="1"/>
  <c r="I218" i="9"/>
  <c r="F218" i="9"/>
  <c r="E218" i="9"/>
  <c r="J218" i="8"/>
  <c r="I218" i="8"/>
  <c r="F218" i="8"/>
  <c r="E218" i="8"/>
  <c r="J216" i="7"/>
  <c r="I216" i="7"/>
  <c r="F216" i="7"/>
  <c r="E216" i="7"/>
  <c r="J215" i="4"/>
  <c r="I215" i="4"/>
  <c r="E215" i="4"/>
  <c r="L8" i="9"/>
  <c r="K8" i="9" s="1"/>
  <c r="L9" i="9"/>
  <c r="K9" i="9" s="1"/>
  <c r="L11" i="9"/>
  <c r="K11" i="9" s="1"/>
  <c r="L12" i="9"/>
  <c r="K12" i="9" s="1"/>
  <c r="L13" i="9"/>
  <c r="K13" i="9" s="1"/>
  <c r="L14" i="9"/>
  <c r="K14" i="9" s="1"/>
  <c r="L15" i="9"/>
  <c r="K15" i="9" s="1"/>
  <c r="L16" i="9"/>
  <c r="K16" i="9" s="1"/>
  <c r="L17" i="9"/>
  <c r="K17" i="9" s="1"/>
  <c r="L18" i="9"/>
  <c r="K18" i="9" s="1"/>
  <c r="L19" i="9"/>
  <c r="K19" i="9" s="1"/>
  <c r="L20" i="9"/>
  <c r="K20" i="9" s="1"/>
  <c r="L21" i="9"/>
  <c r="K21" i="9" s="1"/>
  <c r="L22" i="9"/>
  <c r="K22" i="9" s="1"/>
  <c r="L23" i="9"/>
  <c r="K23" i="9" s="1"/>
  <c r="L24" i="9"/>
  <c r="K24" i="9" s="1"/>
  <c r="L25" i="9"/>
  <c r="K25" i="9" s="1"/>
  <c r="L26" i="9"/>
  <c r="K26" i="9" s="1"/>
  <c r="L27" i="9"/>
  <c r="K27" i="9" s="1"/>
  <c r="L28" i="9"/>
  <c r="K28" i="9" s="1"/>
  <c r="L29" i="9"/>
  <c r="K29" i="9" s="1"/>
  <c r="L30" i="9"/>
  <c r="K30" i="9" s="1"/>
  <c r="L31" i="9"/>
  <c r="K31" i="9" s="1"/>
  <c r="L32" i="9"/>
  <c r="K32" i="9" s="1"/>
  <c r="L33" i="9"/>
  <c r="K33" i="9" s="1"/>
  <c r="K35" i="9"/>
  <c r="L37" i="9"/>
  <c r="K37" i="9" s="1"/>
  <c r="L40" i="9"/>
  <c r="K40" i="9" s="1"/>
  <c r="L41" i="9"/>
  <c r="K41" i="9" s="1"/>
  <c r="L42" i="9"/>
  <c r="K42" i="9" s="1"/>
  <c r="L43" i="9"/>
  <c r="K43" i="9" s="1"/>
  <c r="L46" i="9"/>
  <c r="K46" i="9" s="1"/>
  <c r="L47" i="9"/>
  <c r="K47" i="9" s="1"/>
  <c r="L48" i="9"/>
  <c r="K48" i="9" s="1"/>
  <c r="L49" i="9"/>
  <c r="K49" i="9" s="1"/>
  <c r="L50" i="9"/>
  <c r="K50" i="9" s="1"/>
  <c r="L51" i="9"/>
  <c r="K51" i="9" s="1"/>
  <c r="L52" i="9"/>
  <c r="K52" i="9" s="1"/>
  <c r="L53" i="9"/>
  <c r="K53" i="9" s="1"/>
  <c r="L54" i="9"/>
  <c r="K54" i="9" s="1"/>
  <c r="L55" i="9"/>
  <c r="K55" i="9" s="1"/>
  <c r="L56" i="9"/>
  <c r="K56" i="9" s="1"/>
  <c r="L57" i="9"/>
  <c r="K57" i="9" s="1"/>
  <c r="L58" i="9"/>
  <c r="K58" i="9" s="1"/>
  <c r="L60" i="9"/>
  <c r="K60" i="9" s="1"/>
  <c r="L62" i="9"/>
  <c r="K62" i="9" s="1"/>
  <c r="L63" i="9"/>
  <c r="K63" i="9" s="1"/>
  <c r="L64" i="9"/>
  <c r="K64" i="9" s="1"/>
  <c r="L65" i="9"/>
  <c r="K65" i="9" s="1"/>
  <c r="L66" i="9"/>
  <c r="K66" i="9" s="1"/>
  <c r="K67" i="9"/>
  <c r="L68" i="9"/>
  <c r="K68" i="9" s="1"/>
  <c r="L69" i="9"/>
  <c r="K69" i="9" s="1"/>
  <c r="L70" i="9"/>
  <c r="K70" i="9" s="1"/>
  <c r="L71" i="9"/>
  <c r="K71" i="9" s="1"/>
  <c r="L72" i="9"/>
  <c r="K72" i="9" s="1"/>
  <c r="L73" i="9"/>
  <c r="K73" i="9" s="1"/>
  <c r="L74" i="9"/>
  <c r="K74" i="9" s="1"/>
  <c r="L75" i="9"/>
  <c r="K75" i="9" s="1"/>
  <c r="L76" i="9"/>
  <c r="K76" i="9" s="1"/>
  <c r="L77" i="9"/>
  <c r="K77" i="9" s="1"/>
  <c r="L78" i="9"/>
  <c r="K78" i="9" s="1"/>
  <c r="L79" i="9"/>
  <c r="K79" i="9" s="1"/>
  <c r="L81" i="9"/>
  <c r="K81" i="9" s="1"/>
  <c r="L82" i="9"/>
  <c r="K82" i="9" s="1"/>
  <c r="L83" i="9"/>
  <c r="K83" i="9" s="1"/>
  <c r="L84" i="9"/>
  <c r="K84" i="9" s="1"/>
  <c r="L85" i="9"/>
  <c r="K85" i="9" s="1"/>
  <c r="L86" i="9"/>
  <c r="K86" i="9" s="1"/>
  <c r="L87" i="9"/>
  <c r="K87" i="9" s="1"/>
  <c r="L88" i="9"/>
  <c r="K88" i="9" s="1"/>
  <c r="L89" i="9"/>
  <c r="K89" i="9" s="1"/>
  <c r="L90" i="9"/>
  <c r="K90" i="9" s="1"/>
  <c r="L91" i="9"/>
  <c r="K91" i="9" s="1"/>
  <c r="L92" i="9"/>
  <c r="K92" i="9" s="1"/>
  <c r="L93" i="9"/>
  <c r="K93" i="9" s="1"/>
  <c r="L94" i="9"/>
  <c r="K94" i="9" s="1"/>
  <c r="L95" i="9"/>
  <c r="K95" i="9" s="1"/>
  <c r="L96" i="9"/>
  <c r="K96" i="9" s="1"/>
  <c r="L97" i="9"/>
  <c r="K97" i="9" s="1"/>
  <c r="L98" i="9"/>
  <c r="K98" i="9" s="1"/>
  <c r="L99" i="9"/>
  <c r="K99" i="9" s="1"/>
  <c r="L100" i="9"/>
  <c r="K100" i="9" s="1"/>
  <c r="L101" i="9"/>
  <c r="K101" i="9" s="1"/>
  <c r="L102" i="9"/>
  <c r="K102" i="9" s="1"/>
  <c r="L103" i="9"/>
  <c r="K103" i="9" s="1"/>
  <c r="L104" i="9"/>
  <c r="K104" i="9" s="1"/>
  <c r="L105" i="9"/>
  <c r="K105" i="9" s="1"/>
  <c r="L106" i="9"/>
  <c r="K106" i="9" s="1"/>
  <c r="L107" i="9"/>
  <c r="K107" i="9" s="1"/>
  <c r="L108" i="9"/>
  <c r="K108" i="9" s="1"/>
  <c r="L109" i="9"/>
  <c r="K109" i="9" s="1"/>
  <c r="L110" i="9"/>
  <c r="K110" i="9" s="1"/>
  <c r="L111" i="9"/>
  <c r="K111" i="9" s="1"/>
  <c r="L112" i="9"/>
  <c r="K112" i="9" s="1"/>
  <c r="L113" i="9"/>
  <c r="K113" i="9" s="1"/>
  <c r="L114" i="9"/>
  <c r="K114" i="9" s="1"/>
  <c r="L115" i="9"/>
  <c r="K115" i="9" s="1"/>
  <c r="L116" i="9"/>
  <c r="K116" i="9" s="1"/>
  <c r="L117" i="9"/>
  <c r="K117" i="9" s="1"/>
  <c r="L118" i="9"/>
  <c r="K118" i="9" s="1"/>
  <c r="L119" i="9"/>
  <c r="K119" i="9" s="1"/>
  <c r="L120" i="9"/>
  <c r="K120" i="9" s="1"/>
  <c r="L121" i="9"/>
  <c r="K121" i="9" s="1"/>
  <c r="L122" i="9"/>
  <c r="K122" i="9" s="1"/>
  <c r="L123" i="9"/>
  <c r="K123" i="9" s="1"/>
  <c r="L137" i="9"/>
  <c r="K137" i="9" s="1"/>
  <c r="L138" i="9"/>
  <c r="K138" i="9" s="1"/>
  <c r="L139" i="9"/>
  <c r="K139" i="9" s="1"/>
  <c r="L140" i="9"/>
  <c r="K140" i="9" s="1"/>
  <c r="L141" i="9"/>
  <c r="K141" i="9" s="1"/>
  <c r="L124" i="9"/>
  <c r="K124" i="9" s="1"/>
  <c r="L126" i="9"/>
  <c r="K126" i="9" s="1"/>
  <c r="L127" i="9"/>
  <c r="K127" i="9" s="1"/>
  <c r="L128" i="9"/>
  <c r="K128" i="9" s="1"/>
  <c r="L129" i="9"/>
  <c r="K129" i="9" s="1"/>
  <c r="L130" i="9"/>
  <c r="K130" i="9" s="1"/>
  <c r="L131" i="9"/>
  <c r="K131" i="9" s="1"/>
  <c r="L132" i="9"/>
  <c r="K132" i="9" s="1"/>
  <c r="L133" i="9"/>
  <c r="K133" i="9" s="1"/>
  <c r="L134" i="9"/>
  <c r="K134" i="9" s="1"/>
  <c r="L135" i="9"/>
  <c r="K135" i="9" s="1"/>
  <c r="L136" i="9"/>
  <c r="K136" i="9" s="1"/>
  <c r="L142" i="9"/>
  <c r="K142" i="9" s="1"/>
  <c r="L143" i="9"/>
  <c r="K143" i="9" s="1"/>
  <c r="L144" i="9"/>
  <c r="K144" i="9" s="1"/>
  <c r="L145" i="9"/>
  <c r="K145" i="9" s="1"/>
  <c r="L146" i="9"/>
  <c r="K146" i="9" s="1"/>
  <c r="L147" i="9"/>
  <c r="K147" i="9" s="1"/>
  <c r="L148" i="9"/>
  <c r="K148" i="9" s="1"/>
  <c r="L149" i="9"/>
  <c r="K149" i="9" s="1"/>
  <c r="L150" i="9"/>
  <c r="K150" i="9" s="1"/>
  <c r="L151" i="9"/>
  <c r="K151" i="9" s="1"/>
  <c r="L152" i="9"/>
  <c r="K152" i="9" s="1"/>
  <c r="L153" i="9"/>
  <c r="K153" i="9" s="1"/>
  <c r="L157" i="9"/>
  <c r="K157" i="9" s="1"/>
  <c r="L165" i="9"/>
  <c r="K165" i="9" s="1"/>
  <c r="L166" i="9"/>
  <c r="K166" i="9" s="1"/>
  <c r="L167" i="9"/>
  <c r="K167" i="9" s="1"/>
  <c r="L168" i="9"/>
  <c r="K168" i="9" s="1"/>
  <c r="L170" i="9"/>
  <c r="K170" i="9" s="1"/>
  <c r="L172" i="9"/>
  <c r="K172" i="9" s="1"/>
  <c r="L173" i="9"/>
  <c r="K173" i="9" s="1"/>
  <c r="L174" i="9"/>
  <c r="K174" i="9" s="1"/>
  <c r="L175" i="9"/>
  <c r="K175" i="9" s="1"/>
  <c r="L176" i="9"/>
  <c r="K176" i="9" s="1"/>
  <c r="L177" i="9"/>
  <c r="K177" i="9" s="1"/>
  <c r="L178" i="9"/>
  <c r="K178" i="9" s="1"/>
  <c r="L179" i="9"/>
  <c r="K179" i="9" s="1"/>
  <c r="L180" i="9"/>
  <c r="K180" i="9" s="1"/>
  <c r="L181" i="9"/>
  <c r="K181" i="9" s="1"/>
  <c r="L182" i="9"/>
  <c r="K182" i="9" s="1"/>
  <c r="L183" i="9"/>
  <c r="K183" i="9" s="1"/>
  <c r="L184" i="9"/>
  <c r="K184" i="9" s="1"/>
  <c r="L185" i="9"/>
  <c r="K185" i="9" s="1"/>
  <c r="L186" i="9"/>
  <c r="K186" i="9" s="1"/>
  <c r="K187" i="9"/>
  <c r="L188" i="9"/>
  <c r="K188" i="9" s="1"/>
  <c r="L189" i="9"/>
  <c r="K189" i="9" s="1"/>
  <c r="L190" i="9"/>
  <c r="K190" i="9" s="1"/>
  <c r="L191" i="9"/>
  <c r="K191" i="9" s="1"/>
  <c r="L192" i="9"/>
  <c r="K192" i="9" s="1"/>
  <c r="L194" i="9"/>
  <c r="K194" i="9" s="1"/>
  <c r="L195" i="9"/>
  <c r="K195" i="9" s="1"/>
  <c r="L196" i="9"/>
  <c r="K196" i="9" s="1"/>
  <c r="L197" i="9"/>
  <c r="K197" i="9" s="1"/>
  <c r="L198" i="9"/>
  <c r="K198" i="9" s="1"/>
  <c r="L199" i="9"/>
  <c r="K199" i="9" s="1"/>
  <c r="L200" i="9"/>
  <c r="K200" i="9" s="1"/>
  <c r="L201" i="9"/>
  <c r="K201" i="9" s="1"/>
  <c r="L202" i="9"/>
  <c r="K202" i="9" s="1"/>
  <c r="L203" i="9"/>
  <c r="K203" i="9" s="1"/>
  <c r="L204" i="9"/>
  <c r="K204" i="9" s="1"/>
  <c r="L205" i="9"/>
  <c r="K205" i="9" s="1"/>
  <c r="L206" i="9"/>
  <c r="K206" i="9" s="1"/>
  <c r="L207" i="9"/>
  <c r="K207" i="9" s="1"/>
  <c r="L208" i="9"/>
  <c r="K208" i="9" s="1"/>
  <c r="L209" i="9"/>
  <c r="K209" i="9" s="1"/>
  <c r="L213" i="9"/>
  <c r="K213" i="9" s="1"/>
  <c r="L214" i="9"/>
  <c r="K214" i="9" s="1"/>
  <c r="H8" i="9"/>
  <c r="G8" i="9" s="1"/>
  <c r="H9" i="9"/>
  <c r="G9" i="9" s="1"/>
  <c r="H11" i="9"/>
  <c r="G11" i="9" s="1"/>
  <c r="H12" i="9"/>
  <c r="G12" i="9" s="1"/>
  <c r="H13" i="9"/>
  <c r="G13" i="9" s="1"/>
  <c r="H14" i="9"/>
  <c r="G14" i="9" s="1"/>
  <c r="H15" i="9"/>
  <c r="G15" i="9" s="1"/>
  <c r="H16" i="9"/>
  <c r="G16" i="9" s="1"/>
  <c r="H17" i="9"/>
  <c r="G17" i="9" s="1"/>
  <c r="H18" i="9"/>
  <c r="G18" i="9" s="1"/>
  <c r="H19" i="9"/>
  <c r="G19" i="9" s="1"/>
  <c r="H20" i="9"/>
  <c r="G20" i="9" s="1"/>
  <c r="H21" i="9"/>
  <c r="G21" i="9" s="1"/>
  <c r="H22" i="9"/>
  <c r="G22" i="9" s="1"/>
  <c r="H23" i="9"/>
  <c r="G23" i="9" s="1"/>
  <c r="H24" i="9"/>
  <c r="G24" i="9" s="1"/>
  <c r="H25" i="9"/>
  <c r="G25" i="9" s="1"/>
  <c r="H26" i="9"/>
  <c r="G26" i="9" s="1"/>
  <c r="H27" i="9"/>
  <c r="G27" i="9" s="1"/>
  <c r="H28" i="9"/>
  <c r="G28" i="9" s="1"/>
  <c r="H29" i="9"/>
  <c r="G29" i="9" s="1"/>
  <c r="H30" i="9"/>
  <c r="G30" i="9" s="1"/>
  <c r="H31" i="9"/>
  <c r="G31" i="9" s="1"/>
  <c r="H32" i="9"/>
  <c r="G32" i="9" s="1"/>
  <c r="H33" i="9"/>
  <c r="G33" i="9" s="1"/>
  <c r="H34" i="9"/>
  <c r="G34" i="9" s="1"/>
  <c r="H35" i="9"/>
  <c r="H36" i="9"/>
  <c r="G36" i="9" s="1"/>
  <c r="H37" i="9"/>
  <c r="G37" i="9" s="1"/>
  <c r="H40" i="9"/>
  <c r="G40" i="9" s="1"/>
  <c r="H41" i="9"/>
  <c r="G41" i="9" s="1"/>
  <c r="H42" i="9"/>
  <c r="G42" i="9" s="1"/>
  <c r="H43" i="9"/>
  <c r="G43" i="9" s="1"/>
  <c r="H46" i="9"/>
  <c r="G46" i="9" s="1"/>
  <c r="H47" i="9"/>
  <c r="G47" i="9" s="1"/>
  <c r="H48" i="9"/>
  <c r="G48" i="9" s="1"/>
  <c r="H49" i="9"/>
  <c r="G49" i="9" s="1"/>
  <c r="G50" i="9"/>
  <c r="G51" i="9"/>
  <c r="H52" i="9"/>
  <c r="G52" i="9" s="1"/>
  <c r="H53" i="9"/>
  <c r="G53" i="9" s="1"/>
  <c r="H54" i="9"/>
  <c r="G54" i="9" s="1"/>
  <c r="H55" i="9"/>
  <c r="G55" i="9" s="1"/>
  <c r="H56" i="9"/>
  <c r="G56" i="9" s="1"/>
  <c r="H57" i="9"/>
  <c r="G57" i="9" s="1"/>
  <c r="G58" i="9"/>
  <c r="H60" i="9"/>
  <c r="G60" i="9" s="1"/>
  <c r="H62" i="9"/>
  <c r="G62" i="9" s="1"/>
  <c r="H63" i="9"/>
  <c r="G63" i="9" s="1"/>
  <c r="G64" i="9"/>
  <c r="G65" i="9"/>
  <c r="H66" i="9"/>
  <c r="G66" i="9" s="1"/>
  <c r="H67" i="9"/>
  <c r="G67" i="9" s="1"/>
  <c r="H68" i="9"/>
  <c r="G68" i="9" s="1"/>
  <c r="H69" i="9"/>
  <c r="G69" i="9" s="1"/>
  <c r="H70" i="9"/>
  <c r="G70" i="9" s="1"/>
  <c r="H71" i="9"/>
  <c r="G71" i="9" s="1"/>
  <c r="H72" i="9"/>
  <c r="G72" i="9" s="1"/>
  <c r="H73" i="9"/>
  <c r="G73" i="9" s="1"/>
  <c r="H74" i="9"/>
  <c r="G74" i="9" s="1"/>
  <c r="H75" i="9"/>
  <c r="G75" i="9" s="1"/>
  <c r="H76" i="9"/>
  <c r="G76" i="9" s="1"/>
  <c r="H77" i="9"/>
  <c r="G77" i="9" s="1"/>
  <c r="H78" i="9"/>
  <c r="G78" i="9" s="1"/>
  <c r="H79" i="9"/>
  <c r="G79" i="9" s="1"/>
  <c r="H81" i="9"/>
  <c r="G81" i="9" s="1"/>
  <c r="H82" i="9"/>
  <c r="G82" i="9" s="1"/>
  <c r="H83" i="9"/>
  <c r="G83" i="9" s="1"/>
  <c r="H84" i="9"/>
  <c r="G84" i="9" s="1"/>
  <c r="H85" i="9"/>
  <c r="G85" i="9" s="1"/>
  <c r="H86" i="9"/>
  <c r="G86" i="9" s="1"/>
  <c r="G87" i="9"/>
  <c r="H88" i="9"/>
  <c r="G88" i="9" s="1"/>
  <c r="H89" i="9"/>
  <c r="G89" i="9" s="1"/>
  <c r="H90" i="9"/>
  <c r="G90" i="9" s="1"/>
  <c r="G91" i="9"/>
  <c r="H92" i="9"/>
  <c r="G92" i="9" s="1"/>
  <c r="G93" i="9"/>
  <c r="H94" i="9"/>
  <c r="G94" i="9" s="1"/>
  <c r="H95" i="9"/>
  <c r="G95" i="9" s="1"/>
  <c r="H96" i="9"/>
  <c r="G96" i="9" s="1"/>
  <c r="H97" i="9"/>
  <c r="G97" i="9" s="1"/>
  <c r="H98" i="9"/>
  <c r="G98" i="9" s="1"/>
  <c r="H99" i="9"/>
  <c r="G99" i="9" s="1"/>
  <c r="H100" i="9"/>
  <c r="G100" i="9" s="1"/>
  <c r="H101" i="9"/>
  <c r="G101" i="9" s="1"/>
  <c r="H102" i="9"/>
  <c r="G102" i="9" s="1"/>
  <c r="H103" i="9"/>
  <c r="G103" i="9" s="1"/>
  <c r="G104" i="9"/>
  <c r="H105" i="9"/>
  <c r="G105" i="9" s="1"/>
  <c r="H106" i="9"/>
  <c r="G106" i="9" s="1"/>
  <c r="H108" i="9"/>
  <c r="G108" i="9" s="1"/>
  <c r="H109" i="9"/>
  <c r="G109" i="9" s="1"/>
  <c r="G110" i="9"/>
  <c r="H111" i="9"/>
  <c r="G111" i="9" s="1"/>
  <c r="H112" i="9"/>
  <c r="G112" i="9" s="1"/>
  <c r="H113" i="9"/>
  <c r="G113" i="9" s="1"/>
  <c r="H114" i="9"/>
  <c r="G114" i="9" s="1"/>
  <c r="H115" i="9"/>
  <c r="G115" i="9" s="1"/>
  <c r="H116" i="9"/>
  <c r="G116" i="9" s="1"/>
  <c r="H117" i="9"/>
  <c r="G117" i="9" s="1"/>
  <c r="H118" i="9"/>
  <c r="G118" i="9" s="1"/>
  <c r="H119" i="9"/>
  <c r="G119" i="9" s="1"/>
  <c r="H120" i="9"/>
  <c r="G120" i="9" s="1"/>
  <c r="H121" i="9"/>
  <c r="G121" i="9" s="1"/>
  <c r="G122" i="9"/>
  <c r="H123" i="9"/>
  <c r="G123" i="9" s="1"/>
  <c r="H137" i="9"/>
  <c r="G137" i="9" s="1"/>
  <c r="H138" i="9"/>
  <c r="G138" i="9" s="1"/>
  <c r="H139" i="9"/>
  <c r="G139" i="9" s="1"/>
  <c r="H140" i="9"/>
  <c r="G140" i="9" s="1"/>
  <c r="H141" i="9"/>
  <c r="G141" i="9" s="1"/>
  <c r="H124" i="9"/>
  <c r="G124" i="9" s="1"/>
  <c r="G126" i="9"/>
  <c r="G127" i="9"/>
  <c r="G128" i="9"/>
  <c r="G129" i="9"/>
  <c r="G130" i="9"/>
  <c r="H131" i="9"/>
  <c r="G131" i="9" s="1"/>
  <c r="H132" i="9"/>
  <c r="G132" i="9" s="1"/>
  <c r="G133" i="9"/>
  <c r="H134" i="9"/>
  <c r="G134" i="9" s="1"/>
  <c r="H135" i="9"/>
  <c r="G135" i="9" s="1"/>
  <c r="H136" i="9"/>
  <c r="G136" i="9" s="1"/>
  <c r="H142" i="9"/>
  <c r="G142" i="9" s="1"/>
  <c r="H143" i="9"/>
  <c r="G143" i="9" s="1"/>
  <c r="G144" i="9"/>
  <c r="G146" i="9"/>
  <c r="H147" i="9"/>
  <c r="G147" i="9" s="1"/>
  <c r="H148" i="9"/>
  <c r="G148" i="9" s="1"/>
  <c r="H149" i="9"/>
  <c r="G149" i="9" s="1"/>
  <c r="H150" i="9"/>
  <c r="G150" i="9" s="1"/>
  <c r="H151" i="9"/>
  <c r="G151" i="9" s="1"/>
  <c r="H152" i="9"/>
  <c r="G152" i="9" s="1"/>
  <c r="H153" i="9"/>
  <c r="G153" i="9" s="1"/>
  <c r="H157" i="9"/>
  <c r="G157" i="9" s="1"/>
  <c r="H165" i="9"/>
  <c r="G165" i="9" s="1"/>
  <c r="H166" i="9"/>
  <c r="G166" i="9" s="1"/>
  <c r="H167" i="9"/>
  <c r="G167" i="9" s="1"/>
  <c r="H168" i="9"/>
  <c r="G168" i="9" s="1"/>
  <c r="H170" i="9"/>
  <c r="H172" i="9"/>
  <c r="G172" i="9" s="1"/>
  <c r="H173" i="9"/>
  <c r="G173" i="9" s="1"/>
  <c r="G174" i="9"/>
  <c r="G175" i="9"/>
  <c r="G176" i="9"/>
  <c r="G178" i="9"/>
  <c r="H179" i="9"/>
  <c r="H180" i="9"/>
  <c r="G181" i="9"/>
  <c r="H182" i="9"/>
  <c r="G182" i="9" s="1"/>
  <c r="H183" i="9"/>
  <c r="H184" i="9"/>
  <c r="G184" i="9" s="1"/>
  <c r="H185" i="9"/>
  <c r="G185" i="9" s="1"/>
  <c r="H186" i="9"/>
  <c r="G186" i="9" s="1"/>
  <c r="G187" i="9"/>
  <c r="H188" i="9"/>
  <c r="G188" i="9" s="1"/>
  <c r="H189" i="9"/>
  <c r="G189" i="9" s="1"/>
  <c r="H190" i="9"/>
  <c r="G190" i="9" s="1"/>
  <c r="H191" i="9"/>
  <c r="G191" i="9" s="1"/>
  <c r="H192" i="9"/>
  <c r="G192" i="9" s="1"/>
  <c r="H193" i="9"/>
  <c r="G193" i="9" s="1"/>
  <c r="H194" i="9"/>
  <c r="G194" i="9" s="1"/>
  <c r="H195" i="9"/>
  <c r="G195" i="9" s="1"/>
  <c r="H196" i="9"/>
  <c r="G196" i="9" s="1"/>
  <c r="G197" i="9"/>
  <c r="G198" i="9"/>
  <c r="G199" i="9"/>
  <c r="H200" i="9"/>
  <c r="G200" i="9" s="1"/>
  <c r="H201" i="9"/>
  <c r="G201" i="9" s="1"/>
  <c r="H202" i="9"/>
  <c r="G202" i="9" s="1"/>
  <c r="H203" i="9"/>
  <c r="G203" i="9" s="1"/>
  <c r="H204" i="9"/>
  <c r="G204" i="9" s="1"/>
  <c r="H205" i="9"/>
  <c r="G205" i="9" s="1"/>
  <c r="H206" i="9"/>
  <c r="G206" i="9" s="1"/>
  <c r="H207" i="9"/>
  <c r="G207" i="9" s="1"/>
  <c r="H208" i="9"/>
  <c r="G208" i="9" s="1"/>
  <c r="G209" i="9"/>
  <c r="G213" i="9"/>
  <c r="H214" i="9"/>
  <c r="G214" i="9" s="1"/>
  <c r="L7" i="9"/>
  <c r="H7" i="9"/>
  <c r="L8" i="8"/>
  <c r="K8" i="8" s="1"/>
  <c r="L9" i="8"/>
  <c r="K9" i="8" s="1"/>
  <c r="L11" i="8"/>
  <c r="K11" i="8" s="1"/>
  <c r="L12" i="8"/>
  <c r="K12" i="8" s="1"/>
  <c r="L13" i="8"/>
  <c r="K13" i="8" s="1"/>
  <c r="L14" i="8"/>
  <c r="K14" i="8" s="1"/>
  <c r="L15" i="8"/>
  <c r="K15" i="8" s="1"/>
  <c r="L16" i="8"/>
  <c r="K16" i="8" s="1"/>
  <c r="L17" i="8"/>
  <c r="K17" i="8" s="1"/>
  <c r="L18" i="8"/>
  <c r="K18" i="8" s="1"/>
  <c r="L19" i="8"/>
  <c r="K19" i="8" s="1"/>
  <c r="L20" i="8"/>
  <c r="K20" i="8" s="1"/>
  <c r="L21" i="8"/>
  <c r="K21" i="8" s="1"/>
  <c r="L22" i="8"/>
  <c r="K22" i="8" s="1"/>
  <c r="L23" i="8"/>
  <c r="K23" i="8" s="1"/>
  <c r="L24" i="8"/>
  <c r="K24" i="8" s="1"/>
  <c r="L25" i="8"/>
  <c r="K25" i="8" s="1"/>
  <c r="L26" i="8"/>
  <c r="K26" i="8" s="1"/>
  <c r="L27" i="8"/>
  <c r="K27" i="8" s="1"/>
  <c r="L28" i="8"/>
  <c r="K28" i="8" s="1"/>
  <c r="L29" i="8"/>
  <c r="K29" i="8" s="1"/>
  <c r="L30" i="8"/>
  <c r="K30" i="8" s="1"/>
  <c r="L31" i="8"/>
  <c r="K31" i="8" s="1"/>
  <c r="L32" i="8"/>
  <c r="K32" i="8" s="1"/>
  <c r="L33" i="8"/>
  <c r="K33" i="8" s="1"/>
  <c r="L34" i="8"/>
  <c r="K34" i="8" s="1"/>
  <c r="L35" i="8"/>
  <c r="K35" i="8" s="1"/>
  <c r="L36" i="8"/>
  <c r="K36" i="8" s="1"/>
  <c r="L37" i="8"/>
  <c r="K37" i="8" s="1"/>
  <c r="L38" i="8"/>
  <c r="K38" i="8" s="1"/>
  <c r="L40" i="8"/>
  <c r="K40" i="8" s="1"/>
  <c r="L41" i="8"/>
  <c r="K41" i="8" s="1"/>
  <c r="L42" i="8"/>
  <c r="K42" i="8" s="1"/>
  <c r="L43" i="8"/>
  <c r="K43" i="8" s="1"/>
  <c r="L46" i="8"/>
  <c r="K46" i="8" s="1"/>
  <c r="K47" i="8"/>
  <c r="K48" i="8"/>
  <c r="L49" i="8"/>
  <c r="K49" i="8" s="1"/>
  <c r="L50" i="8"/>
  <c r="K50" i="8" s="1"/>
  <c r="L51" i="8"/>
  <c r="K51" i="8" s="1"/>
  <c r="L52" i="8"/>
  <c r="K52" i="8" s="1"/>
  <c r="L53" i="8"/>
  <c r="K53" i="8" s="1"/>
  <c r="L54" i="8"/>
  <c r="K54" i="8" s="1"/>
  <c r="L55" i="8"/>
  <c r="K55" i="8" s="1"/>
  <c r="L56" i="8"/>
  <c r="K56" i="8" s="1"/>
  <c r="L57" i="8"/>
  <c r="K57" i="8" s="1"/>
  <c r="L58" i="8"/>
  <c r="K58" i="8" s="1"/>
  <c r="L60" i="8"/>
  <c r="K60" i="8" s="1"/>
  <c r="L62" i="8"/>
  <c r="K62" i="8" s="1"/>
  <c r="L63" i="8"/>
  <c r="K63" i="8" s="1"/>
  <c r="L64" i="8"/>
  <c r="K64" i="8" s="1"/>
  <c r="L65" i="8"/>
  <c r="K65" i="8" s="1"/>
  <c r="L66" i="8"/>
  <c r="K66" i="8" s="1"/>
  <c r="K67" i="8"/>
  <c r="L68" i="8"/>
  <c r="K68" i="8" s="1"/>
  <c r="L69" i="8"/>
  <c r="K69" i="8" s="1"/>
  <c r="L70" i="8"/>
  <c r="K70" i="8" s="1"/>
  <c r="L71" i="8"/>
  <c r="K71" i="8" s="1"/>
  <c r="L72" i="8"/>
  <c r="K72" i="8" s="1"/>
  <c r="L73" i="8"/>
  <c r="K73" i="8" s="1"/>
  <c r="L74" i="8"/>
  <c r="K74" i="8" s="1"/>
  <c r="L75" i="8"/>
  <c r="K75" i="8" s="1"/>
  <c r="L76" i="8"/>
  <c r="K76" i="8" s="1"/>
  <c r="L77" i="8"/>
  <c r="K77" i="8" s="1"/>
  <c r="L78" i="8"/>
  <c r="K78" i="8" s="1"/>
  <c r="L79" i="8"/>
  <c r="K79" i="8" s="1"/>
  <c r="L81" i="8"/>
  <c r="K81" i="8" s="1"/>
  <c r="L82" i="8"/>
  <c r="K82" i="8" s="1"/>
  <c r="L83" i="8"/>
  <c r="K83" i="8" s="1"/>
  <c r="L84" i="8"/>
  <c r="K84" i="8" s="1"/>
  <c r="L85" i="8"/>
  <c r="K85" i="8" s="1"/>
  <c r="L86" i="8"/>
  <c r="K86" i="8" s="1"/>
  <c r="L87" i="8"/>
  <c r="K87" i="8" s="1"/>
  <c r="L88" i="8"/>
  <c r="K88" i="8" s="1"/>
  <c r="L89" i="8"/>
  <c r="K89" i="8" s="1"/>
  <c r="L90" i="8"/>
  <c r="K90" i="8" s="1"/>
  <c r="L91" i="8"/>
  <c r="K91" i="8" s="1"/>
  <c r="L92" i="8"/>
  <c r="K92" i="8" s="1"/>
  <c r="L93" i="8"/>
  <c r="K93" i="8" s="1"/>
  <c r="L94" i="8"/>
  <c r="K94" i="8" s="1"/>
  <c r="L95" i="8"/>
  <c r="K95" i="8" s="1"/>
  <c r="L96" i="8"/>
  <c r="K96" i="8" s="1"/>
  <c r="L97" i="8"/>
  <c r="K97" i="8" s="1"/>
  <c r="L98" i="8"/>
  <c r="K98" i="8" s="1"/>
  <c r="L99" i="8"/>
  <c r="K99" i="8" s="1"/>
  <c r="L100" i="8"/>
  <c r="K100" i="8" s="1"/>
  <c r="L101" i="8"/>
  <c r="K101" i="8" s="1"/>
  <c r="L102" i="8"/>
  <c r="K102" i="8" s="1"/>
  <c r="L103" i="8"/>
  <c r="K103" i="8" s="1"/>
  <c r="L104" i="8"/>
  <c r="K104" i="8" s="1"/>
  <c r="L105" i="8"/>
  <c r="K105" i="8" s="1"/>
  <c r="L106" i="8"/>
  <c r="K106" i="8" s="1"/>
  <c r="L107" i="8"/>
  <c r="K107" i="8" s="1"/>
  <c r="L108" i="8"/>
  <c r="K108" i="8" s="1"/>
  <c r="L109" i="8"/>
  <c r="K109" i="8" s="1"/>
  <c r="L110" i="8"/>
  <c r="K110" i="8" s="1"/>
  <c r="L111" i="8"/>
  <c r="K111" i="8" s="1"/>
  <c r="L112" i="8"/>
  <c r="K112" i="8" s="1"/>
  <c r="L113" i="8"/>
  <c r="K113" i="8" s="1"/>
  <c r="L114" i="8"/>
  <c r="K114" i="8" s="1"/>
  <c r="L115" i="8"/>
  <c r="K115" i="8" s="1"/>
  <c r="L116" i="8"/>
  <c r="K116" i="8" s="1"/>
  <c r="L117" i="8"/>
  <c r="K117" i="8" s="1"/>
  <c r="L118" i="8"/>
  <c r="K118" i="8" s="1"/>
  <c r="L119" i="8"/>
  <c r="K119" i="8" s="1"/>
  <c r="L120" i="8"/>
  <c r="K120" i="8" s="1"/>
  <c r="L121" i="8"/>
  <c r="K121" i="8" s="1"/>
  <c r="L122" i="8"/>
  <c r="K122" i="8" s="1"/>
  <c r="L123" i="8"/>
  <c r="K123" i="8" s="1"/>
  <c r="L137" i="8"/>
  <c r="K137" i="8" s="1"/>
  <c r="L138" i="8"/>
  <c r="K138" i="8" s="1"/>
  <c r="L139" i="8"/>
  <c r="K139" i="8" s="1"/>
  <c r="L140" i="8"/>
  <c r="K140" i="8" s="1"/>
  <c r="L141" i="8"/>
  <c r="K141" i="8" s="1"/>
  <c r="L124" i="8"/>
  <c r="K124" i="8" s="1"/>
  <c r="L126" i="8"/>
  <c r="K126" i="8" s="1"/>
  <c r="L127" i="8"/>
  <c r="K127" i="8" s="1"/>
  <c r="L128" i="8"/>
  <c r="K128" i="8" s="1"/>
  <c r="L129" i="8"/>
  <c r="K129" i="8" s="1"/>
  <c r="L130" i="8"/>
  <c r="K130" i="8" s="1"/>
  <c r="L131" i="8"/>
  <c r="K131" i="8" s="1"/>
  <c r="L132" i="8"/>
  <c r="K132" i="8" s="1"/>
  <c r="L133" i="8"/>
  <c r="K133" i="8" s="1"/>
  <c r="L134" i="8"/>
  <c r="K134" i="8" s="1"/>
  <c r="L135" i="8"/>
  <c r="K135" i="8" s="1"/>
  <c r="L136" i="8"/>
  <c r="K136" i="8" s="1"/>
  <c r="L142" i="8"/>
  <c r="K142" i="8" s="1"/>
  <c r="L143" i="8"/>
  <c r="K143" i="8" s="1"/>
  <c r="L144" i="8"/>
  <c r="K144" i="8" s="1"/>
  <c r="L145" i="8"/>
  <c r="K145" i="8" s="1"/>
  <c r="L146" i="8"/>
  <c r="K146" i="8" s="1"/>
  <c r="L147" i="8"/>
  <c r="K147" i="8" s="1"/>
  <c r="L148" i="8"/>
  <c r="K148" i="8" s="1"/>
  <c r="L149" i="8"/>
  <c r="K149" i="8" s="1"/>
  <c r="L150" i="8"/>
  <c r="K150" i="8" s="1"/>
  <c r="L151" i="8"/>
  <c r="K151" i="8" s="1"/>
  <c r="L152" i="8"/>
  <c r="K152" i="8" s="1"/>
  <c r="L153" i="8"/>
  <c r="K153" i="8" s="1"/>
  <c r="L168" i="8"/>
  <c r="K168" i="8" s="1"/>
  <c r="L169" i="8"/>
  <c r="K169" i="8" s="1"/>
  <c r="L170" i="8"/>
  <c r="K170" i="8" s="1"/>
  <c r="L171" i="8"/>
  <c r="K171" i="8" s="1"/>
  <c r="L173" i="8"/>
  <c r="K173" i="8" s="1"/>
  <c r="L174" i="8"/>
  <c r="K174" i="8" s="1"/>
  <c r="L175" i="8"/>
  <c r="K175" i="8" s="1"/>
  <c r="L176" i="8"/>
  <c r="K176" i="8" s="1"/>
  <c r="L177" i="8"/>
  <c r="K177" i="8" s="1"/>
  <c r="L178" i="8"/>
  <c r="K178" i="8" s="1"/>
  <c r="L179" i="8"/>
  <c r="K179" i="8" s="1"/>
  <c r="L180" i="8"/>
  <c r="K180" i="8" s="1"/>
  <c r="L181" i="8"/>
  <c r="K181" i="8" s="1"/>
  <c r="L182" i="8"/>
  <c r="K182" i="8" s="1"/>
  <c r="L183" i="8"/>
  <c r="K183" i="8" s="1"/>
  <c r="L184" i="8"/>
  <c r="K184" i="8" s="1"/>
  <c r="L185" i="8"/>
  <c r="K185" i="8" s="1"/>
  <c r="L186" i="8"/>
  <c r="K186" i="8" s="1"/>
  <c r="L187" i="8"/>
  <c r="K187" i="8" s="1"/>
  <c r="L188" i="8"/>
  <c r="K188" i="8" s="1"/>
  <c r="L189" i="8"/>
  <c r="K189" i="8" s="1"/>
  <c r="L190" i="8"/>
  <c r="K190" i="8" s="1"/>
  <c r="L191" i="8"/>
  <c r="K191" i="8" s="1"/>
  <c r="L192" i="8"/>
  <c r="K192" i="8" s="1"/>
  <c r="K193" i="8"/>
  <c r="L194" i="8"/>
  <c r="K194" i="8" s="1"/>
  <c r="L195" i="8"/>
  <c r="K195" i="8" s="1"/>
  <c r="L196" i="8"/>
  <c r="K196" i="8" s="1"/>
  <c r="L197" i="8"/>
  <c r="K197" i="8" s="1"/>
  <c r="L198" i="8"/>
  <c r="K198" i="8" s="1"/>
  <c r="L199" i="8"/>
  <c r="K199" i="8" s="1"/>
  <c r="L200" i="8"/>
  <c r="K200" i="8" s="1"/>
  <c r="L201" i="8"/>
  <c r="K201" i="8" s="1"/>
  <c r="L202" i="8"/>
  <c r="K202" i="8" s="1"/>
  <c r="L203" i="8"/>
  <c r="K203" i="8" s="1"/>
  <c r="L204" i="8"/>
  <c r="K204" i="8" s="1"/>
  <c r="L205" i="8"/>
  <c r="K205" i="8" s="1"/>
  <c r="L206" i="8"/>
  <c r="K206" i="8" s="1"/>
  <c r="L207" i="8"/>
  <c r="K207" i="8" s="1"/>
  <c r="L208" i="8"/>
  <c r="K208" i="8" s="1"/>
  <c r="L209" i="8"/>
  <c r="K209" i="8" s="1"/>
  <c r="H8" i="8"/>
  <c r="G8" i="8" s="1"/>
  <c r="H9" i="8"/>
  <c r="G9" i="8" s="1"/>
  <c r="H11" i="8"/>
  <c r="G11" i="8" s="1"/>
  <c r="H12" i="8"/>
  <c r="G12" i="8" s="1"/>
  <c r="H13" i="8"/>
  <c r="G13" i="8" s="1"/>
  <c r="H14" i="8"/>
  <c r="G14" i="8" s="1"/>
  <c r="H15" i="8"/>
  <c r="G15" i="8" s="1"/>
  <c r="H16" i="8"/>
  <c r="G16" i="8" s="1"/>
  <c r="H17" i="8"/>
  <c r="G17" i="8" s="1"/>
  <c r="H18" i="8"/>
  <c r="G18" i="8" s="1"/>
  <c r="H19" i="8"/>
  <c r="G19" i="8" s="1"/>
  <c r="H20" i="8"/>
  <c r="G20" i="8" s="1"/>
  <c r="H21" i="8"/>
  <c r="G21" i="8" s="1"/>
  <c r="H22" i="8"/>
  <c r="G22" i="8" s="1"/>
  <c r="H23" i="8"/>
  <c r="G23" i="8" s="1"/>
  <c r="H24" i="8"/>
  <c r="G24" i="8" s="1"/>
  <c r="H25" i="8"/>
  <c r="G25" i="8" s="1"/>
  <c r="G26" i="8"/>
  <c r="G27" i="8"/>
  <c r="H29" i="8"/>
  <c r="G29" i="8" s="1"/>
  <c r="G30" i="8"/>
  <c r="G31" i="8"/>
  <c r="H32" i="8"/>
  <c r="G32" i="8" s="1"/>
  <c r="H33" i="8"/>
  <c r="G33" i="8" s="1"/>
  <c r="H34" i="8"/>
  <c r="G34" i="8" s="1"/>
  <c r="H35" i="8"/>
  <c r="G35" i="8" s="1"/>
  <c r="H36" i="8"/>
  <c r="G36" i="8" s="1"/>
  <c r="H37" i="8"/>
  <c r="G37" i="8" s="1"/>
  <c r="H38" i="8"/>
  <c r="G38" i="8" s="1"/>
  <c r="H40" i="8"/>
  <c r="G40" i="8" s="1"/>
  <c r="H41" i="8"/>
  <c r="G41" i="8" s="1"/>
  <c r="H42" i="8"/>
  <c r="G42" i="8" s="1"/>
  <c r="H43" i="8"/>
  <c r="G43" i="8" s="1"/>
  <c r="G46" i="8"/>
  <c r="G47" i="8"/>
  <c r="G48" i="8"/>
  <c r="H49" i="8"/>
  <c r="G49" i="8" s="1"/>
  <c r="G51" i="8"/>
  <c r="H52" i="8"/>
  <c r="G52" i="8" s="1"/>
  <c r="H53" i="8"/>
  <c r="G53" i="8" s="1"/>
  <c r="H54" i="8"/>
  <c r="G54" i="8" s="1"/>
  <c r="H55" i="8"/>
  <c r="G55" i="8" s="1"/>
  <c r="H56" i="8"/>
  <c r="G56" i="8" s="1"/>
  <c r="H57" i="8"/>
  <c r="G57" i="8" s="1"/>
  <c r="H58" i="8"/>
  <c r="G58" i="8" s="1"/>
  <c r="H60" i="8"/>
  <c r="G60" i="8" s="1"/>
  <c r="H62" i="8"/>
  <c r="G62" i="8" s="1"/>
  <c r="H63" i="8"/>
  <c r="G63" i="8" s="1"/>
  <c r="G64" i="8"/>
  <c r="G65" i="8"/>
  <c r="H66" i="8"/>
  <c r="G66" i="8" s="1"/>
  <c r="H67" i="8"/>
  <c r="G67" i="8" s="1"/>
  <c r="H68" i="8"/>
  <c r="G68" i="8" s="1"/>
  <c r="H69" i="8"/>
  <c r="G69" i="8" s="1"/>
  <c r="H70" i="8"/>
  <c r="G70" i="8" s="1"/>
  <c r="H71" i="8"/>
  <c r="G71" i="8" s="1"/>
  <c r="H72" i="8"/>
  <c r="G72" i="8" s="1"/>
  <c r="H73" i="8"/>
  <c r="G73" i="8" s="1"/>
  <c r="H74" i="8"/>
  <c r="G74" i="8" s="1"/>
  <c r="H75" i="8"/>
  <c r="G75" i="8" s="1"/>
  <c r="H76" i="8"/>
  <c r="G76" i="8" s="1"/>
  <c r="H77" i="8"/>
  <c r="G77" i="8" s="1"/>
  <c r="H78" i="8"/>
  <c r="G78" i="8" s="1"/>
  <c r="H79" i="8"/>
  <c r="G79" i="8" s="1"/>
  <c r="H81" i="8"/>
  <c r="G81" i="8" s="1"/>
  <c r="H82" i="8"/>
  <c r="G82" i="8" s="1"/>
  <c r="H83" i="8"/>
  <c r="G83" i="8" s="1"/>
  <c r="H84" i="8"/>
  <c r="G84" i="8" s="1"/>
  <c r="H85" i="8"/>
  <c r="G85" i="8" s="1"/>
  <c r="H86" i="8"/>
  <c r="G86" i="8" s="1"/>
  <c r="G87" i="8"/>
  <c r="H88" i="8"/>
  <c r="G88" i="8" s="1"/>
  <c r="H89" i="8"/>
  <c r="G89" i="8" s="1"/>
  <c r="H90" i="8"/>
  <c r="G90" i="8" s="1"/>
  <c r="G91" i="8"/>
  <c r="H92" i="8"/>
  <c r="H93" i="8"/>
  <c r="G93" i="8" s="1"/>
  <c r="H94" i="8"/>
  <c r="G94" i="8" s="1"/>
  <c r="H95" i="8"/>
  <c r="G95" i="8" s="1"/>
  <c r="H96" i="8"/>
  <c r="G96" i="8" s="1"/>
  <c r="H97" i="8"/>
  <c r="G97" i="8" s="1"/>
  <c r="H98" i="8"/>
  <c r="G98" i="8" s="1"/>
  <c r="H99" i="8"/>
  <c r="G99" i="8" s="1"/>
  <c r="H100" i="8"/>
  <c r="G100" i="8" s="1"/>
  <c r="H101" i="8"/>
  <c r="G101" i="8" s="1"/>
  <c r="H102" i="8"/>
  <c r="G102" i="8" s="1"/>
  <c r="H103" i="8"/>
  <c r="G103" i="8" s="1"/>
  <c r="G104" i="8"/>
  <c r="H105" i="8"/>
  <c r="G105" i="8" s="1"/>
  <c r="H106" i="8"/>
  <c r="G106" i="8" s="1"/>
  <c r="H108" i="8"/>
  <c r="G108" i="8" s="1"/>
  <c r="H109" i="8"/>
  <c r="G109" i="8" s="1"/>
  <c r="G110" i="8"/>
  <c r="H111" i="8"/>
  <c r="G111" i="8" s="1"/>
  <c r="H112" i="8"/>
  <c r="G112" i="8" s="1"/>
  <c r="H113" i="8"/>
  <c r="G113" i="8" s="1"/>
  <c r="H114" i="8"/>
  <c r="G114" i="8" s="1"/>
  <c r="H115" i="8"/>
  <c r="G115" i="8" s="1"/>
  <c r="H116" i="8"/>
  <c r="G116" i="8" s="1"/>
  <c r="H117" i="8"/>
  <c r="G117" i="8" s="1"/>
  <c r="H118" i="8"/>
  <c r="G118" i="8" s="1"/>
  <c r="H119" i="8"/>
  <c r="G119" i="8" s="1"/>
  <c r="H120" i="8"/>
  <c r="G120" i="8" s="1"/>
  <c r="H121" i="8"/>
  <c r="G121" i="8" s="1"/>
  <c r="H122" i="8"/>
  <c r="G122" i="8" s="1"/>
  <c r="H123" i="8"/>
  <c r="G123" i="8" s="1"/>
  <c r="H137" i="8"/>
  <c r="G137" i="8" s="1"/>
  <c r="H138" i="8"/>
  <c r="G138" i="8" s="1"/>
  <c r="H139" i="8"/>
  <c r="G139" i="8" s="1"/>
  <c r="H140" i="8"/>
  <c r="G140" i="8" s="1"/>
  <c r="H141" i="8"/>
  <c r="G141" i="8" s="1"/>
  <c r="H124" i="8"/>
  <c r="G124" i="8" s="1"/>
  <c r="H126" i="8"/>
  <c r="G126" i="8" s="1"/>
  <c r="G127" i="8"/>
  <c r="G128" i="8"/>
  <c r="G129" i="8"/>
  <c r="G130" i="8"/>
  <c r="H131" i="8"/>
  <c r="G131" i="8" s="1"/>
  <c r="H132" i="8"/>
  <c r="G132" i="8" s="1"/>
  <c r="G133" i="8"/>
  <c r="H134" i="8"/>
  <c r="G134" i="8" s="1"/>
  <c r="H135" i="8"/>
  <c r="G135" i="8" s="1"/>
  <c r="H136" i="8"/>
  <c r="G136" i="8" s="1"/>
  <c r="H142" i="8"/>
  <c r="G142" i="8" s="1"/>
  <c r="H143" i="8"/>
  <c r="G143" i="8" s="1"/>
  <c r="G144" i="8"/>
  <c r="H145" i="8"/>
  <c r="G145" i="8" s="1"/>
  <c r="G146" i="8"/>
  <c r="H147" i="8"/>
  <c r="G147" i="8" s="1"/>
  <c r="H148" i="8"/>
  <c r="G148" i="8" s="1"/>
  <c r="H149" i="8"/>
  <c r="G149" i="8" s="1"/>
  <c r="H150" i="8"/>
  <c r="G150" i="8" s="1"/>
  <c r="H151" i="8"/>
  <c r="G151" i="8" s="1"/>
  <c r="H152" i="8"/>
  <c r="G152" i="8" s="1"/>
  <c r="H153" i="8"/>
  <c r="G153" i="8" s="1"/>
  <c r="H168" i="8"/>
  <c r="G168" i="8" s="1"/>
  <c r="H169" i="8"/>
  <c r="G169" i="8" s="1"/>
  <c r="G170" i="8"/>
  <c r="H171" i="8"/>
  <c r="G171" i="8" s="1"/>
  <c r="H173" i="8"/>
  <c r="G173" i="8" s="1"/>
  <c r="G174" i="8"/>
  <c r="G175" i="8"/>
  <c r="G176" i="8"/>
  <c r="H177" i="8"/>
  <c r="H178" i="8"/>
  <c r="H179" i="8"/>
  <c r="G179" i="8" s="1"/>
  <c r="H181" i="8"/>
  <c r="G181" i="8" s="1"/>
  <c r="H182" i="8"/>
  <c r="G182" i="8" s="1"/>
  <c r="H183" i="8"/>
  <c r="G183" i="8" s="1"/>
  <c r="G185" i="8"/>
  <c r="H186" i="8"/>
  <c r="G186" i="8" s="1"/>
  <c r="H187" i="8"/>
  <c r="G187" i="8" s="1"/>
  <c r="H188" i="8"/>
  <c r="G188" i="8" s="1"/>
  <c r="H189" i="8"/>
  <c r="G189" i="8" s="1"/>
  <c r="H190" i="8"/>
  <c r="G190" i="8" s="1"/>
  <c r="H191" i="8"/>
  <c r="G191" i="8" s="1"/>
  <c r="H192" i="8"/>
  <c r="G192" i="8" s="1"/>
  <c r="H193" i="8"/>
  <c r="G193" i="8" s="1"/>
  <c r="H194" i="8"/>
  <c r="G194" i="8" s="1"/>
  <c r="H195" i="8"/>
  <c r="G195" i="8" s="1"/>
  <c r="H196" i="8"/>
  <c r="G196" i="8" s="1"/>
  <c r="G197" i="8"/>
  <c r="G198" i="8"/>
  <c r="G199" i="8"/>
  <c r="H200" i="8"/>
  <c r="G200" i="8" s="1"/>
  <c r="H201" i="8"/>
  <c r="G201" i="8" s="1"/>
  <c r="H202" i="8"/>
  <c r="G202" i="8" s="1"/>
  <c r="H203" i="8"/>
  <c r="G203" i="8" s="1"/>
  <c r="H204" i="8"/>
  <c r="G204" i="8" s="1"/>
  <c r="H205" i="8"/>
  <c r="G205" i="8" s="1"/>
  <c r="H206" i="8"/>
  <c r="G206" i="8" s="1"/>
  <c r="H207" i="8"/>
  <c r="G207" i="8" s="1"/>
  <c r="H208" i="8"/>
  <c r="G208" i="8" s="1"/>
  <c r="H209" i="8"/>
  <c r="G209" i="8" s="1"/>
  <c r="G92" i="8"/>
  <c r="L7" i="8"/>
  <c r="K7" i="8" s="1"/>
  <c r="H7" i="8"/>
  <c r="G7" i="8" s="1"/>
  <c r="L8" i="7"/>
  <c r="K8" i="7" s="1"/>
  <c r="L9" i="7"/>
  <c r="K9" i="7" s="1"/>
  <c r="L11" i="7"/>
  <c r="K11" i="7" s="1"/>
  <c r="L12" i="7"/>
  <c r="K12" i="7" s="1"/>
  <c r="L13" i="7"/>
  <c r="K13" i="7" s="1"/>
  <c r="L14" i="7"/>
  <c r="K14" i="7" s="1"/>
  <c r="L15" i="7"/>
  <c r="K15" i="7" s="1"/>
  <c r="L16" i="7"/>
  <c r="K16" i="7" s="1"/>
  <c r="L17" i="7"/>
  <c r="K17" i="7" s="1"/>
  <c r="L18" i="7"/>
  <c r="K18" i="7" s="1"/>
  <c r="L19" i="7"/>
  <c r="K19" i="7" s="1"/>
  <c r="L20" i="7"/>
  <c r="K20" i="7" s="1"/>
  <c r="L21" i="7"/>
  <c r="K21" i="7" s="1"/>
  <c r="L22" i="7"/>
  <c r="K22" i="7" s="1"/>
  <c r="L23" i="7"/>
  <c r="K23" i="7" s="1"/>
  <c r="L24" i="7"/>
  <c r="K24" i="7" s="1"/>
  <c r="L25" i="7"/>
  <c r="K25" i="7" s="1"/>
  <c r="L26" i="7"/>
  <c r="K26" i="7" s="1"/>
  <c r="L28" i="7"/>
  <c r="K28" i="7" s="1"/>
  <c r="L29" i="7"/>
  <c r="K29" i="7" s="1"/>
  <c r="L30" i="7"/>
  <c r="K30" i="7" s="1"/>
  <c r="L31" i="7"/>
  <c r="K31" i="7" s="1"/>
  <c r="L32" i="7"/>
  <c r="K32" i="7" s="1"/>
  <c r="L33" i="7"/>
  <c r="K33" i="7" s="1"/>
  <c r="L34" i="7"/>
  <c r="K34" i="7" s="1"/>
  <c r="L35" i="7"/>
  <c r="K35" i="7" s="1"/>
  <c r="L36" i="7"/>
  <c r="K36" i="7" s="1"/>
  <c r="L37" i="7"/>
  <c r="K37" i="7" s="1"/>
  <c r="L38" i="7"/>
  <c r="K38" i="7" s="1"/>
  <c r="L40" i="7"/>
  <c r="K40" i="7" s="1"/>
  <c r="L41" i="7"/>
  <c r="K41" i="7" s="1"/>
  <c r="L42" i="7"/>
  <c r="K42" i="7" s="1"/>
  <c r="L43" i="7"/>
  <c r="K43" i="7" s="1"/>
  <c r="L45" i="7"/>
  <c r="K45" i="7" s="1"/>
  <c r="L46" i="7"/>
  <c r="K46" i="7" s="1"/>
  <c r="L47" i="7"/>
  <c r="K47" i="7" s="1"/>
  <c r="L49" i="7"/>
  <c r="K49" i="7" s="1"/>
  <c r="L50" i="7"/>
  <c r="K50" i="7" s="1"/>
  <c r="L51" i="7"/>
  <c r="K51" i="7" s="1"/>
  <c r="L52" i="7"/>
  <c r="K52" i="7" s="1"/>
  <c r="L53" i="7"/>
  <c r="K53" i="7" s="1"/>
  <c r="L54" i="7"/>
  <c r="K54" i="7" s="1"/>
  <c r="L55" i="7"/>
  <c r="K55" i="7" s="1"/>
  <c r="L56" i="7"/>
  <c r="K56" i="7" s="1"/>
  <c r="L57" i="7"/>
  <c r="K57" i="7" s="1"/>
  <c r="L59" i="7"/>
  <c r="K59" i="7" s="1"/>
  <c r="L62" i="7"/>
  <c r="K62" i="7" s="1"/>
  <c r="L63" i="7"/>
  <c r="K63" i="7" s="1"/>
  <c r="L64" i="7"/>
  <c r="K64" i="7" s="1"/>
  <c r="L65" i="7"/>
  <c r="K65" i="7" s="1"/>
  <c r="L66" i="7"/>
  <c r="K66" i="7" s="1"/>
  <c r="L67" i="7"/>
  <c r="K67" i="7" s="1"/>
  <c r="L68" i="7"/>
  <c r="K68" i="7" s="1"/>
  <c r="L69" i="7"/>
  <c r="K69" i="7" s="1"/>
  <c r="L70" i="7"/>
  <c r="K70" i="7" s="1"/>
  <c r="L71" i="7"/>
  <c r="K71" i="7" s="1"/>
  <c r="L72" i="7"/>
  <c r="K72" i="7" s="1"/>
  <c r="L73" i="7"/>
  <c r="K73" i="7" s="1"/>
  <c r="L74" i="7"/>
  <c r="K74" i="7" s="1"/>
  <c r="L75" i="7"/>
  <c r="K75" i="7" s="1"/>
  <c r="L76" i="7"/>
  <c r="K76" i="7" s="1"/>
  <c r="L77" i="7"/>
  <c r="K77" i="7" s="1"/>
  <c r="L78" i="7"/>
  <c r="K78" i="7" s="1"/>
  <c r="L79" i="7"/>
  <c r="K79" i="7" s="1"/>
  <c r="L81" i="7"/>
  <c r="K81" i="7" s="1"/>
  <c r="L82" i="7"/>
  <c r="K82" i="7" s="1"/>
  <c r="L83" i="7"/>
  <c r="K83" i="7" s="1"/>
  <c r="L84" i="7"/>
  <c r="K84" i="7" s="1"/>
  <c r="L85" i="7"/>
  <c r="K85" i="7" s="1"/>
  <c r="L86" i="7"/>
  <c r="K86" i="7" s="1"/>
  <c r="L87" i="7"/>
  <c r="K87" i="7" s="1"/>
  <c r="L88" i="7"/>
  <c r="K88" i="7" s="1"/>
  <c r="L89" i="7"/>
  <c r="K89" i="7" s="1"/>
  <c r="L90" i="7"/>
  <c r="K90" i="7" s="1"/>
  <c r="L91" i="7"/>
  <c r="K91" i="7" s="1"/>
  <c r="L92" i="7"/>
  <c r="K92" i="7" s="1"/>
  <c r="K93" i="7"/>
  <c r="L94" i="7"/>
  <c r="K94" i="7" s="1"/>
  <c r="L95" i="7"/>
  <c r="K95" i="7" s="1"/>
  <c r="L96" i="7"/>
  <c r="K96" i="7" s="1"/>
  <c r="L97" i="7"/>
  <c r="K97" i="7" s="1"/>
  <c r="L98" i="7"/>
  <c r="K98" i="7" s="1"/>
  <c r="L99" i="7"/>
  <c r="K99" i="7" s="1"/>
  <c r="L100" i="7"/>
  <c r="K100" i="7" s="1"/>
  <c r="L101" i="7"/>
  <c r="K101" i="7" s="1"/>
  <c r="L102" i="7"/>
  <c r="K102" i="7" s="1"/>
  <c r="L103" i="7"/>
  <c r="K103" i="7" s="1"/>
  <c r="L104" i="7"/>
  <c r="K104" i="7" s="1"/>
  <c r="L105" i="7"/>
  <c r="K105" i="7" s="1"/>
  <c r="L106" i="7"/>
  <c r="K106" i="7" s="1"/>
  <c r="L107" i="7"/>
  <c r="K107" i="7" s="1"/>
  <c r="L108" i="7"/>
  <c r="K108" i="7" s="1"/>
  <c r="L109" i="7"/>
  <c r="K109" i="7" s="1"/>
  <c r="L110" i="7"/>
  <c r="K110" i="7" s="1"/>
  <c r="L111" i="7"/>
  <c r="K111" i="7" s="1"/>
  <c r="L112" i="7"/>
  <c r="K112" i="7" s="1"/>
  <c r="L113" i="7"/>
  <c r="K113" i="7" s="1"/>
  <c r="L114" i="7"/>
  <c r="K114" i="7" s="1"/>
  <c r="L115" i="7"/>
  <c r="K115" i="7" s="1"/>
  <c r="L116" i="7"/>
  <c r="K116" i="7" s="1"/>
  <c r="L117" i="7"/>
  <c r="K117" i="7" s="1"/>
  <c r="L118" i="7"/>
  <c r="K118" i="7" s="1"/>
  <c r="L119" i="7"/>
  <c r="K119" i="7" s="1"/>
  <c r="L120" i="7"/>
  <c r="K120" i="7" s="1"/>
  <c r="L121" i="7"/>
  <c r="K121" i="7" s="1"/>
  <c r="L122" i="7"/>
  <c r="K122" i="7" s="1"/>
  <c r="L123" i="7"/>
  <c r="K123" i="7" s="1"/>
  <c r="L136" i="7"/>
  <c r="K136" i="7" s="1"/>
  <c r="L137" i="7"/>
  <c r="K137" i="7" s="1"/>
  <c r="L138" i="7"/>
  <c r="K138" i="7" s="1"/>
  <c r="L139" i="7"/>
  <c r="K139" i="7" s="1"/>
  <c r="L140" i="7"/>
  <c r="K140" i="7" s="1"/>
  <c r="L124" i="7"/>
  <c r="K124" i="7" s="1"/>
  <c r="L125" i="7"/>
  <c r="K125" i="7" s="1"/>
  <c r="L126" i="7"/>
  <c r="K126" i="7" s="1"/>
  <c r="L127" i="7"/>
  <c r="K127" i="7" s="1"/>
  <c r="L128" i="7"/>
  <c r="K128" i="7" s="1"/>
  <c r="L129" i="7"/>
  <c r="K129" i="7" s="1"/>
  <c r="L130" i="7"/>
  <c r="K130" i="7" s="1"/>
  <c r="L131" i="7"/>
  <c r="K131" i="7" s="1"/>
  <c r="L132" i="7"/>
  <c r="K132" i="7" s="1"/>
  <c r="L133" i="7"/>
  <c r="K133" i="7" s="1"/>
  <c r="L134" i="7"/>
  <c r="K134" i="7" s="1"/>
  <c r="L135" i="7"/>
  <c r="K135" i="7" s="1"/>
  <c r="L141" i="7"/>
  <c r="K141" i="7" s="1"/>
  <c r="L142" i="7"/>
  <c r="K142" i="7" s="1"/>
  <c r="L143" i="7"/>
  <c r="K143" i="7" s="1"/>
  <c r="L144" i="7"/>
  <c r="K144" i="7" s="1"/>
  <c r="L145" i="7"/>
  <c r="K145" i="7" s="1"/>
  <c r="L146" i="7"/>
  <c r="K146" i="7" s="1"/>
  <c r="L147" i="7"/>
  <c r="K147" i="7" s="1"/>
  <c r="L148" i="7"/>
  <c r="K148" i="7" s="1"/>
  <c r="L149" i="7"/>
  <c r="K149" i="7" s="1"/>
  <c r="L150" i="7"/>
  <c r="K150" i="7" s="1"/>
  <c r="L151" i="7"/>
  <c r="K151" i="7" s="1"/>
  <c r="L152" i="7"/>
  <c r="K152" i="7" s="1"/>
  <c r="L162" i="7"/>
  <c r="K162" i="7" s="1"/>
  <c r="L163" i="7"/>
  <c r="K163" i="7" s="1"/>
  <c r="L156" i="7"/>
  <c r="K156" i="7" s="1"/>
  <c r="L161" i="7"/>
  <c r="K161" i="7" s="1"/>
  <c r="L164" i="7"/>
  <c r="K164" i="7" s="1"/>
  <c r="L165" i="7"/>
  <c r="K165" i="7" s="1"/>
  <c r="L166" i="7"/>
  <c r="K166" i="7" s="1"/>
  <c r="L167" i="7"/>
  <c r="K167" i="7" s="1"/>
  <c r="L168" i="7"/>
  <c r="K168" i="7" s="1"/>
  <c r="L169" i="7"/>
  <c r="K169" i="7" s="1"/>
  <c r="L171" i="7"/>
  <c r="K171" i="7" s="1"/>
  <c r="L172" i="7"/>
  <c r="K172" i="7" s="1"/>
  <c r="L173" i="7"/>
  <c r="K173" i="7" s="1"/>
  <c r="L174" i="7"/>
  <c r="K174" i="7" s="1"/>
  <c r="L175" i="7"/>
  <c r="K175" i="7" s="1"/>
  <c r="L176" i="7"/>
  <c r="K176" i="7" s="1"/>
  <c r="L177" i="7"/>
  <c r="K177" i="7" s="1"/>
  <c r="L178" i="7"/>
  <c r="K178" i="7" s="1"/>
  <c r="L179" i="7"/>
  <c r="K179" i="7" s="1"/>
  <c r="L180" i="7"/>
  <c r="K180" i="7" s="1"/>
  <c r="L181" i="7"/>
  <c r="K181" i="7" s="1"/>
  <c r="L182" i="7"/>
  <c r="K182" i="7" s="1"/>
  <c r="K185" i="7"/>
  <c r="L186" i="7"/>
  <c r="K186" i="7" s="1"/>
  <c r="L187" i="7"/>
  <c r="K187" i="7" s="1"/>
  <c r="L188" i="7"/>
  <c r="K188" i="7" s="1"/>
  <c r="L189" i="7"/>
  <c r="K189" i="7" s="1"/>
  <c r="L190" i="7"/>
  <c r="K190" i="7" s="1"/>
  <c r="L192" i="7"/>
  <c r="K192" i="7" s="1"/>
  <c r="L193" i="7"/>
  <c r="K193" i="7" s="1"/>
  <c r="L194" i="7"/>
  <c r="K194" i="7" s="1"/>
  <c r="L195" i="7"/>
  <c r="K195" i="7" s="1"/>
  <c r="L196" i="7"/>
  <c r="K196" i="7" s="1"/>
  <c r="L197" i="7"/>
  <c r="K197" i="7" s="1"/>
  <c r="L198" i="7"/>
  <c r="K198" i="7" s="1"/>
  <c r="L199" i="7"/>
  <c r="K199" i="7" s="1"/>
  <c r="L200" i="7"/>
  <c r="K200" i="7" s="1"/>
  <c r="L201" i="7"/>
  <c r="K201" i="7" s="1"/>
  <c r="L202" i="7"/>
  <c r="K202" i="7" s="1"/>
  <c r="L203" i="7"/>
  <c r="K203" i="7" s="1"/>
  <c r="L204" i="7"/>
  <c r="K204" i="7" s="1"/>
  <c r="L205" i="7"/>
  <c r="K205" i="7" s="1"/>
  <c r="L206" i="7"/>
  <c r="K206" i="7" s="1"/>
  <c r="L207" i="7"/>
  <c r="K207" i="7" s="1"/>
  <c r="H8" i="7"/>
  <c r="G8" i="7" s="1"/>
  <c r="H9" i="7"/>
  <c r="G9" i="7" s="1"/>
  <c r="G11" i="7"/>
  <c r="H12" i="7"/>
  <c r="G12" i="7" s="1"/>
  <c r="H13" i="7"/>
  <c r="G13" i="7" s="1"/>
  <c r="H14" i="7"/>
  <c r="G14" i="7" s="1"/>
  <c r="H15" i="7"/>
  <c r="G15" i="7" s="1"/>
  <c r="H16" i="7"/>
  <c r="G16" i="7" s="1"/>
  <c r="H17" i="7"/>
  <c r="G17" i="7" s="1"/>
  <c r="G18" i="7"/>
  <c r="H19" i="7"/>
  <c r="G19" i="7" s="1"/>
  <c r="H20" i="7"/>
  <c r="G20" i="7" s="1"/>
  <c r="H21" i="7"/>
  <c r="G21" i="7" s="1"/>
  <c r="H22" i="7"/>
  <c r="G22" i="7" s="1"/>
  <c r="H23" i="7"/>
  <c r="G23" i="7" s="1"/>
  <c r="H24" i="7"/>
  <c r="G24" i="7" s="1"/>
  <c r="H25" i="7"/>
  <c r="G25" i="7" s="1"/>
  <c r="H26" i="7"/>
  <c r="G26" i="7" s="1"/>
  <c r="H28" i="7"/>
  <c r="G28" i="7" s="1"/>
  <c r="H29" i="7"/>
  <c r="G29" i="7" s="1"/>
  <c r="H30" i="7"/>
  <c r="G30" i="7" s="1"/>
  <c r="H31" i="7"/>
  <c r="G31" i="7" s="1"/>
  <c r="H32" i="7"/>
  <c r="G32" i="7" s="1"/>
  <c r="H33" i="7"/>
  <c r="G33" i="7" s="1"/>
  <c r="H34" i="7"/>
  <c r="G34" i="7" s="1"/>
  <c r="H36" i="7"/>
  <c r="G36" i="7" s="1"/>
  <c r="H37" i="7"/>
  <c r="G37" i="7" s="1"/>
  <c r="H38" i="7"/>
  <c r="G38" i="7" s="1"/>
  <c r="H40" i="7"/>
  <c r="G40" i="7" s="1"/>
  <c r="H41" i="7"/>
  <c r="G41" i="7" s="1"/>
  <c r="H42" i="7"/>
  <c r="G42" i="7" s="1"/>
  <c r="H43" i="7"/>
  <c r="G43" i="7" s="1"/>
  <c r="H46" i="7"/>
  <c r="G46" i="7" s="1"/>
  <c r="H47" i="7"/>
  <c r="G47" i="7" s="1"/>
  <c r="G49" i="7"/>
  <c r="H50" i="7"/>
  <c r="G50" i="7" s="1"/>
  <c r="H51" i="7"/>
  <c r="G51" i="7" s="1"/>
  <c r="H52" i="7"/>
  <c r="G52" i="7" s="1"/>
  <c r="H53" i="7"/>
  <c r="G53" i="7" s="1"/>
  <c r="H54" i="7"/>
  <c r="G54" i="7" s="1"/>
  <c r="H55" i="7"/>
  <c r="G55" i="7" s="1"/>
  <c r="H56" i="7"/>
  <c r="G56" i="7" s="1"/>
  <c r="H57" i="7"/>
  <c r="G57" i="7" s="1"/>
  <c r="H59" i="7"/>
  <c r="G59" i="7" s="1"/>
  <c r="H62" i="7"/>
  <c r="G62" i="7" s="1"/>
  <c r="H63" i="7"/>
  <c r="G63" i="7" s="1"/>
  <c r="H64" i="7"/>
  <c r="G64" i="7" s="1"/>
  <c r="G65" i="7"/>
  <c r="H66" i="7"/>
  <c r="G66" i="7" s="1"/>
  <c r="H67" i="7"/>
  <c r="G67" i="7" s="1"/>
  <c r="H68" i="7"/>
  <c r="G68" i="7" s="1"/>
  <c r="H69" i="7"/>
  <c r="G69" i="7" s="1"/>
  <c r="H70" i="7"/>
  <c r="G70" i="7" s="1"/>
  <c r="H71" i="7"/>
  <c r="G71" i="7" s="1"/>
  <c r="H72" i="7"/>
  <c r="G72" i="7" s="1"/>
  <c r="H73" i="7"/>
  <c r="G73" i="7" s="1"/>
  <c r="H74" i="7"/>
  <c r="G74" i="7" s="1"/>
  <c r="H75" i="7"/>
  <c r="G75" i="7" s="1"/>
  <c r="H76" i="7"/>
  <c r="G76" i="7" s="1"/>
  <c r="H77" i="7"/>
  <c r="G77" i="7" s="1"/>
  <c r="H78" i="7"/>
  <c r="G78" i="7" s="1"/>
  <c r="H79" i="7"/>
  <c r="G79" i="7" s="1"/>
  <c r="H81" i="7"/>
  <c r="G81" i="7" s="1"/>
  <c r="H82" i="7"/>
  <c r="G82" i="7" s="1"/>
  <c r="H83" i="7"/>
  <c r="G83" i="7" s="1"/>
  <c r="H84" i="7"/>
  <c r="G84" i="7" s="1"/>
  <c r="H85" i="7"/>
  <c r="G85" i="7" s="1"/>
  <c r="H86" i="7"/>
  <c r="G86" i="7" s="1"/>
  <c r="G87" i="7"/>
  <c r="H88" i="7"/>
  <c r="G88" i="7" s="1"/>
  <c r="H89" i="7"/>
  <c r="G89" i="7" s="1"/>
  <c r="H90" i="7"/>
  <c r="G90" i="7" s="1"/>
  <c r="G91" i="7"/>
  <c r="H92" i="7"/>
  <c r="G92" i="7" s="1"/>
  <c r="G93" i="7"/>
  <c r="H94" i="7"/>
  <c r="G94" i="7" s="1"/>
  <c r="H95" i="7"/>
  <c r="G95" i="7" s="1"/>
  <c r="H96" i="7"/>
  <c r="G96" i="7" s="1"/>
  <c r="H97" i="7"/>
  <c r="G97" i="7" s="1"/>
  <c r="H98" i="7"/>
  <c r="G98" i="7" s="1"/>
  <c r="H99" i="7"/>
  <c r="G99" i="7" s="1"/>
  <c r="H100" i="7"/>
  <c r="G100" i="7" s="1"/>
  <c r="G101" i="7"/>
  <c r="H102" i="7"/>
  <c r="G102" i="7" s="1"/>
  <c r="H103" i="7"/>
  <c r="G103" i="7" s="1"/>
  <c r="G104" i="7"/>
  <c r="H105" i="7"/>
  <c r="G105" i="7" s="1"/>
  <c r="H106" i="7"/>
  <c r="G106" i="7" s="1"/>
  <c r="H107" i="7"/>
  <c r="H108" i="7"/>
  <c r="G108" i="7" s="1"/>
  <c r="H109" i="7"/>
  <c r="G109" i="7" s="1"/>
  <c r="H110" i="7"/>
  <c r="G110" i="7" s="1"/>
  <c r="H111" i="7"/>
  <c r="G111" i="7" s="1"/>
  <c r="H112" i="7"/>
  <c r="G112" i="7" s="1"/>
  <c r="H113" i="7"/>
  <c r="G113" i="7" s="1"/>
  <c r="H114" i="7"/>
  <c r="G114" i="7" s="1"/>
  <c r="H115" i="7"/>
  <c r="G115" i="7" s="1"/>
  <c r="H116" i="7"/>
  <c r="G116" i="7" s="1"/>
  <c r="H117" i="7"/>
  <c r="G117" i="7" s="1"/>
  <c r="H118" i="7"/>
  <c r="G118" i="7" s="1"/>
  <c r="H119" i="7"/>
  <c r="G119" i="7" s="1"/>
  <c r="H120" i="7"/>
  <c r="G120" i="7" s="1"/>
  <c r="H121" i="7"/>
  <c r="G121" i="7" s="1"/>
  <c r="G122" i="7"/>
  <c r="H123" i="7"/>
  <c r="G123" i="7" s="1"/>
  <c r="H136" i="7"/>
  <c r="G136" i="7" s="1"/>
  <c r="H137" i="7"/>
  <c r="G137" i="7" s="1"/>
  <c r="H138" i="7"/>
  <c r="G138" i="7" s="1"/>
  <c r="H139" i="7"/>
  <c r="G139" i="7" s="1"/>
  <c r="H140" i="7"/>
  <c r="G140" i="7" s="1"/>
  <c r="H124" i="7"/>
  <c r="G124" i="7" s="1"/>
  <c r="G125" i="7"/>
  <c r="G126" i="7"/>
  <c r="G127" i="7"/>
  <c r="G128" i="7"/>
  <c r="H129" i="7"/>
  <c r="G129" i="7" s="1"/>
  <c r="H130" i="7"/>
  <c r="G130" i="7" s="1"/>
  <c r="H131" i="7"/>
  <c r="G131" i="7" s="1"/>
  <c r="G132" i="7"/>
  <c r="H133" i="7"/>
  <c r="G133" i="7" s="1"/>
  <c r="H134" i="7"/>
  <c r="G134" i="7" s="1"/>
  <c r="H135" i="7"/>
  <c r="G135" i="7" s="1"/>
  <c r="H141" i="7"/>
  <c r="G141" i="7" s="1"/>
  <c r="H142" i="7"/>
  <c r="G142" i="7" s="1"/>
  <c r="G143" i="7"/>
  <c r="H144" i="7"/>
  <c r="G144" i="7" s="1"/>
  <c r="G145" i="7"/>
  <c r="H146" i="7"/>
  <c r="G146" i="7" s="1"/>
  <c r="H147" i="7"/>
  <c r="G147" i="7" s="1"/>
  <c r="H148" i="7"/>
  <c r="G148" i="7" s="1"/>
  <c r="H149" i="7"/>
  <c r="G149" i="7" s="1"/>
  <c r="H150" i="7"/>
  <c r="G150" i="7" s="1"/>
  <c r="H151" i="7"/>
  <c r="G151" i="7" s="1"/>
  <c r="H152" i="7"/>
  <c r="G152" i="7" s="1"/>
  <c r="H162" i="7"/>
  <c r="G162" i="7" s="1"/>
  <c r="H163" i="7"/>
  <c r="G163" i="7" s="1"/>
  <c r="H156" i="7"/>
  <c r="G156" i="7" s="1"/>
  <c r="H161" i="7"/>
  <c r="G161" i="7" s="1"/>
  <c r="H164" i="7"/>
  <c r="G164" i="7" s="1"/>
  <c r="H165" i="7"/>
  <c r="G165" i="7" s="1"/>
  <c r="H166" i="7"/>
  <c r="G166" i="7" s="1"/>
  <c r="H167" i="7"/>
  <c r="G167" i="7" s="1"/>
  <c r="H168" i="7"/>
  <c r="G168" i="7" s="1"/>
  <c r="H169" i="7"/>
  <c r="G169" i="7" s="1"/>
  <c r="H171" i="7"/>
  <c r="G171" i="7" s="1"/>
  <c r="H172" i="7"/>
  <c r="G172" i="7" s="1"/>
  <c r="G173" i="7"/>
  <c r="G174" i="7"/>
  <c r="G175" i="7"/>
  <c r="H176" i="7"/>
  <c r="G176" i="7" s="1"/>
  <c r="H177" i="7"/>
  <c r="G177" i="7" s="1"/>
  <c r="H178" i="7"/>
  <c r="G178" i="7" s="1"/>
  <c r="H179" i="7"/>
  <c r="G179" i="7" s="1"/>
  <c r="H180" i="7"/>
  <c r="G180" i="7" s="1"/>
  <c r="H181" i="7"/>
  <c r="G181" i="7" s="1"/>
  <c r="H182" i="7"/>
  <c r="G182" i="7" s="1"/>
  <c r="G185" i="7"/>
  <c r="H186" i="7"/>
  <c r="G186" i="7" s="1"/>
  <c r="H187" i="7"/>
  <c r="G187" i="7" s="1"/>
  <c r="H188" i="7"/>
  <c r="G188" i="7" s="1"/>
  <c r="G189" i="7"/>
  <c r="H190" i="7"/>
  <c r="G190" i="7" s="1"/>
  <c r="H191" i="7"/>
  <c r="G191" i="7" s="1"/>
  <c r="H192" i="7"/>
  <c r="G192" i="7" s="1"/>
  <c r="H193" i="7"/>
  <c r="G193" i="7" s="1"/>
  <c r="H194" i="7"/>
  <c r="G194" i="7" s="1"/>
  <c r="G195" i="7"/>
  <c r="G196" i="7"/>
  <c r="G197" i="7"/>
  <c r="G198" i="7"/>
  <c r="H199" i="7"/>
  <c r="G199" i="7" s="1"/>
  <c r="H200" i="7"/>
  <c r="G200" i="7" s="1"/>
  <c r="H201" i="7"/>
  <c r="G201" i="7" s="1"/>
  <c r="H202" i="7"/>
  <c r="G202" i="7" s="1"/>
  <c r="H203" i="7"/>
  <c r="G203" i="7" s="1"/>
  <c r="H204" i="7"/>
  <c r="G204" i="7" s="1"/>
  <c r="H205" i="7"/>
  <c r="G205" i="7" s="1"/>
  <c r="H206" i="7"/>
  <c r="G206" i="7" s="1"/>
  <c r="H207" i="7"/>
  <c r="G207" i="7" s="1"/>
  <c r="L7" i="7"/>
  <c r="B211" i="4"/>
  <c r="B210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89" i="4"/>
  <c r="B188" i="4"/>
  <c r="B187" i="4"/>
  <c r="B186" i="4"/>
  <c r="B185" i="4"/>
  <c r="B184" i="4"/>
  <c r="B183" i="4"/>
  <c r="B182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55" i="4"/>
  <c r="B149" i="4"/>
  <c r="B148" i="4"/>
  <c r="B147" i="4"/>
  <c r="B146" i="4"/>
  <c r="B145" i="4"/>
  <c r="B144" i="4"/>
  <c r="B143" i="4"/>
  <c r="B142" i="4"/>
  <c r="B141" i="4"/>
  <c r="B140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0" i="4"/>
  <c r="B89" i="4"/>
  <c r="B88" i="4"/>
  <c r="B87" i="4"/>
  <c r="B86" i="4"/>
  <c r="B85" i="4"/>
  <c r="B84" i="4"/>
  <c r="B83" i="4"/>
  <c r="B82" i="4"/>
  <c r="B81" i="4"/>
  <c r="B80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3" i="4"/>
  <c r="B62" i="4"/>
  <c r="B61" i="4"/>
  <c r="B60" i="4"/>
  <c r="B58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9" i="4"/>
  <c r="B8" i="4"/>
  <c r="L8" i="4"/>
  <c r="K8" i="4" s="1"/>
  <c r="L9" i="4"/>
  <c r="K9" i="4" s="1"/>
  <c r="L11" i="4"/>
  <c r="K11" i="4" s="1"/>
  <c r="L12" i="4"/>
  <c r="K12" i="4" s="1"/>
  <c r="L13" i="4"/>
  <c r="K13" i="4" s="1"/>
  <c r="L14" i="4"/>
  <c r="K14" i="4" s="1"/>
  <c r="L15" i="4"/>
  <c r="K15" i="4" s="1"/>
  <c r="L16" i="4"/>
  <c r="K16" i="4" s="1"/>
  <c r="L17" i="4"/>
  <c r="K17" i="4" s="1"/>
  <c r="L18" i="4"/>
  <c r="K18" i="4" s="1"/>
  <c r="L19" i="4"/>
  <c r="K19" i="4" s="1"/>
  <c r="L20" i="4"/>
  <c r="K20" i="4" s="1"/>
  <c r="L21" i="4"/>
  <c r="K21" i="4" s="1"/>
  <c r="L22" i="4"/>
  <c r="K22" i="4" s="1"/>
  <c r="L23" i="4"/>
  <c r="K23" i="4" s="1"/>
  <c r="L24" i="4"/>
  <c r="K24" i="4" s="1"/>
  <c r="L25" i="4"/>
  <c r="K25" i="4" s="1"/>
  <c r="L26" i="4"/>
  <c r="K26" i="4" s="1"/>
  <c r="L27" i="4"/>
  <c r="K27" i="4" s="1"/>
  <c r="L28" i="4"/>
  <c r="K28" i="4" s="1"/>
  <c r="L29" i="4"/>
  <c r="K29" i="4" s="1"/>
  <c r="L30" i="4"/>
  <c r="K30" i="4" s="1"/>
  <c r="L31" i="4"/>
  <c r="K31" i="4" s="1"/>
  <c r="L32" i="4"/>
  <c r="K32" i="4" s="1"/>
  <c r="L33" i="4"/>
  <c r="K33" i="4" s="1"/>
  <c r="L34" i="4"/>
  <c r="K34" i="4" s="1"/>
  <c r="L35" i="4"/>
  <c r="K35" i="4" s="1"/>
  <c r="L36" i="4"/>
  <c r="K36" i="4" s="1"/>
  <c r="L37" i="4"/>
  <c r="K37" i="4" s="1"/>
  <c r="L38" i="4"/>
  <c r="K38" i="4" s="1"/>
  <c r="L40" i="4"/>
  <c r="K40" i="4" s="1"/>
  <c r="L41" i="4"/>
  <c r="K41" i="4" s="1"/>
  <c r="L42" i="4"/>
  <c r="K42" i="4" s="1"/>
  <c r="L43" i="4"/>
  <c r="K43" i="4" s="1"/>
  <c r="L44" i="4"/>
  <c r="K44" i="4" s="1"/>
  <c r="L45" i="4"/>
  <c r="K45" i="4" s="1"/>
  <c r="L46" i="4"/>
  <c r="K46" i="4" s="1"/>
  <c r="L47" i="4"/>
  <c r="K47" i="4" s="1"/>
  <c r="L48" i="4"/>
  <c r="K48" i="4" s="1"/>
  <c r="L49" i="4"/>
  <c r="K49" i="4" s="1"/>
  <c r="L50" i="4"/>
  <c r="K50" i="4" s="1"/>
  <c r="L51" i="4"/>
  <c r="K51" i="4" s="1"/>
  <c r="L52" i="4"/>
  <c r="K52" i="4" s="1"/>
  <c r="L53" i="4"/>
  <c r="K53" i="4" s="1"/>
  <c r="L54" i="4"/>
  <c r="K54" i="4" s="1"/>
  <c r="L55" i="4"/>
  <c r="K55" i="4" s="1"/>
  <c r="L56" i="4"/>
  <c r="K56" i="4" s="1"/>
  <c r="L58" i="4"/>
  <c r="K58" i="4" s="1"/>
  <c r="L60" i="4"/>
  <c r="K60" i="4" s="1"/>
  <c r="L61" i="4"/>
  <c r="K61" i="4" s="1"/>
  <c r="L62" i="4"/>
  <c r="K62" i="4" s="1"/>
  <c r="L63" i="4"/>
  <c r="K63" i="4" s="1"/>
  <c r="L64" i="4"/>
  <c r="K64" i="4" s="1"/>
  <c r="L65" i="4"/>
  <c r="K65" i="4" s="1"/>
  <c r="L66" i="4"/>
  <c r="K66" i="4" s="1"/>
  <c r="L67" i="4"/>
  <c r="K67" i="4" s="1"/>
  <c r="L68" i="4"/>
  <c r="K68" i="4" s="1"/>
  <c r="L69" i="4"/>
  <c r="K69" i="4" s="1"/>
  <c r="L70" i="4"/>
  <c r="K70" i="4" s="1"/>
  <c r="L71" i="4"/>
  <c r="K71" i="4" s="1"/>
  <c r="L72" i="4"/>
  <c r="K72" i="4" s="1"/>
  <c r="L73" i="4"/>
  <c r="K73" i="4" s="1"/>
  <c r="L74" i="4"/>
  <c r="K74" i="4" s="1"/>
  <c r="L75" i="4"/>
  <c r="K75" i="4" s="1"/>
  <c r="L76" i="4"/>
  <c r="K76" i="4" s="1"/>
  <c r="L77" i="4"/>
  <c r="K77" i="4" s="1"/>
  <c r="L78" i="4"/>
  <c r="K78" i="4" s="1"/>
  <c r="L80" i="4"/>
  <c r="K80" i="4" s="1"/>
  <c r="L81" i="4"/>
  <c r="K81" i="4" s="1"/>
  <c r="L82" i="4"/>
  <c r="K82" i="4" s="1"/>
  <c r="L83" i="4"/>
  <c r="K83" i="4" s="1"/>
  <c r="L84" i="4"/>
  <c r="K84" i="4" s="1"/>
  <c r="L85" i="4"/>
  <c r="K85" i="4" s="1"/>
  <c r="L86" i="4"/>
  <c r="K86" i="4" s="1"/>
  <c r="L87" i="4"/>
  <c r="K87" i="4" s="1"/>
  <c r="L88" i="4"/>
  <c r="K88" i="4" s="1"/>
  <c r="L89" i="4"/>
  <c r="K89" i="4" s="1"/>
  <c r="L90" i="4"/>
  <c r="K90" i="4" s="1"/>
  <c r="L91" i="4"/>
  <c r="K91" i="4" s="1"/>
  <c r="L92" i="4"/>
  <c r="K92" i="4" s="1"/>
  <c r="L93" i="4"/>
  <c r="K93" i="4" s="1"/>
  <c r="L94" i="4"/>
  <c r="K94" i="4" s="1"/>
  <c r="L95" i="4"/>
  <c r="K95" i="4" s="1"/>
  <c r="L96" i="4"/>
  <c r="K96" i="4" s="1"/>
  <c r="L97" i="4"/>
  <c r="K97" i="4" s="1"/>
  <c r="L98" i="4"/>
  <c r="K98" i="4" s="1"/>
  <c r="L99" i="4"/>
  <c r="K99" i="4" s="1"/>
  <c r="L100" i="4"/>
  <c r="K100" i="4" s="1"/>
  <c r="L101" i="4"/>
  <c r="K101" i="4" s="1"/>
  <c r="L102" i="4"/>
  <c r="K102" i="4" s="1"/>
  <c r="L103" i="4"/>
  <c r="K103" i="4" s="1"/>
  <c r="L104" i="4"/>
  <c r="K104" i="4" s="1"/>
  <c r="L105" i="4"/>
  <c r="K105" i="4" s="1"/>
  <c r="L106" i="4"/>
  <c r="K106" i="4" s="1"/>
  <c r="L107" i="4"/>
  <c r="K107" i="4" s="1"/>
  <c r="L108" i="4"/>
  <c r="K108" i="4" s="1"/>
  <c r="L109" i="4"/>
  <c r="K109" i="4" s="1"/>
  <c r="L110" i="4"/>
  <c r="K110" i="4" s="1"/>
  <c r="L111" i="4"/>
  <c r="K111" i="4" s="1"/>
  <c r="L112" i="4"/>
  <c r="K112" i="4" s="1"/>
  <c r="L113" i="4"/>
  <c r="K113" i="4" s="1"/>
  <c r="L114" i="4"/>
  <c r="K114" i="4" s="1"/>
  <c r="L115" i="4"/>
  <c r="K115" i="4" s="1"/>
  <c r="L116" i="4"/>
  <c r="K116" i="4" s="1"/>
  <c r="L117" i="4"/>
  <c r="K117" i="4" s="1"/>
  <c r="L118" i="4"/>
  <c r="K118" i="4" s="1"/>
  <c r="L119" i="4"/>
  <c r="K119" i="4" s="1"/>
  <c r="L120" i="4"/>
  <c r="K120" i="4" s="1"/>
  <c r="L121" i="4"/>
  <c r="K121" i="4" s="1"/>
  <c r="L122" i="4"/>
  <c r="K122" i="4" s="1"/>
  <c r="L123" i="4"/>
  <c r="K123" i="4" s="1"/>
  <c r="L124" i="4"/>
  <c r="K124" i="4" s="1"/>
  <c r="L125" i="4"/>
  <c r="K125" i="4" s="1"/>
  <c r="L126" i="4"/>
  <c r="K126" i="4" s="1"/>
  <c r="L127" i="4"/>
  <c r="K127" i="4" s="1"/>
  <c r="L128" i="4"/>
  <c r="K128" i="4" s="1"/>
  <c r="L129" i="4"/>
  <c r="K129" i="4" s="1"/>
  <c r="L130" i="4"/>
  <c r="K130" i="4" s="1"/>
  <c r="L131" i="4"/>
  <c r="K131" i="4" s="1"/>
  <c r="L132" i="4"/>
  <c r="K132" i="4" s="1"/>
  <c r="L133" i="4"/>
  <c r="K133" i="4" s="1"/>
  <c r="L134" i="4"/>
  <c r="K134" i="4" s="1"/>
  <c r="L140" i="4"/>
  <c r="K140" i="4" s="1"/>
  <c r="L141" i="4"/>
  <c r="K141" i="4" s="1"/>
  <c r="L142" i="4"/>
  <c r="K142" i="4" s="1"/>
  <c r="L143" i="4"/>
  <c r="K143" i="4" s="1"/>
  <c r="L144" i="4"/>
  <c r="K144" i="4" s="1"/>
  <c r="L145" i="4"/>
  <c r="K145" i="4" s="1"/>
  <c r="L146" i="4"/>
  <c r="K146" i="4" s="1"/>
  <c r="L147" i="4"/>
  <c r="K147" i="4" s="1"/>
  <c r="L148" i="4"/>
  <c r="K148" i="4" s="1"/>
  <c r="L149" i="4"/>
  <c r="K149" i="4" s="1"/>
  <c r="L150" i="4"/>
  <c r="K150" i="4" s="1"/>
  <c r="L151" i="4"/>
  <c r="K151" i="4" s="1"/>
  <c r="L161" i="4"/>
  <c r="K161" i="4" s="1"/>
  <c r="L162" i="4"/>
  <c r="K162" i="4" s="1"/>
  <c r="L155" i="4"/>
  <c r="K155" i="4" s="1"/>
  <c r="L160" i="4"/>
  <c r="K160" i="4" s="1"/>
  <c r="L163" i="4"/>
  <c r="K163" i="4" s="1"/>
  <c r="L164" i="4"/>
  <c r="K164" i="4" s="1"/>
  <c r="L165" i="4"/>
  <c r="K165" i="4" s="1"/>
  <c r="L166" i="4"/>
  <c r="K166" i="4" s="1"/>
  <c r="L167" i="4"/>
  <c r="K167" i="4" s="1"/>
  <c r="L168" i="4"/>
  <c r="K168" i="4" s="1"/>
  <c r="L169" i="4"/>
  <c r="K169" i="4" s="1"/>
  <c r="L170" i="4"/>
  <c r="K170" i="4" s="1"/>
  <c r="L171" i="4"/>
  <c r="K171" i="4" s="1"/>
  <c r="L172" i="4"/>
  <c r="K172" i="4" s="1"/>
  <c r="L173" i="4"/>
  <c r="K173" i="4" s="1"/>
  <c r="L174" i="4"/>
  <c r="K174" i="4" s="1"/>
  <c r="L175" i="4"/>
  <c r="K175" i="4" s="1"/>
  <c r="L176" i="4"/>
  <c r="K176" i="4" s="1"/>
  <c r="L177" i="4"/>
  <c r="K177" i="4" s="1"/>
  <c r="L178" i="4"/>
  <c r="K178" i="4" s="1"/>
  <c r="L179" i="4"/>
  <c r="K179" i="4" s="1"/>
  <c r="L180" i="4"/>
  <c r="K180" i="4" s="1"/>
  <c r="L182" i="4"/>
  <c r="K182" i="4" s="1"/>
  <c r="L183" i="4"/>
  <c r="K183" i="4" s="1"/>
  <c r="K184" i="4"/>
  <c r="L185" i="4"/>
  <c r="K185" i="4" s="1"/>
  <c r="L186" i="4"/>
  <c r="K186" i="4" s="1"/>
  <c r="L187" i="4"/>
  <c r="K187" i="4" s="1"/>
  <c r="L188" i="4"/>
  <c r="K188" i="4" s="1"/>
  <c r="L189" i="4"/>
  <c r="K189" i="4" s="1"/>
  <c r="L190" i="4"/>
  <c r="L191" i="4"/>
  <c r="K191" i="4" s="1"/>
  <c r="L192" i="4"/>
  <c r="K192" i="4" s="1"/>
  <c r="L193" i="4"/>
  <c r="K193" i="4" s="1"/>
  <c r="L194" i="4"/>
  <c r="K194" i="4" s="1"/>
  <c r="L195" i="4"/>
  <c r="K195" i="4" s="1"/>
  <c r="L196" i="4"/>
  <c r="K196" i="4" s="1"/>
  <c r="L197" i="4"/>
  <c r="K197" i="4" s="1"/>
  <c r="L198" i="4"/>
  <c r="K198" i="4" s="1"/>
  <c r="L199" i="4"/>
  <c r="K199" i="4" s="1"/>
  <c r="L200" i="4"/>
  <c r="K200" i="4" s="1"/>
  <c r="L201" i="4"/>
  <c r="K201" i="4" s="1"/>
  <c r="L202" i="4"/>
  <c r="K202" i="4" s="1"/>
  <c r="L203" i="4"/>
  <c r="K203" i="4" s="1"/>
  <c r="L204" i="4"/>
  <c r="K204" i="4" s="1"/>
  <c r="L205" i="4"/>
  <c r="K205" i="4" s="1"/>
  <c r="L206" i="4"/>
  <c r="K206" i="4" s="1"/>
  <c r="L7" i="4"/>
  <c r="H8" i="4"/>
  <c r="G8" i="4" s="1"/>
  <c r="H9" i="4"/>
  <c r="G9" i="4" s="1"/>
  <c r="H11" i="4"/>
  <c r="G11" i="4" s="1"/>
  <c r="H12" i="4"/>
  <c r="G12" i="4" s="1"/>
  <c r="H13" i="4"/>
  <c r="G13" i="4" s="1"/>
  <c r="H14" i="4"/>
  <c r="G14" i="4" s="1"/>
  <c r="H15" i="4"/>
  <c r="G15" i="4" s="1"/>
  <c r="H16" i="4"/>
  <c r="G16" i="4" s="1"/>
  <c r="H17" i="4"/>
  <c r="G17" i="4" s="1"/>
  <c r="H19" i="4"/>
  <c r="G19" i="4" s="1"/>
  <c r="H20" i="4"/>
  <c r="G20" i="4" s="1"/>
  <c r="H21" i="4"/>
  <c r="G21" i="4" s="1"/>
  <c r="H22" i="4"/>
  <c r="G22" i="4" s="1"/>
  <c r="H23" i="4"/>
  <c r="G23" i="4" s="1"/>
  <c r="H24" i="4"/>
  <c r="G24" i="4" s="1"/>
  <c r="H25" i="4"/>
  <c r="G25" i="4" s="1"/>
  <c r="G26" i="4"/>
  <c r="G27" i="4"/>
  <c r="G28" i="4"/>
  <c r="G29" i="4"/>
  <c r="G30" i="4"/>
  <c r="G31" i="4"/>
  <c r="H32" i="4"/>
  <c r="G32" i="4" s="1"/>
  <c r="H33" i="4"/>
  <c r="G33" i="4" s="1"/>
  <c r="H34" i="4"/>
  <c r="G34" i="4" s="1"/>
  <c r="H35" i="4"/>
  <c r="G35" i="4" s="1"/>
  <c r="H36" i="4"/>
  <c r="G36" i="4" s="1"/>
  <c r="H37" i="4"/>
  <c r="G37" i="4" s="1"/>
  <c r="H38" i="4"/>
  <c r="G38" i="4" s="1"/>
  <c r="H40" i="4"/>
  <c r="G40" i="4" s="1"/>
  <c r="H41" i="4"/>
  <c r="G41" i="4" s="1"/>
  <c r="H42" i="4"/>
  <c r="G42" i="4" s="1"/>
  <c r="H43" i="4"/>
  <c r="G43" i="4" s="1"/>
  <c r="G44" i="4"/>
  <c r="H45" i="4"/>
  <c r="G45" i="4" s="1"/>
  <c r="H46" i="4"/>
  <c r="G46" i="4" s="1"/>
  <c r="H47" i="4"/>
  <c r="G47" i="4" s="1"/>
  <c r="G48" i="4"/>
  <c r="G49" i="4"/>
  <c r="H50" i="4"/>
  <c r="G50" i="4" s="1"/>
  <c r="H51" i="4"/>
  <c r="G51" i="4" s="1"/>
  <c r="H52" i="4"/>
  <c r="G52" i="4" s="1"/>
  <c r="H53" i="4"/>
  <c r="G53" i="4" s="1"/>
  <c r="H54" i="4"/>
  <c r="G54" i="4" s="1"/>
  <c r="H55" i="4"/>
  <c r="G55" i="4" s="1"/>
  <c r="H56" i="4"/>
  <c r="G56" i="4" s="1"/>
  <c r="H58" i="4"/>
  <c r="G58" i="4" s="1"/>
  <c r="H60" i="4"/>
  <c r="G60" i="4" s="1"/>
  <c r="H61" i="4"/>
  <c r="G61" i="4" s="1"/>
  <c r="H62" i="4"/>
  <c r="G62" i="4" s="1"/>
  <c r="H63" i="4"/>
  <c r="G63" i="4" s="1"/>
  <c r="H64" i="4"/>
  <c r="G64" i="4" s="1"/>
  <c r="H65" i="4"/>
  <c r="G65" i="4" s="1"/>
  <c r="H66" i="4"/>
  <c r="G66" i="4" s="1"/>
  <c r="H67" i="4"/>
  <c r="G67" i="4" s="1"/>
  <c r="H68" i="4"/>
  <c r="G68" i="4" s="1"/>
  <c r="H69" i="4"/>
  <c r="G69" i="4" s="1"/>
  <c r="H70" i="4"/>
  <c r="G70" i="4" s="1"/>
  <c r="H71" i="4"/>
  <c r="G71" i="4" s="1"/>
  <c r="H72" i="4"/>
  <c r="G72" i="4" s="1"/>
  <c r="H73" i="4"/>
  <c r="G73" i="4" s="1"/>
  <c r="H74" i="4"/>
  <c r="G74" i="4" s="1"/>
  <c r="H75" i="4"/>
  <c r="G75" i="4" s="1"/>
  <c r="H76" i="4"/>
  <c r="G76" i="4" s="1"/>
  <c r="H77" i="4"/>
  <c r="G77" i="4" s="1"/>
  <c r="H78" i="4"/>
  <c r="G78" i="4" s="1"/>
  <c r="H80" i="4"/>
  <c r="G80" i="4" s="1"/>
  <c r="H81" i="4"/>
  <c r="G81" i="4" s="1"/>
  <c r="H82" i="4"/>
  <c r="G82" i="4" s="1"/>
  <c r="H83" i="4"/>
  <c r="G83" i="4" s="1"/>
  <c r="H84" i="4"/>
  <c r="G84" i="4" s="1"/>
  <c r="H85" i="4"/>
  <c r="G85" i="4" s="1"/>
  <c r="G86" i="4"/>
  <c r="H87" i="4"/>
  <c r="G87" i="4" s="1"/>
  <c r="H88" i="4"/>
  <c r="G88" i="4" s="1"/>
  <c r="H89" i="4"/>
  <c r="G89" i="4" s="1"/>
  <c r="H90" i="4"/>
  <c r="G90" i="4" s="1"/>
  <c r="H91" i="4"/>
  <c r="G91" i="4" s="1"/>
  <c r="H92" i="4"/>
  <c r="G92" i="4" s="1"/>
  <c r="H93" i="4"/>
  <c r="G93" i="4" s="1"/>
  <c r="H94" i="4"/>
  <c r="G94" i="4" s="1"/>
  <c r="H95" i="4"/>
  <c r="G95" i="4" s="1"/>
  <c r="H96" i="4"/>
  <c r="G96" i="4" s="1"/>
  <c r="H97" i="4"/>
  <c r="G97" i="4" s="1"/>
  <c r="H98" i="4"/>
  <c r="G98" i="4" s="1"/>
  <c r="H99" i="4"/>
  <c r="G99" i="4" s="1"/>
  <c r="H100" i="4"/>
  <c r="G100" i="4" s="1"/>
  <c r="H101" i="4"/>
  <c r="G101" i="4" s="1"/>
  <c r="H102" i="4"/>
  <c r="G102" i="4" s="1"/>
  <c r="G103" i="4"/>
  <c r="H104" i="4"/>
  <c r="G104" i="4" s="1"/>
  <c r="H105" i="4"/>
  <c r="G105" i="4" s="1"/>
  <c r="H106" i="4"/>
  <c r="G106" i="4" s="1"/>
  <c r="H107" i="4"/>
  <c r="G107" i="4" s="1"/>
  <c r="H108" i="4"/>
  <c r="G108" i="4" s="1"/>
  <c r="H109" i="4"/>
  <c r="G109" i="4" s="1"/>
  <c r="H110" i="4"/>
  <c r="G110" i="4" s="1"/>
  <c r="H111" i="4"/>
  <c r="G111" i="4" s="1"/>
  <c r="H112" i="4"/>
  <c r="G112" i="4" s="1"/>
  <c r="H113" i="4"/>
  <c r="G113" i="4" s="1"/>
  <c r="H114" i="4"/>
  <c r="G114" i="4" s="1"/>
  <c r="H115" i="4"/>
  <c r="G115" i="4" s="1"/>
  <c r="H116" i="4"/>
  <c r="G116" i="4" s="1"/>
  <c r="H117" i="4"/>
  <c r="G117" i="4" s="1"/>
  <c r="H118" i="4"/>
  <c r="G118" i="4" s="1"/>
  <c r="H119" i="4"/>
  <c r="G119" i="4" s="1"/>
  <c r="H120" i="4"/>
  <c r="G120" i="4" s="1"/>
  <c r="H121" i="4"/>
  <c r="G121" i="4" s="1"/>
  <c r="H122" i="4"/>
  <c r="G122" i="4" s="1"/>
  <c r="H123" i="4"/>
  <c r="G123" i="4" s="1"/>
  <c r="G124" i="4"/>
  <c r="G126" i="4"/>
  <c r="G127" i="4"/>
  <c r="G18" i="4"/>
  <c r="G125" i="4"/>
  <c r="G7" i="4"/>
  <c r="K218" i="8" l="1"/>
  <c r="G218" i="8"/>
  <c r="K215" i="4"/>
  <c r="H216" i="7"/>
  <c r="K7" i="7"/>
  <c r="K216" i="7" s="1"/>
  <c r="L216" i="7"/>
  <c r="G7" i="7"/>
  <c r="G216" i="7" s="1"/>
  <c r="J4" i="1"/>
  <c r="H218" i="8"/>
  <c r="L218" i="8"/>
  <c r="I4" i="1"/>
  <c r="G7" i="9"/>
  <c r="K7" i="9"/>
  <c r="L215" i="4"/>
  <c r="E4" i="1"/>
  <c r="B9" i="8"/>
  <c r="B9" i="7" s="1"/>
  <c r="B11" i="8"/>
  <c r="B11" i="7" s="1"/>
  <c r="B12" i="8"/>
  <c r="B12" i="7" s="1"/>
  <c r="B13" i="8"/>
  <c r="B13" i="7" s="1"/>
  <c r="B14" i="8"/>
  <c r="B14" i="7" s="1"/>
  <c r="B15" i="8"/>
  <c r="B15" i="7" s="1"/>
  <c r="B16" i="8"/>
  <c r="B16" i="7" s="1"/>
  <c r="B17" i="8"/>
  <c r="B17" i="7" s="1"/>
  <c r="B18" i="8"/>
  <c r="B18" i="7" s="1"/>
  <c r="B19" i="8"/>
  <c r="B19" i="7" s="1"/>
  <c r="B20" i="8"/>
  <c r="B20" i="7" s="1"/>
  <c r="B21" i="8"/>
  <c r="B21" i="7" s="1"/>
  <c r="B22" i="8"/>
  <c r="B22" i="7" s="1"/>
  <c r="B23" i="8"/>
  <c r="B24" i="8"/>
  <c r="B24" i="7" s="1"/>
  <c r="B25" i="8"/>
  <c r="B25" i="7" s="1"/>
  <c r="B26" i="8"/>
  <c r="B26" i="7" s="1"/>
  <c r="B27" i="8"/>
  <c r="B28" i="7" s="1"/>
  <c r="B29" i="8"/>
  <c r="B29" i="7" s="1"/>
  <c r="B30" i="8"/>
  <c r="B30" i="7" s="1"/>
  <c r="B31" i="8"/>
  <c r="B31" i="7" s="1"/>
  <c r="B32" i="8"/>
  <c r="B32" i="7" s="1"/>
  <c r="B33" i="8"/>
  <c r="B33" i="7" s="1"/>
  <c r="B34" i="8"/>
  <c r="B34" i="7" s="1"/>
  <c r="B35" i="8"/>
  <c r="B35" i="7" s="1"/>
  <c r="B36" i="8"/>
  <c r="B36" i="7" s="1"/>
  <c r="B37" i="8"/>
  <c r="B37" i="7" s="1"/>
  <c r="B38" i="8"/>
  <c r="B38" i="7" s="1"/>
  <c r="B40" i="8"/>
  <c r="B40" i="7" s="1"/>
  <c r="B41" i="8"/>
  <c r="B41" i="7" s="1"/>
  <c r="B42" i="8"/>
  <c r="B42" i="7" s="1"/>
  <c r="B43" i="8"/>
  <c r="B43" i="7" s="1"/>
  <c r="B46" i="8"/>
  <c r="B45" i="7" s="1"/>
  <c r="B47" i="8"/>
  <c r="B46" i="7" s="1"/>
  <c r="B48" i="8"/>
  <c r="B47" i="7" s="1"/>
  <c r="B49" i="8"/>
  <c r="B48" i="7" s="1"/>
  <c r="B50" i="8"/>
  <c r="B49" i="7" s="1"/>
  <c r="B51" i="8"/>
  <c r="B52" i="8"/>
  <c r="B51" i="7" s="1"/>
  <c r="B53" i="8"/>
  <c r="B52" i="7" s="1"/>
  <c r="B54" i="8"/>
  <c r="B53" i="7" s="1"/>
  <c r="B55" i="8"/>
  <c r="B54" i="7" s="1"/>
  <c r="B56" i="8"/>
  <c r="B55" i="7" s="1"/>
  <c r="B57" i="8"/>
  <c r="B56" i="7" s="1"/>
  <c r="B58" i="8"/>
  <c r="B57" i="7" s="1"/>
  <c r="B60" i="8"/>
  <c r="B59" i="7" s="1"/>
  <c r="B62" i="8"/>
  <c r="B62" i="7" s="1"/>
  <c r="B63" i="8"/>
  <c r="B63" i="7" s="1"/>
  <c r="B64" i="8"/>
  <c r="B64" i="7" s="1"/>
  <c r="B65" i="8"/>
  <c r="B66" i="8"/>
  <c r="B66" i="7" s="1"/>
  <c r="B67" i="8"/>
  <c r="B67" i="7" s="1"/>
  <c r="B68" i="8"/>
  <c r="B68" i="7" s="1"/>
  <c r="B69" i="8"/>
  <c r="B69" i="7" s="1"/>
  <c r="B70" i="8"/>
  <c r="B70" i="7" s="1"/>
  <c r="B71" i="8"/>
  <c r="B71" i="7" s="1"/>
  <c r="B72" i="8"/>
  <c r="B72" i="7" s="1"/>
  <c r="B73" i="8"/>
  <c r="B73" i="7" s="1"/>
  <c r="B74" i="8"/>
  <c r="B74" i="7" s="1"/>
  <c r="B75" i="8"/>
  <c r="B75" i="7" s="1"/>
  <c r="B76" i="8"/>
  <c r="B76" i="7" s="1"/>
  <c r="B77" i="8"/>
  <c r="B77" i="7" s="1"/>
  <c r="B78" i="8"/>
  <c r="B78" i="7" s="1"/>
  <c r="B79" i="8"/>
  <c r="B79" i="7" s="1"/>
  <c r="B81" i="8"/>
  <c r="B81" i="7" s="1"/>
  <c r="B82" i="8"/>
  <c r="B82" i="7" s="1"/>
  <c r="B83" i="8"/>
  <c r="B83" i="7" s="1"/>
  <c r="B84" i="8"/>
  <c r="B84" i="7" s="1"/>
  <c r="B85" i="8"/>
  <c r="B85" i="7" s="1"/>
  <c r="B86" i="8"/>
  <c r="B86" i="7" s="1"/>
  <c r="B87" i="8"/>
  <c r="B87" i="7" s="1"/>
  <c r="B88" i="8"/>
  <c r="B88" i="7" s="1"/>
  <c r="B89" i="8"/>
  <c r="B89" i="7" s="1"/>
  <c r="B90" i="8"/>
  <c r="B90" i="7" s="1"/>
  <c r="B91" i="8"/>
  <c r="B91" i="7" s="1"/>
  <c r="B92" i="7"/>
  <c r="B93" i="8"/>
  <c r="B93" i="7" s="1"/>
  <c r="B94" i="8"/>
  <c r="B94" i="7" s="1"/>
  <c r="B95" i="8"/>
  <c r="B95" i="7" s="1"/>
  <c r="B96" i="8"/>
  <c r="B96" i="7" s="1"/>
  <c r="B97" i="8"/>
  <c r="B97" i="7" s="1"/>
  <c r="B98" i="7"/>
  <c r="B99" i="7"/>
  <c r="B100" i="8"/>
  <c r="B100" i="7" s="1"/>
  <c r="B101" i="8"/>
  <c r="B101" i="7" s="1"/>
  <c r="B102" i="8"/>
  <c r="B102" i="7" s="1"/>
  <c r="B103" i="8"/>
  <c r="B103" i="7" s="1"/>
  <c r="B104" i="8"/>
  <c r="B104" i="7" s="1"/>
  <c r="B105" i="8"/>
  <c r="B105" i="7" s="1"/>
  <c r="B106" i="8"/>
  <c r="B106" i="7" s="1"/>
  <c r="B108" i="8"/>
  <c r="B108" i="7" s="1"/>
  <c r="B109" i="8"/>
  <c r="B109" i="7" s="1"/>
  <c r="B110" i="8"/>
  <c r="B110" i="7" s="1"/>
  <c r="B111" i="8"/>
  <c r="B111" i="7" s="1"/>
  <c r="B112" i="8"/>
  <c r="B112" i="7" s="1"/>
  <c r="B113" i="8"/>
  <c r="B113" i="7" s="1"/>
  <c r="B114" i="8"/>
  <c r="B114" i="7" s="1"/>
  <c r="B115" i="8"/>
  <c r="B115" i="7" s="1"/>
  <c r="B116" i="8"/>
  <c r="B116" i="7" s="1"/>
  <c r="B117" i="8"/>
  <c r="B117" i="7" s="1"/>
  <c r="B118" i="8"/>
  <c r="B118" i="7" s="1"/>
  <c r="B121" i="8"/>
  <c r="B121" i="7" s="1"/>
  <c r="B122" i="8"/>
  <c r="B122" i="7" s="1"/>
  <c r="B123" i="8"/>
  <c r="B123" i="7" s="1"/>
  <c r="B124" i="8"/>
  <c r="B124" i="7" s="1"/>
  <c r="B126" i="8"/>
  <c r="B125" i="7" s="1"/>
  <c r="B127" i="8"/>
  <c r="B126" i="7" s="1"/>
  <c r="B128" i="8"/>
  <c r="B127" i="7" s="1"/>
  <c r="B129" i="8"/>
  <c r="B128" i="7" s="1"/>
  <c r="B130" i="8"/>
  <c r="B129" i="7" s="1"/>
  <c r="B131" i="8"/>
  <c r="B130" i="7" s="1"/>
  <c r="B132" i="8"/>
  <c r="B131" i="7" s="1"/>
  <c r="B133" i="8"/>
  <c r="B132" i="7" s="1"/>
  <c r="B134" i="8"/>
  <c r="B133" i="7" s="1"/>
  <c r="B135" i="8"/>
  <c r="B134" i="7" s="1"/>
  <c r="B136" i="8"/>
  <c r="B135" i="7" s="1"/>
  <c r="B142" i="8"/>
  <c r="B141" i="7" s="1"/>
  <c r="B143" i="8"/>
  <c r="B142" i="7" s="1"/>
  <c r="B144" i="8"/>
  <c r="B143" i="7" s="1"/>
  <c r="B145" i="8"/>
  <c r="B144" i="7" s="1"/>
  <c r="B146" i="8"/>
  <c r="B145" i="7" s="1"/>
  <c r="B147" i="8"/>
  <c r="B146" i="7" s="1"/>
  <c r="B148" i="8"/>
  <c r="B147" i="7" s="1"/>
  <c r="B149" i="8"/>
  <c r="B148" i="7" s="1"/>
  <c r="B150" i="8"/>
  <c r="B149" i="7" s="1"/>
  <c r="B151" i="8"/>
  <c r="B150" i="7" s="1"/>
  <c r="B164" i="7"/>
  <c r="B165" i="7"/>
  <c r="B168" i="8"/>
  <c r="B167" i="7" s="1"/>
  <c r="B169" i="8"/>
  <c r="B168" i="7" s="1"/>
  <c r="B170" i="8"/>
  <c r="B169" i="7" s="1"/>
  <c r="B171" i="8"/>
  <c r="B171" i="7" s="1"/>
  <c r="B173" i="8"/>
  <c r="B172" i="7" s="1"/>
  <c r="B174" i="8"/>
  <c r="B173" i="7" s="1"/>
  <c r="B175" i="8"/>
  <c r="B174" i="7" s="1"/>
  <c r="B176" i="8"/>
  <c r="B175" i="7" s="1"/>
  <c r="B177" i="8"/>
  <c r="B176" i="7" s="1"/>
  <c r="B178" i="8"/>
  <c r="B177" i="7" s="1"/>
  <c r="B179" i="8"/>
  <c r="B178" i="7" s="1"/>
  <c r="B180" i="8"/>
  <c r="B179" i="7" s="1"/>
  <c r="B181" i="8"/>
  <c r="B180" i="7" s="1"/>
  <c r="B182" i="8"/>
  <c r="B181" i="7" s="1"/>
  <c r="B183" i="8"/>
  <c r="B182" i="7" s="1"/>
  <c r="B184" i="8"/>
  <c r="B185" i="8"/>
  <c r="B184" i="7" s="1"/>
  <c r="B186" i="8"/>
  <c r="B187" i="8"/>
  <c r="B185" i="7" s="1"/>
  <c r="B188" i="8"/>
  <c r="B186" i="7" s="1"/>
  <c r="B189" i="8"/>
  <c r="B187" i="7" s="1"/>
  <c r="B190" i="8"/>
  <c r="B188" i="7" s="1"/>
  <c r="B191" i="8"/>
  <c r="B189" i="7" s="1"/>
  <c r="B192" i="8"/>
  <c r="B190" i="7" s="1"/>
  <c r="B193" i="8"/>
  <c r="A191" i="7" s="1"/>
  <c r="B194" i="8"/>
  <c r="B192" i="7" s="1"/>
  <c r="B195" i="8"/>
  <c r="B193" i="7" s="1"/>
  <c r="B196" i="8"/>
  <c r="B194" i="7" s="1"/>
  <c r="B197" i="8"/>
  <c r="B195" i="7" s="1"/>
  <c r="B198" i="8"/>
  <c r="B196" i="7" s="1"/>
  <c r="B199" i="8"/>
  <c r="B197" i="7" s="1"/>
  <c r="B200" i="8"/>
  <c r="B198" i="7" s="1"/>
  <c r="B201" i="8"/>
  <c r="B199" i="7" s="1"/>
  <c r="B202" i="8"/>
  <c r="B200" i="7" s="1"/>
  <c r="B203" i="8"/>
  <c r="B201" i="7" s="1"/>
  <c r="B204" i="8"/>
  <c r="B202" i="7" s="1"/>
  <c r="B205" i="8"/>
  <c r="B203" i="7" s="1"/>
  <c r="B206" i="8"/>
  <c r="B204" i="7" s="1"/>
  <c r="B207" i="8"/>
  <c r="B205" i="7" s="1"/>
  <c r="B208" i="8"/>
  <c r="B206" i="7" s="1"/>
  <c r="B209" i="8"/>
  <c r="B207" i="7" s="1"/>
  <c r="B213" i="8"/>
  <c r="B211" i="7" s="1"/>
  <c r="B214" i="8"/>
  <c r="B212" i="7" s="1"/>
  <c r="E5" i="4"/>
  <c r="A6" i="4"/>
  <c r="B6" i="4"/>
  <c r="D6" i="4"/>
  <c r="E6" i="4"/>
  <c r="F6" i="4"/>
  <c r="G6" i="4"/>
  <c r="H6" i="4"/>
  <c r="I6" i="4"/>
  <c r="J6" i="4"/>
  <c r="K6" i="4"/>
  <c r="L6" i="4"/>
  <c r="B7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8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80" i="4"/>
  <c r="D81" i="4"/>
  <c r="D82" i="4"/>
  <c r="D83" i="4"/>
  <c r="D84" i="4"/>
  <c r="D85" i="4"/>
  <c r="D86" i="4"/>
  <c r="D87" i="4"/>
  <c r="D88" i="4"/>
  <c r="D89" i="4"/>
  <c r="D90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61" i="4"/>
  <c r="D162" i="4"/>
  <c r="D155" i="4"/>
  <c r="D160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10" i="4"/>
  <c r="D211" i="4"/>
  <c r="B7" i="7"/>
  <c r="B8" i="7"/>
  <c r="B23" i="7"/>
  <c r="B50" i="7"/>
  <c r="B65" i="7"/>
  <c r="B166" i="7"/>
  <c r="C7" i="8"/>
  <c r="C7" i="7" s="1"/>
  <c r="D7" i="8"/>
  <c r="D7" i="7" s="1"/>
  <c r="C8" i="8"/>
  <c r="C8" i="7" s="1"/>
  <c r="D8" i="8"/>
  <c r="D8" i="7" s="1"/>
  <c r="C9" i="8"/>
  <c r="C9" i="7" s="1"/>
  <c r="D9" i="8"/>
  <c r="D9" i="7" s="1"/>
  <c r="C11" i="8"/>
  <c r="C11" i="7" s="1"/>
  <c r="D11" i="8"/>
  <c r="D11" i="7" s="1"/>
  <c r="C12" i="8"/>
  <c r="C12" i="7" s="1"/>
  <c r="D12" i="8"/>
  <c r="D12" i="7" s="1"/>
  <c r="C13" i="8"/>
  <c r="C13" i="7" s="1"/>
  <c r="D13" i="8"/>
  <c r="D13" i="7" s="1"/>
  <c r="C14" i="8"/>
  <c r="C14" i="7" s="1"/>
  <c r="D14" i="8"/>
  <c r="D14" i="7" s="1"/>
  <c r="C15" i="8"/>
  <c r="C15" i="7" s="1"/>
  <c r="D15" i="8"/>
  <c r="D15" i="7" s="1"/>
  <c r="C16" i="8"/>
  <c r="C16" i="7" s="1"/>
  <c r="D16" i="8"/>
  <c r="D16" i="7" s="1"/>
  <c r="C17" i="8"/>
  <c r="C17" i="7" s="1"/>
  <c r="D17" i="8"/>
  <c r="D17" i="7" s="1"/>
  <c r="C18" i="8"/>
  <c r="C18" i="7" s="1"/>
  <c r="D18" i="8"/>
  <c r="D18" i="7" s="1"/>
  <c r="C19" i="8"/>
  <c r="C19" i="7" s="1"/>
  <c r="D19" i="8"/>
  <c r="D19" i="7" s="1"/>
  <c r="C20" i="8"/>
  <c r="C20" i="7" s="1"/>
  <c r="D20" i="8"/>
  <c r="D20" i="7" s="1"/>
  <c r="C21" i="8"/>
  <c r="C21" i="7" s="1"/>
  <c r="D21" i="8"/>
  <c r="D21" i="7" s="1"/>
  <c r="C22" i="8"/>
  <c r="C22" i="7" s="1"/>
  <c r="D22" i="8"/>
  <c r="D22" i="7" s="1"/>
  <c r="C23" i="8"/>
  <c r="C23" i="7" s="1"/>
  <c r="D23" i="8"/>
  <c r="D23" i="7" s="1"/>
  <c r="C24" i="8"/>
  <c r="C24" i="7" s="1"/>
  <c r="D24" i="8"/>
  <c r="D24" i="7" s="1"/>
  <c r="C25" i="8"/>
  <c r="C25" i="7" s="1"/>
  <c r="D25" i="8"/>
  <c r="D25" i="7" s="1"/>
  <c r="C26" i="8"/>
  <c r="C26" i="7" s="1"/>
  <c r="D26" i="8"/>
  <c r="D26" i="7" s="1"/>
  <c r="C27" i="8"/>
  <c r="C28" i="7" s="1"/>
  <c r="D27" i="8"/>
  <c r="D28" i="7" s="1"/>
  <c r="C28" i="8"/>
  <c r="D28" i="8"/>
  <c r="C29" i="8"/>
  <c r="C29" i="7" s="1"/>
  <c r="D29" i="8"/>
  <c r="D29" i="7" s="1"/>
  <c r="C30" i="8"/>
  <c r="C30" i="7" s="1"/>
  <c r="D30" i="8"/>
  <c r="D30" i="7" s="1"/>
  <c r="C31" i="8"/>
  <c r="C31" i="7" s="1"/>
  <c r="D31" i="8"/>
  <c r="D31" i="7" s="1"/>
  <c r="C32" i="8"/>
  <c r="C32" i="7" s="1"/>
  <c r="D32" i="8"/>
  <c r="D32" i="7" s="1"/>
  <c r="C33" i="8"/>
  <c r="C33" i="7" s="1"/>
  <c r="D33" i="8"/>
  <c r="D33" i="7" s="1"/>
  <c r="C34" i="8"/>
  <c r="C34" i="7" s="1"/>
  <c r="D34" i="8"/>
  <c r="D34" i="7" s="1"/>
  <c r="C35" i="8"/>
  <c r="C35" i="7" s="1"/>
  <c r="D35" i="8"/>
  <c r="D35" i="7" s="1"/>
  <c r="C36" i="8"/>
  <c r="C36" i="7" s="1"/>
  <c r="D36" i="8"/>
  <c r="D36" i="7" s="1"/>
  <c r="C37" i="8"/>
  <c r="C37" i="7" s="1"/>
  <c r="D37" i="8"/>
  <c r="D37" i="7" s="1"/>
  <c r="C38" i="8"/>
  <c r="C38" i="7" s="1"/>
  <c r="D38" i="8"/>
  <c r="D38" i="7" s="1"/>
  <c r="C40" i="7"/>
  <c r="D40" i="8"/>
  <c r="D40" i="7" s="1"/>
  <c r="C41" i="7"/>
  <c r="D41" i="8"/>
  <c r="D41" i="7" s="1"/>
  <c r="C42" i="7"/>
  <c r="D42" i="8"/>
  <c r="D42" i="7" s="1"/>
  <c r="C43" i="7"/>
  <c r="D43" i="8"/>
  <c r="D43" i="7" s="1"/>
  <c r="C46" i="8"/>
  <c r="C45" i="7" s="1"/>
  <c r="D46" i="8"/>
  <c r="D45" i="7" s="1"/>
  <c r="C47" i="8"/>
  <c r="C46" i="7" s="1"/>
  <c r="D47" i="8"/>
  <c r="D46" i="7" s="1"/>
  <c r="C48" i="8"/>
  <c r="C47" i="7" s="1"/>
  <c r="D48" i="8"/>
  <c r="D47" i="7" s="1"/>
  <c r="C49" i="8"/>
  <c r="C48" i="7" s="1"/>
  <c r="D49" i="8"/>
  <c r="D48" i="7" s="1"/>
  <c r="C50" i="8"/>
  <c r="C49" i="7" s="1"/>
  <c r="D50" i="8"/>
  <c r="D49" i="7" s="1"/>
  <c r="C51" i="8"/>
  <c r="C50" i="7" s="1"/>
  <c r="D51" i="8"/>
  <c r="D50" i="7" s="1"/>
  <c r="C52" i="8"/>
  <c r="C51" i="7" s="1"/>
  <c r="D52" i="8"/>
  <c r="D51" i="7" s="1"/>
  <c r="C53" i="8"/>
  <c r="C52" i="7" s="1"/>
  <c r="D53" i="8"/>
  <c r="D52" i="7" s="1"/>
  <c r="C54" i="8"/>
  <c r="C53" i="7" s="1"/>
  <c r="D54" i="8"/>
  <c r="D53" i="7" s="1"/>
  <c r="C55" i="8"/>
  <c r="C54" i="7" s="1"/>
  <c r="D55" i="8"/>
  <c r="D54" i="7" s="1"/>
  <c r="C56" i="8"/>
  <c r="C55" i="7" s="1"/>
  <c r="D56" i="8"/>
  <c r="D55" i="7" s="1"/>
  <c r="C57" i="8"/>
  <c r="C56" i="7" s="1"/>
  <c r="D57" i="8"/>
  <c r="D56" i="7" s="1"/>
  <c r="C58" i="8"/>
  <c r="C57" i="7" s="1"/>
  <c r="D58" i="8"/>
  <c r="D57" i="7" s="1"/>
  <c r="C60" i="8"/>
  <c r="C59" i="7" s="1"/>
  <c r="D60" i="8"/>
  <c r="D59" i="7" s="1"/>
  <c r="C62" i="8"/>
  <c r="C62" i="7" s="1"/>
  <c r="D62" i="8"/>
  <c r="D62" i="7" s="1"/>
  <c r="C63" i="8"/>
  <c r="C63" i="7" s="1"/>
  <c r="D63" i="8"/>
  <c r="D63" i="7" s="1"/>
  <c r="C64" i="8"/>
  <c r="C64" i="7" s="1"/>
  <c r="D64" i="8"/>
  <c r="D64" i="7" s="1"/>
  <c r="C65" i="8"/>
  <c r="C65" i="7" s="1"/>
  <c r="D65" i="8"/>
  <c r="D65" i="7" s="1"/>
  <c r="C66" i="8"/>
  <c r="C66" i="7" s="1"/>
  <c r="D66" i="8"/>
  <c r="D66" i="7" s="1"/>
  <c r="C67" i="8"/>
  <c r="C67" i="7" s="1"/>
  <c r="D67" i="8"/>
  <c r="D67" i="7" s="1"/>
  <c r="C68" i="8"/>
  <c r="C68" i="7" s="1"/>
  <c r="D68" i="8"/>
  <c r="D68" i="7" s="1"/>
  <c r="C69" i="8"/>
  <c r="C69" i="7" s="1"/>
  <c r="D69" i="8"/>
  <c r="D69" i="7" s="1"/>
  <c r="C70" i="8"/>
  <c r="C70" i="7" s="1"/>
  <c r="D70" i="8"/>
  <c r="D70" i="7" s="1"/>
  <c r="C71" i="8"/>
  <c r="C71" i="7" s="1"/>
  <c r="D71" i="8"/>
  <c r="D71" i="7" s="1"/>
  <c r="C72" i="8"/>
  <c r="C72" i="7" s="1"/>
  <c r="D72" i="8"/>
  <c r="D72" i="7" s="1"/>
  <c r="C73" i="8"/>
  <c r="C73" i="7" s="1"/>
  <c r="D73" i="8"/>
  <c r="D73" i="7" s="1"/>
  <c r="C74" i="8"/>
  <c r="C74" i="7" s="1"/>
  <c r="D74" i="8"/>
  <c r="D74" i="7" s="1"/>
  <c r="C75" i="8"/>
  <c r="C75" i="7" s="1"/>
  <c r="D75" i="8"/>
  <c r="D75" i="7" s="1"/>
  <c r="C76" i="8"/>
  <c r="C76" i="7" s="1"/>
  <c r="D76" i="8"/>
  <c r="D76" i="7" s="1"/>
  <c r="C77" i="8"/>
  <c r="C77" i="7" s="1"/>
  <c r="D77" i="8"/>
  <c r="D77" i="7" s="1"/>
  <c r="C78" i="8"/>
  <c r="C78" i="7" s="1"/>
  <c r="D78" i="8"/>
  <c r="D78" i="7" s="1"/>
  <c r="D79" i="8"/>
  <c r="D79" i="7" s="1"/>
  <c r="C81" i="8"/>
  <c r="C81" i="7" s="1"/>
  <c r="D81" i="8"/>
  <c r="D81" i="7" s="1"/>
  <c r="C82" i="8"/>
  <c r="C82" i="7" s="1"/>
  <c r="D82" i="8"/>
  <c r="D82" i="7" s="1"/>
  <c r="C83" i="8"/>
  <c r="C83" i="7" s="1"/>
  <c r="D83" i="8"/>
  <c r="D83" i="7" s="1"/>
  <c r="C84" i="8"/>
  <c r="C84" i="7" s="1"/>
  <c r="D84" i="8"/>
  <c r="D84" i="7" s="1"/>
  <c r="C85" i="8"/>
  <c r="C85" i="7" s="1"/>
  <c r="D85" i="8"/>
  <c r="D85" i="7" s="1"/>
  <c r="C86" i="8"/>
  <c r="C86" i="7" s="1"/>
  <c r="D86" i="8"/>
  <c r="D86" i="7" s="1"/>
  <c r="C87" i="8"/>
  <c r="C87" i="7" s="1"/>
  <c r="D87" i="8"/>
  <c r="D87" i="7" s="1"/>
  <c r="C88" i="8"/>
  <c r="C88" i="7" s="1"/>
  <c r="D88" i="8"/>
  <c r="D88" i="7" s="1"/>
  <c r="C89" i="8"/>
  <c r="C89" i="7" s="1"/>
  <c r="D89" i="8"/>
  <c r="D89" i="7" s="1"/>
  <c r="C90" i="8"/>
  <c r="C90" i="7" s="1"/>
  <c r="D90" i="8"/>
  <c r="D90" i="7" s="1"/>
  <c r="C91" i="8"/>
  <c r="C91" i="7" s="1"/>
  <c r="D91" i="8"/>
  <c r="D91" i="7" s="1"/>
  <c r="C92" i="7"/>
  <c r="D92" i="7"/>
  <c r="C93" i="8"/>
  <c r="C93" i="7" s="1"/>
  <c r="D93" i="8"/>
  <c r="D93" i="7" s="1"/>
  <c r="C94" i="8"/>
  <c r="C94" i="7" s="1"/>
  <c r="D94" i="8"/>
  <c r="D94" i="7" s="1"/>
  <c r="C95" i="8"/>
  <c r="C95" i="7" s="1"/>
  <c r="D95" i="8"/>
  <c r="D95" i="7" s="1"/>
  <c r="C96" i="8"/>
  <c r="C96" i="7" s="1"/>
  <c r="D96" i="8"/>
  <c r="D96" i="7" s="1"/>
  <c r="C97" i="8"/>
  <c r="C97" i="7" s="1"/>
  <c r="D97" i="8"/>
  <c r="D97" i="7" s="1"/>
  <c r="C98" i="8"/>
  <c r="C98" i="7" s="1"/>
  <c r="D98" i="8"/>
  <c r="D98" i="7" s="1"/>
  <c r="C99" i="8"/>
  <c r="C99" i="7" s="1"/>
  <c r="D99" i="8"/>
  <c r="D99" i="7" s="1"/>
  <c r="C100" i="8"/>
  <c r="C100" i="7" s="1"/>
  <c r="D100" i="8"/>
  <c r="D100" i="7" s="1"/>
  <c r="C101" i="8"/>
  <c r="C101" i="7" s="1"/>
  <c r="D101" i="8"/>
  <c r="D101" i="7" s="1"/>
  <c r="C102" i="8"/>
  <c r="C102" i="7" s="1"/>
  <c r="D102" i="8"/>
  <c r="D102" i="7" s="1"/>
  <c r="C103" i="8"/>
  <c r="C103" i="7" s="1"/>
  <c r="D103" i="8"/>
  <c r="D103" i="7" s="1"/>
  <c r="C104" i="8"/>
  <c r="C104" i="7" s="1"/>
  <c r="D104" i="8"/>
  <c r="D104" i="7" s="1"/>
  <c r="C105" i="8"/>
  <c r="C105" i="7" s="1"/>
  <c r="D105" i="8"/>
  <c r="D105" i="7" s="1"/>
  <c r="C106" i="8"/>
  <c r="C106" i="7" s="1"/>
  <c r="D106" i="8"/>
  <c r="D106" i="7" s="1"/>
  <c r="C107" i="8"/>
  <c r="C107" i="7" s="1"/>
  <c r="D107" i="8"/>
  <c r="D107" i="7" s="1"/>
  <c r="C108" i="8"/>
  <c r="C108" i="7" s="1"/>
  <c r="D108" i="8"/>
  <c r="D108" i="7" s="1"/>
  <c r="C109" i="8"/>
  <c r="C109" i="7" s="1"/>
  <c r="D109" i="8"/>
  <c r="D109" i="7" s="1"/>
  <c r="C110" i="8"/>
  <c r="C110" i="7" s="1"/>
  <c r="D110" i="8"/>
  <c r="D110" i="7" s="1"/>
  <c r="C111" i="8"/>
  <c r="C111" i="7" s="1"/>
  <c r="D111" i="8"/>
  <c r="D111" i="7" s="1"/>
  <c r="C112" i="8"/>
  <c r="C112" i="7" s="1"/>
  <c r="D112" i="8"/>
  <c r="D112" i="7" s="1"/>
  <c r="C113" i="8"/>
  <c r="C113" i="7" s="1"/>
  <c r="D113" i="8"/>
  <c r="D113" i="7" s="1"/>
  <c r="C114" i="8"/>
  <c r="C114" i="7" s="1"/>
  <c r="D114" i="8"/>
  <c r="D114" i="7" s="1"/>
  <c r="C115" i="8"/>
  <c r="D115" i="8"/>
  <c r="D115" i="7" s="1"/>
  <c r="C116" i="8"/>
  <c r="D116" i="8"/>
  <c r="D116" i="7" s="1"/>
  <c r="C117" i="8"/>
  <c r="C117" i="7" s="1"/>
  <c r="D117" i="8"/>
  <c r="D117" i="7" s="1"/>
  <c r="C118" i="8"/>
  <c r="C118" i="7" s="1"/>
  <c r="D118" i="8"/>
  <c r="D118" i="7" s="1"/>
  <c r="C119" i="8"/>
  <c r="C119" i="7" s="1"/>
  <c r="D119" i="8"/>
  <c r="D119" i="7" s="1"/>
  <c r="C120" i="8"/>
  <c r="C120" i="7" s="1"/>
  <c r="D120" i="8"/>
  <c r="D120" i="7" s="1"/>
  <c r="C121" i="8"/>
  <c r="C121" i="7" s="1"/>
  <c r="D121" i="8"/>
  <c r="D121" i="7" s="1"/>
  <c r="C122" i="8"/>
  <c r="C122" i="7" s="1"/>
  <c r="D122" i="8"/>
  <c r="D122" i="7" s="1"/>
  <c r="C123" i="8"/>
  <c r="C123" i="7" s="1"/>
  <c r="D123" i="8"/>
  <c r="D123" i="7" s="1"/>
  <c r="C137" i="8"/>
  <c r="C136" i="7" s="1"/>
  <c r="D137" i="8"/>
  <c r="D136" i="7" s="1"/>
  <c r="C138" i="8"/>
  <c r="C137" i="7" s="1"/>
  <c r="D138" i="8"/>
  <c r="D137" i="7" s="1"/>
  <c r="C139" i="8"/>
  <c r="C138" i="7" s="1"/>
  <c r="D139" i="8"/>
  <c r="D138" i="7" s="1"/>
  <c r="C140" i="8"/>
  <c r="C139" i="7" s="1"/>
  <c r="D140" i="8"/>
  <c r="D139" i="7" s="1"/>
  <c r="C141" i="8"/>
  <c r="C140" i="7" s="1"/>
  <c r="D141" i="8"/>
  <c r="D140" i="7" s="1"/>
  <c r="C124" i="8"/>
  <c r="C124" i="7" s="1"/>
  <c r="D124" i="8"/>
  <c r="D124" i="7" s="1"/>
  <c r="C126" i="8"/>
  <c r="C125" i="7" s="1"/>
  <c r="D126" i="8"/>
  <c r="D125" i="7" s="1"/>
  <c r="C127" i="8"/>
  <c r="C126" i="7" s="1"/>
  <c r="D127" i="8"/>
  <c r="D126" i="7" s="1"/>
  <c r="C128" i="8"/>
  <c r="C127" i="7" s="1"/>
  <c r="D128" i="8"/>
  <c r="D127" i="7" s="1"/>
  <c r="C129" i="8"/>
  <c r="C128" i="7" s="1"/>
  <c r="D129" i="8"/>
  <c r="D128" i="7" s="1"/>
  <c r="C130" i="8"/>
  <c r="D130" i="8"/>
  <c r="D129" i="7" s="1"/>
  <c r="C131" i="8"/>
  <c r="C130" i="7" s="1"/>
  <c r="D131" i="8"/>
  <c r="D130" i="7" s="1"/>
  <c r="C132" i="8"/>
  <c r="C131" i="7" s="1"/>
  <c r="D132" i="8"/>
  <c r="D131" i="7" s="1"/>
  <c r="C133" i="8"/>
  <c r="C132" i="7" s="1"/>
  <c r="D133" i="8"/>
  <c r="D132" i="7" s="1"/>
  <c r="C134" i="8"/>
  <c r="C133" i="7" s="1"/>
  <c r="D134" i="8"/>
  <c r="D133" i="7" s="1"/>
  <c r="C135" i="8"/>
  <c r="C134" i="7" s="1"/>
  <c r="D135" i="8"/>
  <c r="D134" i="7" s="1"/>
  <c r="C136" i="8"/>
  <c r="C135" i="7" s="1"/>
  <c r="D136" i="8"/>
  <c r="D135" i="7" s="1"/>
  <c r="C142" i="8"/>
  <c r="C141" i="7" s="1"/>
  <c r="D142" i="8"/>
  <c r="D141" i="7" s="1"/>
  <c r="C143" i="8"/>
  <c r="C142" i="7" s="1"/>
  <c r="D143" i="8"/>
  <c r="D142" i="7" s="1"/>
  <c r="C144" i="8"/>
  <c r="C143" i="7" s="1"/>
  <c r="D144" i="8"/>
  <c r="D143" i="7" s="1"/>
  <c r="C145" i="8"/>
  <c r="C144" i="7" s="1"/>
  <c r="D145" i="8"/>
  <c r="D144" i="7" s="1"/>
  <c r="D146" i="8"/>
  <c r="D145" i="7" s="1"/>
  <c r="C147" i="8"/>
  <c r="C146" i="7" s="1"/>
  <c r="D147" i="8"/>
  <c r="D146" i="7" s="1"/>
  <c r="C148" i="8"/>
  <c r="C147" i="7" s="1"/>
  <c r="D148" i="8"/>
  <c r="D147" i="7" s="1"/>
  <c r="C149" i="8"/>
  <c r="C148" i="7" s="1"/>
  <c r="D149" i="8"/>
  <c r="D148" i="7" s="1"/>
  <c r="C150" i="8"/>
  <c r="C149" i="7" s="1"/>
  <c r="D150" i="8"/>
  <c r="D149" i="7" s="1"/>
  <c r="C151" i="8"/>
  <c r="C150" i="7" s="1"/>
  <c r="D151" i="8"/>
  <c r="D150" i="7" s="1"/>
  <c r="C152" i="8"/>
  <c r="C151" i="7" s="1"/>
  <c r="D152" i="8"/>
  <c r="D151" i="7" s="1"/>
  <c r="C153" i="8"/>
  <c r="C152" i="7" s="1"/>
  <c r="D153" i="8"/>
  <c r="D152" i="7" s="1"/>
  <c r="D162" i="7"/>
  <c r="D163" i="7"/>
  <c r="C156" i="7"/>
  <c r="D156" i="7"/>
  <c r="D161" i="7"/>
  <c r="C164" i="7"/>
  <c r="D164" i="7"/>
  <c r="C165" i="7"/>
  <c r="D165" i="7"/>
  <c r="C166" i="7"/>
  <c r="D166" i="7"/>
  <c r="C168" i="8"/>
  <c r="C167" i="7" s="1"/>
  <c r="D168" i="8"/>
  <c r="D167" i="7" s="1"/>
  <c r="C169" i="8"/>
  <c r="C168" i="7" s="1"/>
  <c r="D169" i="8"/>
  <c r="D168" i="7" s="1"/>
  <c r="C170" i="8"/>
  <c r="C169" i="7" s="1"/>
  <c r="D170" i="8"/>
  <c r="D169" i="7" s="1"/>
  <c r="C171" i="8"/>
  <c r="C171" i="7" s="1"/>
  <c r="D171" i="8"/>
  <c r="D171" i="7" s="1"/>
  <c r="C173" i="8"/>
  <c r="C172" i="7" s="1"/>
  <c r="D173" i="8"/>
  <c r="D172" i="7" s="1"/>
  <c r="C174" i="8"/>
  <c r="C173" i="7" s="1"/>
  <c r="D174" i="8"/>
  <c r="D173" i="7" s="1"/>
  <c r="C175" i="8"/>
  <c r="C174" i="7" s="1"/>
  <c r="D175" i="8"/>
  <c r="D174" i="7" s="1"/>
  <c r="C176" i="8"/>
  <c r="C175" i="7" s="1"/>
  <c r="D176" i="8"/>
  <c r="D175" i="7" s="1"/>
  <c r="C177" i="8"/>
  <c r="C176" i="7" s="1"/>
  <c r="D177" i="8"/>
  <c r="D176" i="7" s="1"/>
  <c r="C178" i="8"/>
  <c r="C177" i="7" s="1"/>
  <c r="D178" i="8"/>
  <c r="D177" i="7" s="1"/>
  <c r="C179" i="8"/>
  <c r="C178" i="7" s="1"/>
  <c r="D179" i="8"/>
  <c r="D178" i="7" s="1"/>
  <c r="C180" i="8"/>
  <c r="C179" i="7" s="1"/>
  <c r="D180" i="8"/>
  <c r="D179" i="7" s="1"/>
  <c r="C181" i="8"/>
  <c r="C180" i="7" s="1"/>
  <c r="D181" i="8"/>
  <c r="D180" i="7" s="1"/>
  <c r="C182" i="8"/>
  <c r="C181" i="7" s="1"/>
  <c r="D182" i="8"/>
  <c r="D181" i="7" s="1"/>
  <c r="C183" i="8"/>
  <c r="C182" i="7" s="1"/>
  <c r="D183" i="8"/>
  <c r="D182" i="7" s="1"/>
  <c r="C184" i="8"/>
  <c r="C183" i="7" s="1"/>
  <c r="D184" i="8"/>
  <c r="D183" i="7" s="1"/>
  <c r="C185" i="8"/>
  <c r="C184" i="7" s="1"/>
  <c r="D185" i="8"/>
  <c r="D184" i="7" s="1"/>
  <c r="C186" i="8"/>
  <c r="D186" i="8"/>
  <c r="C187" i="8"/>
  <c r="C185" i="7" s="1"/>
  <c r="D187" i="8"/>
  <c r="D185" i="7" s="1"/>
  <c r="C188" i="8"/>
  <c r="C186" i="7" s="1"/>
  <c r="D188" i="8"/>
  <c r="D186" i="7" s="1"/>
  <c r="C189" i="8"/>
  <c r="C187" i="7" s="1"/>
  <c r="D189" i="8"/>
  <c r="D187" i="7" s="1"/>
  <c r="C190" i="8"/>
  <c r="C188" i="7" s="1"/>
  <c r="D190" i="8"/>
  <c r="D188" i="7" s="1"/>
  <c r="C191" i="8"/>
  <c r="C189" i="7" s="1"/>
  <c r="D191" i="8"/>
  <c r="D189" i="7" s="1"/>
  <c r="C192" i="8"/>
  <c r="C190" i="7" s="1"/>
  <c r="D192" i="8"/>
  <c r="D190" i="7" s="1"/>
  <c r="C193" i="8"/>
  <c r="C191" i="7" s="1"/>
  <c r="D193" i="8"/>
  <c r="D191" i="7" s="1"/>
  <c r="C194" i="8"/>
  <c r="C192" i="7" s="1"/>
  <c r="D194" i="8"/>
  <c r="D192" i="7" s="1"/>
  <c r="C195" i="8"/>
  <c r="C193" i="7" s="1"/>
  <c r="D195" i="8"/>
  <c r="D193" i="7" s="1"/>
  <c r="C196" i="8"/>
  <c r="C194" i="7" s="1"/>
  <c r="D196" i="8"/>
  <c r="D194" i="7" s="1"/>
  <c r="C197" i="8"/>
  <c r="C195" i="7" s="1"/>
  <c r="D197" i="8"/>
  <c r="D195" i="7" s="1"/>
  <c r="C198" i="8"/>
  <c r="C196" i="7" s="1"/>
  <c r="D198" i="8"/>
  <c r="D196" i="7" s="1"/>
  <c r="C199" i="8"/>
  <c r="C197" i="7" s="1"/>
  <c r="D199" i="8"/>
  <c r="D197" i="7" s="1"/>
  <c r="C200" i="8"/>
  <c r="C198" i="7" s="1"/>
  <c r="D200" i="8"/>
  <c r="D198" i="7" s="1"/>
  <c r="C201" i="8"/>
  <c r="C199" i="7" s="1"/>
  <c r="D201" i="8"/>
  <c r="D199" i="7" s="1"/>
  <c r="C202" i="8"/>
  <c r="C200" i="7" s="1"/>
  <c r="D202" i="8"/>
  <c r="D200" i="7" s="1"/>
  <c r="C203" i="8"/>
  <c r="C201" i="7" s="1"/>
  <c r="D203" i="8"/>
  <c r="D201" i="7" s="1"/>
  <c r="C204" i="8"/>
  <c r="C202" i="7" s="1"/>
  <c r="D204" i="8"/>
  <c r="D202" i="7" s="1"/>
  <c r="C205" i="8"/>
  <c r="C203" i="7" s="1"/>
  <c r="D205" i="8"/>
  <c r="D203" i="7" s="1"/>
  <c r="C206" i="8"/>
  <c r="C204" i="7" s="1"/>
  <c r="D206" i="8"/>
  <c r="D204" i="7" s="1"/>
  <c r="C207" i="8"/>
  <c r="C205" i="7" s="1"/>
  <c r="D207" i="8"/>
  <c r="D205" i="7" s="1"/>
  <c r="C208" i="8"/>
  <c r="C206" i="7" s="1"/>
  <c r="D208" i="8"/>
  <c r="D206" i="7" s="1"/>
  <c r="C209" i="8"/>
  <c r="C207" i="7" s="1"/>
  <c r="D209" i="8"/>
  <c r="D207" i="7" s="1"/>
  <c r="C213" i="8"/>
  <c r="C211" i="7" s="1"/>
  <c r="D213" i="8"/>
  <c r="D211" i="7" s="1"/>
  <c r="C214" i="8"/>
  <c r="C212" i="7" s="1"/>
  <c r="D214" i="8"/>
  <c r="D212" i="7" s="1"/>
  <c r="H215" i="9" l="1"/>
  <c r="H216" i="9"/>
  <c r="G216" i="9" s="1"/>
  <c r="H217" i="9"/>
  <c r="G217" i="9" s="1"/>
  <c r="H218" i="9" l="1"/>
  <c r="G215" i="9"/>
  <c r="G218" i="9" s="1"/>
  <c r="L215" i="9"/>
  <c r="L216" i="9"/>
  <c r="K216" i="9" s="1"/>
  <c r="L217" i="9"/>
  <c r="K217" i="9" s="1"/>
  <c r="L218" i="9" l="1"/>
  <c r="L4" i="1" s="1"/>
  <c r="K215" i="9"/>
  <c r="K218" i="9" s="1"/>
  <c r="K4" i="1" s="1"/>
  <c r="C164" i="8" l="1"/>
  <c r="C163" i="7" s="1"/>
  <c r="C163" i="8"/>
  <c r="C162" i="7" s="1"/>
  <c r="C162" i="8"/>
  <c r="C161" i="7" s="1"/>
  <c r="E15" i="1" l="1"/>
  <c r="H128" i="4"/>
  <c r="G128" i="4" s="1"/>
  <c r="H133" i="4"/>
  <c r="G133" i="4" s="1"/>
  <c r="H142" i="4"/>
  <c r="G142" i="4" s="1"/>
  <c r="H149" i="4"/>
  <c r="G149" i="4" s="1"/>
  <c r="H185" i="4"/>
  <c r="G185" i="4" s="1"/>
  <c r="H201" i="4"/>
  <c r="G201" i="4" s="1"/>
  <c r="H130" i="4"/>
  <c r="G130" i="4" s="1"/>
  <c r="H143" i="4"/>
  <c r="G143" i="4" s="1"/>
  <c r="H174" i="4"/>
  <c r="G174" i="4" s="1"/>
  <c r="H190" i="4"/>
  <c r="G190" i="4" s="1"/>
  <c r="G131" i="4"/>
  <c r="H175" i="4"/>
  <c r="G175" i="4" s="1"/>
  <c r="H199" i="4"/>
  <c r="G199" i="4" s="1"/>
  <c r="G141" i="4"/>
  <c r="G184" i="4"/>
  <c r="H200" i="4"/>
  <c r="G200" i="4" s="1"/>
  <c r="H211" i="4"/>
  <c r="G211" i="4" s="1"/>
  <c r="H147" i="4"/>
  <c r="G147" i="4" s="1"/>
  <c r="H162" i="4"/>
  <c r="G162" i="4" s="1"/>
  <c r="G173" i="4"/>
  <c r="H205" i="4"/>
  <c r="G205" i="4" s="1"/>
  <c r="H134" i="4"/>
  <c r="G134" i="4" s="1"/>
  <c r="H150" i="4"/>
  <c r="G150" i="4" s="1"/>
  <c r="H170" i="4"/>
  <c r="G170" i="4" s="1"/>
  <c r="H182" i="4"/>
  <c r="G182" i="4" s="1"/>
  <c r="H186" i="4"/>
  <c r="G186" i="4" s="1"/>
  <c r="H213" i="4"/>
  <c r="G213" i="4" s="1"/>
  <c r="G144" i="4"/>
  <c r="H151" i="4"/>
  <c r="G151" i="4" s="1"/>
  <c r="G171" i="4"/>
  <c r="H187" i="4"/>
  <c r="G187" i="4" s="1"/>
  <c r="H191" i="4"/>
  <c r="G191" i="4" s="1"/>
  <c r="H132" i="4"/>
  <c r="G132" i="4" s="1"/>
  <c r="H161" i="4"/>
  <c r="G161" i="4" s="1"/>
  <c r="H155" i="4"/>
  <c r="G155" i="4" s="1"/>
  <c r="H202" i="4"/>
  <c r="G202" i="4" s="1"/>
  <c r="H140" i="4"/>
  <c r="G140" i="4" s="1"/>
  <c r="H183" i="4"/>
  <c r="G183" i="4" s="1"/>
  <c r="H203" i="4"/>
  <c r="G203" i="4" s="1"/>
  <c r="H145" i="4"/>
  <c r="G145" i="4" s="1"/>
  <c r="G172" i="4"/>
  <c r="H188" i="4"/>
  <c r="G188" i="4" s="1"/>
  <c r="H192" i="4"/>
  <c r="G192" i="4" s="1"/>
  <c r="H146" i="4"/>
  <c r="G146" i="4" s="1"/>
  <c r="H193" i="4"/>
  <c r="G193" i="4" s="1"/>
  <c r="H212" i="4"/>
  <c r="G212" i="4" s="1"/>
  <c r="H178" i="4"/>
  <c r="G178" i="4" s="1"/>
  <c r="G194" i="4"/>
  <c r="H148" i="4"/>
  <c r="G148" i="4" s="1"/>
  <c r="H179" i="4"/>
  <c r="G179" i="4" s="1"/>
  <c r="H214" i="4"/>
  <c r="G214" i="4" s="1"/>
  <c r="G196" i="4"/>
  <c r="H176" i="4"/>
  <c r="G176" i="4" s="1"/>
  <c r="H164" i="4"/>
  <c r="G164" i="4" s="1"/>
  <c r="G195" i="4"/>
  <c r="H166" i="4"/>
  <c r="G166" i="4" s="1"/>
  <c r="H163" i="4"/>
  <c r="G163" i="4" s="1"/>
  <c r="H197" i="4"/>
  <c r="G197" i="4" s="1"/>
  <c r="H206" i="4"/>
  <c r="G206" i="4" s="1"/>
  <c r="H167" i="4"/>
  <c r="G167" i="4" s="1"/>
  <c r="G210" i="4"/>
  <c r="H198" i="4"/>
  <c r="G198" i="4" s="1"/>
  <c r="H189" i="4"/>
  <c r="G189" i="4" s="1"/>
  <c r="H160" i="4"/>
  <c r="G160" i="4" s="1"/>
  <c r="H177" i="4"/>
  <c r="G177" i="4" s="1"/>
  <c r="H169" i="4"/>
  <c r="G169" i="4" s="1"/>
  <c r="G168" i="4"/>
  <c r="H204" i="4"/>
  <c r="G204" i="4" s="1"/>
  <c r="H165" i="4"/>
  <c r="G165" i="4" s="1"/>
  <c r="H180" i="4"/>
  <c r="G180" i="4" s="1"/>
  <c r="H129" i="4"/>
  <c r="G129" i="4" s="1"/>
  <c r="F215" i="4"/>
  <c r="F4" i="1" s="1"/>
  <c r="H15" i="1" s="1"/>
  <c r="H215" i="4" l="1"/>
  <c r="H4" i="1" s="1"/>
  <c r="O15" i="1" s="1"/>
  <c r="G215" i="4"/>
  <c r="G4" i="1" s="1"/>
  <c r="K15" i="1" s="1"/>
</calcChain>
</file>

<file path=xl/sharedStrings.xml><?xml version="1.0" encoding="utf-8"?>
<sst xmlns="http://schemas.openxmlformats.org/spreadsheetml/2006/main" count="1023" uniqueCount="394">
  <si>
    <t>TOTALS</t>
  </si>
  <si>
    <t>Brine Disposal</t>
  </si>
  <si>
    <t>3408324137/SWIW #8</t>
  </si>
  <si>
    <t>Elkhead Gas &amp; Oil</t>
  </si>
  <si>
    <t>3406920139/SWIW #2</t>
  </si>
  <si>
    <t>3400724523/SWIW #29</t>
  </si>
  <si>
    <t>Kastle Resources LLC</t>
  </si>
  <si>
    <t>3410523433/SWIW #10</t>
  </si>
  <si>
    <t>American Natural Gas Inc.</t>
  </si>
  <si>
    <t>3410523319/SWIW #7</t>
  </si>
  <si>
    <t>Patricia Harman</t>
  </si>
  <si>
    <t>3400923480/SWIW #7</t>
  </si>
  <si>
    <t>Lee Oil &amp; Gas Company</t>
  </si>
  <si>
    <t>Big Sky Energy</t>
  </si>
  <si>
    <t>JD Drilling Company</t>
  </si>
  <si>
    <t>Moran Well Service Inc.</t>
  </si>
  <si>
    <t>3404320043/SWIW #2</t>
  </si>
  <si>
    <t>Geopetro LLC</t>
  </si>
  <si>
    <t>3412122459/SWIW #1</t>
  </si>
  <si>
    <t>SES Assets LLC</t>
  </si>
  <si>
    <t>3405920965/SWIW #1</t>
  </si>
  <si>
    <t>3400720245/SWIW #9</t>
  </si>
  <si>
    <t>Ridgway Realty &amp; Land Development</t>
  </si>
  <si>
    <t>3400720360/SWIW #3</t>
  </si>
  <si>
    <t>3412920059/SWIW #6</t>
  </si>
  <si>
    <t>WE Energy, LLC</t>
  </si>
  <si>
    <t>3416920775/SWIW #7</t>
  </si>
  <si>
    <t>S &amp; H Water Service</t>
  </si>
  <si>
    <t>3409321236/SWIW #1</t>
  </si>
  <si>
    <t>3407524375/SWIW #2</t>
  </si>
  <si>
    <t>3416320705/SWIW#6</t>
  </si>
  <si>
    <t>3410324515/SWIW #3</t>
  </si>
  <si>
    <t>King Oil Co., Inc.</t>
  </si>
  <si>
    <t>3408521094/SWIW #6</t>
  </si>
  <si>
    <t>Jeanie Enterprises</t>
  </si>
  <si>
    <t>3416320883/SWIW #10</t>
  </si>
  <si>
    <t>Bancequity Petroleum Corp.</t>
  </si>
  <si>
    <t>3416320885/SWIW #8</t>
  </si>
  <si>
    <t>3411524096/SWIW #22</t>
  </si>
  <si>
    <t>EnerVest Operating, LLC</t>
  </si>
  <si>
    <t>3413323343/SWIW #19</t>
  </si>
  <si>
    <t>3401922045/SWIW #9</t>
  </si>
  <si>
    <t>3413322283/SWIW #13</t>
  </si>
  <si>
    <t>3413320747/SWIW #3</t>
  </si>
  <si>
    <t>3401920326/SWIW #8</t>
  </si>
  <si>
    <t>3401920325/SWIW #7</t>
  </si>
  <si>
    <t>3415123018/SWIW #22</t>
  </si>
  <si>
    <t>3415122849/SWIW #24</t>
  </si>
  <si>
    <t>3415125237/SWIW #26</t>
  </si>
  <si>
    <t>3415124352/SWIW #19</t>
  </si>
  <si>
    <t>3415123877/SWIW #17</t>
  </si>
  <si>
    <t>3417520267/SWIW #2</t>
  </si>
  <si>
    <t>Frantz Enterprises Ltd.</t>
  </si>
  <si>
    <t>3414720244/SWIW #1</t>
  </si>
  <si>
    <t>3414720348/SWIW #2</t>
  </si>
  <si>
    <t>3412920157/SWIW #8</t>
  </si>
  <si>
    <t>Cortland Energy Co., Inc.</t>
  </si>
  <si>
    <t>3415122088/SWIW #21</t>
  </si>
  <si>
    <t>Foltz &amp; Foltz LLP</t>
  </si>
  <si>
    <t>3415720575/SWIW #1</t>
  </si>
  <si>
    <t>Echo Drilling Inc.</t>
  </si>
  <si>
    <t>3415720542/SWIW #4</t>
  </si>
  <si>
    <t>3415724311/SWIW #6</t>
  </si>
  <si>
    <t>LLP Gas &amp; Oil Corporation</t>
  </si>
  <si>
    <t>3408520266/SWIW #2</t>
  </si>
  <si>
    <t>Pet Processors LLC</t>
  </si>
  <si>
    <t>3400720095/SWIW #17</t>
  </si>
  <si>
    <t>Rex Drummond</t>
  </si>
  <si>
    <t>3415320907/SWIW #2</t>
  </si>
  <si>
    <t>Moore Well Services, Inc.</t>
  </si>
  <si>
    <t>3411722260/SWIW #54</t>
  </si>
  <si>
    <t>3411522527/SWIW #19</t>
  </si>
  <si>
    <t>3411522617/SWIW #20</t>
  </si>
  <si>
    <t>3415122089/SWIW #3</t>
  </si>
  <si>
    <t>Riverside Petroleum</t>
  </si>
  <si>
    <t>3415121179/SWIW #11</t>
  </si>
  <si>
    <t>3413322523/SWIW #12</t>
  </si>
  <si>
    <t>3412724260/SWIW #7</t>
  </si>
  <si>
    <t>Altex Inc.</t>
  </si>
  <si>
    <t>3411721472/SWIW #62</t>
  </si>
  <si>
    <t>Fishburn Producing, Inc.</t>
  </si>
  <si>
    <t>3411722109/SWIW #51</t>
  </si>
  <si>
    <t>3411723414/SWIW #46</t>
  </si>
  <si>
    <t>3411723388/SWIW #45</t>
  </si>
  <si>
    <t>3411723402/SWIW #44</t>
  </si>
  <si>
    <t>3411722829/SWIW #33</t>
  </si>
  <si>
    <t>3400921899/SWIW #1</t>
  </si>
  <si>
    <t>BT Energy Corporation</t>
  </si>
  <si>
    <t>3411521896/SWIW #3</t>
  </si>
  <si>
    <t>3403123353/SWIW #3</t>
  </si>
  <si>
    <t>3400720919/SWIW #23</t>
  </si>
  <si>
    <t>American Energy Associates, Inc.</t>
  </si>
  <si>
    <t>3411928531/SWIW #24</t>
  </si>
  <si>
    <t>Robert W. Orr, Jr.</t>
  </si>
  <si>
    <t>3417520341/SWIW #3</t>
  </si>
  <si>
    <t>Mar Oil Company</t>
  </si>
  <si>
    <t>3401920790/SWIW #2</t>
  </si>
  <si>
    <t>Downright Brine Disposal LLC</t>
  </si>
  <si>
    <t>3415723690/SWIW #3</t>
  </si>
  <si>
    <t>Brine X LLC</t>
  </si>
  <si>
    <t>Stark County SWIW #9 &amp; #12</t>
  </si>
  <si>
    <t>Danny Long &amp; Sons</t>
  </si>
  <si>
    <t>3413324096/SWIW #34</t>
  </si>
  <si>
    <t>Salty's Disposal Well, LP</t>
  </si>
  <si>
    <t>3413321076/SWIW #31</t>
  </si>
  <si>
    <t>3412920095/SWIW #3</t>
  </si>
  <si>
    <t>3412920088/SWIW #2</t>
  </si>
  <si>
    <t>3411927350/SWIW #18</t>
  </si>
  <si>
    <t>Mesh, Ltd.</t>
  </si>
  <si>
    <t>3416728462/SWIW #4</t>
  </si>
  <si>
    <t>3411522981/SWIW #11</t>
  </si>
  <si>
    <t>Carper Well Service Inc.</t>
  </si>
  <si>
    <t>3416727958/SWIW #9</t>
  </si>
  <si>
    <t>3400922704/SWIW #2</t>
  </si>
  <si>
    <t>3412920105/SWIW #9</t>
  </si>
  <si>
    <t>Houghton Investments LLC</t>
  </si>
  <si>
    <t>3412920194/SWIW #7</t>
  </si>
  <si>
    <t>3411520432/SWIW #15</t>
  </si>
  <si>
    <t>Temple Oil &amp; Gas Company</t>
  </si>
  <si>
    <t>3413321473/SWIW #27</t>
  </si>
  <si>
    <t>B &amp; B Oilfield Service Inc.</t>
  </si>
  <si>
    <t>3413322736/SWIW #16</t>
  </si>
  <si>
    <t>3410523473/SWIW #13</t>
  </si>
  <si>
    <t>Progressive Oil &amp; Gas, Inc.</t>
  </si>
  <si>
    <t>3416320541/SWIW #11</t>
  </si>
  <si>
    <t>3416320756/SWIW #9</t>
  </si>
  <si>
    <t>3413320114/SWIW #29</t>
  </si>
  <si>
    <t>David R. Hill, Inc.</t>
  </si>
  <si>
    <t>3407321543/SWIW #4</t>
  </si>
  <si>
    <t>Kilbarger Construction Inc.</t>
  </si>
  <si>
    <t>Huffman-Bowers Inc.</t>
  </si>
  <si>
    <t>3412726595/SWIW #5</t>
  </si>
  <si>
    <t>R.C. Poling Co., Inc.</t>
  </si>
  <si>
    <t>3416729577/SWIW #7</t>
  </si>
  <si>
    <t>3416922198/SWIW #2</t>
  </si>
  <si>
    <t>Mac Oilfield Services, Inc.</t>
  </si>
  <si>
    <t>3407522732/SWIW #1</t>
  </si>
  <si>
    <t>OOGC Disposal Co.</t>
  </si>
  <si>
    <t>3408924792/SWIW #2</t>
  </si>
  <si>
    <t>3416729395/SWIW #6</t>
  </si>
  <si>
    <t>3407524527/SWIW #1</t>
  </si>
  <si>
    <t>3411723020/SWIW #39</t>
  </si>
  <si>
    <t>Knox Brine Disposal Ltd.</t>
  </si>
  <si>
    <t>3411723781/SWIW #56</t>
  </si>
  <si>
    <t>3411721444/SWIW #60</t>
  </si>
  <si>
    <t>3403122041/SWIW #2</t>
  </si>
  <si>
    <t>3409920974/SWIW #9</t>
  </si>
  <si>
    <t>Brineaway, Inc.</t>
  </si>
  <si>
    <t>3415121295/SWIW #23</t>
  </si>
  <si>
    <t>3415122459/SWIW #20</t>
  </si>
  <si>
    <t>3415121351/SWIW #18</t>
  </si>
  <si>
    <t>3409921956/SWIW #4</t>
  </si>
  <si>
    <t>3403124178/SWIW #9</t>
  </si>
  <si>
    <t>NGO Development Corp., Inc.</t>
  </si>
  <si>
    <t>3403123277/SWIW #1</t>
  </si>
  <si>
    <t>3413323542/SWIW #35</t>
  </si>
  <si>
    <t>Pursie E. Pipes</t>
  </si>
  <si>
    <t>3400721293/SWIW #26</t>
  </si>
  <si>
    <t>Clarence K. Tussel, Jr. Ltd.</t>
  </si>
  <si>
    <t>3411924758/SWIW #23</t>
  </si>
  <si>
    <t>3410523590/SWIW #17</t>
  </si>
  <si>
    <t>3412722616/SWIW #9</t>
  </si>
  <si>
    <t>3409920903/SWIW #7</t>
  </si>
  <si>
    <t>White Energy</t>
  </si>
  <si>
    <t>3400723192/SWIW# 20</t>
  </si>
  <si>
    <t>Petrowater Inc.</t>
  </si>
  <si>
    <t>3411522796/SWIW #8</t>
  </si>
  <si>
    <t>Resource Well Service</t>
  </si>
  <si>
    <t>3413322860/SWIW #4</t>
  </si>
  <si>
    <t>3405520773/SWIW #4</t>
  </si>
  <si>
    <t>PT Services LLC</t>
  </si>
  <si>
    <t>3400720357/SWIW #22</t>
  </si>
  <si>
    <t>3413321459/SWIW #14</t>
  </si>
  <si>
    <t>3415122783/SWIW #13</t>
  </si>
  <si>
    <t>3400921892/SWIW #6</t>
  </si>
  <si>
    <t>Petro Quest Inc.</t>
  </si>
  <si>
    <t>3412920125/SWIW #4</t>
  </si>
  <si>
    <t>3405922688/SWIW #3</t>
  </si>
  <si>
    <t>Bulldog Energy Services, LLC</t>
  </si>
  <si>
    <t>3416921767/SWIW #1</t>
  </si>
  <si>
    <t>Dominion East Ohio</t>
  </si>
  <si>
    <t>3411720239/SWIW #61</t>
  </si>
  <si>
    <t>Pettigrew Pumping Service</t>
  </si>
  <si>
    <t>3%
Retained</t>
  </si>
  <si>
    <t>Net
Amount</t>
  </si>
  <si>
    <t>Gross
Amount</t>
  </si>
  <si>
    <t>Volume Injected (bbls)</t>
  </si>
  <si>
    <t>Gross Amount</t>
  </si>
  <si>
    <t>Description</t>
  </si>
  <si>
    <t>API Permit No.</t>
  </si>
  <si>
    <t>Company Name</t>
  </si>
  <si>
    <t>Document Total:
Out of District</t>
  </si>
  <si>
    <t>Document Total:
In District</t>
  </si>
  <si>
    <t>BRINE DISPOSAL FEE REVENUE TRANSMITTAL</t>
  </si>
  <si>
    <t>Ohio Department of Natural Resources</t>
  </si>
  <si>
    <t>NET AMOUNT TOTAL FOR IN &amp; OUT DISCTRICT</t>
  </si>
  <si>
    <t>TOTAL 3%RETAINED FOR IN &amp; OUT DISTRICT</t>
  </si>
  <si>
    <t>GROSS AMOUNT TOTAL FOR IN &amp; OUT DISTRICT</t>
  </si>
  <si>
    <t>VOLUME INJECTED (BBLS) IN AND OUT DISTRICT TOTALS</t>
  </si>
  <si>
    <t>Roscoe Mills Injection Well</t>
  </si>
  <si>
    <t>3415521438/SWIW #1</t>
  </si>
  <si>
    <t>J.M. Adams Roustabout. Inc</t>
  </si>
  <si>
    <t>M &amp; R Investments</t>
  </si>
  <si>
    <t>Second Oil Ltd.</t>
  </si>
  <si>
    <t>3416320337/SWIW #12</t>
  </si>
  <si>
    <t>3415521447/SWIW #2</t>
  </si>
  <si>
    <t>3416727401/SWIW #2</t>
  </si>
  <si>
    <t>3411924439/SWIW #17</t>
  </si>
  <si>
    <t>Alternate Name</t>
  </si>
  <si>
    <t>October 1- December 31</t>
  </si>
  <si>
    <t>Buckeye Brine LLC</t>
  </si>
  <si>
    <t>KDA</t>
  </si>
  <si>
    <t>CNX Gas Company</t>
  </si>
  <si>
    <t>3401320609/SWIW #1</t>
  </si>
  <si>
    <t>3412123390/SWIW # 3</t>
  </si>
  <si>
    <t>3415523732/SWIW #24</t>
  </si>
  <si>
    <t>3415523759/ SWIW # 25</t>
  </si>
  <si>
    <t>Silcor Oilfield Services</t>
  </si>
  <si>
    <t>3405924202/SWIW #12</t>
  </si>
  <si>
    <t>3404120160/SWIW #6</t>
  </si>
  <si>
    <t>K &amp; H Partners LLC</t>
  </si>
  <si>
    <t>3409921613/ SWIW # 16</t>
  </si>
  <si>
    <t>January 1- March 31</t>
  </si>
  <si>
    <t>April 1- June 30</t>
  </si>
  <si>
    <t>July 1- September 30</t>
  </si>
  <si>
    <t>3411724222/SWIW #64</t>
  </si>
  <si>
    <t>Lippizan Petroleum</t>
  </si>
  <si>
    <t>3408923406/SWIW #4</t>
  </si>
  <si>
    <t>3411928780/SWIW #28</t>
  </si>
  <si>
    <t>3416729719/ SWIW #16</t>
  </si>
  <si>
    <t>Nuverra/Heckman</t>
  </si>
  <si>
    <t>3415523794/SWIW #16</t>
  </si>
  <si>
    <t>George Woodcock</t>
  </si>
  <si>
    <t>3411721901/ SWIW #48</t>
  </si>
  <si>
    <t>Shalelogix LLC</t>
  </si>
  <si>
    <t>American Water Management Services, LLC</t>
  </si>
  <si>
    <t>3415524063/ SWIW #23</t>
  </si>
  <si>
    <t>3400923821/SWIW #8</t>
  </si>
  <si>
    <t>3400923823/ SWIW #10</t>
  </si>
  <si>
    <t>3415725511/ SWIW #13</t>
  </si>
  <si>
    <t>3415522403/ SWIW #7</t>
  </si>
  <si>
    <t xml:space="preserve">3415123420/ SWIW #5 </t>
  </si>
  <si>
    <t>Ashtabula SWIW #21, #28, #30. #31 &amp;#32</t>
  </si>
  <si>
    <t>Cambrian Well Services, LLC</t>
  </si>
  <si>
    <t xml:space="preserve">3400722187/SWIW #8 </t>
  </si>
  <si>
    <t>3415524658/SWIW #26</t>
  </si>
  <si>
    <t>3405924067 &amp; 3405924188/SWIW #11 &amp; #13</t>
  </si>
  <si>
    <t>Knox Energy, Inc.</t>
  </si>
  <si>
    <t>3408324502/SWIW #10</t>
  </si>
  <si>
    <t>3408324072/SWIW #9</t>
  </si>
  <si>
    <t>B &amp; J Drilling</t>
  </si>
  <si>
    <t>3408324195/ SWIW #6</t>
  </si>
  <si>
    <t>Dart Oil &amp; Gas-Ohio, LLC</t>
  </si>
  <si>
    <t>Clearwater Three, LLC</t>
  </si>
  <si>
    <t>3405923986/ SWIW #15</t>
  </si>
  <si>
    <t>3415523196/ SWIW #28</t>
  </si>
  <si>
    <t>3415523223/ SWIW #29</t>
  </si>
  <si>
    <t>3415524078/ SWIW#32</t>
  </si>
  <si>
    <t>Northwood Energy Corp.</t>
  </si>
  <si>
    <t>3412124250/ SWIW #9</t>
  </si>
  <si>
    <t>DUE: January 31, 2016</t>
  </si>
  <si>
    <t xml:space="preserve"> </t>
  </si>
  <si>
    <t>ReHydro Ltd.</t>
  </si>
  <si>
    <t>3400721673/SWIW #7</t>
  </si>
  <si>
    <t>3405521059/SWIW #6</t>
  </si>
  <si>
    <t>3415520682/SWIW #11</t>
  </si>
  <si>
    <t>Diamond Disposal</t>
  </si>
  <si>
    <t>3405924332/ SWIW #14</t>
  </si>
  <si>
    <t>MFC</t>
  </si>
  <si>
    <t>Redbird Development</t>
  </si>
  <si>
    <t>3416729731/SWIW #18</t>
  </si>
  <si>
    <t>Dennison Disposal, LLC</t>
  </si>
  <si>
    <t>3415725507/ SWIW #11</t>
  </si>
  <si>
    <t>3405924473/ SWIW #20</t>
  </si>
  <si>
    <t>3400923824/ SWIW #11</t>
  </si>
  <si>
    <t>3411928803/ SWIW #30</t>
  </si>
  <si>
    <t>North Lima Disposal</t>
  </si>
  <si>
    <t>3409923158/ SWIW #12</t>
  </si>
  <si>
    <t>3403127177/ SWIW #10</t>
  </si>
  <si>
    <t>3403127241/ SWIW #12</t>
  </si>
  <si>
    <t>Murphy Oil Company</t>
  </si>
  <si>
    <t>3410523651/ SWIW #23</t>
  </si>
  <si>
    <t>3410523269/ SWIW #24</t>
  </si>
  <si>
    <t>3416729618/ SWIW#15</t>
  </si>
  <si>
    <t>3415725506/SWIW #10</t>
  </si>
  <si>
    <t>3410523268/ SWIW #18</t>
  </si>
  <si>
    <t>4th Quarter 2016</t>
  </si>
  <si>
    <t>DUE: May 2, 2016</t>
  </si>
  <si>
    <t>1st Quarter 2016</t>
  </si>
  <si>
    <t>DUE: August 1, 2016</t>
  </si>
  <si>
    <t>2nd Quarter 2016</t>
  </si>
  <si>
    <t>DUE: November 1, 2016</t>
  </si>
  <si>
    <t>3rd Quarter 2016</t>
  </si>
  <si>
    <t>3410523637/ SWIW #22</t>
  </si>
  <si>
    <t>3410523619/ SWIW #19</t>
  </si>
  <si>
    <t>3410523652/ SWIW #21</t>
  </si>
  <si>
    <t>3415524075/SWIW #22</t>
  </si>
  <si>
    <t>3415524076/SWIW #21</t>
  </si>
  <si>
    <t>3412124086/ SWIW #7</t>
  </si>
  <si>
    <t xml:space="preserve">3412123995/ SWIW #6 </t>
  </si>
  <si>
    <t>3405320968/ SWIW #1</t>
  </si>
  <si>
    <t>3410522738/ SWIW #2</t>
  </si>
  <si>
    <t>3410522739/ SWIW #3</t>
  </si>
  <si>
    <t>3410523185/ SWIW #5</t>
  </si>
  <si>
    <t>3407322161/ SWIW#1</t>
  </si>
  <si>
    <t>Eclipse Resources-Ohio, LLC</t>
  </si>
  <si>
    <t>3403127178 SWIW #11</t>
  </si>
  <si>
    <t xml:space="preserve">Alternate </t>
  </si>
  <si>
    <t>Altex, Inc</t>
  </si>
  <si>
    <t>Dover Atwood</t>
  </si>
  <si>
    <t>3407525019/ SWIW #5</t>
  </si>
  <si>
    <t>B &amp; M Energy Services</t>
  </si>
  <si>
    <t>3415122459/ SWIW #20</t>
  </si>
  <si>
    <t>DT Atha Inc.</t>
  </si>
  <si>
    <t>3400923761/ SWIW #9</t>
  </si>
  <si>
    <t>3400923761/SWIW #9</t>
  </si>
  <si>
    <t>3413320525/ SWIW #1</t>
  </si>
  <si>
    <t>3411928776/ SWIW #27</t>
  </si>
  <si>
    <t>3415121198/ SWIW #6</t>
  </si>
  <si>
    <t>3416723862/ SWIW #13</t>
  </si>
  <si>
    <t>3415523795/ SWIW #15</t>
  </si>
  <si>
    <t>3413323614/ SWIW #26</t>
  </si>
  <si>
    <t>Maram Energy Co.</t>
  </si>
  <si>
    <t xml:space="preserve">3411723781/ SWIW #56 </t>
  </si>
  <si>
    <t>Brine Dipsosal</t>
  </si>
  <si>
    <t>3411721444/ SWIW #60</t>
  </si>
  <si>
    <t>3403122041/ SWIW #2</t>
  </si>
  <si>
    <t>3408324072/ SWIW #9</t>
  </si>
  <si>
    <t>3411723020/ SWIW #39</t>
  </si>
  <si>
    <t>Knox Brine Disposal</t>
  </si>
  <si>
    <t>Maram Energy Co</t>
  </si>
  <si>
    <t>George W. Woodcock</t>
  </si>
  <si>
    <t>3416729658/ SWIW #8</t>
  </si>
  <si>
    <t>3416729685/ SWIW #10</t>
  </si>
  <si>
    <t>Monroe Partners</t>
  </si>
  <si>
    <t>Environmental Energy Solutions, LLC</t>
  </si>
  <si>
    <t>Stallion SWD, LP</t>
  </si>
  <si>
    <t>3413324462/ SWIW #37</t>
  </si>
  <si>
    <t>Junction City</t>
  </si>
  <si>
    <t>3416729543/ SWIW #20</t>
  </si>
  <si>
    <t>3416729445/SWIW #21</t>
  </si>
  <si>
    <t>3416729464/SWIW #22</t>
  </si>
  <si>
    <t>3416729445/ SWIW #21</t>
  </si>
  <si>
    <t>3416729464/ SWIW #22</t>
  </si>
  <si>
    <t xml:space="preserve">Junction City </t>
  </si>
  <si>
    <t>FQ Energy Services, LLC</t>
  </si>
  <si>
    <t>PAC Development</t>
  </si>
  <si>
    <t>3408324412 &amp; 3408324603/ SWIW #1 &amp; 2</t>
  </si>
  <si>
    <t>Petrox</t>
  </si>
  <si>
    <t>hit max bbls.</t>
  </si>
  <si>
    <t>Enviromental Energy Solutions LLC</t>
  </si>
  <si>
    <t>hit max</t>
  </si>
  <si>
    <t>KTCA Holdings</t>
  </si>
  <si>
    <t>3415524079/SWIW #33</t>
  </si>
  <si>
    <t>Chesapeake Energy</t>
  </si>
  <si>
    <t>3412123390/ SWIW #3</t>
  </si>
  <si>
    <t>3416727401/ SWIW 2</t>
  </si>
  <si>
    <t>3416727958/ SWIW #9</t>
  </si>
  <si>
    <t>3400922704/ SWIW #2</t>
  </si>
  <si>
    <t>3415524079/ SWIW #33</t>
  </si>
  <si>
    <t>D.T. Atha, Inc</t>
  </si>
  <si>
    <t>3400724557/SWIW #36</t>
  </si>
  <si>
    <t>P.H. Dietrich</t>
  </si>
  <si>
    <t>3400724557/ SWIW #36</t>
  </si>
  <si>
    <t>3415725506/ SWIW #10</t>
  </si>
  <si>
    <t>credit $2042.47 from over payment in the 1st qtr 2016</t>
  </si>
  <si>
    <t>3415725519/ SWIW #14</t>
  </si>
  <si>
    <t>hit max in 3rd qtr.</t>
  </si>
  <si>
    <t>hit max in 2nd qtr.</t>
  </si>
  <si>
    <t>Heinrich Ent.</t>
  </si>
  <si>
    <t xml:space="preserve">hit max </t>
  </si>
  <si>
    <t>3415521438/SWIW #18</t>
  </si>
  <si>
    <t>3415521447/SWIW #19</t>
  </si>
  <si>
    <t>Environmental Energy Solutions</t>
  </si>
  <si>
    <t>Altier Brothers</t>
  </si>
  <si>
    <t>Mason Drilling Inc.</t>
  </si>
  <si>
    <t>ReHydro</t>
  </si>
  <si>
    <t>Rockefeller Oil Company</t>
  </si>
  <si>
    <t>Scarlett Entergy</t>
  </si>
  <si>
    <t>Carl E. Smith Petroleum</t>
  </si>
  <si>
    <t>3410522461/ SWIW #9</t>
  </si>
  <si>
    <t>3411524658/SWIW #26</t>
  </si>
  <si>
    <t>3415521893, 3415521894, 3415523203/ SWIW #6, #13, #12</t>
  </si>
  <si>
    <t>3413324462/SWIW #37</t>
  </si>
  <si>
    <t>3405320974/ SWIW #2</t>
  </si>
  <si>
    <t>3405320968/SWIW #1</t>
  </si>
  <si>
    <t>3405320974/SWIW #2</t>
  </si>
  <si>
    <t>brine Disposal</t>
  </si>
  <si>
    <t>Pillar Energy, LLC</t>
  </si>
  <si>
    <t>EnerVest Operating, LLC/Pillar Energy, LLC</t>
  </si>
  <si>
    <t>3412920251/SWIW #10</t>
  </si>
  <si>
    <t>9/18/2017 owes $17253.83 for 3rd and 4th qtr fees</t>
  </si>
  <si>
    <t>Hocking Hills Energy Well Services</t>
  </si>
  <si>
    <t>Hocking Hills Energy Well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</si>
</sst>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[$-409]mmmm\ d\,\ yy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A9BD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D8FFB"/>
        <bgColor indexed="64"/>
      </patternFill>
    </fill>
    <fill>
      <patternFill patternType="solid">
        <fgColor rgb="FF4C54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257">
    <xf numFmtId="0" fontId="0" fillId="0" borderId="0" xfId="0"/>
    <xf numFmtId="0" fontId="4" fillId="0" borderId="0" xfId="3" applyFont="1" applyAlignment="1">
      <alignment horizontal="center" vertical="center"/>
    </xf>
    <xf numFmtId="0" fontId="4" fillId="3" borderId="0" xfId="3" applyFont="1" applyFill="1" applyAlignment="1">
      <alignment horizontal="center" vertical="center" wrapText="1"/>
    </xf>
    <xf numFmtId="0" fontId="4" fillId="3" borderId="0" xfId="3" applyFont="1" applyFill="1" applyAlignment="1">
      <alignment horizontal="center" vertical="center"/>
    </xf>
    <xf numFmtId="3" fontId="4" fillId="3" borderId="0" xfId="1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3" applyFont="1"/>
    <xf numFmtId="4" fontId="6" fillId="0" borderId="0" xfId="3" applyNumberFormat="1" applyFont="1" applyAlignment="1">
      <alignment horizontal="right"/>
    </xf>
    <xf numFmtId="0" fontId="6" fillId="0" borderId="0" xfId="3" applyFont="1" applyAlignment="1">
      <alignment wrapText="1"/>
    </xf>
    <xf numFmtId="3" fontId="5" fillId="0" borderId="0" xfId="1" applyNumberFormat="1" applyFont="1" applyAlignment="1"/>
    <xf numFmtId="0" fontId="6" fillId="0" borderId="0" xfId="3" applyFont="1" applyAlignment="1">
      <alignment horizontal="right"/>
    </xf>
    <xf numFmtId="0" fontId="6" fillId="0" borderId="0" xfId="3" applyFont="1" applyAlignment="1">
      <alignment horizontal="center"/>
    </xf>
    <xf numFmtId="0" fontId="4" fillId="3" borderId="0" xfId="3" applyFont="1" applyFill="1" applyBorder="1" applyAlignment="1">
      <alignment horizontal="center" vertical="center"/>
    </xf>
    <xf numFmtId="0" fontId="4" fillId="3" borderId="0" xfId="3" applyFont="1" applyFill="1" applyBorder="1" applyAlignment="1" applyProtection="1">
      <alignment horizontal="center" vertical="center"/>
      <protection locked="0"/>
    </xf>
    <xf numFmtId="0" fontId="7" fillId="0" borderId="0" xfId="3" applyFont="1" applyAlignment="1">
      <alignment horizontal="center" vertical="center" wrapText="1"/>
    </xf>
    <xf numFmtId="0" fontId="7" fillId="3" borderId="0" xfId="3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3" applyFont="1"/>
    <xf numFmtId="4" fontId="9" fillId="0" borderId="0" xfId="3" applyNumberFormat="1" applyFont="1" applyAlignment="1">
      <alignment horizontal="right"/>
    </xf>
    <xf numFmtId="0" fontId="9" fillId="0" borderId="0" xfId="3" applyFont="1" applyAlignment="1">
      <alignment horizontal="left" wrapText="1"/>
    </xf>
    <xf numFmtId="0" fontId="9" fillId="0" borderId="0" xfId="3" applyFont="1" applyAlignment="1">
      <alignment wrapText="1"/>
    </xf>
    <xf numFmtId="0" fontId="9" fillId="0" borderId="0" xfId="3" applyFont="1" applyAlignment="1">
      <alignment horizontal="right"/>
    </xf>
    <xf numFmtId="0" fontId="9" fillId="0" borderId="0" xfId="3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3" fontId="7" fillId="3" borderId="0" xfId="1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3" borderId="0" xfId="3" applyFont="1" applyFill="1" applyBorder="1" applyAlignment="1">
      <alignment horizontal="center" vertical="center" wrapText="1"/>
    </xf>
    <xf numFmtId="0" fontId="7" fillId="3" borderId="0" xfId="3" applyFont="1" applyFill="1" applyBorder="1" applyAlignment="1" applyProtection="1">
      <alignment horizontal="center" vertical="center" wrapText="1"/>
      <protection locked="0"/>
    </xf>
    <xf numFmtId="4" fontId="9" fillId="0" borderId="0" xfId="3" applyNumberFormat="1" applyFont="1" applyAlignment="1">
      <alignment horizontal="right" wrapText="1"/>
    </xf>
    <xf numFmtId="3" fontId="9" fillId="3" borderId="2" xfId="3" applyNumberFormat="1" applyFont="1" applyFill="1" applyBorder="1" applyAlignment="1">
      <alignment horizontal="center" vertical="center" wrapText="1"/>
    </xf>
    <xf numFmtId="3" fontId="8" fillId="0" borderId="0" xfId="1" applyNumberFormat="1" applyFont="1" applyAlignment="1">
      <alignment wrapText="1"/>
    </xf>
    <xf numFmtId="0" fontId="9" fillId="0" borderId="0" xfId="3" applyFont="1" applyAlignment="1">
      <alignment horizontal="right" wrapText="1"/>
    </xf>
    <xf numFmtId="0" fontId="9" fillId="0" borderId="0" xfId="3" applyFont="1" applyAlignment="1">
      <alignment horizontal="center" wrapText="1"/>
    </xf>
    <xf numFmtId="164" fontId="9" fillId="3" borderId="0" xfId="0" applyNumberFormat="1" applyFont="1" applyFill="1" applyAlignment="1">
      <alignment horizontal="center" vertical="center" wrapText="1"/>
    </xf>
    <xf numFmtId="0" fontId="9" fillId="3" borderId="0" xfId="3" applyFont="1" applyFill="1" applyAlignment="1">
      <alignment horizontal="center" vertical="center" wrapText="1"/>
    </xf>
    <xf numFmtId="0" fontId="5" fillId="0" borderId="16" xfId="0" applyFont="1" applyBorder="1"/>
    <xf numFmtId="0" fontId="5" fillId="0" borderId="17" xfId="0" applyFont="1" applyFill="1" applyBorder="1"/>
    <xf numFmtId="0" fontId="9" fillId="7" borderId="5" xfId="3" applyFont="1" applyFill="1" applyBorder="1" applyAlignment="1">
      <alignment horizontal="center" vertical="center" wrapText="1"/>
    </xf>
    <xf numFmtId="0" fontId="9" fillId="7" borderId="21" xfId="3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24" xfId="0" applyFont="1" applyBorder="1"/>
    <xf numFmtId="0" fontId="5" fillId="0" borderId="23" xfId="0" applyFont="1" applyBorder="1"/>
    <xf numFmtId="0" fontId="9" fillId="0" borderId="2" xfId="3" applyFont="1" applyFill="1" applyBorder="1" applyAlignment="1">
      <alignment horizontal="center" vertical="center" wrapText="1"/>
    </xf>
    <xf numFmtId="164" fontId="9" fillId="0" borderId="0" xfId="0" applyNumberFormat="1" applyFont="1" applyFill="1" applyAlignment="1">
      <alignment wrapText="1"/>
    </xf>
    <xf numFmtId="0" fontId="9" fillId="0" borderId="0" xfId="3" applyFont="1" applyFill="1" applyAlignment="1">
      <alignment wrapText="1"/>
    </xf>
    <xf numFmtId="3" fontId="12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2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0" xfId="0" applyFont="1" applyFill="1" applyAlignment="1">
      <alignment horizontal="center" vertical="center"/>
    </xf>
    <xf numFmtId="0" fontId="7" fillId="8" borderId="8" xfId="3" applyFont="1" applyFill="1" applyBorder="1" applyAlignment="1">
      <alignment horizontal="center" vertical="center" wrapText="1"/>
    </xf>
    <xf numFmtId="0" fontId="7" fillId="8" borderId="1" xfId="3" applyFont="1" applyFill="1" applyBorder="1" applyAlignment="1">
      <alignment horizontal="center" vertical="center" wrapText="1"/>
    </xf>
    <xf numFmtId="165" fontId="7" fillId="8" borderId="1" xfId="3" applyNumberFormat="1" applyFont="1" applyFill="1" applyBorder="1" applyAlignment="1" applyProtection="1">
      <alignment horizontal="center" vertical="center" wrapText="1"/>
      <protection locked="0"/>
    </xf>
    <xf numFmtId="0" fontId="7" fillId="8" borderId="2" xfId="3" applyFont="1" applyFill="1" applyBorder="1" applyAlignment="1">
      <alignment horizontal="center" vertical="center" wrapText="1"/>
    </xf>
    <xf numFmtId="3" fontId="7" fillId="8" borderId="2" xfId="3" applyNumberFormat="1" applyFont="1" applyFill="1" applyBorder="1" applyAlignment="1">
      <alignment horizontal="center" vertical="center" wrapText="1"/>
    </xf>
    <xf numFmtId="0" fontId="7" fillId="10" borderId="0" xfId="3" applyFont="1" applyFill="1" applyBorder="1" applyAlignment="1">
      <alignment horizontal="center" vertical="center"/>
    </xf>
    <xf numFmtId="0" fontId="7" fillId="10" borderId="0" xfId="3" applyFont="1" applyFill="1" applyBorder="1" applyAlignment="1" applyProtection="1">
      <alignment horizontal="center" vertical="center"/>
      <protection locked="0"/>
    </xf>
    <xf numFmtId="0" fontId="7" fillId="10" borderId="0" xfId="0" applyFont="1" applyFill="1" applyAlignment="1">
      <alignment horizontal="center" vertical="center"/>
    </xf>
    <xf numFmtId="9" fontId="7" fillId="11" borderId="0" xfId="3" applyNumberFormat="1" applyFont="1" applyFill="1" applyBorder="1" applyAlignment="1" applyProtection="1">
      <alignment horizontal="center" vertical="center" wrapText="1"/>
      <protection locked="0"/>
    </xf>
    <xf numFmtId="9" fontId="4" fillId="11" borderId="0" xfId="3" applyNumberFormat="1" applyFont="1" applyFill="1" applyBorder="1" applyAlignment="1" applyProtection="1">
      <alignment horizontal="center" vertical="center"/>
      <protection locked="0"/>
    </xf>
    <xf numFmtId="3" fontId="9" fillId="6" borderId="6" xfId="3" applyNumberFormat="1" applyFont="1" applyFill="1" applyBorder="1" applyAlignment="1">
      <alignment horizontal="center" vertical="center" wrapText="1"/>
    </xf>
    <xf numFmtId="164" fontId="9" fillId="6" borderId="6" xfId="3" applyNumberFormat="1" applyFont="1" applyFill="1" applyBorder="1" applyAlignment="1">
      <alignment horizontal="center" vertical="center" wrapText="1"/>
    </xf>
    <xf numFmtId="164" fontId="9" fillId="6" borderId="7" xfId="3" applyNumberFormat="1" applyFont="1" applyFill="1" applyBorder="1" applyAlignment="1">
      <alignment horizontal="center" vertical="center" wrapText="1"/>
    </xf>
    <xf numFmtId="164" fontId="9" fillId="6" borderId="3" xfId="3" applyNumberFormat="1" applyFont="1" applyFill="1" applyBorder="1" applyAlignment="1">
      <alignment horizontal="center" vertical="center" wrapText="1"/>
    </xf>
    <xf numFmtId="3" fontId="9" fillId="6" borderId="4" xfId="3" applyNumberFormat="1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/>
    </xf>
    <xf numFmtId="3" fontId="8" fillId="6" borderId="5" xfId="0" applyNumberFormat="1" applyFont="1" applyFill="1" applyBorder="1" applyAlignment="1">
      <alignment horizontal="center" vertical="center"/>
    </xf>
    <xf numFmtId="164" fontId="8" fillId="6" borderId="5" xfId="0" applyNumberFormat="1" applyFont="1" applyFill="1" applyBorder="1" applyAlignment="1">
      <alignment horizontal="center" vertical="center"/>
    </xf>
    <xf numFmtId="164" fontId="8" fillId="6" borderId="25" xfId="0" applyNumberFormat="1" applyFont="1" applyFill="1" applyBorder="1" applyAlignment="1">
      <alignment horizontal="center" vertical="center" wrapText="1"/>
    </xf>
    <xf numFmtId="164" fontId="8" fillId="6" borderId="5" xfId="0" applyNumberFormat="1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3" fontId="9" fillId="10" borderId="5" xfId="3" applyNumberFormat="1" applyFont="1" applyFill="1" applyBorder="1" applyAlignment="1">
      <alignment horizontal="center" vertical="center" wrapText="1"/>
    </xf>
    <xf numFmtId="3" fontId="9" fillId="9" borderId="22" xfId="3" applyNumberFormat="1" applyFont="1" applyFill="1" applyBorder="1" applyAlignment="1">
      <alignment horizontal="center" vertical="center" wrapText="1"/>
    </xf>
    <xf numFmtId="3" fontId="9" fillId="9" borderId="5" xfId="3" applyNumberFormat="1" applyFont="1" applyFill="1" applyBorder="1" applyAlignment="1">
      <alignment horizontal="center" vertical="center" wrapText="1"/>
    </xf>
    <xf numFmtId="0" fontId="9" fillId="9" borderId="5" xfId="3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3" fontId="6" fillId="0" borderId="0" xfId="3" applyNumberFormat="1" applyFont="1" applyAlignment="1">
      <alignment horizontal="center" vertical="center"/>
    </xf>
    <xf numFmtId="3" fontId="6" fillId="0" borderId="0" xfId="3" applyNumberFormat="1" applyFont="1" applyAlignment="1">
      <alignment horizontal="center" vertical="center" wrapText="1"/>
    </xf>
    <xf numFmtId="49" fontId="4" fillId="0" borderId="0" xfId="3" applyNumberFormat="1" applyFont="1" applyAlignment="1">
      <alignment horizontal="center" vertical="center" wrapText="1"/>
    </xf>
    <xf numFmtId="49" fontId="7" fillId="10" borderId="0" xfId="3" applyNumberFormat="1" applyFont="1" applyFill="1" applyBorder="1" applyAlignment="1" applyProtection="1">
      <alignment horizontal="center" vertical="center"/>
      <protection locked="0"/>
    </xf>
    <xf numFmtId="49" fontId="4" fillId="3" borderId="0" xfId="3" applyNumberFormat="1" applyFont="1" applyFill="1" applyBorder="1" applyAlignment="1" applyProtection="1">
      <alignment horizontal="center" vertical="center"/>
      <protection locked="0"/>
    </xf>
    <xf numFmtId="49" fontId="7" fillId="8" borderId="1" xfId="3" applyNumberFormat="1" applyFont="1" applyFill="1" applyBorder="1" applyAlignment="1" applyProtection="1">
      <alignment horizontal="center" vertical="center" wrapText="1"/>
      <protection locked="0"/>
    </xf>
    <xf numFmtId="49" fontId="7" fillId="8" borderId="2" xfId="3" applyNumberFormat="1" applyFont="1" applyFill="1" applyBorder="1" applyAlignment="1">
      <alignment horizontal="center" vertical="center" wrapText="1"/>
    </xf>
    <xf numFmtId="49" fontId="9" fillId="3" borderId="2" xfId="3" applyNumberFormat="1" applyFont="1" applyFill="1" applyBorder="1" applyAlignment="1">
      <alignment horizontal="center" vertical="center" wrapText="1"/>
    </xf>
    <xf numFmtId="49" fontId="6" fillId="0" borderId="0" xfId="3" applyNumberFormat="1" applyFont="1" applyAlignment="1">
      <alignment horizontal="center" vertical="center" wrapText="1"/>
    </xf>
    <xf numFmtId="49" fontId="6" fillId="0" borderId="0" xfId="3" applyNumberFormat="1" applyFont="1" applyAlignment="1">
      <alignment horizontal="left" wrapText="1"/>
    </xf>
    <xf numFmtId="49" fontId="4" fillId="3" borderId="0" xfId="3" applyNumberFormat="1" applyFont="1" applyFill="1" applyAlignment="1">
      <alignment horizontal="center" vertical="center"/>
    </xf>
    <xf numFmtId="49" fontId="6" fillId="0" borderId="0" xfId="3" applyNumberFormat="1" applyFont="1"/>
    <xf numFmtId="0" fontId="7" fillId="8" borderId="1" xfId="3" applyFont="1" applyFill="1" applyBorder="1" applyAlignment="1" applyProtection="1">
      <alignment horizontal="center" vertical="center" wrapText="1"/>
    </xf>
    <xf numFmtId="165" fontId="7" fillId="8" borderId="1" xfId="3" applyNumberFormat="1" applyFont="1" applyFill="1" applyBorder="1" applyAlignment="1" applyProtection="1">
      <alignment horizontal="center" vertical="center" wrapText="1"/>
    </xf>
    <xf numFmtId="49" fontId="6" fillId="0" borderId="2" xfId="3" applyNumberFormat="1" applyFont="1" applyBorder="1" applyAlignment="1" applyProtection="1">
      <alignment horizontal="center" vertical="center" wrapText="1"/>
    </xf>
    <xf numFmtId="49" fontId="6" fillId="0" borderId="2" xfId="3" applyNumberFormat="1" applyFont="1" applyBorder="1" applyAlignment="1" applyProtection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3" fontId="9" fillId="0" borderId="0" xfId="3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3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2" applyNumberFormat="1" applyFont="1" applyFill="1" applyBorder="1" applyAlignment="1" applyProtection="1">
      <alignment horizontal="center" vertical="center" wrapText="1"/>
      <protection locked="0"/>
    </xf>
    <xf numFmtId="8" fontId="9" fillId="0" borderId="0" xfId="2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wrapText="1"/>
    </xf>
    <xf numFmtId="0" fontId="9" fillId="0" borderId="0" xfId="3" applyFont="1" applyFill="1" applyBorder="1" applyAlignment="1">
      <alignment wrapText="1"/>
    </xf>
    <xf numFmtId="3" fontId="9" fillId="0" borderId="0" xfId="3" applyNumberFormat="1" applyFont="1" applyFill="1" applyBorder="1" applyAlignment="1">
      <alignment horizontal="center" vertical="center" wrapText="1"/>
    </xf>
    <xf numFmtId="0" fontId="9" fillId="3" borderId="0" xfId="3" applyFont="1" applyFill="1" applyBorder="1" applyAlignment="1">
      <alignment horizontal="center" vertical="center" wrapText="1"/>
    </xf>
    <xf numFmtId="0" fontId="9" fillId="3" borderId="0" xfId="3" applyFont="1" applyFill="1" applyBorder="1" applyAlignment="1">
      <alignment wrapText="1"/>
    </xf>
    <xf numFmtId="164" fontId="9" fillId="0" borderId="0" xfId="3" applyNumberFormat="1" applyFont="1" applyFill="1" applyBorder="1" applyAlignment="1">
      <alignment horizontal="center" vertical="center" wrapText="1"/>
    </xf>
    <xf numFmtId="3" fontId="6" fillId="0" borderId="2" xfId="3" applyNumberFormat="1" applyFont="1" applyFill="1" applyBorder="1" applyAlignment="1" applyProtection="1">
      <alignment horizontal="center" vertical="center" wrapText="1"/>
      <protection locked="0"/>
    </xf>
    <xf numFmtId="164" fontId="6" fillId="0" borderId="2" xfId="2" applyNumberFormat="1" applyFont="1" applyFill="1" applyBorder="1" applyAlignment="1" applyProtection="1">
      <alignment horizontal="center" vertical="center" wrapText="1"/>
      <protection locked="0"/>
    </xf>
    <xf numFmtId="8" fontId="6" fillId="0" borderId="2" xfId="2" applyNumberFormat="1" applyFont="1" applyFill="1" applyBorder="1" applyAlignment="1">
      <alignment horizontal="center" vertical="center" wrapText="1"/>
    </xf>
    <xf numFmtId="3" fontId="9" fillId="6" borderId="2" xfId="3" applyNumberFormat="1" applyFont="1" applyFill="1" applyBorder="1" applyAlignment="1" applyProtection="1">
      <alignment horizontal="center" vertical="center" wrapText="1"/>
    </xf>
    <xf numFmtId="164" fontId="9" fillId="6" borderId="2" xfId="3" applyNumberFormat="1" applyFont="1" applyFill="1" applyBorder="1" applyAlignment="1" applyProtection="1">
      <alignment horizontal="center" vertical="center" wrapText="1"/>
    </xf>
    <xf numFmtId="164" fontId="9" fillId="6" borderId="2" xfId="2" applyNumberFormat="1" applyFont="1" applyFill="1" applyBorder="1" applyAlignment="1" applyProtection="1">
      <alignment horizontal="center" vertical="center" wrapText="1"/>
    </xf>
    <xf numFmtId="8" fontId="9" fillId="6" borderId="2" xfId="2" applyNumberFormat="1" applyFont="1" applyFill="1" applyBorder="1" applyAlignment="1" applyProtection="1">
      <alignment horizontal="center" vertical="center" wrapText="1"/>
    </xf>
    <xf numFmtId="3" fontId="13" fillId="6" borderId="2" xfId="2" applyNumberFormat="1" applyFont="1" applyFill="1" applyBorder="1" applyAlignment="1" applyProtection="1">
      <alignment horizontal="center" vertical="center" wrapText="1"/>
    </xf>
    <xf numFmtId="164" fontId="13" fillId="6" borderId="2" xfId="2" applyNumberFormat="1" applyFont="1" applyFill="1" applyBorder="1" applyAlignment="1" applyProtection="1">
      <alignment horizontal="center" vertical="center" wrapText="1"/>
    </xf>
    <xf numFmtId="8" fontId="13" fillId="6" borderId="2" xfId="2" applyNumberFormat="1" applyFont="1" applyFill="1" applyBorder="1" applyAlignment="1" applyProtection="1">
      <alignment horizontal="center" vertical="center" wrapText="1"/>
    </xf>
    <xf numFmtId="8" fontId="13" fillId="6" borderId="2" xfId="2" applyNumberFormat="1" applyFont="1" applyFill="1" applyBorder="1" applyAlignment="1" applyProtection="1">
      <alignment horizontal="center" vertical="center"/>
    </xf>
    <xf numFmtId="0" fontId="3" fillId="2" borderId="2" xfId="2" applyBorder="1" applyAlignment="1" applyProtection="1">
      <alignment horizontal="center" vertical="center" wrapText="1"/>
      <protection locked="0"/>
    </xf>
    <xf numFmtId="49" fontId="3" fillId="2" borderId="2" xfId="2" applyNumberFormat="1" applyBorder="1" applyAlignment="1" applyProtection="1">
      <alignment horizontal="center" vertical="center" wrapText="1"/>
    </xf>
    <xf numFmtId="0" fontId="3" fillId="2" borderId="2" xfId="2" applyBorder="1" applyAlignment="1" applyProtection="1">
      <alignment horizontal="center" vertical="center" wrapText="1"/>
    </xf>
    <xf numFmtId="3" fontId="3" fillId="2" borderId="2" xfId="2" applyNumberFormat="1" applyBorder="1" applyAlignment="1" applyProtection="1">
      <alignment horizontal="center" vertical="center" wrapText="1"/>
      <protection locked="0"/>
    </xf>
    <xf numFmtId="164" fontId="3" fillId="2" borderId="2" xfId="2" applyNumberFormat="1" applyBorder="1" applyAlignment="1" applyProtection="1">
      <alignment horizontal="center" vertical="center" wrapText="1"/>
      <protection locked="0"/>
    </xf>
    <xf numFmtId="8" fontId="3" fillId="2" borderId="2" xfId="2" applyNumberFormat="1" applyBorder="1" applyAlignment="1">
      <alignment horizontal="center" vertical="center" wrapText="1"/>
    </xf>
    <xf numFmtId="164" fontId="3" fillId="2" borderId="0" xfId="2" applyNumberFormat="1" applyAlignment="1">
      <alignment wrapText="1"/>
    </xf>
    <xf numFmtId="0" fontId="3" fillId="2" borderId="0" xfId="2" applyAlignment="1">
      <alignment wrapText="1"/>
    </xf>
    <xf numFmtId="0" fontId="3" fillId="2" borderId="2" xfId="2" applyBorder="1" applyAlignment="1">
      <alignment horizontal="center" vertical="center" wrapText="1"/>
    </xf>
    <xf numFmtId="2" fontId="7" fillId="3" borderId="0" xfId="3" applyNumberFormat="1" applyFont="1" applyFill="1" applyAlignment="1">
      <alignment horizontal="center" vertical="center" wrapText="1"/>
    </xf>
    <xf numFmtId="2" fontId="7" fillId="10" borderId="0" xfId="3" applyNumberFormat="1" applyFont="1" applyFill="1" applyBorder="1" applyAlignment="1" applyProtection="1">
      <alignment horizontal="center" vertical="center"/>
      <protection locked="0"/>
    </xf>
    <xf numFmtId="2" fontId="7" fillId="8" borderId="2" xfId="3" applyNumberFormat="1" applyFont="1" applyFill="1" applyBorder="1" applyAlignment="1">
      <alignment horizontal="center" vertical="center" wrapText="1"/>
    </xf>
    <xf numFmtId="2" fontId="12" fillId="0" borderId="2" xfId="2" applyNumberFormat="1" applyFont="1" applyFill="1" applyBorder="1" applyAlignment="1" applyProtection="1">
      <alignment horizontal="center" vertical="center" wrapText="1"/>
      <protection locked="0"/>
    </xf>
    <xf numFmtId="2" fontId="3" fillId="2" borderId="2" xfId="2" applyNumberFormat="1" applyBorder="1" applyAlignment="1" applyProtection="1">
      <alignment horizontal="center" vertical="center" wrapText="1"/>
      <protection locked="0"/>
    </xf>
    <xf numFmtId="2" fontId="13" fillId="6" borderId="2" xfId="2" applyNumberFormat="1" applyFont="1" applyFill="1" applyBorder="1" applyAlignment="1" applyProtection="1">
      <alignment horizontal="center" vertical="center" wrapText="1"/>
    </xf>
    <xf numFmtId="2" fontId="9" fillId="0" borderId="0" xfId="3" applyNumberFormat="1" applyFont="1" applyAlignment="1">
      <alignment wrapText="1"/>
    </xf>
    <xf numFmtId="0" fontId="11" fillId="5" borderId="0" xfId="5" applyAlignment="1">
      <alignment wrapText="1"/>
    </xf>
    <xf numFmtId="164" fontId="7" fillId="12" borderId="0" xfId="3" applyNumberFormat="1" applyFont="1" applyFill="1" applyBorder="1" applyAlignment="1" applyProtection="1">
      <alignment horizontal="center" vertical="center" wrapText="1"/>
      <protection locked="0"/>
    </xf>
    <xf numFmtId="164" fontId="4" fillId="12" borderId="0" xfId="3" applyNumberFormat="1" applyFont="1" applyFill="1" applyBorder="1" applyAlignment="1" applyProtection="1">
      <alignment horizontal="center" vertical="center"/>
      <protection locked="0"/>
    </xf>
    <xf numFmtId="164" fontId="11" fillId="5" borderId="0" xfId="5" applyNumberFormat="1" applyAlignment="1">
      <alignment wrapText="1"/>
    </xf>
    <xf numFmtId="0" fontId="3" fillId="2" borderId="2" xfId="2" applyNumberFormat="1" applyBorder="1" applyAlignment="1" applyProtection="1">
      <alignment horizontal="center" vertical="center" wrapText="1"/>
    </xf>
    <xf numFmtId="3" fontId="3" fillId="0" borderId="2" xfId="2" applyNumberFormat="1" applyFill="1" applyBorder="1" applyAlignment="1" applyProtection="1">
      <alignment horizontal="center" vertical="center" wrapText="1"/>
      <protection locked="0"/>
    </xf>
    <xf numFmtId="164" fontId="3" fillId="0" borderId="2" xfId="2" applyNumberFormat="1" applyFill="1" applyBorder="1" applyAlignment="1" applyProtection="1">
      <alignment horizontal="center" vertical="center" wrapText="1"/>
      <protection locked="0"/>
    </xf>
    <xf numFmtId="164" fontId="14" fillId="0" borderId="2" xfId="2" applyNumberFormat="1" applyFont="1" applyFill="1" applyBorder="1" applyAlignment="1" applyProtection="1">
      <alignment horizontal="center" vertical="center" wrapText="1"/>
      <protection locked="0"/>
    </xf>
    <xf numFmtId="8" fontId="14" fillId="0" borderId="2" xfId="2" applyNumberFormat="1" applyFont="1" applyFill="1" applyBorder="1" applyAlignment="1">
      <alignment horizontal="center" vertical="center" wrapText="1"/>
    </xf>
    <xf numFmtId="49" fontId="3" fillId="2" borderId="2" xfId="2" applyNumberFormat="1" applyBorder="1" applyAlignment="1" applyProtection="1">
      <alignment horizontal="center" vertical="center"/>
    </xf>
    <xf numFmtId="8" fontId="3" fillId="2" borderId="2" xfId="2" applyNumberFormat="1" applyBorder="1" applyAlignment="1">
      <alignment horizontal="center" vertical="center"/>
    </xf>
    <xf numFmtId="164" fontId="3" fillId="2" borderId="0" xfId="2" applyNumberFormat="1"/>
    <xf numFmtId="0" fontId="3" fillId="2" borderId="0" xfId="2"/>
    <xf numFmtId="0" fontId="3" fillId="2" borderId="2" xfId="2" applyBorder="1" applyAlignment="1">
      <alignment horizontal="center" vertical="center"/>
    </xf>
    <xf numFmtId="2" fontId="4" fillId="3" borderId="0" xfId="3" applyNumberFormat="1" applyFont="1" applyFill="1" applyAlignment="1">
      <alignment horizontal="center" vertical="center" wrapText="1"/>
    </xf>
    <xf numFmtId="2" fontId="7" fillId="8" borderId="1" xfId="3" applyNumberFormat="1" applyFont="1" applyFill="1" applyBorder="1" applyAlignment="1">
      <alignment horizontal="center" vertical="center" wrapText="1"/>
    </xf>
    <xf numFmtId="2" fontId="3" fillId="2" borderId="2" xfId="2" applyNumberFormat="1" applyBorder="1" applyAlignment="1" applyProtection="1">
      <alignment horizontal="center" vertical="center" wrapText="1"/>
    </xf>
    <xf numFmtId="2" fontId="6" fillId="0" borderId="2" xfId="3" applyNumberFormat="1" applyFont="1" applyBorder="1" applyAlignment="1" applyProtection="1">
      <alignment horizontal="center" vertical="center" wrapText="1"/>
    </xf>
    <xf numFmtId="2" fontId="6" fillId="0" borderId="0" xfId="3" applyNumberFormat="1" applyFont="1" applyAlignment="1">
      <alignment wrapText="1"/>
    </xf>
    <xf numFmtId="0" fontId="3" fillId="2" borderId="2" xfId="2" applyBorder="1"/>
    <xf numFmtId="164" fontId="11" fillId="5" borderId="0" xfId="5" applyNumberFormat="1"/>
    <xf numFmtId="0" fontId="10" fillId="4" borderId="0" xfId="4" applyAlignment="1">
      <alignment horizontal="center" vertical="center" wrapText="1"/>
    </xf>
    <xf numFmtId="0" fontId="11" fillId="5" borderId="0" xfId="5"/>
    <xf numFmtId="49" fontId="10" fillId="4" borderId="2" xfId="4" applyNumberFormat="1" applyBorder="1" applyAlignment="1" applyProtection="1">
      <alignment horizontal="center" vertical="center" wrapText="1"/>
    </xf>
    <xf numFmtId="3" fontId="10" fillId="4" borderId="2" xfId="4" applyNumberFormat="1" applyBorder="1" applyAlignment="1" applyProtection="1">
      <alignment horizontal="center" vertical="center" wrapText="1"/>
      <protection locked="0"/>
    </xf>
    <xf numFmtId="164" fontId="10" fillId="4" borderId="2" xfId="4" applyNumberFormat="1" applyBorder="1" applyAlignment="1" applyProtection="1">
      <alignment horizontal="center" vertical="center" wrapText="1"/>
      <protection locked="0"/>
    </xf>
    <xf numFmtId="4" fontId="3" fillId="2" borderId="0" xfId="2" applyNumberFormat="1" applyAlignment="1">
      <alignment horizontal="right"/>
    </xf>
    <xf numFmtId="164" fontId="3" fillId="2" borderId="0" xfId="2" applyNumberFormat="1" applyAlignment="1"/>
    <xf numFmtId="49" fontId="3" fillId="2" borderId="2" xfId="2" applyNumberFormat="1" applyBorder="1" applyAlignment="1" applyProtection="1">
      <alignment horizontal="center" vertical="center" wrapText="1"/>
    </xf>
    <xf numFmtId="0" fontId="3" fillId="2" borderId="0" xfId="2" applyAlignment="1">
      <alignment horizontal="center" vertical="center" wrapText="1"/>
    </xf>
    <xf numFmtId="164" fontId="3" fillId="2" borderId="0" xfId="2" applyNumberFormat="1" applyAlignment="1">
      <alignment horizontal="center" vertical="center" wrapText="1"/>
    </xf>
    <xf numFmtId="164" fontId="11" fillId="5" borderId="0" xfId="5" applyNumberFormat="1" applyAlignment="1">
      <alignment horizontal="center" vertical="center" wrapText="1"/>
    </xf>
    <xf numFmtId="0" fontId="10" fillId="4" borderId="2" xfId="4" applyBorder="1" applyAlignment="1" applyProtection="1">
      <alignment horizontal="center" vertical="center" wrapText="1"/>
      <protection locked="0"/>
    </xf>
    <xf numFmtId="8" fontId="14" fillId="0" borderId="2" xfId="2" applyNumberFormat="1" applyFont="1" applyFill="1" applyBorder="1" applyAlignment="1">
      <alignment horizontal="center" vertical="center"/>
    </xf>
    <xf numFmtId="164" fontId="3" fillId="2" borderId="15" xfId="2" applyNumberFormat="1" applyBorder="1" applyAlignment="1">
      <alignment horizontal="center" vertical="center" wrapText="1"/>
    </xf>
    <xf numFmtId="0" fontId="10" fillId="4" borderId="0" xfId="4" applyAlignment="1">
      <alignment wrapText="1"/>
    </xf>
    <xf numFmtId="49" fontId="3" fillId="2" borderId="2" xfId="2" applyNumberFormat="1" applyBorder="1" applyAlignment="1" applyProtection="1">
      <alignment horizontal="center" vertical="center" wrapText="1"/>
      <protection locked="0"/>
    </xf>
    <xf numFmtId="0" fontId="3" fillId="2" borderId="29" xfId="2" applyBorder="1" applyAlignment="1" applyProtection="1">
      <alignment horizontal="center" vertical="center" wrapText="1"/>
      <protection locked="0"/>
    </xf>
    <xf numFmtId="49" fontId="3" fillId="2" borderId="29" xfId="2" applyNumberFormat="1" applyBorder="1" applyAlignment="1" applyProtection="1">
      <alignment horizontal="center" vertical="center" wrapText="1"/>
    </xf>
    <xf numFmtId="2" fontId="3" fillId="2" borderId="29" xfId="2" applyNumberFormat="1" applyBorder="1" applyAlignment="1" applyProtection="1">
      <alignment horizontal="center" vertical="center" wrapText="1"/>
    </xf>
    <xf numFmtId="3" fontId="3" fillId="2" borderId="29" xfId="2" applyNumberFormat="1" applyBorder="1" applyAlignment="1" applyProtection="1">
      <alignment horizontal="center" vertical="center" wrapText="1"/>
      <protection locked="0"/>
    </xf>
    <xf numFmtId="164" fontId="3" fillId="2" borderId="29" xfId="2" applyNumberFormat="1" applyBorder="1" applyAlignment="1" applyProtection="1">
      <alignment horizontal="center" vertical="center" wrapText="1"/>
      <protection locked="0"/>
    </xf>
    <xf numFmtId="8" fontId="3" fillId="2" borderId="29" xfId="2" applyNumberFormat="1" applyBorder="1" applyAlignment="1">
      <alignment horizontal="center" vertical="center"/>
    </xf>
    <xf numFmtId="164" fontId="3" fillId="2" borderId="29" xfId="2" applyNumberFormat="1" applyBorder="1"/>
    <xf numFmtId="0" fontId="3" fillId="2" borderId="29" xfId="2" applyBorder="1"/>
    <xf numFmtId="0" fontId="11" fillId="5" borderId="0" xfId="5" applyAlignment="1">
      <alignment horizontal="center" vertical="center" wrapText="1"/>
    </xf>
    <xf numFmtId="164" fontId="11" fillId="5" borderId="2" xfId="5" applyNumberFormat="1" applyBorder="1" applyAlignment="1" applyProtection="1">
      <alignment horizontal="center" vertical="center" wrapText="1"/>
      <protection locked="0"/>
    </xf>
    <xf numFmtId="8" fontId="10" fillId="4" borderId="2" xfId="4" applyNumberFormat="1" applyBorder="1" applyAlignment="1">
      <alignment horizontal="center" vertical="center" wrapText="1"/>
    </xf>
    <xf numFmtId="0" fontId="10" fillId="4" borderId="2" xfId="4" applyBorder="1" applyAlignment="1" applyProtection="1">
      <alignment horizontal="center" vertical="center" wrapText="1"/>
    </xf>
    <xf numFmtId="8" fontId="3" fillId="0" borderId="2" xfId="2" applyNumberFormat="1" applyFill="1" applyBorder="1" applyAlignment="1">
      <alignment horizontal="center" vertical="center" wrapText="1"/>
    </xf>
    <xf numFmtId="0" fontId="3" fillId="6" borderId="0" xfId="2" applyFill="1"/>
    <xf numFmtId="164" fontId="3" fillId="6" borderId="0" xfId="2" applyNumberFormat="1" applyFill="1"/>
    <xf numFmtId="164" fontId="10" fillId="6" borderId="0" xfId="4" applyNumberFormat="1" applyFill="1" applyAlignment="1">
      <alignment horizontal="center" vertical="center" wrapText="1"/>
    </xf>
    <xf numFmtId="164" fontId="3" fillId="6" borderId="0" xfId="2" applyNumberFormat="1" applyFill="1" applyAlignment="1">
      <alignment horizontal="center" vertical="center" wrapText="1"/>
    </xf>
    <xf numFmtId="0" fontId="3" fillId="6" borderId="0" xfId="2" applyFill="1" applyAlignment="1">
      <alignment horizontal="center" vertical="center" wrapText="1"/>
    </xf>
    <xf numFmtId="0" fontId="9" fillId="0" borderId="0" xfId="3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9" fillId="3" borderId="0" xfId="3" applyFont="1" applyFill="1" applyAlignment="1">
      <alignment horizontal="center" vertical="center"/>
    </xf>
    <xf numFmtId="3" fontId="9" fillId="3" borderId="0" xfId="1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/>
    <xf numFmtId="0" fontId="9" fillId="10" borderId="0" xfId="3" applyFont="1" applyFill="1" applyBorder="1" applyAlignment="1">
      <alignment horizontal="center" vertical="center"/>
    </xf>
    <xf numFmtId="0" fontId="9" fillId="10" borderId="0" xfId="3" applyFont="1" applyFill="1" applyBorder="1" applyAlignment="1" applyProtection="1">
      <alignment horizontal="center" vertical="center"/>
      <protection locked="0"/>
    </xf>
    <xf numFmtId="0" fontId="9" fillId="10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3" borderId="0" xfId="3" applyFont="1" applyFill="1" applyBorder="1" applyAlignment="1">
      <alignment horizontal="center" vertical="center"/>
    </xf>
    <xf numFmtId="0" fontId="9" fillId="3" borderId="0" xfId="3" applyFont="1" applyFill="1" applyBorder="1" applyAlignment="1" applyProtection="1">
      <alignment horizontal="center" vertical="center"/>
      <protection locked="0"/>
    </xf>
    <xf numFmtId="164" fontId="9" fillId="12" borderId="0" xfId="3" applyNumberFormat="1" applyFont="1" applyFill="1" applyBorder="1" applyAlignment="1" applyProtection="1">
      <alignment horizontal="center" vertical="center"/>
      <protection locked="0"/>
    </xf>
    <xf numFmtId="9" fontId="9" fillId="11" borderId="0" xfId="3" applyNumberFormat="1" applyFont="1" applyFill="1" applyBorder="1" applyAlignment="1" applyProtection="1">
      <alignment horizontal="center" vertical="center"/>
      <protection locked="0"/>
    </xf>
    <xf numFmtId="0" fontId="9" fillId="8" borderId="8" xfId="3" applyFont="1" applyFill="1" applyBorder="1" applyAlignment="1">
      <alignment horizontal="center" vertical="center" wrapText="1"/>
    </xf>
    <xf numFmtId="0" fontId="9" fillId="8" borderId="1" xfId="3" applyFont="1" applyFill="1" applyBorder="1" applyAlignment="1" applyProtection="1">
      <alignment horizontal="center" vertical="center" wrapText="1"/>
      <protection locked="0"/>
    </xf>
    <xf numFmtId="0" fontId="9" fillId="8" borderId="1" xfId="3" applyFont="1" applyFill="1" applyBorder="1" applyAlignment="1">
      <alignment horizontal="center" vertical="center" wrapText="1"/>
    </xf>
    <xf numFmtId="165" fontId="9" fillId="8" borderId="1" xfId="3" applyNumberFormat="1" applyFont="1" applyFill="1" applyBorder="1" applyAlignment="1" applyProtection="1">
      <alignment horizontal="center" vertical="center" wrapText="1"/>
      <protection locked="0"/>
    </xf>
    <xf numFmtId="0" fontId="9" fillId="8" borderId="2" xfId="3" applyFont="1" applyFill="1" applyBorder="1" applyAlignment="1">
      <alignment horizontal="center" vertical="center" wrapText="1"/>
    </xf>
    <xf numFmtId="3" fontId="9" fillId="8" borderId="2" xfId="3" applyNumberFormat="1" applyFont="1" applyFill="1" applyBorder="1" applyAlignment="1">
      <alignment horizontal="center" vertical="center" wrapText="1"/>
    </xf>
    <xf numFmtId="0" fontId="12" fillId="2" borderId="2" xfId="2" applyFont="1" applyBorder="1" applyAlignment="1" applyProtection="1">
      <alignment horizontal="center" vertical="center" wrapText="1"/>
      <protection locked="0"/>
    </xf>
    <xf numFmtId="3" fontId="12" fillId="2" borderId="2" xfId="2" applyNumberFormat="1" applyFont="1" applyBorder="1" applyAlignment="1" applyProtection="1">
      <alignment horizontal="center" vertical="center" wrapText="1"/>
      <protection locked="0"/>
    </xf>
    <xf numFmtId="164" fontId="12" fillId="2" borderId="2" xfId="2" applyNumberFormat="1" applyFont="1" applyBorder="1" applyAlignment="1" applyProtection="1">
      <alignment horizontal="center" vertical="center" wrapText="1"/>
      <protection locked="0"/>
    </xf>
    <xf numFmtId="8" fontId="12" fillId="2" borderId="2" xfId="2" applyNumberFormat="1" applyFont="1" applyBorder="1" applyAlignment="1">
      <alignment horizontal="center" vertical="center" wrapText="1"/>
    </xf>
    <xf numFmtId="0" fontId="12" fillId="2" borderId="0" xfId="2" applyFont="1" applyAlignment="1">
      <alignment wrapText="1"/>
    </xf>
    <xf numFmtId="164" fontId="12" fillId="2" borderId="0" xfId="2" applyNumberFormat="1" applyFont="1" applyAlignment="1">
      <alignment wrapText="1"/>
    </xf>
    <xf numFmtId="164" fontId="12" fillId="6" borderId="0" xfId="2" applyNumberFormat="1" applyFont="1" applyFill="1" applyAlignment="1">
      <alignment wrapText="1"/>
    </xf>
    <xf numFmtId="0" fontId="12" fillId="2" borderId="2" xfId="2" applyFont="1" applyBorder="1" applyAlignment="1">
      <alignment horizontal="center" vertical="center" wrapText="1"/>
    </xf>
    <xf numFmtId="0" fontId="12" fillId="6" borderId="0" xfId="2" applyFont="1" applyFill="1" applyAlignment="1">
      <alignment wrapText="1"/>
    </xf>
    <xf numFmtId="164" fontId="12" fillId="5" borderId="0" xfId="5" applyNumberFormat="1" applyFont="1" applyAlignment="1">
      <alignment wrapText="1"/>
    </xf>
    <xf numFmtId="0" fontId="12" fillId="2" borderId="2" xfId="2" applyFont="1" applyBorder="1" applyAlignment="1">
      <alignment wrapText="1"/>
    </xf>
    <xf numFmtId="0" fontId="12" fillId="2" borderId="0" xfId="2" applyFont="1" applyBorder="1" applyAlignment="1">
      <alignment wrapText="1"/>
    </xf>
    <xf numFmtId="49" fontId="12" fillId="2" borderId="2" xfId="2" applyNumberFormat="1" applyFont="1" applyBorder="1" applyAlignment="1" applyProtection="1">
      <alignment horizontal="center" vertical="center" wrapText="1"/>
      <protection locked="0"/>
    </xf>
    <xf numFmtId="3" fontId="9" fillId="0" borderId="0" xfId="1" applyNumberFormat="1" applyFont="1" applyAlignment="1"/>
    <xf numFmtId="0" fontId="3" fillId="2" borderId="2" xfId="2" applyBorder="1" applyAlignment="1">
      <alignment wrapText="1"/>
    </xf>
    <xf numFmtId="8" fontId="3" fillId="2" borderId="29" xfId="2" applyNumberFormat="1" applyBorder="1" applyAlignment="1">
      <alignment horizontal="center" vertical="center" wrapText="1"/>
    </xf>
    <xf numFmtId="164" fontId="3" fillId="2" borderId="29" xfId="2" applyNumberFormat="1" applyBorder="1" applyAlignment="1">
      <alignment horizontal="center" vertical="center" wrapText="1"/>
    </xf>
    <xf numFmtId="0" fontId="3" fillId="2" borderId="29" xfId="2" applyBorder="1" applyAlignment="1">
      <alignment wrapText="1"/>
    </xf>
    <xf numFmtId="0" fontId="3" fillId="2" borderId="29" xfId="2" applyBorder="1" applyAlignment="1" applyProtection="1">
      <alignment horizontal="center" vertical="center" wrapText="1"/>
    </xf>
    <xf numFmtId="164" fontId="3" fillId="2" borderId="29" xfId="2" applyNumberFormat="1" applyBorder="1" applyAlignment="1">
      <alignment wrapText="1"/>
    </xf>
    <xf numFmtId="0" fontId="3" fillId="2" borderId="29" xfId="2" applyBorder="1" applyAlignment="1">
      <alignment horizontal="center" vertical="center" wrapText="1"/>
    </xf>
    <xf numFmtId="164" fontId="3" fillId="2" borderId="30" xfId="2" applyNumberFormat="1" applyBorder="1" applyAlignment="1">
      <alignment horizontal="center" vertical="center" wrapText="1"/>
    </xf>
    <xf numFmtId="164" fontId="3" fillId="2" borderId="30" xfId="2" applyNumberFormat="1" applyBorder="1" applyAlignment="1">
      <alignment wrapText="1"/>
    </xf>
    <xf numFmtId="0" fontId="7" fillId="8" borderId="26" xfId="3" applyFont="1" applyFill="1" applyBorder="1" applyAlignment="1">
      <alignment horizontal="center" vertical="center" wrapText="1"/>
    </xf>
    <xf numFmtId="0" fontId="7" fillId="8" borderId="27" xfId="3" applyFont="1" applyFill="1" applyBorder="1" applyAlignment="1">
      <alignment horizontal="center" vertical="center" wrapText="1"/>
    </xf>
    <xf numFmtId="0" fontId="7" fillId="8" borderId="28" xfId="3" applyFont="1" applyFill="1" applyBorder="1" applyAlignment="1">
      <alignment horizontal="center" vertical="center" wrapText="1"/>
    </xf>
    <xf numFmtId="0" fontId="7" fillId="8" borderId="11" xfId="3" applyFont="1" applyFill="1" applyBorder="1" applyAlignment="1">
      <alignment horizontal="center" vertical="center" wrapText="1"/>
    </xf>
    <xf numFmtId="0" fontId="7" fillId="8" borderId="9" xfId="3" applyFont="1" applyFill="1" applyBorder="1" applyAlignment="1">
      <alignment horizontal="center" vertical="center" wrapText="1"/>
    </xf>
    <xf numFmtId="0" fontId="7" fillId="8" borderId="12" xfId="3" applyFont="1" applyFill="1" applyBorder="1" applyAlignment="1">
      <alignment horizontal="center" vertical="center" wrapText="1"/>
    </xf>
    <xf numFmtId="0" fontId="7" fillId="8" borderId="13" xfId="3" applyFont="1" applyFill="1" applyBorder="1" applyAlignment="1">
      <alignment horizontal="center" vertical="center" wrapText="1"/>
    </xf>
    <xf numFmtId="0" fontId="7" fillId="8" borderId="10" xfId="3" applyFont="1" applyFill="1" applyBorder="1" applyAlignment="1">
      <alignment horizontal="center" vertical="center" wrapText="1"/>
    </xf>
    <xf numFmtId="0" fontId="7" fillId="8" borderId="14" xfId="3" applyFont="1" applyFill="1" applyBorder="1" applyAlignment="1">
      <alignment horizontal="center" vertical="center" wrapText="1"/>
    </xf>
    <xf numFmtId="0" fontId="9" fillId="8" borderId="11" xfId="3" applyFont="1" applyFill="1" applyBorder="1" applyAlignment="1">
      <alignment horizontal="center" vertical="center" wrapText="1"/>
    </xf>
    <xf numFmtId="0" fontId="9" fillId="8" borderId="9" xfId="3" applyFont="1" applyFill="1" applyBorder="1" applyAlignment="1">
      <alignment horizontal="center" vertical="center" wrapText="1"/>
    </xf>
    <xf numFmtId="0" fontId="9" fillId="8" borderId="12" xfId="3" applyFont="1" applyFill="1" applyBorder="1" applyAlignment="1">
      <alignment horizontal="center" vertical="center" wrapText="1"/>
    </xf>
    <xf numFmtId="0" fontId="9" fillId="8" borderId="13" xfId="3" applyFont="1" applyFill="1" applyBorder="1" applyAlignment="1">
      <alignment horizontal="center" vertical="center" wrapText="1"/>
    </xf>
    <xf numFmtId="0" fontId="9" fillId="8" borderId="10" xfId="3" applyFont="1" applyFill="1" applyBorder="1" applyAlignment="1">
      <alignment horizontal="center" vertical="center" wrapText="1"/>
    </xf>
    <xf numFmtId="0" fontId="9" fillId="8" borderId="14" xfId="3" applyFont="1" applyFill="1" applyBorder="1" applyAlignment="1">
      <alignment horizontal="center" vertical="center" wrapText="1"/>
    </xf>
    <xf numFmtId="0" fontId="9" fillId="10" borderId="18" xfId="3" applyFont="1" applyFill="1" applyBorder="1" applyAlignment="1">
      <alignment horizontal="center" vertical="center" wrapText="1"/>
    </xf>
    <xf numFmtId="0" fontId="9" fillId="10" borderId="19" xfId="3" applyFont="1" applyFill="1" applyBorder="1" applyAlignment="1">
      <alignment horizontal="center" vertical="center" wrapText="1"/>
    </xf>
    <xf numFmtId="0" fontId="9" fillId="10" borderId="20" xfId="3" applyFont="1" applyFill="1" applyBorder="1" applyAlignment="1">
      <alignment horizontal="center" vertical="center" wrapText="1"/>
    </xf>
    <xf numFmtId="0" fontId="9" fillId="10" borderId="13" xfId="3" applyFont="1" applyFill="1" applyBorder="1" applyAlignment="1">
      <alignment horizontal="center" vertical="center" wrapText="1"/>
    </xf>
    <xf numFmtId="0" fontId="9" fillId="10" borderId="10" xfId="3" applyFont="1" applyFill="1" applyBorder="1" applyAlignment="1">
      <alignment horizontal="center" vertical="center" wrapText="1"/>
    </xf>
    <xf numFmtId="0" fontId="9" fillId="10" borderId="14" xfId="3" applyFont="1" applyFill="1" applyBorder="1" applyAlignment="1">
      <alignment horizontal="center" vertical="center" wrapText="1"/>
    </xf>
  </cellXfs>
  <cellStyles count="6">
    <cellStyle name="Bad" xfId="4" builtinId="27"/>
    <cellStyle name="Comma 2" xfId="1"/>
    <cellStyle name="Good" xfId="2" builtinId="26"/>
    <cellStyle name="Neutral" xfId="5" builtinId="2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99FF99"/>
      <color rgb="FFA9BDFD"/>
      <color rgb="FF6D8FFB"/>
      <color rgb="FF4C54FA"/>
      <color rgb="FFDDD313"/>
      <color rgb="FF00DFEA"/>
      <color rgb="FF5F90F3"/>
      <color rgb="FF1053DA"/>
      <color rgb="FFE67A04"/>
      <color rgb="FF79E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215"/>
  <sheetViews>
    <sheetView topLeftCell="B1" zoomScale="80" zoomScaleNormal="80" workbookViewId="0">
      <pane ySplit="6" topLeftCell="A184" activePane="bottomLeft" state="frozenSplit"/>
      <selection activeCell="A7" sqref="A7"/>
      <selection pane="bottomLeft" activeCell="M194" sqref="M194:M196"/>
    </sheetView>
  </sheetViews>
  <sheetFormatPr defaultColWidth="9.140625" defaultRowHeight="30" customHeight="1" outlineLevelCol="1" x14ac:dyDescent="0.25"/>
  <cols>
    <col min="1" max="1" width="28.7109375" style="22" customWidth="1"/>
    <col min="2" max="2" width="40.7109375" style="21" customWidth="1"/>
    <col min="3" max="3" width="27" style="22" customWidth="1"/>
    <col min="4" max="4" width="22" style="22" customWidth="1"/>
    <col min="5" max="5" width="15.7109375" style="33" customWidth="1"/>
    <col min="6" max="6" width="15.7109375" style="137" customWidth="1"/>
    <col min="7" max="7" width="15.7109375" style="22" customWidth="1" outlineLevel="1"/>
    <col min="8" max="8" width="15.7109375" style="22" customWidth="1"/>
    <col min="9" max="9" width="15.7109375" style="34" customWidth="1"/>
    <col min="10" max="10" width="15.7109375" style="22" customWidth="1"/>
    <col min="11" max="11" width="15.7109375" style="35" customWidth="1"/>
    <col min="12" max="12" width="15.7109375" style="22" customWidth="1"/>
    <col min="13" max="13" width="17.140625" style="31" bestFit="1" customWidth="1"/>
    <col min="14" max="14" width="9.5703125" style="22" bestFit="1" customWidth="1"/>
    <col min="15" max="15" width="2.7109375" style="22" customWidth="1"/>
    <col min="16" max="16384" width="9.140625" style="22"/>
  </cols>
  <sheetData>
    <row r="1" spans="1:20" ht="30" customHeight="1" x14ac:dyDescent="0.25">
      <c r="A1" s="15"/>
      <c r="B1" s="15"/>
      <c r="C1" s="16"/>
      <c r="D1" s="16"/>
      <c r="E1" s="26"/>
      <c r="F1" s="131"/>
      <c r="G1" s="27"/>
      <c r="H1" s="27"/>
      <c r="I1" s="27"/>
      <c r="J1" s="27"/>
      <c r="K1" s="27"/>
      <c r="L1" s="27"/>
      <c r="M1" s="28"/>
    </row>
    <row r="2" spans="1:20" ht="30" customHeight="1" x14ac:dyDescent="0.25">
      <c r="A2" s="57"/>
      <c r="B2" s="58"/>
      <c r="C2" s="58"/>
      <c r="D2" s="58" t="s">
        <v>194</v>
      </c>
      <c r="E2" s="58"/>
      <c r="F2" s="132"/>
      <c r="G2" s="59"/>
      <c r="H2" s="27"/>
      <c r="I2" s="27"/>
      <c r="J2" s="27"/>
      <c r="K2" s="27"/>
      <c r="L2" s="27"/>
      <c r="M2" s="28"/>
    </row>
    <row r="3" spans="1:20" ht="30" customHeight="1" x14ac:dyDescent="0.25">
      <c r="A3" s="57"/>
      <c r="B3" s="58"/>
      <c r="C3" s="58"/>
      <c r="D3" s="58" t="s">
        <v>193</v>
      </c>
      <c r="E3" s="58"/>
      <c r="F3" s="132"/>
      <c r="G3" s="51">
        <v>2016</v>
      </c>
      <c r="H3" s="27"/>
      <c r="I3" s="27"/>
      <c r="J3" s="27"/>
      <c r="K3" s="27"/>
      <c r="L3" s="27"/>
      <c r="M3" s="28"/>
    </row>
    <row r="4" spans="1:20" ht="30" customHeight="1" thickBot="1" x14ac:dyDescent="0.3">
      <c r="A4" s="29"/>
      <c r="B4" s="30"/>
      <c r="C4" s="16"/>
      <c r="D4" s="30"/>
      <c r="E4" s="30"/>
      <c r="F4" s="139">
        <v>0.05</v>
      </c>
      <c r="G4" s="30"/>
      <c r="H4" s="60">
        <v>0.03</v>
      </c>
      <c r="I4" s="16"/>
      <c r="J4" s="139">
        <v>0.2</v>
      </c>
      <c r="K4" s="30"/>
      <c r="L4" s="60">
        <v>0.03</v>
      </c>
      <c r="N4" s="28"/>
      <c r="O4" s="28"/>
      <c r="P4" s="28"/>
      <c r="Q4" s="28"/>
      <c r="R4" s="28"/>
      <c r="S4" s="28"/>
      <c r="T4" s="28"/>
    </row>
    <row r="5" spans="1:20" ht="30" customHeight="1" x14ac:dyDescent="0.25">
      <c r="A5" s="52"/>
      <c r="B5" s="96" t="s">
        <v>287</v>
      </c>
      <c r="C5" s="53" t="s">
        <v>288</v>
      </c>
      <c r="D5" s="97" t="s">
        <v>222</v>
      </c>
      <c r="E5" s="236" t="str">
        <f>'4th Quarter 2016'!E5</f>
        <v>Document Total:
In District</v>
      </c>
      <c r="F5" s="237"/>
      <c r="G5" s="237"/>
      <c r="H5" s="238"/>
      <c r="I5" s="236" t="str">
        <f>'4th Quarter 2016'!I5</f>
        <v>Document Total:
Out of District</v>
      </c>
      <c r="J5" s="237"/>
      <c r="K5" s="237"/>
      <c r="L5" s="238"/>
      <c r="M5" s="28"/>
      <c r="N5" s="28"/>
      <c r="O5" s="28"/>
      <c r="P5" s="28"/>
      <c r="Q5" s="28"/>
      <c r="R5" s="28"/>
      <c r="S5" s="28"/>
    </row>
    <row r="6" spans="1:20" ht="30" customHeight="1" x14ac:dyDescent="0.25">
      <c r="A6" s="55" t="str">
        <f>'4th Quarter 2016'!A6</f>
        <v xml:space="preserve">Alternate </v>
      </c>
      <c r="B6" s="55" t="str">
        <f>'4th Quarter 2016'!B6</f>
        <v>Company Name</v>
      </c>
      <c r="C6" s="55" t="str">
        <f>'4th Quarter 2016'!C6</f>
        <v>API Permit No.</v>
      </c>
      <c r="D6" s="55" t="str">
        <f>'4th Quarter 2016'!D6</f>
        <v>Description</v>
      </c>
      <c r="E6" s="56" t="str">
        <f>'4th Quarter 2016'!E6</f>
        <v>Volume Injected (bbls)</v>
      </c>
      <c r="F6" s="133" t="str">
        <f>'4th Quarter 2016'!F6</f>
        <v>Gross Amount</v>
      </c>
      <c r="G6" s="55" t="str">
        <f>'4th Quarter 2016'!G6</f>
        <v>Net
Amount</v>
      </c>
      <c r="H6" s="55" t="str">
        <f>'4th Quarter 2016'!H6</f>
        <v>3%
Retained</v>
      </c>
      <c r="I6" s="55" t="str">
        <f>'4th Quarter 2016'!I6</f>
        <v>Volume Injected (bbls)</v>
      </c>
      <c r="J6" s="55" t="str">
        <f>'4th Quarter 2016'!J6</f>
        <v>Gross
Amount</v>
      </c>
      <c r="K6" s="55" t="str">
        <f>'4th Quarter 2016'!K6</f>
        <v>Net
Amount</v>
      </c>
      <c r="L6" s="55" t="str">
        <f>'4th Quarter 2016'!L6</f>
        <v>3%
Retained</v>
      </c>
      <c r="M6" s="28"/>
      <c r="N6" s="28"/>
      <c r="O6" s="28"/>
      <c r="P6" s="28"/>
      <c r="Q6" s="28"/>
      <c r="R6" s="28"/>
      <c r="S6" s="28"/>
    </row>
    <row r="7" spans="1:20" s="129" customFormat="1" ht="32.450000000000003" customHeight="1" x14ac:dyDescent="0.25">
      <c r="A7" s="122"/>
      <c r="B7" s="142" t="str">
        <f>'4th Quarter 2016'!B7</f>
        <v>Altex Inc.</v>
      </c>
      <c r="C7" s="124" t="str">
        <f>'4th Quarter 2016'!C7</f>
        <v>3412724260/SWIW #7</v>
      </c>
      <c r="D7" s="124" t="str">
        <f>'4th Quarter 2016'!D7</f>
        <v>Brine Disposal</v>
      </c>
      <c r="E7" s="125">
        <v>3909</v>
      </c>
      <c r="F7" s="135">
        <f>E7*$F$4</f>
        <v>195.45000000000002</v>
      </c>
      <c r="G7" s="126">
        <f>F7-H7</f>
        <v>195.45000000000002</v>
      </c>
      <c r="H7" s="126">
        <v>0</v>
      </c>
      <c r="I7" s="125">
        <v>0</v>
      </c>
      <c r="J7" s="126">
        <f>I7*$J$4</f>
        <v>0</v>
      </c>
      <c r="K7" s="126">
        <v>0</v>
      </c>
      <c r="L7" s="127">
        <f>J7*$L$4</f>
        <v>0</v>
      </c>
      <c r="M7" s="138"/>
    </row>
    <row r="8" spans="1:20" s="129" customFormat="1" ht="32.450000000000003" customHeight="1" x14ac:dyDescent="0.25">
      <c r="A8" s="122"/>
      <c r="B8" s="123" t="str">
        <f>'4th Quarter 2016'!B8</f>
        <v>American Energy Associates, Inc.</v>
      </c>
      <c r="C8" s="124" t="str">
        <f>'4th Quarter 2016'!C8</f>
        <v>3400720919/SWIW #23</v>
      </c>
      <c r="D8" s="124" t="str">
        <f>'4th Quarter 2016'!D8</f>
        <v>Brine Disposal</v>
      </c>
      <c r="E8" s="125">
        <v>5203</v>
      </c>
      <c r="F8" s="135">
        <f t="shared" ref="F8:F72" si="0">E8*$F$4</f>
        <v>260.15000000000003</v>
      </c>
      <c r="G8" s="126">
        <f t="shared" ref="G8:G73" si="1">F8-H8</f>
        <v>252.34550000000004</v>
      </c>
      <c r="H8" s="126">
        <f t="shared" ref="H8:H73" si="2">F8*$H$4</f>
        <v>7.8045000000000009</v>
      </c>
      <c r="I8" s="125">
        <v>11126</v>
      </c>
      <c r="J8" s="126">
        <f t="shared" ref="J8:J72" si="3">I8*$J$4</f>
        <v>2225.2000000000003</v>
      </c>
      <c r="K8" s="126">
        <f t="shared" ref="K8:K73" si="4">J8-L8</f>
        <v>2158.4440000000004</v>
      </c>
      <c r="L8" s="127">
        <f t="shared" ref="L8:L73" si="5">J8*$L$4</f>
        <v>66.756</v>
      </c>
    </row>
    <row r="9" spans="1:20" s="129" customFormat="1" ht="32.450000000000003" customHeight="1" x14ac:dyDescent="0.25">
      <c r="A9" s="122"/>
      <c r="B9" s="123" t="str">
        <f>'4th Quarter 2016'!B9</f>
        <v>American Energy Associates, Inc.</v>
      </c>
      <c r="C9" s="124" t="str">
        <f>'4th Quarter 2016'!C9</f>
        <v>3415524063/ SWIW #23</v>
      </c>
      <c r="D9" s="123" t="str">
        <f>'4th Quarter 2016'!D9</f>
        <v>Brine Disposal</v>
      </c>
      <c r="E9" s="125">
        <v>2024</v>
      </c>
      <c r="F9" s="135">
        <f t="shared" si="0"/>
        <v>101.2</v>
      </c>
      <c r="G9" s="126">
        <f t="shared" si="1"/>
        <v>98.164000000000001</v>
      </c>
      <c r="H9" s="126">
        <f t="shared" si="2"/>
        <v>3.036</v>
      </c>
      <c r="I9" s="125">
        <v>14927</v>
      </c>
      <c r="J9" s="126">
        <f t="shared" si="3"/>
        <v>2985.4</v>
      </c>
      <c r="K9" s="126">
        <f t="shared" si="4"/>
        <v>2895.8380000000002</v>
      </c>
      <c r="L9" s="127">
        <f t="shared" si="5"/>
        <v>89.561999999999998</v>
      </c>
    </row>
    <row r="10" spans="1:20" s="129" customFormat="1" ht="32.450000000000003" customHeight="1" x14ac:dyDescent="0.25">
      <c r="A10" s="122"/>
      <c r="B10" s="123" t="s">
        <v>91</v>
      </c>
      <c r="C10" s="124" t="s">
        <v>337</v>
      </c>
      <c r="D10" s="123" t="s">
        <v>1</v>
      </c>
      <c r="E10" s="125">
        <v>581</v>
      </c>
      <c r="F10" s="135">
        <v>29.05</v>
      </c>
      <c r="G10" s="126">
        <v>28.18</v>
      </c>
      <c r="H10" s="126">
        <v>0.87</v>
      </c>
      <c r="I10" s="125">
        <v>5063</v>
      </c>
      <c r="J10" s="126">
        <v>1012.6</v>
      </c>
      <c r="K10" s="126">
        <v>982.22</v>
      </c>
      <c r="L10" s="127">
        <v>30.38</v>
      </c>
    </row>
    <row r="11" spans="1:20" s="129" customFormat="1" ht="32.450000000000003" customHeight="1" x14ac:dyDescent="0.25">
      <c r="A11" s="122"/>
      <c r="B11" s="123" t="str">
        <f>'4th Quarter 2016'!B11</f>
        <v>American Natural Gas Inc.</v>
      </c>
      <c r="C11" s="124" t="str">
        <f>'4th Quarter 2016'!C11</f>
        <v>3410523319/SWIW #7</v>
      </c>
      <c r="D11" s="124" t="str">
        <f>'4th Quarter 2016'!D11</f>
        <v>Brine Disposal</v>
      </c>
      <c r="E11" s="125">
        <v>36917</v>
      </c>
      <c r="F11" s="135">
        <f t="shared" si="0"/>
        <v>1845.8500000000001</v>
      </c>
      <c r="G11" s="126">
        <f t="shared" si="1"/>
        <v>1790.4745</v>
      </c>
      <c r="H11" s="126">
        <f t="shared" si="2"/>
        <v>55.375500000000002</v>
      </c>
      <c r="I11" s="125">
        <v>0</v>
      </c>
      <c r="J11" s="126">
        <f t="shared" si="3"/>
        <v>0</v>
      </c>
      <c r="K11" s="126">
        <f t="shared" si="4"/>
        <v>0</v>
      </c>
      <c r="L11" s="127">
        <f t="shared" si="5"/>
        <v>0</v>
      </c>
      <c r="N11" s="138"/>
    </row>
    <row r="12" spans="1:20" s="129" customFormat="1" ht="32.450000000000003" customHeight="1" x14ac:dyDescent="0.25">
      <c r="A12" s="122"/>
      <c r="B12" s="123" t="str">
        <f>'4th Quarter 2016'!B12</f>
        <v>American Natural Gas Inc.</v>
      </c>
      <c r="C12" s="124" t="str">
        <f>'4th Quarter 2016'!C12</f>
        <v>3410523433/SWIW #10</v>
      </c>
      <c r="D12" s="124" t="str">
        <f>'4th Quarter 2016'!D12</f>
        <v>Brine Disposal</v>
      </c>
      <c r="E12" s="125">
        <v>17519</v>
      </c>
      <c r="F12" s="135">
        <f t="shared" si="0"/>
        <v>875.95</v>
      </c>
      <c r="G12" s="126">
        <f t="shared" si="1"/>
        <v>849.67150000000004</v>
      </c>
      <c r="H12" s="126">
        <f t="shared" si="2"/>
        <v>26.278500000000001</v>
      </c>
      <c r="I12" s="125">
        <v>0</v>
      </c>
      <c r="J12" s="126">
        <f t="shared" si="3"/>
        <v>0</v>
      </c>
      <c r="K12" s="126">
        <f t="shared" si="4"/>
        <v>0</v>
      </c>
      <c r="L12" s="127">
        <f t="shared" si="5"/>
        <v>0</v>
      </c>
    </row>
    <row r="13" spans="1:20" s="129" customFormat="1" ht="32.450000000000003" customHeight="1" x14ac:dyDescent="0.25">
      <c r="A13" s="122"/>
      <c r="B13" s="123" t="str">
        <f>'4th Quarter 2016'!B13</f>
        <v>American Water Management Services, LLC</v>
      </c>
      <c r="C13" s="124" t="str">
        <f>'4th Quarter 2016'!C13</f>
        <v>3415524076/SWIW #21</v>
      </c>
      <c r="D13" s="124" t="str">
        <f>'4th Quarter 2016'!D13</f>
        <v>Brine Disposal</v>
      </c>
      <c r="E13" s="125">
        <v>0</v>
      </c>
      <c r="F13" s="135">
        <f t="shared" si="0"/>
        <v>0</v>
      </c>
      <c r="G13" s="126">
        <f t="shared" si="1"/>
        <v>0</v>
      </c>
      <c r="H13" s="126">
        <f t="shared" si="2"/>
        <v>0</v>
      </c>
      <c r="I13" s="125">
        <v>0</v>
      </c>
      <c r="J13" s="126">
        <f t="shared" si="3"/>
        <v>0</v>
      </c>
      <c r="K13" s="126">
        <f t="shared" si="4"/>
        <v>0</v>
      </c>
      <c r="L13" s="127">
        <f t="shared" si="5"/>
        <v>0</v>
      </c>
    </row>
    <row r="14" spans="1:20" s="129" customFormat="1" ht="32.450000000000003" customHeight="1" x14ac:dyDescent="0.25">
      <c r="A14" s="125"/>
      <c r="B14" s="123" t="str">
        <f>'4th Quarter 2016'!B14</f>
        <v>American Water Management Services, LLC</v>
      </c>
      <c r="C14" s="124" t="str">
        <f>'4th Quarter 2016'!C14</f>
        <v>3415524075/SWIW #22</v>
      </c>
      <c r="D14" s="124" t="str">
        <f>'4th Quarter 2016'!D14</f>
        <v>Brine Disposal</v>
      </c>
      <c r="E14" s="125">
        <v>0</v>
      </c>
      <c r="F14" s="135">
        <f t="shared" si="0"/>
        <v>0</v>
      </c>
      <c r="G14" s="126">
        <f t="shared" si="1"/>
        <v>0</v>
      </c>
      <c r="H14" s="126">
        <f t="shared" si="2"/>
        <v>0</v>
      </c>
      <c r="I14" s="125">
        <v>0</v>
      </c>
      <c r="J14" s="126">
        <f t="shared" si="3"/>
        <v>0</v>
      </c>
      <c r="K14" s="126">
        <f t="shared" si="4"/>
        <v>0</v>
      </c>
      <c r="L14" s="127">
        <f t="shared" si="5"/>
        <v>0</v>
      </c>
    </row>
    <row r="15" spans="1:20" s="129" customFormat="1" ht="32.450000000000003" customHeight="1" x14ac:dyDescent="0.25">
      <c r="A15" s="122"/>
      <c r="B15" s="123" t="str">
        <f>'4th Quarter 2016'!B15</f>
        <v>B &amp; B Oilfield Service Inc.</v>
      </c>
      <c r="C15" s="124" t="str">
        <f>'4th Quarter 2016'!C15</f>
        <v>Ashtabula SWIW #21, #28, #30. #31 &amp;#32</v>
      </c>
      <c r="D15" s="124" t="str">
        <f>'4th Quarter 2016'!D15</f>
        <v>Brine Disposal</v>
      </c>
      <c r="E15" s="125">
        <v>7874.07</v>
      </c>
      <c r="F15" s="135">
        <f t="shared" si="0"/>
        <v>393.70350000000002</v>
      </c>
      <c r="G15" s="126">
        <f t="shared" si="1"/>
        <v>381.89239500000002</v>
      </c>
      <c r="H15" s="126">
        <f t="shared" si="2"/>
        <v>11.811105</v>
      </c>
      <c r="I15" s="125">
        <v>13090.1</v>
      </c>
      <c r="J15" s="126">
        <f t="shared" si="3"/>
        <v>2618.0200000000004</v>
      </c>
      <c r="K15" s="126">
        <f t="shared" si="4"/>
        <v>2539.4794000000006</v>
      </c>
      <c r="L15" s="127">
        <f t="shared" si="5"/>
        <v>78.540600000000012</v>
      </c>
    </row>
    <row r="16" spans="1:20" s="129" customFormat="1" ht="32.450000000000003" customHeight="1" x14ac:dyDescent="0.25">
      <c r="A16" s="122"/>
      <c r="B16" s="123" t="str">
        <f>'4th Quarter 2016'!B16</f>
        <v>B &amp; B Oilfield Service Inc.</v>
      </c>
      <c r="C16" s="124" t="str">
        <f>'4th Quarter 2016'!C16</f>
        <v>3413322736/SWIW #16</v>
      </c>
      <c r="D16" s="124" t="str">
        <f>'4th Quarter 2016'!D16</f>
        <v>Brine Disposal</v>
      </c>
      <c r="E16" s="125">
        <v>14439.21</v>
      </c>
      <c r="F16" s="135">
        <f t="shared" si="0"/>
        <v>721.96050000000002</v>
      </c>
      <c r="G16" s="126">
        <f t="shared" si="1"/>
        <v>700.30168500000002</v>
      </c>
      <c r="H16" s="126">
        <f t="shared" si="2"/>
        <v>21.658815000000001</v>
      </c>
      <c r="I16" s="125">
        <v>0</v>
      </c>
      <c r="J16" s="126">
        <f t="shared" si="3"/>
        <v>0</v>
      </c>
      <c r="K16" s="126">
        <f t="shared" si="4"/>
        <v>0</v>
      </c>
      <c r="L16" s="127">
        <f t="shared" si="5"/>
        <v>0</v>
      </c>
    </row>
    <row r="17" spans="1:13" s="129" customFormat="1" ht="32.450000000000003" customHeight="1" x14ac:dyDescent="0.25">
      <c r="A17" s="122"/>
      <c r="B17" s="123" t="str">
        <f>'4th Quarter 2016'!B17</f>
        <v>B &amp; B Oilfield Service Inc.</v>
      </c>
      <c r="C17" s="124" t="str">
        <f>'4th Quarter 2016'!C17</f>
        <v>3413321473/SWIW #27</v>
      </c>
      <c r="D17" s="124" t="str">
        <f>'4th Quarter 2016'!D17</f>
        <v>Brine Disposal</v>
      </c>
      <c r="E17" s="125">
        <v>6373.4</v>
      </c>
      <c r="F17" s="135">
        <f t="shared" si="0"/>
        <v>318.67</v>
      </c>
      <c r="G17" s="126">
        <f t="shared" si="1"/>
        <v>309.10990000000004</v>
      </c>
      <c r="H17" s="126">
        <f t="shared" si="2"/>
        <v>9.5601000000000003</v>
      </c>
      <c r="I17" s="125">
        <v>0</v>
      </c>
      <c r="J17" s="126">
        <f t="shared" si="3"/>
        <v>0</v>
      </c>
      <c r="K17" s="126">
        <f t="shared" si="4"/>
        <v>0</v>
      </c>
      <c r="L17" s="127">
        <f t="shared" si="5"/>
        <v>0</v>
      </c>
    </row>
    <row r="18" spans="1:13" s="129" customFormat="1" ht="32.450000000000003" customHeight="1" x14ac:dyDescent="0.25">
      <c r="A18" s="122"/>
      <c r="B18" s="123" t="str">
        <f>'4th Quarter 2016'!B18</f>
        <v>B &amp; J Drilling</v>
      </c>
      <c r="C18" s="124" t="str">
        <f>'4th Quarter 2016'!C18</f>
        <v>3408324195/ SWIW #6</v>
      </c>
      <c r="D18" s="124" t="str">
        <f>'4th Quarter 2016'!D18</f>
        <v>Brine Disposal</v>
      </c>
      <c r="E18" s="125">
        <v>12876</v>
      </c>
      <c r="F18" s="135">
        <f t="shared" si="0"/>
        <v>643.80000000000007</v>
      </c>
      <c r="G18" s="126">
        <f t="shared" si="1"/>
        <v>643.80000000000007</v>
      </c>
      <c r="H18" s="126">
        <v>0</v>
      </c>
      <c r="I18" s="125">
        <v>0</v>
      </c>
      <c r="J18" s="126">
        <f t="shared" si="3"/>
        <v>0</v>
      </c>
      <c r="K18" s="126">
        <f t="shared" si="4"/>
        <v>0</v>
      </c>
      <c r="L18" s="127">
        <f t="shared" si="5"/>
        <v>0</v>
      </c>
      <c r="M18" s="138"/>
    </row>
    <row r="19" spans="1:13" s="129" customFormat="1" ht="32.450000000000003" customHeight="1" x14ac:dyDescent="0.25">
      <c r="A19" s="122"/>
      <c r="B19" s="123" t="str">
        <f>'4th Quarter 2016'!B19</f>
        <v>Bancequity Petroleum Corp.</v>
      </c>
      <c r="C19" s="124" t="str">
        <f>'4th Quarter 2016'!C19</f>
        <v>3411524096/SWIW #22</v>
      </c>
      <c r="D19" s="124" t="str">
        <f>'4th Quarter 2016'!D19</f>
        <v>Brine Disposal</v>
      </c>
      <c r="E19" s="125">
        <v>201</v>
      </c>
      <c r="F19" s="135">
        <f t="shared" si="0"/>
        <v>10.050000000000001</v>
      </c>
      <c r="G19" s="126">
        <f t="shared" si="1"/>
        <v>9.7484999999999999</v>
      </c>
      <c r="H19" s="126">
        <f t="shared" si="2"/>
        <v>0.30149999999999999</v>
      </c>
      <c r="I19" s="125">
        <v>0</v>
      </c>
      <c r="J19" s="126">
        <f t="shared" si="3"/>
        <v>0</v>
      </c>
      <c r="K19" s="126">
        <f t="shared" si="4"/>
        <v>0</v>
      </c>
      <c r="L19" s="127">
        <f t="shared" si="5"/>
        <v>0</v>
      </c>
    </row>
    <row r="20" spans="1:13" s="129" customFormat="1" ht="32.450000000000003" customHeight="1" x14ac:dyDescent="0.25">
      <c r="A20" s="122"/>
      <c r="B20" s="123" t="str">
        <f>'4th Quarter 2016'!B20</f>
        <v>Bancequity Petroleum Corp.</v>
      </c>
      <c r="C20" s="124" t="str">
        <f>'4th Quarter 2016'!C20</f>
        <v>3416320885/SWIW #8</v>
      </c>
      <c r="D20" s="124" t="str">
        <f>'4th Quarter 2016'!D20</f>
        <v>Brine Disposal</v>
      </c>
      <c r="E20" s="125">
        <v>12130</v>
      </c>
      <c r="F20" s="135">
        <f t="shared" si="0"/>
        <v>606.5</v>
      </c>
      <c r="G20" s="126">
        <f t="shared" si="1"/>
        <v>588.30499999999995</v>
      </c>
      <c r="H20" s="126">
        <f t="shared" si="2"/>
        <v>18.195</v>
      </c>
      <c r="I20" s="125">
        <v>0</v>
      </c>
      <c r="J20" s="126">
        <f t="shared" si="3"/>
        <v>0</v>
      </c>
      <c r="K20" s="126">
        <f t="shared" si="4"/>
        <v>0</v>
      </c>
      <c r="L20" s="127">
        <f t="shared" si="5"/>
        <v>0</v>
      </c>
      <c r="M20" s="128"/>
    </row>
    <row r="21" spans="1:13" s="129" customFormat="1" ht="32.450000000000003" customHeight="1" x14ac:dyDescent="0.25">
      <c r="A21" s="122"/>
      <c r="B21" s="123" t="str">
        <f>'4th Quarter 2016'!B21</f>
        <v>Bancequity Petroleum Corp.</v>
      </c>
      <c r="C21" s="124" t="str">
        <f>'4th Quarter 2016'!C21</f>
        <v>3416320883/SWIW #10</v>
      </c>
      <c r="D21" s="124" t="str">
        <f>'4th Quarter 2016'!D21</f>
        <v>Brine Disposal</v>
      </c>
      <c r="E21" s="125">
        <v>6530</v>
      </c>
      <c r="F21" s="135">
        <f t="shared" si="0"/>
        <v>326.5</v>
      </c>
      <c r="G21" s="126">
        <f t="shared" si="1"/>
        <v>316.70499999999998</v>
      </c>
      <c r="H21" s="126">
        <f t="shared" si="2"/>
        <v>9.7949999999999999</v>
      </c>
      <c r="I21" s="125">
        <v>0</v>
      </c>
      <c r="J21" s="126">
        <f t="shared" si="3"/>
        <v>0</v>
      </c>
      <c r="K21" s="126">
        <f t="shared" si="4"/>
        <v>0</v>
      </c>
      <c r="L21" s="127">
        <f t="shared" si="5"/>
        <v>0</v>
      </c>
      <c r="M21" s="128"/>
    </row>
    <row r="22" spans="1:13" s="129" customFormat="1" ht="32.450000000000003" customHeight="1" x14ac:dyDescent="0.25">
      <c r="A22" s="122"/>
      <c r="B22" s="166" t="str">
        <f>'4th Quarter 2016'!B22</f>
        <v>Big Sky Energy</v>
      </c>
      <c r="C22" s="124" t="str">
        <f>'4th Quarter 2016'!C22</f>
        <v>3415520682/SWIW #11</v>
      </c>
      <c r="D22" s="124" t="str">
        <f>'4th Quarter 2016'!D22</f>
        <v>Brine Disposal</v>
      </c>
      <c r="E22" s="125">
        <v>0</v>
      </c>
      <c r="F22" s="135">
        <f t="shared" si="0"/>
        <v>0</v>
      </c>
      <c r="G22" s="126">
        <f t="shared" si="1"/>
        <v>0</v>
      </c>
      <c r="H22" s="126">
        <f t="shared" si="2"/>
        <v>0</v>
      </c>
      <c r="I22" s="125">
        <v>0</v>
      </c>
      <c r="J22" s="126">
        <f t="shared" si="3"/>
        <v>0</v>
      </c>
      <c r="K22" s="126">
        <f t="shared" si="4"/>
        <v>0</v>
      </c>
      <c r="L22" s="127">
        <f t="shared" si="5"/>
        <v>0</v>
      </c>
      <c r="M22" s="128"/>
    </row>
    <row r="23" spans="1:13" s="129" customFormat="1" ht="32.450000000000003" customHeight="1" x14ac:dyDescent="0.25">
      <c r="A23" s="122"/>
      <c r="B23" s="166" t="str">
        <f>'4th Quarter 2016'!B23</f>
        <v>Big Sky Energy</v>
      </c>
      <c r="C23" s="124" t="str">
        <f>'4th Quarter 2016'!C23</f>
        <v>3400721673/SWIW #7</v>
      </c>
      <c r="D23" s="124" t="str">
        <f>'4th Quarter 2016'!D23</f>
        <v>Brine Disposal</v>
      </c>
      <c r="E23" s="125">
        <v>0</v>
      </c>
      <c r="F23" s="135">
        <f t="shared" si="0"/>
        <v>0</v>
      </c>
      <c r="G23" s="126">
        <f t="shared" si="1"/>
        <v>0</v>
      </c>
      <c r="H23" s="126">
        <f t="shared" si="2"/>
        <v>0</v>
      </c>
      <c r="I23" s="125">
        <v>0</v>
      </c>
      <c r="J23" s="126">
        <f t="shared" si="3"/>
        <v>0</v>
      </c>
      <c r="K23" s="126">
        <f t="shared" si="4"/>
        <v>0</v>
      </c>
      <c r="L23" s="127">
        <f t="shared" si="5"/>
        <v>0</v>
      </c>
      <c r="M23" s="128"/>
    </row>
    <row r="24" spans="1:13" s="129" customFormat="1" ht="32.450000000000003" customHeight="1" x14ac:dyDescent="0.25">
      <c r="A24" s="122"/>
      <c r="B24" s="166" t="str">
        <f>'4th Quarter 2016'!B24</f>
        <v>Big Sky Energy</v>
      </c>
      <c r="C24" s="124" t="str">
        <f>'4th Quarter 2016'!C24</f>
        <v>3405521059/SWIW #6</v>
      </c>
      <c r="D24" s="124" t="str">
        <f>'4th Quarter 2016'!D24</f>
        <v>Brine Disposal</v>
      </c>
      <c r="E24" s="125">
        <v>0</v>
      </c>
      <c r="F24" s="135">
        <f t="shared" si="0"/>
        <v>0</v>
      </c>
      <c r="G24" s="126">
        <f t="shared" si="1"/>
        <v>0</v>
      </c>
      <c r="H24" s="126">
        <f t="shared" si="2"/>
        <v>0</v>
      </c>
      <c r="I24" s="125">
        <v>0</v>
      </c>
      <c r="J24" s="126">
        <f t="shared" si="3"/>
        <v>0</v>
      </c>
      <c r="K24" s="126">
        <f t="shared" si="4"/>
        <v>0</v>
      </c>
      <c r="L24" s="127">
        <f t="shared" si="5"/>
        <v>0</v>
      </c>
      <c r="M24" s="128"/>
    </row>
    <row r="25" spans="1:13" s="129" customFormat="1" ht="32.450000000000003" customHeight="1" x14ac:dyDescent="0.25">
      <c r="A25" s="122"/>
      <c r="B25" s="123" t="str">
        <f>'4th Quarter 2016'!B25</f>
        <v>Brine X LLC</v>
      </c>
      <c r="C25" s="124" t="str">
        <f>'4th Quarter 2016'!C25</f>
        <v>3415723690/SWIW #3</v>
      </c>
      <c r="D25" s="124" t="str">
        <f>'4th Quarter 2016'!D25</f>
        <v>Brine Disposal</v>
      </c>
      <c r="E25" s="125">
        <v>9600</v>
      </c>
      <c r="F25" s="135">
        <f t="shared" si="0"/>
        <v>480</v>
      </c>
      <c r="G25" s="126">
        <f t="shared" si="1"/>
        <v>465.6</v>
      </c>
      <c r="H25" s="126">
        <f t="shared" si="2"/>
        <v>14.399999999999999</v>
      </c>
      <c r="I25" s="125">
        <v>0</v>
      </c>
      <c r="J25" s="126">
        <f t="shared" si="3"/>
        <v>0</v>
      </c>
      <c r="K25" s="126">
        <f t="shared" si="4"/>
        <v>0</v>
      </c>
      <c r="L25" s="127">
        <f t="shared" si="5"/>
        <v>0</v>
      </c>
      <c r="M25" s="128"/>
    </row>
    <row r="26" spans="1:13" s="129" customFormat="1" ht="32.450000000000003" customHeight="1" x14ac:dyDescent="0.25">
      <c r="A26" s="122"/>
      <c r="B26" s="123" t="str">
        <f>'4th Quarter 2016'!B26</f>
        <v>Brineaway, Inc.</v>
      </c>
      <c r="C26" s="124" t="str">
        <f>'4th Quarter 2016'!C26</f>
        <v>3409921956/SWIW #4</v>
      </c>
      <c r="D26" s="124" t="str">
        <f>'4th Quarter 2016'!D26</f>
        <v>Brine Disposal</v>
      </c>
      <c r="E26" s="125">
        <v>316.77999999999997</v>
      </c>
      <c r="F26" s="135">
        <f t="shared" si="0"/>
        <v>15.838999999999999</v>
      </c>
      <c r="G26" s="126">
        <f t="shared" si="1"/>
        <v>15.838999999999999</v>
      </c>
      <c r="H26" s="126">
        <v>0</v>
      </c>
      <c r="I26" s="125">
        <v>0</v>
      </c>
      <c r="J26" s="126">
        <f t="shared" si="3"/>
        <v>0</v>
      </c>
      <c r="K26" s="126">
        <f t="shared" si="4"/>
        <v>0</v>
      </c>
      <c r="L26" s="127">
        <f t="shared" si="5"/>
        <v>0</v>
      </c>
      <c r="M26" s="141"/>
    </row>
    <row r="27" spans="1:13" s="129" customFormat="1" ht="32.450000000000003" customHeight="1" x14ac:dyDescent="0.25">
      <c r="A27" s="122"/>
      <c r="B27" s="123" t="str">
        <f>'4th Quarter 2016'!B27</f>
        <v>Brineaway, Inc.</v>
      </c>
      <c r="C27" s="124" t="str">
        <f>'4th Quarter 2016'!C27</f>
        <v>3415121351/SWIW #18</v>
      </c>
      <c r="D27" s="124" t="str">
        <f>'4th Quarter 2016'!D27</f>
        <v>Brine Disposal</v>
      </c>
      <c r="E27" s="125">
        <v>81.31</v>
      </c>
      <c r="F27" s="135">
        <f t="shared" si="0"/>
        <v>4.0655000000000001</v>
      </c>
      <c r="G27" s="126">
        <f t="shared" si="1"/>
        <v>4.0655000000000001</v>
      </c>
      <c r="H27" s="126">
        <v>0</v>
      </c>
      <c r="I27" s="125">
        <v>0</v>
      </c>
      <c r="J27" s="126">
        <f t="shared" si="3"/>
        <v>0</v>
      </c>
      <c r="K27" s="126">
        <f t="shared" si="4"/>
        <v>0</v>
      </c>
      <c r="L27" s="127">
        <f t="shared" si="5"/>
        <v>0</v>
      </c>
      <c r="M27" s="141"/>
    </row>
    <row r="28" spans="1:13" s="129" customFormat="1" ht="32.450000000000003" customHeight="1" x14ac:dyDescent="0.25">
      <c r="A28" s="122"/>
      <c r="B28" s="123" t="str">
        <f>'4th Quarter 2016'!B28</f>
        <v>Brineaway, Inc.</v>
      </c>
      <c r="C28" s="124" t="str">
        <f>'4th Quarter 2016'!C28</f>
        <v>3415122459/SWIW #20</v>
      </c>
      <c r="D28" s="124" t="str">
        <f>'4th Quarter 2016'!D28</f>
        <v>Brine Disposal</v>
      </c>
      <c r="E28" s="125">
        <v>5055.7</v>
      </c>
      <c r="F28" s="135">
        <f t="shared" si="0"/>
        <v>252.785</v>
      </c>
      <c r="G28" s="126">
        <f t="shared" si="1"/>
        <v>252.785</v>
      </c>
      <c r="H28" s="126">
        <v>0</v>
      </c>
      <c r="I28" s="125">
        <v>0</v>
      </c>
      <c r="J28" s="126">
        <f t="shared" si="3"/>
        <v>0</v>
      </c>
      <c r="K28" s="126">
        <f t="shared" si="4"/>
        <v>0</v>
      </c>
      <c r="L28" s="127">
        <f t="shared" si="5"/>
        <v>0</v>
      </c>
      <c r="M28" s="141"/>
    </row>
    <row r="29" spans="1:13" s="129" customFormat="1" ht="32.450000000000003" customHeight="1" x14ac:dyDescent="0.25">
      <c r="A29" s="122"/>
      <c r="B29" s="123" t="str">
        <f>'4th Quarter 2016'!B29</f>
        <v>Brineaway, Inc.</v>
      </c>
      <c r="C29" s="124" t="str">
        <f>'4th Quarter 2016'!C29</f>
        <v>3415121295/SWIW #23</v>
      </c>
      <c r="D29" s="124" t="str">
        <f>'4th Quarter 2016'!D29</f>
        <v>Brine Disposal</v>
      </c>
      <c r="E29" s="125">
        <v>2881.19</v>
      </c>
      <c r="F29" s="135">
        <f t="shared" si="0"/>
        <v>144.05950000000001</v>
      </c>
      <c r="G29" s="126">
        <f t="shared" si="1"/>
        <v>144.05950000000001</v>
      </c>
      <c r="H29" s="126">
        <v>0</v>
      </c>
      <c r="I29" s="125">
        <v>0</v>
      </c>
      <c r="J29" s="126">
        <f t="shared" si="3"/>
        <v>0</v>
      </c>
      <c r="K29" s="126">
        <f t="shared" si="4"/>
        <v>0</v>
      </c>
      <c r="L29" s="127">
        <f t="shared" si="5"/>
        <v>0</v>
      </c>
      <c r="M29" s="141"/>
    </row>
    <row r="30" spans="1:13" s="129" customFormat="1" ht="32.450000000000003" customHeight="1" x14ac:dyDescent="0.25">
      <c r="A30" s="122"/>
      <c r="B30" s="123" t="str">
        <f>'4th Quarter 2016'!B30</f>
        <v>Brineaway, Inc.</v>
      </c>
      <c r="C30" s="124" t="str">
        <f>'4th Quarter 2016'!C30</f>
        <v>3409920974/SWIW #9</v>
      </c>
      <c r="D30" s="124" t="str">
        <f>'4th Quarter 2016'!D30</f>
        <v>Brine Disposal</v>
      </c>
      <c r="E30" s="125">
        <v>7602.78</v>
      </c>
      <c r="F30" s="135">
        <f t="shared" si="0"/>
        <v>380.13900000000001</v>
      </c>
      <c r="G30" s="126">
        <f t="shared" si="1"/>
        <v>380.13900000000001</v>
      </c>
      <c r="H30" s="126">
        <v>0</v>
      </c>
      <c r="I30" s="125">
        <v>0</v>
      </c>
      <c r="J30" s="126">
        <f t="shared" si="3"/>
        <v>0</v>
      </c>
      <c r="K30" s="126">
        <f t="shared" si="4"/>
        <v>0</v>
      </c>
      <c r="L30" s="127">
        <f t="shared" si="5"/>
        <v>0</v>
      </c>
      <c r="M30" s="141"/>
    </row>
    <row r="31" spans="1:13" s="129" customFormat="1" ht="32.450000000000003" customHeight="1" x14ac:dyDescent="0.25">
      <c r="A31" s="122"/>
      <c r="B31" s="123" t="str">
        <f>'4th Quarter 2016'!B31</f>
        <v>Brineaway, Inc.</v>
      </c>
      <c r="C31" s="124" t="str">
        <f>'4th Quarter 2016'!C31</f>
        <v>3409921613/ SWIW # 16</v>
      </c>
      <c r="D31" s="124" t="str">
        <f>'4th Quarter 2016'!D31</f>
        <v>Brine Disposal</v>
      </c>
      <c r="E31" s="125">
        <v>15935.49</v>
      </c>
      <c r="F31" s="135">
        <f t="shared" si="0"/>
        <v>796.77449999999999</v>
      </c>
      <c r="G31" s="126">
        <f t="shared" si="1"/>
        <v>796.77449999999999</v>
      </c>
      <c r="H31" s="126">
        <v>0</v>
      </c>
      <c r="I31" s="125">
        <v>0</v>
      </c>
      <c r="J31" s="126">
        <f t="shared" si="3"/>
        <v>0</v>
      </c>
      <c r="K31" s="126">
        <f t="shared" si="4"/>
        <v>0</v>
      </c>
      <c r="L31" s="127">
        <f t="shared" si="5"/>
        <v>0</v>
      </c>
      <c r="M31" s="141"/>
    </row>
    <row r="32" spans="1:13" s="129" customFormat="1" ht="32.450000000000003" customHeight="1" x14ac:dyDescent="0.25">
      <c r="A32" s="122"/>
      <c r="B32" s="123" t="str">
        <f>'4th Quarter 2016'!B32</f>
        <v>BT Energy Corporation</v>
      </c>
      <c r="C32" s="124" t="str">
        <f>'4th Quarter 2016'!C32</f>
        <v>3411521896/SWIW #3</v>
      </c>
      <c r="D32" s="124" t="str">
        <f>'4th Quarter 2016'!D32</f>
        <v>Brine Disposal</v>
      </c>
      <c r="E32" s="125">
        <v>3066</v>
      </c>
      <c r="F32" s="135">
        <f t="shared" si="0"/>
        <v>153.30000000000001</v>
      </c>
      <c r="G32" s="126">
        <f t="shared" si="1"/>
        <v>148.70100000000002</v>
      </c>
      <c r="H32" s="126">
        <f t="shared" si="2"/>
        <v>4.5990000000000002</v>
      </c>
      <c r="I32" s="125">
        <v>14887</v>
      </c>
      <c r="J32" s="126">
        <f t="shared" si="3"/>
        <v>2977.4</v>
      </c>
      <c r="K32" s="126">
        <f t="shared" si="4"/>
        <v>2888.078</v>
      </c>
      <c r="L32" s="127">
        <f t="shared" si="5"/>
        <v>89.322000000000003</v>
      </c>
      <c r="M32" s="128"/>
    </row>
    <row r="33" spans="1:13" s="129" customFormat="1" ht="32.450000000000003" customHeight="1" x14ac:dyDescent="0.25">
      <c r="A33" s="122"/>
      <c r="B33" s="123" t="str">
        <f>'4th Quarter 2016'!B33</f>
        <v>BT Energy Corporation</v>
      </c>
      <c r="C33" s="124" t="str">
        <f>'4th Quarter 2016'!C33</f>
        <v>3400921899/SWIW #1</v>
      </c>
      <c r="D33" s="124" t="str">
        <f>'4th Quarter 2016'!D33</f>
        <v>Brine Disposal</v>
      </c>
      <c r="E33" s="125">
        <v>515</v>
      </c>
      <c r="F33" s="135">
        <f t="shared" si="0"/>
        <v>25.75</v>
      </c>
      <c r="G33" s="126">
        <f t="shared" si="1"/>
        <v>24.977499999999999</v>
      </c>
      <c r="H33" s="126">
        <f t="shared" si="2"/>
        <v>0.77249999999999996</v>
      </c>
      <c r="I33" s="125">
        <v>55400</v>
      </c>
      <c r="J33" s="126">
        <f t="shared" si="3"/>
        <v>11080</v>
      </c>
      <c r="K33" s="126">
        <f t="shared" si="4"/>
        <v>10747.6</v>
      </c>
      <c r="L33" s="127">
        <f t="shared" si="5"/>
        <v>332.4</v>
      </c>
      <c r="M33" s="128"/>
    </row>
    <row r="34" spans="1:13" s="129" customFormat="1" ht="32.450000000000003" customHeight="1" x14ac:dyDescent="0.25">
      <c r="A34" s="130"/>
      <c r="B34" s="123" t="str">
        <f>'4th Quarter 2016'!B34</f>
        <v>Buckeye Brine LLC</v>
      </c>
      <c r="C34" s="124" t="str">
        <f>'4th Quarter 2016'!C34</f>
        <v>3403127177/ SWIW #10</v>
      </c>
      <c r="D34" s="124" t="str">
        <f>'4th Quarter 2016'!D34</f>
        <v>Brine Disposal</v>
      </c>
      <c r="E34" s="125">
        <v>90344</v>
      </c>
      <c r="F34" s="135">
        <f t="shared" si="0"/>
        <v>4517.2</v>
      </c>
      <c r="G34" s="126">
        <f t="shared" si="1"/>
        <v>4381.6840000000002</v>
      </c>
      <c r="H34" s="126">
        <f t="shared" si="2"/>
        <v>135.51599999999999</v>
      </c>
      <c r="I34" s="125">
        <v>521</v>
      </c>
      <c r="J34" s="126">
        <f t="shared" si="3"/>
        <v>104.2</v>
      </c>
      <c r="K34" s="126">
        <f t="shared" si="4"/>
        <v>101.074</v>
      </c>
      <c r="L34" s="127">
        <f t="shared" si="5"/>
        <v>3.1259999999999999</v>
      </c>
    </row>
    <row r="35" spans="1:13" s="129" customFormat="1" ht="32.450000000000003" customHeight="1" x14ac:dyDescent="0.25">
      <c r="A35" s="130"/>
      <c r="B35" s="123" t="str">
        <f>'4th Quarter 2016'!B35</f>
        <v>Buckeye Brine LLC</v>
      </c>
      <c r="C35" s="124" t="str">
        <f>'4th Quarter 2016'!C35</f>
        <v>3403127178 SWIW #11</v>
      </c>
      <c r="D35" s="124" t="str">
        <f>'4th Quarter 2016'!D35</f>
        <v>Brine Disposal</v>
      </c>
      <c r="E35" s="125">
        <v>260378</v>
      </c>
      <c r="F35" s="135">
        <v>13018.9</v>
      </c>
      <c r="G35" s="126">
        <f t="shared" si="1"/>
        <v>12628.333000000001</v>
      </c>
      <c r="H35" s="126">
        <f t="shared" si="2"/>
        <v>390.56699999999995</v>
      </c>
      <c r="I35" s="125">
        <v>1501</v>
      </c>
      <c r="J35" s="126">
        <f t="shared" si="3"/>
        <v>300.2</v>
      </c>
      <c r="K35" s="126">
        <f t="shared" si="4"/>
        <v>291.19400000000002</v>
      </c>
      <c r="L35" s="127">
        <f t="shared" si="5"/>
        <v>9.0059999999999985</v>
      </c>
    </row>
    <row r="36" spans="1:13" s="129" customFormat="1" ht="32.450000000000003" customHeight="1" x14ac:dyDescent="0.25">
      <c r="A36" s="122"/>
      <c r="B36" s="123" t="str">
        <f>'4th Quarter 2016'!B36</f>
        <v>Buckeye Brine LLC</v>
      </c>
      <c r="C36" s="124" t="str">
        <f>'4th Quarter 2016'!C36</f>
        <v>3403127241/ SWIW #12</v>
      </c>
      <c r="D36" s="124" t="str">
        <f>'4th Quarter 2016'!D36</f>
        <v>Brine Disposal</v>
      </c>
      <c r="E36" s="125">
        <v>379037</v>
      </c>
      <c r="F36" s="135">
        <f t="shared" si="0"/>
        <v>18951.850000000002</v>
      </c>
      <c r="G36" s="126">
        <f t="shared" si="1"/>
        <v>18383.294500000004</v>
      </c>
      <c r="H36" s="126">
        <f t="shared" si="2"/>
        <v>568.55550000000005</v>
      </c>
      <c r="I36" s="125">
        <v>2185</v>
      </c>
      <c r="J36" s="126">
        <f t="shared" si="3"/>
        <v>437</v>
      </c>
      <c r="K36" s="126">
        <f t="shared" si="4"/>
        <v>423.89</v>
      </c>
      <c r="L36" s="127">
        <f t="shared" si="5"/>
        <v>13.11</v>
      </c>
    </row>
    <row r="37" spans="1:13" s="129" customFormat="1" ht="32.450000000000003" customHeight="1" x14ac:dyDescent="0.25">
      <c r="A37" s="122"/>
      <c r="B37" s="123" t="str">
        <f>'4th Quarter 2016'!B37</f>
        <v>Bulldog Energy Services, LLC</v>
      </c>
      <c r="C37" s="124" t="str">
        <f>'4th Quarter 2016'!C37</f>
        <v>3405922688/SWIW #3</v>
      </c>
      <c r="D37" s="124" t="str">
        <f>'4th Quarter 2016'!D37</f>
        <v>Brine Disposal</v>
      </c>
      <c r="E37" s="125">
        <v>6183</v>
      </c>
      <c r="F37" s="135">
        <f t="shared" si="0"/>
        <v>309.15000000000003</v>
      </c>
      <c r="G37" s="126">
        <f t="shared" si="1"/>
        <v>299.87550000000005</v>
      </c>
      <c r="H37" s="126">
        <f t="shared" si="2"/>
        <v>9.2745000000000015</v>
      </c>
      <c r="I37" s="125">
        <v>0</v>
      </c>
      <c r="J37" s="126">
        <f t="shared" si="3"/>
        <v>0</v>
      </c>
      <c r="K37" s="126">
        <f t="shared" si="4"/>
        <v>0</v>
      </c>
      <c r="L37" s="127">
        <f t="shared" si="5"/>
        <v>0</v>
      </c>
    </row>
    <row r="38" spans="1:13" s="129" customFormat="1" ht="32.450000000000003" customHeight="1" x14ac:dyDescent="0.25">
      <c r="A38" s="122"/>
      <c r="B38" s="123" t="str">
        <f>'4th Quarter 2016'!B38</f>
        <v>Cambrian Well Services, LLC</v>
      </c>
      <c r="C38" s="124" t="str">
        <f>'4th Quarter 2016'!C38</f>
        <v>3411928780/SWIW #28</v>
      </c>
      <c r="D38" s="124" t="str">
        <f>'4th Quarter 2016'!D38</f>
        <v>Brine Disposal</v>
      </c>
      <c r="E38" s="125">
        <v>206085.89</v>
      </c>
      <c r="F38" s="135">
        <f t="shared" si="0"/>
        <v>10304.294500000002</v>
      </c>
      <c r="G38" s="126">
        <f t="shared" si="1"/>
        <v>9995.1656650000023</v>
      </c>
      <c r="H38" s="126">
        <f t="shared" si="2"/>
        <v>309.12883500000004</v>
      </c>
      <c r="I38" s="125">
        <v>89.66</v>
      </c>
      <c r="J38" s="126">
        <f t="shared" si="3"/>
        <v>17.931999999999999</v>
      </c>
      <c r="K38" s="126">
        <f t="shared" si="4"/>
        <v>17.394039999999997</v>
      </c>
      <c r="L38" s="127">
        <f t="shared" si="5"/>
        <v>0.53795999999999999</v>
      </c>
    </row>
    <row r="39" spans="1:13" s="129" customFormat="1" ht="32.450000000000003" customHeight="1" x14ac:dyDescent="0.25">
      <c r="A39" s="122"/>
      <c r="B39" s="166" t="s">
        <v>379</v>
      </c>
      <c r="C39" s="124" t="s">
        <v>380</v>
      </c>
      <c r="D39" s="124" t="s">
        <v>1</v>
      </c>
      <c r="E39" s="125">
        <v>0</v>
      </c>
      <c r="F39" s="135">
        <f t="shared" si="0"/>
        <v>0</v>
      </c>
      <c r="G39" s="126">
        <f t="shared" si="1"/>
        <v>0</v>
      </c>
      <c r="H39" s="126">
        <f t="shared" si="2"/>
        <v>0</v>
      </c>
      <c r="I39" s="125">
        <v>0</v>
      </c>
      <c r="J39" s="126">
        <f t="shared" si="3"/>
        <v>0</v>
      </c>
      <c r="K39" s="126">
        <f t="shared" si="4"/>
        <v>0</v>
      </c>
      <c r="L39" s="127">
        <f t="shared" si="5"/>
        <v>0</v>
      </c>
    </row>
    <row r="40" spans="1:13" s="129" customFormat="1" ht="32.450000000000003" customHeight="1" x14ac:dyDescent="0.25">
      <c r="A40" s="122"/>
      <c r="B40" s="123" t="str">
        <f>'4th Quarter 2016'!B40</f>
        <v>Carper Well Service Inc.</v>
      </c>
      <c r="C40" s="124" t="str">
        <f>'4th Quarter 2016'!C40</f>
        <v>3400922704/SWIW #2</v>
      </c>
      <c r="D40" s="124" t="str">
        <f>'4th Quarter 2016'!D40</f>
        <v>Brine Disposal</v>
      </c>
      <c r="E40" s="125">
        <v>0</v>
      </c>
      <c r="F40" s="135">
        <f t="shared" si="0"/>
        <v>0</v>
      </c>
      <c r="G40" s="126">
        <f t="shared" si="1"/>
        <v>0</v>
      </c>
      <c r="H40" s="126">
        <f t="shared" si="2"/>
        <v>0</v>
      </c>
      <c r="I40" s="125">
        <v>60</v>
      </c>
      <c r="J40" s="126">
        <f t="shared" si="3"/>
        <v>12</v>
      </c>
      <c r="K40" s="126">
        <f t="shared" si="4"/>
        <v>11.64</v>
      </c>
      <c r="L40" s="127">
        <f t="shared" si="5"/>
        <v>0.36</v>
      </c>
      <c r="M40" s="128"/>
    </row>
    <row r="41" spans="1:13" s="129" customFormat="1" ht="32.450000000000003" customHeight="1" x14ac:dyDescent="0.25">
      <c r="A41" s="122"/>
      <c r="B41" s="123" t="str">
        <f>'4th Quarter 2016'!B41</f>
        <v>Carper Well Service Inc.</v>
      </c>
      <c r="C41" s="124" t="str">
        <f>'4th Quarter 2016'!C41</f>
        <v>3416727958/SWIW #9</v>
      </c>
      <c r="D41" s="124" t="str">
        <f>'4th Quarter 2016'!D41</f>
        <v>Brine Disposal</v>
      </c>
      <c r="E41" s="125">
        <v>45</v>
      </c>
      <c r="F41" s="135">
        <f t="shared" si="0"/>
        <v>2.25</v>
      </c>
      <c r="G41" s="126">
        <f t="shared" si="1"/>
        <v>2.1825000000000001</v>
      </c>
      <c r="H41" s="126">
        <f t="shared" si="2"/>
        <v>6.7500000000000004E-2</v>
      </c>
      <c r="I41" s="125">
        <v>0</v>
      </c>
      <c r="J41" s="126">
        <f t="shared" si="3"/>
        <v>0</v>
      </c>
      <c r="K41" s="126">
        <f t="shared" si="4"/>
        <v>0</v>
      </c>
      <c r="L41" s="127">
        <f t="shared" si="5"/>
        <v>0</v>
      </c>
      <c r="M41" s="128"/>
    </row>
    <row r="42" spans="1:13" s="129" customFormat="1" ht="32.450000000000003" customHeight="1" x14ac:dyDescent="0.25">
      <c r="A42" s="122"/>
      <c r="B42" s="123" t="str">
        <f>'4th Quarter 2016'!B42</f>
        <v>Carper Well Service Inc.</v>
      </c>
      <c r="C42" s="124" t="str">
        <f>'4th Quarter 2016'!C42</f>
        <v>3416727401/SWIW #2</v>
      </c>
      <c r="D42" s="124" t="str">
        <f>'4th Quarter 2016'!D42</f>
        <v>Brine Disposal</v>
      </c>
      <c r="E42" s="125">
        <v>45</v>
      </c>
      <c r="F42" s="135">
        <f t="shared" si="0"/>
        <v>2.25</v>
      </c>
      <c r="G42" s="126">
        <f t="shared" si="1"/>
        <v>2.1825000000000001</v>
      </c>
      <c r="H42" s="126">
        <f t="shared" si="2"/>
        <v>6.7500000000000004E-2</v>
      </c>
      <c r="I42" s="125">
        <v>0</v>
      </c>
      <c r="J42" s="126">
        <f t="shared" si="3"/>
        <v>0</v>
      </c>
      <c r="K42" s="126">
        <f t="shared" si="4"/>
        <v>0</v>
      </c>
      <c r="L42" s="127">
        <f t="shared" si="5"/>
        <v>0</v>
      </c>
      <c r="M42" s="128"/>
    </row>
    <row r="43" spans="1:13" s="129" customFormat="1" ht="32.450000000000003" customHeight="1" x14ac:dyDescent="0.25">
      <c r="A43" s="122"/>
      <c r="B43" s="123" t="str">
        <f>'4th Quarter 2016'!B43</f>
        <v>Carper Well Service Inc.</v>
      </c>
      <c r="C43" s="124" t="str">
        <f>'4th Quarter 2016'!C43</f>
        <v>3412123390/SWIW # 3</v>
      </c>
      <c r="D43" s="124" t="str">
        <f>'4th Quarter 2016'!D43</f>
        <v>Brine Disposal</v>
      </c>
      <c r="E43" s="125">
        <v>56651.199999999997</v>
      </c>
      <c r="F43" s="135">
        <f t="shared" si="0"/>
        <v>2832.56</v>
      </c>
      <c r="G43" s="126">
        <f t="shared" si="1"/>
        <v>2747.5832</v>
      </c>
      <c r="H43" s="126">
        <f t="shared" si="2"/>
        <v>84.976799999999997</v>
      </c>
      <c r="I43" s="125">
        <v>241.38</v>
      </c>
      <c r="J43" s="126">
        <f t="shared" si="3"/>
        <v>48.276000000000003</v>
      </c>
      <c r="K43" s="126">
        <f t="shared" si="4"/>
        <v>46.827720000000006</v>
      </c>
      <c r="L43" s="127">
        <f t="shared" si="5"/>
        <v>1.44828</v>
      </c>
      <c r="M43" s="128"/>
    </row>
    <row r="44" spans="1:13" s="129" customFormat="1" ht="32.450000000000003" customHeight="1" x14ac:dyDescent="0.25">
      <c r="A44" s="122"/>
      <c r="B44" s="123" t="str">
        <f>'4th Quarter 2016'!B46</f>
        <v>Clarence K. Tussel, Jr. Ltd.</v>
      </c>
      <c r="C44" s="124" t="str">
        <f>'4th Quarter 2016'!C46</f>
        <v>3400721293/SWIW #26</v>
      </c>
      <c r="D44" s="124" t="str">
        <f>'4th Quarter 2016'!D46</f>
        <v>Brine Disposal</v>
      </c>
      <c r="E44" s="125">
        <v>9217</v>
      </c>
      <c r="F44" s="135">
        <v>461</v>
      </c>
      <c r="G44" s="126">
        <f t="shared" si="1"/>
        <v>447</v>
      </c>
      <c r="H44" s="126">
        <v>14</v>
      </c>
      <c r="I44" s="125">
        <v>0</v>
      </c>
      <c r="J44" s="126">
        <f t="shared" si="3"/>
        <v>0</v>
      </c>
      <c r="K44" s="126">
        <f t="shared" si="4"/>
        <v>0</v>
      </c>
      <c r="L44" s="127">
        <f t="shared" si="5"/>
        <v>0</v>
      </c>
      <c r="M44" s="141"/>
    </row>
    <row r="45" spans="1:13" s="129" customFormat="1" ht="32.450000000000003" customHeight="1" x14ac:dyDescent="0.25">
      <c r="A45" s="122"/>
      <c r="B45" s="123" t="str">
        <f>'4th Quarter 2016'!B47</f>
        <v>Clearwater Three, LLC</v>
      </c>
      <c r="C45" s="124" t="str">
        <f>'4th Quarter 2016'!C47</f>
        <v>3405923986/ SWIW #15</v>
      </c>
      <c r="D45" s="124" t="str">
        <f>'4th Quarter 2016'!D47</f>
        <v>Brine Disposal</v>
      </c>
      <c r="E45" s="125">
        <v>307045</v>
      </c>
      <c r="F45" s="135">
        <f t="shared" si="0"/>
        <v>15352.25</v>
      </c>
      <c r="G45" s="126">
        <f t="shared" si="1"/>
        <v>14891.682500000001</v>
      </c>
      <c r="H45" s="126">
        <f t="shared" si="2"/>
        <v>460.5675</v>
      </c>
      <c r="I45" s="125">
        <v>9227</v>
      </c>
      <c r="J45" s="126">
        <f t="shared" si="3"/>
        <v>1845.4</v>
      </c>
      <c r="K45" s="126">
        <f t="shared" si="4"/>
        <v>1790.038</v>
      </c>
      <c r="L45" s="127">
        <f t="shared" si="5"/>
        <v>55.362000000000002</v>
      </c>
      <c r="M45" s="128"/>
    </row>
    <row r="46" spans="1:13" s="129" customFormat="1" ht="32.450000000000003" customHeight="1" x14ac:dyDescent="0.25">
      <c r="A46" s="122"/>
      <c r="B46" s="123" t="str">
        <f>'4th Quarter 2016'!B48</f>
        <v>Clearwater Three, LLC</v>
      </c>
      <c r="C46" s="124" t="str">
        <f>'4th Quarter 2016'!C48</f>
        <v>3405924473/ SWIW #20</v>
      </c>
      <c r="D46" s="124" t="str">
        <f>'4th Quarter 2016'!D48</f>
        <v>Brine Disposal</v>
      </c>
      <c r="E46" s="125">
        <v>307045</v>
      </c>
      <c r="F46" s="135">
        <f t="shared" si="0"/>
        <v>15352.25</v>
      </c>
      <c r="G46" s="126">
        <f t="shared" si="1"/>
        <v>14891.682500000001</v>
      </c>
      <c r="H46" s="126">
        <f t="shared" si="2"/>
        <v>460.5675</v>
      </c>
      <c r="I46" s="125">
        <v>9227</v>
      </c>
      <c r="J46" s="126">
        <f t="shared" si="3"/>
        <v>1845.4</v>
      </c>
      <c r="K46" s="126">
        <f t="shared" si="4"/>
        <v>1790.038</v>
      </c>
      <c r="L46" s="127">
        <f t="shared" si="5"/>
        <v>55.362000000000002</v>
      </c>
      <c r="M46" s="128"/>
    </row>
    <row r="47" spans="1:13" s="129" customFormat="1" ht="32.450000000000003" customHeight="1" x14ac:dyDescent="0.25">
      <c r="A47" s="122"/>
      <c r="B47" s="123" t="str">
        <f>'4th Quarter 2016'!B49</f>
        <v>CNX Gas Company</v>
      </c>
      <c r="C47" s="124" t="str">
        <f>'4th Quarter 2016'!C49</f>
        <v>3401320609/SWIW #1</v>
      </c>
      <c r="D47" s="124" t="str">
        <f>'4th Quarter 2016'!D49</f>
        <v>Brine Disposal</v>
      </c>
      <c r="E47" s="125">
        <v>71458</v>
      </c>
      <c r="F47" s="135">
        <f t="shared" si="0"/>
        <v>3572.9</v>
      </c>
      <c r="G47" s="126">
        <f t="shared" si="1"/>
        <v>3465.7130000000002</v>
      </c>
      <c r="H47" s="126">
        <f t="shared" si="2"/>
        <v>107.187</v>
      </c>
      <c r="I47" s="125">
        <v>16161</v>
      </c>
      <c r="J47" s="126">
        <f t="shared" si="3"/>
        <v>3232.2000000000003</v>
      </c>
      <c r="K47" s="126">
        <f t="shared" si="4"/>
        <v>3135.2340000000004</v>
      </c>
      <c r="L47" s="127">
        <f t="shared" si="5"/>
        <v>96.966000000000008</v>
      </c>
      <c r="M47" s="128"/>
    </row>
    <row r="48" spans="1:13" s="129" customFormat="1" ht="32.450000000000003" customHeight="1" x14ac:dyDescent="0.25">
      <c r="A48" s="122"/>
      <c r="B48" s="123" t="str">
        <f>'4th Quarter 2016'!B50</f>
        <v>Cortland Energy Co., Inc.</v>
      </c>
      <c r="C48" s="124" t="str">
        <f>'4th Quarter 2016'!C50</f>
        <v>3412920157/SWIW #8</v>
      </c>
      <c r="D48" s="124" t="str">
        <f>'4th Quarter 2016'!D50</f>
        <v>Brine Disposal</v>
      </c>
      <c r="E48" s="125">
        <v>6002</v>
      </c>
      <c r="F48" s="135">
        <v>300.01</v>
      </c>
      <c r="G48" s="126">
        <f t="shared" si="1"/>
        <v>300.01</v>
      </c>
      <c r="H48" s="126">
        <v>0</v>
      </c>
      <c r="I48" s="125">
        <v>0</v>
      </c>
      <c r="J48" s="126">
        <f t="shared" si="3"/>
        <v>0</v>
      </c>
      <c r="K48" s="126">
        <f t="shared" si="4"/>
        <v>0</v>
      </c>
      <c r="L48" s="127">
        <f t="shared" si="5"/>
        <v>0</v>
      </c>
      <c r="M48" s="128"/>
    </row>
    <row r="49" spans="1:13" s="129" customFormat="1" ht="32.450000000000003" customHeight="1" x14ac:dyDescent="0.25">
      <c r="A49" s="122"/>
      <c r="B49" s="123" t="str">
        <f>'4th Quarter 2016'!B51</f>
        <v>Danny Long &amp; Sons</v>
      </c>
      <c r="C49" s="124" t="str">
        <f>'4th Quarter 2016'!C51</f>
        <v>Stark County SWIW #9 &amp; #12</v>
      </c>
      <c r="D49" s="124" t="str">
        <f>'4th Quarter 2016'!D51</f>
        <v>Brine Disposal</v>
      </c>
      <c r="E49" s="125">
        <v>4975</v>
      </c>
      <c r="F49" s="135">
        <v>249</v>
      </c>
      <c r="G49" s="126">
        <f t="shared" si="1"/>
        <v>242</v>
      </c>
      <c r="H49" s="126">
        <v>7</v>
      </c>
      <c r="I49" s="125">
        <v>0</v>
      </c>
      <c r="J49" s="126">
        <f t="shared" si="3"/>
        <v>0</v>
      </c>
      <c r="K49" s="126">
        <f t="shared" si="4"/>
        <v>0</v>
      </c>
      <c r="L49" s="127">
        <f t="shared" si="5"/>
        <v>0</v>
      </c>
      <c r="M49" s="141"/>
    </row>
    <row r="50" spans="1:13" s="129" customFormat="1" ht="32.450000000000003" customHeight="1" x14ac:dyDescent="0.25">
      <c r="A50" s="122"/>
      <c r="B50" s="123" t="str">
        <f>'4th Quarter 2016'!B52</f>
        <v>Dart Oil &amp; Gas-Ohio, LLC</v>
      </c>
      <c r="C50" s="124" t="str">
        <f>'4th Quarter 2016'!C52</f>
        <v>3412920125/SWIW #4</v>
      </c>
      <c r="D50" s="124" t="str">
        <f>'4th Quarter 2016'!D52</f>
        <v>Brine Disposal</v>
      </c>
      <c r="E50" s="125">
        <v>0</v>
      </c>
      <c r="F50" s="135">
        <f t="shared" si="0"/>
        <v>0</v>
      </c>
      <c r="G50" s="126">
        <f t="shared" si="1"/>
        <v>0</v>
      </c>
      <c r="H50" s="126">
        <f t="shared" si="2"/>
        <v>0</v>
      </c>
      <c r="I50" s="125">
        <v>0</v>
      </c>
      <c r="J50" s="126">
        <f t="shared" si="3"/>
        <v>0</v>
      </c>
      <c r="K50" s="126">
        <f t="shared" si="4"/>
        <v>0</v>
      </c>
      <c r="L50" s="127">
        <f t="shared" si="5"/>
        <v>0</v>
      </c>
      <c r="M50" s="128"/>
    </row>
    <row r="51" spans="1:13" s="129" customFormat="1" ht="32.450000000000003" customHeight="1" x14ac:dyDescent="0.25">
      <c r="A51" s="122"/>
      <c r="B51" s="123" t="str">
        <f>'4th Quarter 2016'!B53</f>
        <v>Dart Oil &amp; Gas-Ohio, LLC</v>
      </c>
      <c r="C51" s="124" t="str">
        <f>'4th Quarter 2016'!C53</f>
        <v>3412920088/SWIW #2</v>
      </c>
      <c r="D51" s="124" t="str">
        <f>'4th Quarter 2016'!D53</f>
        <v>Brine Disposal</v>
      </c>
      <c r="E51" s="125">
        <v>13112</v>
      </c>
      <c r="F51" s="135">
        <f t="shared" si="0"/>
        <v>655.6</v>
      </c>
      <c r="G51" s="126">
        <f t="shared" si="1"/>
        <v>635.93200000000002</v>
      </c>
      <c r="H51" s="126">
        <f t="shared" si="2"/>
        <v>19.667999999999999</v>
      </c>
      <c r="I51" s="125">
        <v>0</v>
      </c>
      <c r="J51" s="126">
        <f t="shared" si="3"/>
        <v>0</v>
      </c>
      <c r="K51" s="126">
        <f t="shared" si="4"/>
        <v>0</v>
      </c>
      <c r="L51" s="127">
        <f t="shared" si="5"/>
        <v>0</v>
      </c>
      <c r="M51" s="128"/>
    </row>
    <row r="52" spans="1:13" s="129" customFormat="1" ht="32.450000000000003" customHeight="1" x14ac:dyDescent="0.25">
      <c r="A52" s="122"/>
      <c r="B52" s="123" t="str">
        <f>'4th Quarter 2016'!B54</f>
        <v>Dart Oil &amp; Gas-Ohio, LLC</v>
      </c>
      <c r="C52" s="124" t="str">
        <f>'4th Quarter 2016'!C54</f>
        <v>3412920095/SWIW #3</v>
      </c>
      <c r="D52" s="124" t="str">
        <f>'4th Quarter 2016'!D54</f>
        <v>Brine Disposal</v>
      </c>
      <c r="E52" s="125">
        <v>19343</v>
      </c>
      <c r="F52" s="135">
        <f t="shared" si="0"/>
        <v>967.15000000000009</v>
      </c>
      <c r="G52" s="126">
        <f t="shared" si="1"/>
        <v>938.13550000000009</v>
      </c>
      <c r="H52" s="126">
        <f t="shared" si="2"/>
        <v>29.014500000000002</v>
      </c>
      <c r="I52" s="125">
        <v>0</v>
      </c>
      <c r="J52" s="126">
        <f t="shared" si="3"/>
        <v>0</v>
      </c>
      <c r="K52" s="126">
        <f t="shared" si="4"/>
        <v>0</v>
      </c>
      <c r="L52" s="127">
        <f t="shared" si="5"/>
        <v>0</v>
      </c>
      <c r="M52" s="128"/>
    </row>
    <row r="53" spans="1:13" s="129" customFormat="1" x14ac:dyDescent="0.25">
      <c r="A53" s="122"/>
      <c r="B53" s="123" t="str">
        <f>'4th Quarter 2016'!B55</f>
        <v>David R. Hill, Inc.</v>
      </c>
      <c r="C53" s="124" t="str">
        <f>'4th Quarter 2016'!C55</f>
        <v>3405924067 &amp; 3405924188/SWIW #11 &amp; #13</v>
      </c>
      <c r="D53" s="124" t="str">
        <f>'4th Quarter 2016'!D55</f>
        <v>Brine Disposal</v>
      </c>
      <c r="E53" s="125">
        <v>50869</v>
      </c>
      <c r="F53" s="135">
        <f t="shared" si="0"/>
        <v>2543.4500000000003</v>
      </c>
      <c r="G53" s="126">
        <f t="shared" si="1"/>
        <v>2467.1465000000003</v>
      </c>
      <c r="H53" s="126">
        <f t="shared" si="2"/>
        <v>76.3035</v>
      </c>
      <c r="I53" s="125">
        <v>125871</v>
      </c>
      <c r="J53" s="126">
        <f t="shared" si="3"/>
        <v>25174.2</v>
      </c>
      <c r="K53" s="126">
        <f t="shared" si="4"/>
        <v>24418.974000000002</v>
      </c>
      <c r="L53" s="127">
        <f t="shared" si="5"/>
        <v>755.226</v>
      </c>
      <c r="M53" s="128"/>
    </row>
    <row r="54" spans="1:13" s="129" customFormat="1" ht="32.450000000000003" customHeight="1" x14ac:dyDescent="0.25">
      <c r="A54" s="122"/>
      <c r="B54" s="123" t="str">
        <f>'4th Quarter 2016'!B56</f>
        <v>Dennison Disposal, LLC</v>
      </c>
      <c r="C54" s="124" t="str">
        <f>'4th Quarter 2016'!C56</f>
        <v>3415725507/ SWIW #11</v>
      </c>
      <c r="D54" s="124" t="str">
        <f>'4th Quarter 2016'!D56</f>
        <v>Brine Disposal</v>
      </c>
      <c r="E54" s="125">
        <v>45749</v>
      </c>
      <c r="F54" s="135">
        <f t="shared" si="0"/>
        <v>2287.4500000000003</v>
      </c>
      <c r="G54" s="126">
        <f t="shared" si="1"/>
        <v>2218.8265000000001</v>
      </c>
      <c r="H54" s="126">
        <f t="shared" si="2"/>
        <v>68.623500000000007</v>
      </c>
      <c r="I54" s="125">
        <v>0</v>
      </c>
      <c r="J54" s="126">
        <f t="shared" si="3"/>
        <v>0</v>
      </c>
      <c r="K54" s="126">
        <f t="shared" si="4"/>
        <v>0</v>
      </c>
      <c r="L54" s="127">
        <f t="shared" si="5"/>
        <v>0</v>
      </c>
      <c r="M54" s="128"/>
    </row>
    <row r="55" spans="1:13" s="129" customFormat="1" ht="32.450000000000003" customHeight="1" x14ac:dyDescent="0.25">
      <c r="A55" s="122"/>
      <c r="B55" s="123" t="str">
        <f>'4th Quarter 2016'!B57</f>
        <v>Diamond Disposal</v>
      </c>
      <c r="C55" s="124" t="str">
        <f>'4th Quarter 2016'!C57</f>
        <v>3413322523/SWIW #12</v>
      </c>
      <c r="D55" s="124" t="str">
        <f>'4th Quarter 2016'!D57</f>
        <v>Brine Disposal</v>
      </c>
      <c r="E55" s="125">
        <v>18658.900000000001</v>
      </c>
      <c r="F55" s="135">
        <f t="shared" si="0"/>
        <v>932.94500000000016</v>
      </c>
      <c r="G55" s="126">
        <f t="shared" si="1"/>
        <v>904.9566500000002</v>
      </c>
      <c r="H55" s="126">
        <f t="shared" si="2"/>
        <v>27.988350000000004</v>
      </c>
      <c r="I55" s="125">
        <v>26203.51</v>
      </c>
      <c r="J55" s="126">
        <f t="shared" si="3"/>
        <v>5240.7020000000002</v>
      </c>
      <c r="K55" s="126">
        <f t="shared" si="4"/>
        <v>5083.4809400000004</v>
      </c>
      <c r="L55" s="127">
        <f t="shared" si="5"/>
        <v>157.22105999999999</v>
      </c>
      <c r="M55" s="128"/>
    </row>
    <row r="56" spans="1:13" s="129" customFormat="1" ht="32.450000000000003" customHeight="1" x14ac:dyDescent="0.25">
      <c r="A56" s="122"/>
      <c r="B56" s="123" t="str">
        <f>'4th Quarter 2016'!B58</f>
        <v>Dominion East Ohio</v>
      </c>
      <c r="C56" s="124" t="str">
        <f>'4th Quarter 2016'!C58</f>
        <v>3416921767/SWIW #1</v>
      </c>
      <c r="D56" s="124" t="str">
        <f>'4th Quarter 2016'!D58</f>
        <v>Brine Disposal</v>
      </c>
      <c r="E56" s="125">
        <v>2943</v>
      </c>
      <c r="F56" s="135">
        <f t="shared" si="0"/>
        <v>147.15</v>
      </c>
      <c r="G56" s="126">
        <f t="shared" si="1"/>
        <v>142.7355</v>
      </c>
      <c r="H56" s="126">
        <f t="shared" si="2"/>
        <v>4.4145000000000003</v>
      </c>
      <c r="I56" s="125">
        <v>0</v>
      </c>
      <c r="J56" s="126">
        <f t="shared" si="3"/>
        <v>0</v>
      </c>
      <c r="K56" s="126">
        <f t="shared" si="4"/>
        <v>0</v>
      </c>
      <c r="L56" s="127">
        <f t="shared" si="5"/>
        <v>0</v>
      </c>
      <c r="M56" s="128"/>
    </row>
    <row r="57" spans="1:13" s="129" customFormat="1" ht="32.450000000000003" customHeight="1" x14ac:dyDescent="0.25">
      <c r="A57" s="122" t="s">
        <v>311</v>
      </c>
      <c r="B57" s="123" t="s">
        <v>309</v>
      </c>
      <c r="C57" s="124" t="s">
        <v>310</v>
      </c>
      <c r="D57" s="124" t="s">
        <v>1</v>
      </c>
      <c r="E57" s="125">
        <v>2108</v>
      </c>
      <c r="F57" s="135">
        <f t="shared" si="0"/>
        <v>105.4</v>
      </c>
      <c r="G57" s="126">
        <f t="shared" si="1"/>
        <v>102.238</v>
      </c>
      <c r="H57" s="126">
        <f t="shared" si="2"/>
        <v>3.1619999999999999</v>
      </c>
      <c r="I57" s="125">
        <v>0</v>
      </c>
      <c r="J57" s="126">
        <f t="shared" si="3"/>
        <v>0</v>
      </c>
      <c r="K57" s="126">
        <f t="shared" si="4"/>
        <v>0</v>
      </c>
      <c r="L57" s="127">
        <f t="shared" si="5"/>
        <v>0</v>
      </c>
      <c r="M57" s="128"/>
    </row>
    <row r="58" spans="1:13" s="129" customFormat="1" ht="32.450000000000003" customHeight="1" x14ac:dyDescent="0.25">
      <c r="A58" s="122"/>
      <c r="B58" s="123" t="str">
        <f>'4th Quarter 2016'!B60</f>
        <v>Downright Brine Disposal LLC</v>
      </c>
      <c r="C58" s="124" t="str">
        <f>'4th Quarter 2016'!C60</f>
        <v>3401920790/SWIW #2</v>
      </c>
      <c r="D58" s="124" t="str">
        <f>'4th Quarter 2016'!D60</f>
        <v>Brine Disposal</v>
      </c>
      <c r="E58" s="125">
        <v>10875</v>
      </c>
      <c r="F58" s="135">
        <v>543.75</v>
      </c>
      <c r="G58" s="126">
        <f t="shared" si="1"/>
        <v>527.4375</v>
      </c>
      <c r="H58" s="126">
        <f t="shared" si="2"/>
        <v>16.3125</v>
      </c>
      <c r="I58" s="125">
        <v>0</v>
      </c>
      <c r="J58" s="126">
        <f t="shared" si="3"/>
        <v>0</v>
      </c>
      <c r="K58" s="126">
        <f t="shared" si="4"/>
        <v>0</v>
      </c>
      <c r="L58" s="127">
        <f t="shared" si="5"/>
        <v>0</v>
      </c>
      <c r="M58" s="128"/>
    </row>
    <row r="59" spans="1:13" s="129" customFormat="1" ht="32.450000000000003" customHeight="1" x14ac:dyDescent="0.25">
      <c r="A59" s="122"/>
      <c r="B59" s="123" t="s">
        <v>313</v>
      </c>
      <c r="C59" s="124" t="s">
        <v>314</v>
      </c>
      <c r="D59" s="124" t="s">
        <v>1</v>
      </c>
      <c r="E59" s="125">
        <v>1842</v>
      </c>
      <c r="F59" s="135">
        <f t="shared" si="0"/>
        <v>92.100000000000009</v>
      </c>
      <c r="G59" s="126">
        <f t="shared" si="1"/>
        <v>89.337000000000003</v>
      </c>
      <c r="H59" s="126">
        <f t="shared" si="2"/>
        <v>2.7630000000000003</v>
      </c>
      <c r="I59" s="125">
        <v>124417.75</v>
      </c>
      <c r="J59" s="126">
        <f t="shared" si="3"/>
        <v>24883.550000000003</v>
      </c>
      <c r="K59" s="126">
        <f t="shared" si="4"/>
        <v>24137.043500000003</v>
      </c>
      <c r="L59" s="127">
        <f t="shared" si="5"/>
        <v>746.50650000000007</v>
      </c>
      <c r="M59" s="128"/>
    </row>
    <row r="60" spans="1:13" s="129" customFormat="1" ht="32.450000000000003" customHeight="1" x14ac:dyDescent="0.25">
      <c r="A60" s="122"/>
      <c r="B60" s="123" t="str">
        <f>'4th Quarter 2016'!B62</f>
        <v>Echo Drilling Inc.</v>
      </c>
      <c r="C60" s="124" t="str">
        <f>'4th Quarter 2016'!C62</f>
        <v>3415720542/SWIW #4</v>
      </c>
      <c r="D60" s="124" t="str">
        <f>'4th Quarter 2016'!D62</f>
        <v>Brine Disposal</v>
      </c>
      <c r="E60" s="125">
        <v>10830</v>
      </c>
      <c r="F60" s="135">
        <f t="shared" si="0"/>
        <v>541.5</v>
      </c>
      <c r="G60" s="126">
        <f t="shared" si="1"/>
        <v>525.255</v>
      </c>
      <c r="H60" s="126">
        <f t="shared" si="2"/>
        <v>16.245000000000001</v>
      </c>
      <c r="I60" s="125">
        <v>0</v>
      </c>
      <c r="J60" s="126">
        <f t="shared" si="3"/>
        <v>0</v>
      </c>
      <c r="K60" s="126">
        <f t="shared" si="4"/>
        <v>0</v>
      </c>
      <c r="L60" s="127">
        <f t="shared" si="5"/>
        <v>0</v>
      </c>
      <c r="M60" s="128"/>
    </row>
    <row r="61" spans="1:13" s="129" customFormat="1" ht="32.450000000000003" customHeight="1" x14ac:dyDescent="0.25">
      <c r="A61" s="122"/>
      <c r="B61" s="123" t="str">
        <f>'4th Quarter 2016'!B63</f>
        <v>Echo Drilling Inc.</v>
      </c>
      <c r="C61" s="124" t="str">
        <f>'4th Quarter 2016'!C63</f>
        <v>3415720575/SWIW #1</v>
      </c>
      <c r="D61" s="124" t="str">
        <f>'4th Quarter 2016'!D63</f>
        <v>Brine Disposal</v>
      </c>
      <c r="E61" s="125">
        <v>41429</v>
      </c>
      <c r="F61" s="135">
        <f t="shared" si="0"/>
        <v>2071.4500000000003</v>
      </c>
      <c r="G61" s="126">
        <f t="shared" si="1"/>
        <v>2009.3065000000004</v>
      </c>
      <c r="H61" s="126">
        <f t="shared" si="2"/>
        <v>62.143500000000003</v>
      </c>
      <c r="I61" s="125">
        <v>0</v>
      </c>
      <c r="J61" s="126">
        <f t="shared" si="3"/>
        <v>0</v>
      </c>
      <c r="K61" s="126">
        <f t="shared" si="4"/>
        <v>0</v>
      </c>
      <c r="L61" s="127">
        <f t="shared" si="5"/>
        <v>0</v>
      </c>
      <c r="M61" s="128"/>
    </row>
    <row r="62" spans="1:13" s="129" customFormat="1" ht="32.450000000000003" customHeight="1" x14ac:dyDescent="0.25">
      <c r="A62" s="122"/>
      <c r="B62" s="123" t="str">
        <f>'4th Quarter 2016'!B64</f>
        <v>Eclipse Resources-Ohio, LLC</v>
      </c>
      <c r="C62" s="124" t="str">
        <f>'4th Quarter 2016'!C64</f>
        <v>3412722616/SWIW #9</v>
      </c>
      <c r="D62" s="124" t="str">
        <f>'4th Quarter 2016'!D64</f>
        <v>Brine Disposal</v>
      </c>
      <c r="E62" s="125">
        <v>1022</v>
      </c>
      <c r="F62" s="135">
        <f t="shared" si="0"/>
        <v>51.1</v>
      </c>
      <c r="G62" s="126">
        <f t="shared" si="1"/>
        <v>49.567</v>
      </c>
      <c r="H62" s="126">
        <f t="shared" si="2"/>
        <v>1.5329999999999999</v>
      </c>
      <c r="I62" s="125">
        <v>0</v>
      </c>
      <c r="J62" s="126">
        <f t="shared" si="3"/>
        <v>0</v>
      </c>
      <c r="K62" s="126">
        <f t="shared" si="4"/>
        <v>0</v>
      </c>
      <c r="L62" s="127">
        <f t="shared" si="5"/>
        <v>0</v>
      </c>
      <c r="M62" s="128"/>
    </row>
    <row r="63" spans="1:13" s="129" customFormat="1" ht="32.450000000000003" customHeight="1" x14ac:dyDescent="0.25">
      <c r="A63" s="122"/>
      <c r="B63" s="123" t="str">
        <f>'4th Quarter 2016'!B65</f>
        <v>Eclipse Resources-Ohio, LLC</v>
      </c>
      <c r="C63" s="124" t="str">
        <f>'4th Quarter 2016'!C65</f>
        <v>3410523590/SWIW #17</v>
      </c>
      <c r="D63" s="124" t="str">
        <f>'4th Quarter 2016'!D65</f>
        <v>Brine Disposal</v>
      </c>
      <c r="E63" s="125">
        <v>215</v>
      </c>
      <c r="F63" s="135">
        <f t="shared" si="0"/>
        <v>10.75</v>
      </c>
      <c r="G63" s="126">
        <f t="shared" si="1"/>
        <v>10.4275</v>
      </c>
      <c r="H63" s="126">
        <f t="shared" si="2"/>
        <v>0.32250000000000001</v>
      </c>
      <c r="I63" s="125">
        <v>0</v>
      </c>
      <c r="J63" s="126">
        <f t="shared" si="3"/>
        <v>0</v>
      </c>
      <c r="K63" s="126">
        <f t="shared" si="4"/>
        <v>0</v>
      </c>
      <c r="L63" s="127">
        <f t="shared" si="5"/>
        <v>0</v>
      </c>
      <c r="M63" s="128"/>
    </row>
    <row r="64" spans="1:13" s="129" customFormat="1" ht="32.450000000000003" customHeight="1" x14ac:dyDescent="0.25">
      <c r="A64" s="122"/>
      <c r="B64" s="123" t="s">
        <v>305</v>
      </c>
      <c r="C64" s="124" t="s">
        <v>159</v>
      </c>
      <c r="D64" s="124" t="s">
        <v>1</v>
      </c>
      <c r="E64" s="125">
        <v>368</v>
      </c>
      <c r="F64" s="135">
        <f t="shared" si="0"/>
        <v>18.400000000000002</v>
      </c>
      <c r="G64" s="126">
        <f t="shared" si="1"/>
        <v>17.848000000000003</v>
      </c>
      <c r="H64" s="126">
        <f t="shared" si="2"/>
        <v>0.55200000000000005</v>
      </c>
      <c r="I64" s="125">
        <v>0</v>
      </c>
      <c r="J64" s="126">
        <f t="shared" si="3"/>
        <v>0</v>
      </c>
      <c r="K64" s="126">
        <f t="shared" si="4"/>
        <v>0</v>
      </c>
      <c r="L64" s="127">
        <f t="shared" si="5"/>
        <v>0</v>
      </c>
      <c r="M64" s="128"/>
    </row>
    <row r="65" spans="1:13" s="129" customFormat="1" ht="32.450000000000003" customHeight="1" x14ac:dyDescent="0.25">
      <c r="A65" s="122"/>
      <c r="B65" s="123" t="str">
        <f>'4th Quarter 2016'!B66</f>
        <v>Elkhead Gas &amp; Oil</v>
      </c>
      <c r="C65" s="124" t="str">
        <f>'4th Quarter 2016'!C66</f>
        <v>3408324137/SWIW #8</v>
      </c>
      <c r="D65" s="124" t="str">
        <f>'4th Quarter 2016'!D66</f>
        <v>Brine Disposal</v>
      </c>
      <c r="E65" s="125">
        <v>1170</v>
      </c>
      <c r="F65" s="135">
        <f t="shared" si="0"/>
        <v>58.5</v>
      </c>
      <c r="G65" s="126">
        <f t="shared" si="1"/>
        <v>56.744999999999997</v>
      </c>
      <c r="H65" s="126">
        <f t="shared" si="2"/>
        <v>1.7549999999999999</v>
      </c>
      <c r="I65" s="125">
        <v>0</v>
      </c>
      <c r="J65" s="126">
        <f t="shared" si="3"/>
        <v>0</v>
      </c>
      <c r="K65" s="126">
        <f t="shared" si="4"/>
        <v>0</v>
      </c>
      <c r="L65" s="127">
        <f t="shared" si="5"/>
        <v>0</v>
      </c>
      <c r="M65" s="128"/>
    </row>
    <row r="66" spans="1:13" s="129" customFormat="1" ht="32.450000000000003" customHeight="1" x14ac:dyDescent="0.25">
      <c r="A66" s="122"/>
      <c r="B66" s="123" t="str">
        <f>'4th Quarter 2016'!B67</f>
        <v>Elkhead Gas &amp; Oil</v>
      </c>
      <c r="C66" s="124" t="str">
        <f>'4th Quarter 2016'!C67</f>
        <v>3415725511/ SWIW #13</v>
      </c>
      <c r="D66" s="124" t="str">
        <f>'4th Quarter 2016'!D67</f>
        <v>Brine Disposal</v>
      </c>
      <c r="E66" s="125">
        <v>320938.40000000002</v>
      </c>
      <c r="F66" s="135">
        <f t="shared" si="0"/>
        <v>16046.920000000002</v>
      </c>
      <c r="G66" s="126">
        <f t="shared" si="1"/>
        <v>15565.512400000001</v>
      </c>
      <c r="H66" s="126">
        <f t="shared" si="2"/>
        <v>481.40760000000006</v>
      </c>
      <c r="I66" s="125">
        <v>118799.1</v>
      </c>
      <c r="J66" s="126">
        <f t="shared" si="3"/>
        <v>23759.820000000003</v>
      </c>
      <c r="K66" s="126">
        <f t="shared" si="4"/>
        <v>23047.025400000002</v>
      </c>
      <c r="L66" s="127">
        <f t="shared" si="5"/>
        <v>712.79460000000006</v>
      </c>
      <c r="M66" s="128"/>
    </row>
    <row r="67" spans="1:13" s="129" customFormat="1" ht="32.450000000000003" customHeight="1" x14ac:dyDescent="0.25">
      <c r="A67" s="122"/>
      <c r="B67" s="123" t="str">
        <f>'4th Quarter 2016'!B68</f>
        <v>EnerVest Operating, LLC</v>
      </c>
      <c r="C67" s="124" t="str">
        <f>'4th Quarter 2016'!C68</f>
        <v>3415123877/SWIW #17</v>
      </c>
      <c r="D67" s="124" t="str">
        <f>'4th Quarter 2016'!D68</f>
        <v>Brine Disposal</v>
      </c>
      <c r="E67" s="125">
        <v>23515</v>
      </c>
      <c r="F67" s="135">
        <f t="shared" si="0"/>
        <v>1175.75</v>
      </c>
      <c r="G67" s="126">
        <f t="shared" si="1"/>
        <v>1140.4775</v>
      </c>
      <c r="H67" s="126">
        <f t="shared" si="2"/>
        <v>35.272500000000001</v>
      </c>
      <c r="I67" s="125">
        <v>0</v>
      </c>
      <c r="J67" s="126">
        <f t="shared" si="3"/>
        <v>0</v>
      </c>
      <c r="K67" s="126">
        <f t="shared" si="4"/>
        <v>0</v>
      </c>
      <c r="L67" s="127">
        <f t="shared" si="5"/>
        <v>0</v>
      </c>
      <c r="M67" s="128"/>
    </row>
    <row r="68" spans="1:13" s="129" customFormat="1" ht="32.450000000000003" customHeight="1" x14ac:dyDescent="0.25">
      <c r="A68" s="122"/>
      <c r="B68" s="123" t="str">
        <f>'4th Quarter 2016'!B69</f>
        <v>EnerVest Operating, LLC</v>
      </c>
      <c r="C68" s="124" t="str">
        <f>'4th Quarter 2016'!C69</f>
        <v>3415124352/SWIW #19</v>
      </c>
      <c r="D68" s="124" t="str">
        <f>'4th Quarter 2016'!D69</f>
        <v>Brine Disposal</v>
      </c>
      <c r="E68" s="125">
        <v>0</v>
      </c>
      <c r="F68" s="135">
        <f t="shared" si="0"/>
        <v>0</v>
      </c>
      <c r="G68" s="126">
        <f t="shared" si="1"/>
        <v>0</v>
      </c>
      <c r="H68" s="126">
        <f t="shared" si="2"/>
        <v>0</v>
      </c>
      <c r="I68" s="125">
        <v>0</v>
      </c>
      <c r="J68" s="126">
        <f t="shared" si="3"/>
        <v>0</v>
      </c>
      <c r="K68" s="126">
        <f t="shared" si="4"/>
        <v>0</v>
      </c>
      <c r="L68" s="127">
        <f t="shared" si="5"/>
        <v>0</v>
      </c>
      <c r="M68" s="128"/>
    </row>
    <row r="69" spans="1:13" s="129" customFormat="1" ht="32.450000000000003" customHeight="1" x14ac:dyDescent="0.25">
      <c r="A69" s="122"/>
      <c r="B69" s="123" t="str">
        <f>'4th Quarter 2016'!B70</f>
        <v>EnerVest Operating, LLC</v>
      </c>
      <c r="C69" s="124" t="str">
        <f>'4th Quarter 2016'!C70</f>
        <v>3415125237/SWIW #26</v>
      </c>
      <c r="D69" s="124" t="str">
        <f>'4th Quarter 2016'!D70</f>
        <v>Brine Disposal</v>
      </c>
      <c r="E69" s="125">
        <v>22140</v>
      </c>
      <c r="F69" s="135">
        <f t="shared" si="0"/>
        <v>1107</v>
      </c>
      <c r="G69" s="126">
        <f t="shared" si="1"/>
        <v>1073.79</v>
      </c>
      <c r="H69" s="126">
        <f t="shared" si="2"/>
        <v>33.21</v>
      </c>
      <c r="I69" s="125">
        <v>0</v>
      </c>
      <c r="J69" s="126">
        <f t="shared" si="3"/>
        <v>0</v>
      </c>
      <c r="K69" s="126">
        <f t="shared" si="4"/>
        <v>0</v>
      </c>
      <c r="L69" s="127">
        <f t="shared" si="5"/>
        <v>0</v>
      </c>
      <c r="M69" s="128"/>
    </row>
    <row r="70" spans="1:13" s="129" customFormat="1" ht="32.450000000000003" customHeight="1" x14ac:dyDescent="0.25">
      <c r="A70" s="122"/>
      <c r="B70" s="123" t="str">
        <f>'4th Quarter 2016'!B71</f>
        <v>EnerVest Operating, LLC</v>
      </c>
      <c r="C70" s="124" t="str">
        <f>'4th Quarter 2016'!C71</f>
        <v>3415122849/SWIW #24</v>
      </c>
      <c r="D70" s="124" t="str">
        <f>'4th Quarter 2016'!D71</f>
        <v>Brine Disposal</v>
      </c>
      <c r="E70" s="125">
        <v>0</v>
      </c>
      <c r="F70" s="135">
        <f t="shared" si="0"/>
        <v>0</v>
      </c>
      <c r="G70" s="126">
        <f t="shared" si="1"/>
        <v>0</v>
      </c>
      <c r="H70" s="126">
        <f t="shared" si="2"/>
        <v>0</v>
      </c>
      <c r="I70" s="125">
        <v>0</v>
      </c>
      <c r="J70" s="126">
        <f t="shared" si="3"/>
        <v>0</v>
      </c>
      <c r="K70" s="126">
        <f t="shared" si="4"/>
        <v>0</v>
      </c>
      <c r="L70" s="127">
        <f t="shared" si="5"/>
        <v>0</v>
      </c>
      <c r="M70" s="128"/>
    </row>
    <row r="71" spans="1:13" s="129" customFormat="1" ht="32.450000000000003" customHeight="1" x14ac:dyDescent="0.25">
      <c r="A71" s="122"/>
      <c r="B71" s="123" t="str">
        <f>'4th Quarter 2016'!B72</f>
        <v>EnerVest Operating, LLC</v>
      </c>
      <c r="C71" s="124" t="str">
        <f>'4th Quarter 2016'!C72</f>
        <v>3415123018/SWIW #22</v>
      </c>
      <c r="D71" s="124" t="str">
        <f>'4th Quarter 2016'!D72</f>
        <v>Brine Disposal</v>
      </c>
      <c r="E71" s="125">
        <v>13056</v>
      </c>
      <c r="F71" s="135">
        <f t="shared" si="0"/>
        <v>652.80000000000007</v>
      </c>
      <c r="G71" s="126">
        <f t="shared" si="1"/>
        <v>633.21600000000012</v>
      </c>
      <c r="H71" s="126">
        <f t="shared" si="2"/>
        <v>19.584</v>
      </c>
      <c r="I71" s="125">
        <v>0</v>
      </c>
      <c r="J71" s="126">
        <f t="shared" si="3"/>
        <v>0</v>
      </c>
      <c r="K71" s="126">
        <f t="shared" si="4"/>
        <v>0</v>
      </c>
      <c r="L71" s="127">
        <f t="shared" si="5"/>
        <v>0</v>
      </c>
      <c r="M71" s="128"/>
    </row>
    <row r="72" spans="1:13" s="129" customFormat="1" ht="32.450000000000003" customHeight="1" x14ac:dyDescent="0.25">
      <c r="A72" s="122"/>
      <c r="B72" s="123" t="str">
        <f>'4th Quarter 2016'!B73</f>
        <v>EnerVest Operating, LLC</v>
      </c>
      <c r="C72" s="124" t="str">
        <f>'4th Quarter 2016'!C73</f>
        <v>3401920325/SWIW #7</v>
      </c>
      <c r="D72" s="124" t="str">
        <f>'4th Quarter 2016'!D73</f>
        <v>Brine Disposal</v>
      </c>
      <c r="E72" s="125">
        <v>0</v>
      </c>
      <c r="F72" s="135">
        <f t="shared" si="0"/>
        <v>0</v>
      </c>
      <c r="G72" s="126">
        <f t="shared" si="1"/>
        <v>0</v>
      </c>
      <c r="H72" s="126">
        <f t="shared" si="2"/>
        <v>0</v>
      </c>
      <c r="I72" s="125">
        <v>0</v>
      </c>
      <c r="J72" s="126">
        <f t="shared" si="3"/>
        <v>0</v>
      </c>
      <c r="K72" s="126">
        <f t="shared" si="4"/>
        <v>0</v>
      </c>
      <c r="L72" s="127">
        <f t="shared" si="5"/>
        <v>0</v>
      </c>
      <c r="M72" s="128"/>
    </row>
    <row r="73" spans="1:13" s="129" customFormat="1" ht="32.450000000000003" customHeight="1" x14ac:dyDescent="0.25">
      <c r="A73" s="122"/>
      <c r="B73" s="123" t="str">
        <f>'4th Quarter 2016'!B74</f>
        <v>EnerVest Operating, LLC</v>
      </c>
      <c r="C73" s="124" t="str">
        <f>'4th Quarter 2016'!C74</f>
        <v>3401920326/SWIW #8</v>
      </c>
      <c r="D73" s="124" t="str">
        <f>'4th Quarter 2016'!D74</f>
        <v>Brine Disposal</v>
      </c>
      <c r="E73" s="125">
        <v>2213</v>
      </c>
      <c r="F73" s="135">
        <f t="shared" ref="F73:F131" si="6">E73*$F$4</f>
        <v>110.65</v>
      </c>
      <c r="G73" s="126">
        <f t="shared" si="1"/>
        <v>107.3305</v>
      </c>
      <c r="H73" s="126">
        <f t="shared" si="2"/>
        <v>3.3195000000000001</v>
      </c>
      <c r="I73" s="125">
        <v>0</v>
      </c>
      <c r="J73" s="126">
        <f t="shared" ref="J73:J131" si="7">I73*$J$4</f>
        <v>0</v>
      </c>
      <c r="K73" s="126">
        <f t="shared" si="4"/>
        <v>0</v>
      </c>
      <c r="L73" s="127">
        <f t="shared" si="5"/>
        <v>0</v>
      </c>
      <c r="M73" s="128"/>
    </row>
    <row r="74" spans="1:13" s="129" customFormat="1" ht="32.450000000000003" customHeight="1" x14ac:dyDescent="0.25">
      <c r="A74" s="122"/>
      <c r="B74" s="123" t="str">
        <f>'4th Quarter 2016'!B75</f>
        <v>EnerVest Operating, LLC</v>
      </c>
      <c r="C74" s="124" t="str">
        <f>'4th Quarter 2016'!C75</f>
        <v>3413320747/SWIW #3</v>
      </c>
      <c r="D74" s="124" t="str">
        <f>'4th Quarter 2016'!D75</f>
        <v>Brine Disposal</v>
      </c>
      <c r="E74" s="125">
        <v>975</v>
      </c>
      <c r="F74" s="135">
        <f t="shared" si="6"/>
        <v>48.75</v>
      </c>
      <c r="G74" s="126">
        <f t="shared" ref="G74:G132" si="8">F74-H74</f>
        <v>47.287500000000001</v>
      </c>
      <c r="H74" s="126">
        <f t="shared" ref="H74:H132" si="9">F74*$H$4</f>
        <v>1.4624999999999999</v>
      </c>
      <c r="I74" s="125">
        <v>0</v>
      </c>
      <c r="J74" s="126">
        <f t="shared" si="7"/>
        <v>0</v>
      </c>
      <c r="K74" s="126">
        <f t="shared" ref="K74:K132" si="10">J74-L74</f>
        <v>0</v>
      </c>
      <c r="L74" s="127">
        <f t="shared" ref="L74:L132" si="11">J74*$L$4</f>
        <v>0</v>
      </c>
      <c r="M74" s="128"/>
    </row>
    <row r="75" spans="1:13" s="129" customFormat="1" ht="32.450000000000003" customHeight="1" x14ac:dyDescent="0.25">
      <c r="A75" s="122"/>
      <c r="B75" s="123" t="str">
        <f>'4th Quarter 2016'!B76</f>
        <v>EnerVest Operating, LLC</v>
      </c>
      <c r="C75" s="124" t="str">
        <f>'4th Quarter 2016'!C76</f>
        <v>3413322283/SWIW #13</v>
      </c>
      <c r="D75" s="124" t="str">
        <f>'4th Quarter 2016'!D76</f>
        <v>Brine Disposal</v>
      </c>
      <c r="E75" s="125">
        <v>7186</v>
      </c>
      <c r="F75" s="135">
        <f t="shared" si="6"/>
        <v>359.3</v>
      </c>
      <c r="G75" s="126">
        <f t="shared" si="8"/>
        <v>348.52100000000002</v>
      </c>
      <c r="H75" s="126">
        <f t="shared" si="9"/>
        <v>10.779</v>
      </c>
      <c r="I75" s="125">
        <v>0</v>
      </c>
      <c r="J75" s="126">
        <f t="shared" si="7"/>
        <v>0</v>
      </c>
      <c r="K75" s="126">
        <f t="shared" si="10"/>
        <v>0</v>
      </c>
      <c r="L75" s="127">
        <f t="shared" si="11"/>
        <v>0</v>
      </c>
      <c r="M75" s="128"/>
    </row>
    <row r="76" spans="1:13" s="129" customFormat="1" ht="32.450000000000003" customHeight="1" x14ac:dyDescent="0.25">
      <c r="A76" s="122"/>
      <c r="B76" s="123" t="str">
        <f>'4th Quarter 2016'!B77</f>
        <v>EnerVest Operating, LLC</v>
      </c>
      <c r="C76" s="124" t="str">
        <f>'4th Quarter 2016'!C77</f>
        <v>3401922045/SWIW #9</v>
      </c>
      <c r="D76" s="124" t="str">
        <f>'4th Quarter 2016'!D77</f>
        <v>Brine Disposal</v>
      </c>
      <c r="E76" s="125">
        <v>27720</v>
      </c>
      <c r="F76" s="135">
        <f t="shared" si="6"/>
        <v>1386</v>
      </c>
      <c r="G76" s="126">
        <f t="shared" si="8"/>
        <v>1344.42</v>
      </c>
      <c r="H76" s="126">
        <f t="shared" si="9"/>
        <v>41.58</v>
      </c>
      <c r="I76" s="125">
        <v>0</v>
      </c>
      <c r="J76" s="126">
        <f t="shared" si="7"/>
        <v>0</v>
      </c>
      <c r="K76" s="126">
        <f t="shared" si="10"/>
        <v>0</v>
      </c>
      <c r="L76" s="127">
        <f t="shared" si="11"/>
        <v>0</v>
      </c>
      <c r="M76" s="128"/>
    </row>
    <row r="77" spans="1:13" s="129" customFormat="1" ht="32.450000000000003" customHeight="1" x14ac:dyDescent="0.25">
      <c r="A77" s="122"/>
      <c r="B77" s="123" t="str">
        <f>'4th Quarter 2016'!B78</f>
        <v>EnerVest Operating, LLC</v>
      </c>
      <c r="C77" s="124" t="str">
        <f>'4th Quarter 2016'!C78</f>
        <v>3413323343/SWIW #19</v>
      </c>
      <c r="D77" s="124" t="str">
        <f>'4th Quarter 2016'!D78</f>
        <v>Brine Disposal</v>
      </c>
      <c r="E77" s="125">
        <v>8741</v>
      </c>
      <c r="F77" s="135">
        <f t="shared" si="6"/>
        <v>437.05</v>
      </c>
      <c r="G77" s="126">
        <f t="shared" si="8"/>
        <v>423.93850000000003</v>
      </c>
      <c r="H77" s="126">
        <f t="shared" si="9"/>
        <v>13.111499999999999</v>
      </c>
      <c r="I77" s="125">
        <v>152</v>
      </c>
      <c r="J77" s="126">
        <f t="shared" si="7"/>
        <v>30.400000000000002</v>
      </c>
      <c r="K77" s="126">
        <f t="shared" si="10"/>
        <v>29.488000000000003</v>
      </c>
      <c r="L77" s="127">
        <f t="shared" si="11"/>
        <v>0.91200000000000003</v>
      </c>
      <c r="M77" s="128"/>
    </row>
    <row r="78" spans="1:13" s="129" customFormat="1" ht="32.450000000000003" customHeight="1" x14ac:dyDescent="0.25">
      <c r="A78" s="122"/>
      <c r="B78" s="123" t="str">
        <f>'4th Quarter 2016'!B79</f>
        <v>EnerVest Operating, LLC</v>
      </c>
      <c r="C78" s="124" t="s">
        <v>385</v>
      </c>
      <c r="D78" s="124" t="str">
        <f>'4th Quarter 2016'!D79</f>
        <v>Brine Disposal</v>
      </c>
      <c r="E78" s="125">
        <v>0</v>
      </c>
      <c r="F78" s="135">
        <f t="shared" si="6"/>
        <v>0</v>
      </c>
      <c r="G78" s="126">
        <f t="shared" si="8"/>
        <v>0</v>
      </c>
      <c r="H78" s="126">
        <f t="shared" si="9"/>
        <v>0</v>
      </c>
      <c r="I78" s="125">
        <v>0</v>
      </c>
      <c r="J78" s="126">
        <f t="shared" si="7"/>
        <v>0</v>
      </c>
      <c r="K78" s="126">
        <f t="shared" si="10"/>
        <v>0</v>
      </c>
      <c r="L78" s="127">
        <f t="shared" si="11"/>
        <v>0</v>
      </c>
      <c r="M78" s="128"/>
    </row>
    <row r="79" spans="1:13" s="129" customFormat="1" ht="32.450000000000003" customHeight="1" x14ac:dyDescent="0.25">
      <c r="A79" s="122"/>
      <c r="B79" s="166" t="s">
        <v>389</v>
      </c>
      <c r="C79" s="124" t="s">
        <v>384</v>
      </c>
      <c r="D79" s="124" t="s">
        <v>1</v>
      </c>
      <c r="E79" s="125">
        <v>0</v>
      </c>
      <c r="F79" s="135">
        <f t="shared" si="6"/>
        <v>0</v>
      </c>
      <c r="G79" s="126">
        <f t="shared" si="8"/>
        <v>0</v>
      </c>
      <c r="H79" s="126">
        <f t="shared" si="9"/>
        <v>0</v>
      </c>
      <c r="I79" s="125">
        <v>0</v>
      </c>
      <c r="J79" s="126">
        <f t="shared" si="7"/>
        <v>0</v>
      </c>
      <c r="K79" s="126">
        <f t="shared" si="10"/>
        <v>0</v>
      </c>
      <c r="L79" s="127">
        <f t="shared" si="11"/>
        <v>0</v>
      </c>
      <c r="M79" s="128"/>
    </row>
    <row r="80" spans="1:13" s="129" customFormat="1" ht="32.450000000000003" customHeight="1" x14ac:dyDescent="0.25">
      <c r="A80" s="122"/>
      <c r="B80" s="123" t="str">
        <f>'4th Quarter 2016'!B81</f>
        <v>Fishburn Producing, Inc.</v>
      </c>
      <c r="C80" s="124" t="str">
        <f>'4th Quarter 2016'!C81</f>
        <v>3411722829/SWIW #33</v>
      </c>
      <c r="D80" s="124" t="str">
        <f>'4th Quarter 2016'!D81</f>
        <v>Brine Disposal</v>
      </c>
      <c r="E80" s="125">
        <v>5210</v>
      </c>
      <c r="F80" s="135">
        <f t="shared" si="6"/>
        <v>260.5</v>
      </c>
      <c r="G80" s="126">
        <f t="shared" si="8"/>
        <v>252.685</v>
      </c>
      <c r="H80" s="126">
        <f t="shared" si="9"/>
        <v>7.8149999999999995</v>
      </c>
      <c r="I80" s="125">
        <v>0</v>
      </c>
      <c r="J80" s="126">
        <f t="shared" si="7"/>
        <v>0</v>
      </c>
      <c r="K80" s="126">
        <f t="shared" si="10"/>
        <v>0</v>
      </c>
      <c r="L80" s="127">
        <f t="shared" si="11"/>
        <v>0</v>
      </c>
      <c r="M80" s="128"/>
    </row>
    <row r="81" spans="1:13" s="129" customFormat="1" ht="32.450000000000003" customHeight="1" x14ac:dyDescent="0.25">
      <c r="A81" s="122"/>
      <c r="B81" s="123" t="str">
        <f>'4th Quarter 2016'!B82</f>
        <v>Fishburn Producing, Inc.</v>
      </c>
      <c r="C81" s="124" t="str">
        <f>'4th Quarter 2016'!C82</f>
        <v>3411723402/SWIW #44</v>
      </c>
      <c r="D81" s="124" t="str">
        <f>'4th Quarter 2016'!D82</f>
        <v>Brine Disposal</v>
      </c>
      <c r="E81" s="125">
        <v>0</v>
      </c>
      <c r="F81" s="135">
        <f t="shared" si="6"/>
        <v>0</v>
      </c>
      <c r="G81" s="126">
        <f t="shared" si="8"/>
        <v>0</v>
      </c>
      <c r="H81" s="126">
        <f t="shared" si="9"/>
        <v>0</v>
      </c>
      <c r="I81" s="125">
        <v>0</v>
      </c>
      <c r="J81" s="126">
        <f t="shared" si="7"/>
        <v>0</v>
      </c>
      <c r="K81" s="126">
        <f t="shared" si="10"/>
        <v>0</v>
      </c>
      <c r="L81" s="127">
        <f t="shared" si="11"/>
        <v>0</v>
      </c>
      <c r="M81" s="128"/>
    </row>
    <row r="82" spans="1:13" s="129" customFormat="1" ht="32.450000000000003" customHeight="1" x14ac:dyDescent="0.25">
      <c r="A82" s="122"/>
      <c r="B82" s="123" t="str">
        <f>'4th Quarter 2016'!B83</f>
        <v>Fishburn Producing, Inc.</v>
      </c>
      <c r="C82" s="124" t="str">
        <f>'4th Quarter 2016'!C83</f>
        <v>3411723388/SWIW #45</v>
      </c>
      <c r="D82" s="124" t="str">
        <f>'4th Quarter 2016'!D83</f>
        <v>Brine Disposal</v>
      </c>
      <c r="E82" s="125">
        <v>15310</v>
      </c>
      <c r="F82" s="135">
        <f t="shared" si="6"/>
        <v>765.5</v>
      </c>
      <c r="G82" s="126">
        <f t="shared" si="8"/>
        <v>742.53499999999997</v>
      </c>
      <c r="H82" s="126">
        <f t="shared" si="9"/>
        <v>22.965</v>
      </c>
      <c r="I82" s="125">
        <v>0</v>
      </c>
      <c r="J82" s="126">
        <f t="shared" si="7"/>
        <v>0</v>
      </c>
      <c r="K82" s="126">
        <f t="shared" si="10"/>
        <v>0</v>
      </c>
      <c r="L82" s="127">
        <f t="shared" si="11"/>
        <v>0</v>
      </c>
      <c r="M82" s="128"/>
    </row>
    <row r="83" spans="1:13" s="129" customFormat="1" ht="32.450000000000003" customHeight="1" x14ac:dyDescent="0.25">
      <c r="A83" s="122"/>
      <c r="B83" s="123" t="str">
        <f>'4th Quarter 2016'!B84</f>
        <v>Fishburn Producing, Inc.</v>
      </c>
      <c r="C83" s="124" t="str">
        <f>'4th Quarter 2016'!C84</f>
        <v>3411723414/SWIW #46</v>
      </c>
      <c r="D83" s="124" t="str">
        <f>'4th Quarter 2016'!D84</f>
        <v>Brine Disposal</v>
      </c>
      <c r="E83" s="125">
        <v>1990</v>
      </c>
      <c r="F83" s="135">
        <f t="shared" si="6"/>
        <v>99.5</v>
      </c>
      <c r="G83" s="126">
        <f t="shared" si="8"/>
        <v>96.515000000000001</v>
      </c>
      <c r="H83" s="126">
        <f t="shared" si="9"/>
        <v>2.9849999999999999</v>
      </c>
      <c r="I83" s="125">
        <v>0</v>
      </c>
      <c r="J83" s="126">
        <f t="shared" si="7"/>
        <v>0</v>
      </c>
      <c r="K83" s="126">
        <f t="shared" si="10"/>
        <v>0</v>
      </c>
      <c r="L83" s="127">
        <f t="shared" si="11"/>
        <v>0</v>
      </c>
      <c r="M83" s="128"/>
    </row>
    <row r="84" spans="1:13" s="129" customFormat="1" ht="32.450000000000003" customHeight="1" x14ac:dyDescent="0.25">
      <c r="A84" s="122"/>
      <c r="B84" s="123" t="str">
        <f>'4th Quarter 2016'!B85</f>
        <v>Fishburn Producing, Inc.</v>
      </c>
      <c r="C84" s="124" t="str">
        <f>'4th Quarter 2016'!C85</f>
        <v>3411722109/SWIW #51</v>
      </c>
      <c r="D84" s="124" t="str">
        <f>'4th Quarter 2016'!D85</f>
        <v>Brine Disposal</v>
      </c>
      <c r="E84" s="125">
        <v>8375</v>
      </c>
      <c r="F84" s="135">
        <f t="shared" si="6"/>
        <v>418.75</v>
      </c>
      <c r="G84" s="126">
        <f t="shared" si="8"/>
        <v>406.1875</v>
      </c>
      <c r="H84" s="126">
        <f t="shared" si="9"/>
        <v>12.5625</v>
      </c>
      <c r="I84" s="125">
        <v>0</v>
      </c>
      <c r="J84" s="126">
        <f t="shared" si="7"/>
        <v>0</v>
      </c>
      <c r="K84" s="126">
        <f t="shared" si="10"/>
        <v>0</v>
      </c>
      <c r="L84" s="127">
        <f t="shared" si="11"/>
        <v>0</v>
      </c>
      <c r="M84" s="128"/>
    </row>
    <row r="85" spans="1:13" s="129" customFormat="1" ht="32.450000000000003" customHeight="1" x14ac:dyDescent="0.25">
      <c r="A85" s="122"/>
      <c r="B85" s="123" t="str">
        <f>'4th Quarter 2016'!B86</f>
        <v>Fishburn Producing, Inc.</v>
      </c>
      <c r="C85" s="124" t="str">
        <f>'4th Quarter 2016'!C86</f>
        <v>3411721472/SWIW #62</v>
      </c>
      <c r="D85" s="124" t="str">
        <f>'4th Quarter 2016'!D86</f>
        <v>Brine Disposal</v>
      </c>
      <c r="E85" s="125">
        <v>19810</v>
      </c>
      <c r="F85" s="135">
        <f t="shared" si="6"/>
        <v>990.5</v>
      </c>
      <c r="G85" s="126">
        <f t="shared" si="8"/>
        <v>960.78499999999997</v>
      </c>
      <c r="H85" s="126">
        <f t="shared" si="9"/>
        <v>29.715</v>
      </c>
      <c r="I85" s="125">
        <v>0</v>
      </c>
      <c r="J85" s="126">
        <f t="shared" si="7"/>
        <v>0</v>
      </c>
      <c r="K85" s="126">
        <f t="shared" si="10"/>
        <v>0</v>
      </c>
      <c r="L85" s="127">
        <f t="shared" si="11"/>
        <v>0</v>
      </c>
      <c r="M85" s="128"/>
    </row>
    <row r="86" spans="1:13" s="129" customFormat="1" ht="32.450000000000003" customHeight="1" x14ac:dyDescent="0.25">
      <c r="A86" s="122"/>
      <c r="B86" s="123" t="str">
        <f>'4th Quarter 2016'!B87</f>
        <v>Foltz &amp; Foltz LLP</v>
      </c>
      <c r="C86" s="124" t="str">
        <f>'4th Quarter 2016'!C87</f>
        <v>3415122088/SWIW #21</v>
      </c>
      <c r="D86" s="124" t="str">
        <f>'4th Quarter 2016'!D87</f>
        <v>Brine Disposal</v>
      </c>
      <c r="E86" s="125">
        <v>950</v>
      </c>
      <c r="F86" s="135">
        <v>47.5</v>
      </c>
      <c r="G86" s="126">
        <f t="shared" si="8"/>
        <v>47.5</v>
      </c>
      <c r="H86" s="126">
        <v>0</v>
      </c>
      <c r="I86" s="125">
        <v>0</v>
      </c>
      <c r="J86" s="126">
        <f t="shared" si="7"/>
        <v>0</v>
      </c>
      <c r="K86" s="126">
        <f t="shared" si="10"/>
        <v>0</v>
      </c>
      <c r="L86" s="127">
        <f t="shared" si="11"/>
        <v>0</v>
      </c>
      <c r="M86" s="138"/>
    </row>
    <row r="87" spans="1:13" s="129" customFormat="1" ht="32.450000000000003" customHeight="1" x14ac:dyDescent="0.25">
      <c r="A87" s="122"/>
      <c r="B87" s="166" t="str">
        <f>'4th Quarter 2016'!B88</f>
        <v>Frantz Enterprises Ltd.</v>
      </c>
      <c r="C87" s="124" t="str">
        <f>'4th Quarter 2016'!C88</f>
        <v>3414720348/SWIW #2</v>
      </c>
      <c r="D87" s="124" t="str">
        <f>'4th Quarter 2016'!D88</f>
        <v>Brine Disposal</v>
      </c>
      <c r="E87" s="125">
        <v>0</v>
      </c>
      <c r="F87" s="135">
        <f t="shared" si="6"/>
        <v>0</v>
      </c>
      <c r="G87" s="126">
        <f t="shared" si="8"/>
        <v>0</v>
      </c>
      <c r="H87" s="126">
        <f t="shared" si="9"/>
        <v>0</v>
      </c>
      <c r="I87" s="125">
        <v>0</v>
      </c>
      <c r="J87" s="126">
        <f t="shared" si="7"/>
        <v>0</v>
      </c>
      <c r="K87" s="126">
        <f t="shared" si="10"/>
        <v>0</v>
      </c>
      <c r="L87" s="127">
        <f t="shared" si="11"/>
        <v>0</v>
      </c>
      <c r="M87" s="128"/>
    </row>
    <row r="88" spans="1:13" s="129" customFormat="1" ht="32.450000000000003" customHeight="1" x14ac:dyDescent="0.25">
      <c r="A88" s="122"/>
      <c r="B88" s="166" t="str">
        <f>'4th Quarter 2016'!B89</f>
        <v>Frantz Enterprises Ltd.</v>
      </c>
      <c r="C88" s="124" t="str">
        <f>'4th Quarter 2016'!C89</f>
        <v>3414720244/SWIW #1</v>
      </c>
      <c r="D88" s="124" t="str">
        <f>'4th Quarter 2016'!D89</f>
        <v>Brine Disposal</v>
      </c>
      <c r="E88" s="125">
        <v>0</v>
      </c>
      <c r="F88" s="135">
        <f t="shared" si="6"/>
        <v>0</v>
      </c>
      <c r="G88" s="126">
        <f t="shared" si="8"/>
        <v>0</v>
      </c>
      <c r="H88" s="126">
        <f t="shared" si="9"/>
        <v>0</v>
      </c>
      <c r="I88" s="125">
        <v>0</v>
      </c>
      <c r="J88" s="126">
        <f t="shared" si="7"/>
        <v>0</v>
      </c>
      <c r="K88" s="126">
        <f t="shared" si="10"/>
        <v>0</v>
      </c>
      <c r="L88" s="127">
        <f t="shared" si="11"/>
        <v>0</v>
      </c>
      <c r="M88" s="128"/>
    </row>
    <row r="89" spans="1:13" s="129" customFormat="1" ht="32.450000000000003" customHeight="1" x14ac:dyDescent="0.25">
      <c r="A89" s="122"/>
      <c r="B89" s="166" t="str">
        <f>'4th Quarter 2016'!B90</f>
        <v>Frantz Enterprises Ltd.</v>
      </c>
      <c r="C89" s="124" t="str">
        <f>'4th Quarter 2016'!C90</f>
        <v>3417520267/SWIW #2</v>
      </c>
      <c r="D89" s="124" t="str">
        <f>'4th Quarter 2016'!D90</f>
        <v>Brine Disposal</v>
      </c>
      <c r="E89" s="125">
        <v>0</v>
      </c>
      <c r="F89" s="135">
        <f t="shared" si="6"/>
        <v>0</v>
      </c>
      <c r="G89" s="126">
        <f t="shared" si="8"/>
        <v>0</v>
      </c>
      <c r="H89" s="126">
        <f t="shared" si="9"/>
        <v>0</v>
      </c>
      <c r="I89" s="125">
        <v>0</v>
      </c>
      <c r="J89" s="126">
        <f t="shared" si="7"/>
        <v>0</v>
      </c>
      <c r="K89" s="126">
        <f t="shared" si="10"/>
        <v>0</v>
      </c>
      <c r="L89" s="127">
        <f t="shared" si="11"/>
        <v>0</v>
      </c>
      <c r="M89" s="128"/>
    </row>
    <row r="90" spans="1:13" s="129" customFormat="1" ht="32.450000000000003" customHeight="1" x14ac:dyDescent="0.25">
      <c r="A90" s="122"/>
      <c r="B90" s="123" t="str">
        <f>'4th Quarter 2016'!B91</f>
        <v>Geopetro LLC</v>
      </c>
      <c r="C90" s="124" t="str">
        <f>'4th Quarter 2016'!C91</f>
        <v>3404320043/SWIW #2</v>
      </c>
      <c r="D90" s="124" t="str">
        <f>'4th Quarter 2016'!D91</f>
        <v>Brine Disposal</v>
      </c>
      <c r="E90" s="125">
        <v>4612</v>
      </c>
      <c r="F90" s="135">
        <f t="shared" si="6"/>
        <v>230.60000000000002</v>
      </c>
      <c r="G90" s="126">
        <f t="shared" si="8"/>
        <v>223.68200000000002</v>
      </c>
      <c r="H90" s="126">
        <f t="shared" si="9"/>
        <v>6.9180000000000001</v>
      </c>
      <c r="I90" s="125">
        <v>0</v>
      </c>
      <c r="J90" s="126">
        <f t="shared" si="7"/>
        <v>0</v>
      </c>
      <c r="K90" s="126">
        <f t="shared" si="10"/>
        <v>0</v>
      </c>
      <c r="L90" s="127">
        <f t="shared" si="11"/>
        <v>0</v>
      </c>
      <c r="M90" s="128"/>
    </row>
    <row r="91" spans="1:13" s="129" customFormat="1" ht="32.450000000000003" customHeight="1" x14ac:dyDescent="0.25">
      <c r="A91" s="122"/>
      <c r="B91" s="123" t="s">
        <v>331</v>
      </c>
      <c r="C91" s="124" t="s">
        <v>233</v>
      </c>
      <c r="D91" s="124" t="s">
        <v>1</v>
      </c>
      <c r="E91" s="125">
        <v>400</v>
      </c>
      <c r="F91" s="135">
        <f t="shared" si="6"/>
        <v>20</v>
      </c>
      <c r="G91" s="126">
        <f t="shared" si="8"/>
        <v>19.399999999999999</v>
      </c>
      <c r="H91" s="126">
        <f t="shared" si="9"/>
        <v>0.6</v>
      </c>
      <c r="I91" s="125">
        <v>0</v>
      </c>
      <c r="J91" s="126">
        <f t="shared" si="7"/>
        <v>0</v>
      </c>
      <c r="K91" s="126">
        <f t="shared" si="10"/>
        <v>0</v>
      </c>
      <c r="L91" s="127">
        <f t="shared" si="11"/>
        <v>0</v>
      </c>
      <c r="M91" s="128"/>
    </row>
    <row r="92" spans="1:13" s="129" customFormat="1" ht="32.450000000000003" customHeight="1" x14ac:dyDescent="0.25">
      <c r="A92" s="122"/>
      <c r="B92" s="166" t="str">
        <f>'4th Quarter 2016'!B93</f>
        <v>Rockefeller Oil Company</v>
      </c>
      <c r="C92" s="124" t="str">
        <f>'4th Quarter 2016'!C93</f>
        <v>3408521094/SWIW #6</v>
      </c>
      <c r="D92" s="124" t="str">
        <f>'4th Quarter 2016'!D93</f>
        <v>Brine Disposal</v>
      </c>
      <c r="E92" s="125">
        <v>0</v>
      </c>
      <c r="F92" s="135">
        <f t="shared" si="6"/>
        <v>0</v>
      </c>
      <c r="G92" s="126">
        <f t="shared" si="8"/>
        <v>0</v>
      </c>
      <c r="H92" s="126">
        <f t="shared" si="9"/>
        <v>0</v>
      </c>
      <c r="I92" s="125">
        <v>0</v>
      </c>
      <c r="J92" s="126">
        <f t="shared" si="7"/>
        <v>0</v>
      </c>
      <c r="K92" s="126">
        <f t="shared" si="10"/>
        <v>0</v>
      </c>
      <c r="L92" s="127">
        <f t="shared" si="11"/>
        <v>0</v>
      </c>
      <c r="M92" s="128"/>
    </row>
    <row r="93" spans="1:13" s="129" customFormat="1" ht="32.450000000000003" customHeight="1" x14ac:dyDescent="0.25">
      <c r="A93" s="122"/>
      <c r="B93" s="123" t="str">
        <f>'4th Quarter 2016'!B94</f>
        <v>FQ Energy Services, LLC</v>
      </c>
      <c r="C93" s="124" t="str">
        <f>'4th Quarter 2016'!C94</f>
        <v>3416729618/ SWIW#15</v>
      </c>
      <c r="D93" s="124" t="str">
        <f>'4th Quarter 2016'!D94</f>
        <v>Brine Disposal</v>
      </c>
      <c r="E93" s="125">
        <v>0</v>
      </c>
      <c r="F93" s="135">
        <f t="shared" si="6"/>
        <v>0</v>
      </c>
      <c r="G93" s="126">
        <f t="shared" si="8"/>
        <v>0</v>
      </c>
      <c r="H93" s="126">
        <f t="shared" si="9"/>
        <v>0</v>
      </c>
      <c r="I93" s="125">
        <v>0</v>
      </c>
      <c r="J93" s="126">
        <f t="shared" si="7"/>
        <v>0</v>
      </c>
      <c r="K93" s="126">
        <f t="shared" si="10"/>
        <v>0</v>
      </c>
      <c r="L93" s="127">
        <f t="shared" si="11"/>
        <v>0</v>
      </c>
      <c r="M93" s="128"/>
    </row>
    <row r="94" spans="1:13" s="129" customFormat="1" ht="32.450000000000003" customHeight="1" x14ac:dyDescent="0.25">
      <c r="A94" s="122"/>
      <c r="B94" s="123" t="str">
        <f>'4th Quarter 2016'!B95</f>
        <v>FQ Energy Services, LLC</v>
      </c>
      <c r="C94" s="124" t="str">
        <f>'4th Quarter 2016'!C95</f>
        <v>3416729577/SWIW #7</v>
      </c>
      <c r="D94" s="124" t="str">
        <f>'4th Quarter 2016'!D95</f>
        <v>Brine Disposal</v>
      </c>
      <c r="E94" s="125">
        <v>29037</v>
      </c>
      <c r="F94" s="135">
        <v>1451.85</v>
      </c>
      <c r="G94" s="126">
        <f t="shared" si="8"/>
        <v>1408.2945</v>
      </c>
      <c r="H94" s="126">
        <f t="shared" si="9"/>
        <v>43.555499999999995</v>
      </c>
      <c r="I94" s="125">
        <v>26159</v>
      </c>
      <c r="J94" s="126">
        <f t="shared" si="7"/>
        <v>5231.8</v>
      </c>
      <c r="K94" s="126">
        <f t="shared" si="10"/>
        <v>5074.8460000000005</v>
      </c>
      <c r="L94" s="127">
        <f t="shared" si="11"/>
        <v>156.95400000000001</v>
      </c>
      <c r="M94" s="128"/>
    </row>
    <row r="95" spans="1:13" s="129" customFormat="1" ht="32.450000000000003" customHeight="1" x14ac:dyDescent="0.25">
      <c r="A95" s="122"/>
      <c r="B95" s="123" t="str">
        <f>'4th Quarter 2016'!B96</f>
        <v>Houghton Investments LLC</v>
      </c>
      <c r="C95" s="124" t="str">
        <f>'4th Quarter 2016'!C96</f>
        <v>3412920194/SWIW #7</v>
      </c>
      <c r="D95" s="124" t="str">
        <f>'4th Quarter 2016'!D96</f>
        <v>Brine Disposal</v>
      </c>
      <c r="E95" s="125">
        <v>17541</v>
      </c>
      <c r="F95" s="135">
        <f t="shared" si="6"/>
        <v>877.05000000000007</v>
      </c>
      <c r="G95" s="126">
        <f t="shared" si="8"/>
        <v>850.73850000000004</v>
      </c>
      <c r="H95" s="126">
        <f t="shared" si="9"/>
        <v>26.311500000000002</v>
      </c>
      <c r="I95" s="125">
        <v>0</v>
      </c>
      <c r="J95" s="126">
        <f t="shared" si="7"/>
        <v>0</v>
      </c>
      <c r="K95" s="126">
        <f t="shared" si="10"/>
        <v>0</v>
      </c>
      <c r="L95" s="127">
        <f t="shared" si="11"/>
        <v>0</v>
      </c>
      <c r="M95" s="128"/>
    </row>
    <row r="96" spans="1:13" s="129" customFormat="1" ht="32.450000000000003" customHeight="1" x14ac:dyDescent="0.25">
      <c r="A96" s="122"/>
      <c r="B96" s="123" t="str">
        <f>'4th Quarter 2016'!B97</f>
        <v>Houghton Investments LLC</v>
      </c>
      <c r="C96" s="124" t="str">
        <f>'4th Quarter 2016'!C97</f>
        <v>3412920105/SWIW #9</v>
      </c>
      <c r="D96" s="124" t="str">
        <f>'4th Quarter 2016'!D97</f>
        <v>Brine Disposal</v>
      </c>
      <c r="E96" s="125">
        <v>39694</v>
      </c>
      <c r="F96" s="135">
        <f t="shared" si="6"/>
        <v>1984.7</v>
      </c>
      <c r="G96" s="126">
        <f t="shared" si="8"/>
        <v>1925.1590000000001</v>
      </c>
      <c r="H96" s="126">
        <f t="shared" si="9"/>
        <v>59.540999999999997</v>
      </c>
      <c r="I96" s="125">
        <v>0</v>
      </c>
      <c r="J96" s="126">
        <f t="shared" si="7"/>
        <v>0</v>
      </c>
      <c r="K96" s="126">
        <f t="shared" si="10"/>
        <v>0</v>
      </c>
      <c r="L96" s="127">
        <f t="shared" si="11"/>
        <v>0</v>
      </c>
      <c r="M96" s="128"/>
    </row>
    <row r="97" spans="1:13" s="129" customFormat="1" ht="32.450000000000003" customHeight="1" x14ac:dyDescent="0.25">
      <c r="A97" s="122"/>
      <c r="B97" s="123" t="str">
        <f>'4th Quarter 2016'!B98</f>
        <v>D.T. Atha, Inc</v>
      </c>
      <c r="C97" s="124" t="str">
        <f>'4th Quarter 2016'!C98</f>
        <v>3416320705/SWIW#6</v>
      </c>
      <c r="D97" s="124" t="str">
        <f>'4th Quarter 2016'!D98</f>
        <v>Brine Disposal</v>
      </c>
      <c r="E97" s="125">
        <v>4214</v>
      </c>
      <c r="F97" s="135">
        <f t="shared" si="6"/>
        <v>210.70000000000002</v>
      </c>
      <c r="G97" s="126">
        <f t="shared" si="8"/>
        <v>204.37900000000002</v>
      </c>
      <c r="H97" s="126">
        <f t="shared" si="9"/>
        <v>6.3210000000000006</v>
      </c>
      <c r="I97" s="125">
        <v>0</v>
      </c>
      <c r="J97" s="126">
        <f t="shared" si="7"/>
        <v>0</v>
      </c>
      <c r="K97" s="126">
        <f t="shared" si="10"/>
        <v>0</v>
      </c>
      <c r="L97" s="127">
        <f t="shared" si="11"/>
        <v>0</v>
      </c>
      <c r="M97" s="128"/>
    </row>
    <row r="98" spans="1:13" s="129" customFormat="1" ht="32.450000000000003" customHeight="1" x14ac:dyDescent="0.25">
      <c r="A98" s="122"/>
      <c r="B98" s="123" t="str">
        <f>'4th Quarter 2016'!B99</f>
        <v>D.T. Atha, Inc</v>
      </c>
      <c r="C98" s="124" t="str">
        <f>'4th Quarter 2016'!C99</f>
        <v>3416320337/SWIW #12</v>
      </c>
      <c r="D98" s="124" t="str">
        <f>'4th Quarter 2016'!D99</f>
        <v>Brine Disposal</v>
      </c>
      <c r="E98" s="125">
        <v>3647</v>
      </c>
      <c r="F98" s="135">
        <f t="shared" si="6"/>
        <v>182.35000000000002</v>
      </c>
      <c r="G98" s="126">
        <f t="shared" si="8"/>
        <v>176.87950000000004</v>
      </c>
      <c r="H98" s="126">
        <f t="shared" si="9"/>
        <v>5.4705000000000004</v>
      </c>
      <c r="I98" s="125">
        <v>0</v>
      </c>
      <c r="J98" s="126">
        <f t="shared" si="7"/>
        <v>0</v>
      </c>
      <c r="K98" s="126">
        <f t="shared" si="10"/>
        <v>0</v>
      </c>
      <c r="L98" s="127">
        <f t="shared" si="11"/>
        <v>0</v>
      </c>
      <c r="M98" s="128"/>
    </row>
    <row r="99" spans="1:13" s="129" customFormat="1" ht="32.450000000000003" customHeight="1" x14ac:dyDescent="0.25">
      <c r="A99" s="122"/>
      <c r="B99" s="123" t="str">
        <f>'4th Quarter 2016'!B100</f>
        <v>Houghton Investments LLC</v>
      </c>
      <c r="C99" s="124" t="str">
        <f>'4th Quarter 2016'!C100</f>
        <v>3411724222/SWIW #64</v>
      </c>
      <c r="D99" s="124" t="str">
        <f>'4th Quarter 2016'!D100</f>
        <v>Brine Disposal</v>
      </c>
      <c r="E99" s="125">
        <v>14332</v>
      </c>
      <c r="F99" s="135">
        <f t="shared" si="6"/>
        <v>716.6</v>
      </c>
      <c r="G99" s="126">
        <f t="shared" si="8"/>
        <v>695.10199999999998</v>
      </c>
      <c r="H99" s="126">
        <f t="shared" si="9"/>
        <v>21.498000000000001</v>
      </c>
      <c r="I99" s="125">
        <v>0</v>
      </c>
      <c r="J99" s="126">
        <f t="shared" si="7"/>
        <v>0</v>
      </c>
      <c r="K99" s="126">
        <f t="shared" si="10"/>
        <v>0</v>
      </c>
      <c r="L99" s="127">
        <f t="shared" si="11"/>
        <v>0</v>
      </c>
      <c r="M99" s="128"/>
    </row>
    <row r="100" spans="1:13" s="129" customFormat="1" ht="32.450000000000003" customHeight="1" x14ac:dyDescent="0.25">
      <c r="A100" s="122"/>
      <c r="B100" s="123" t="str">
        <f>'4th Quarter 2016'!B101</f>
        <v>Huffman-Bowers Inc.</v>
      </c>
      <c r="C100" s="124" t="str">
        <f>'4th Quarter 2016'!C101</f>
        <v>3405320968/ SWIW #1</v>
      </c>
      <c r="D100" s="124" t="str">
        <f>'4th Quarter 2016'!D101</f>
        <v>Brine Disposal</v>
      </c>
      <c r="E100" s="125">
        <v>790</v>
      </c>
      <c r="F100" s="135">
        <f t="shared" si="6"/>
        <v>39.5</v>
      </c>
      <c r="G100" s="126">
        <f t="shared" si="8"/>
        <v>38.314999999999998</v>
      </c>
      <c r="H100" s="126">
        <f t="shared" si="9"/>
        <v>1.1850000000000001</v>
      </c>
      <c r="I100" s="125">
        <v>0</v>
      </c>
      <c r="J100" s="126">
        <f t="shared" si="7"/>
        <v>0</v>
      </c>
      <c r="K100" s="126">
        <f t="shared" si="10"/>
        <v>0</v>
      </c>
      <c r="L100" s="127">
        <f t="shared" si="11"/>
        <v>0</v>
      </c>
      <c r="M100" s="128"/>
    </row>
    <row r="101" spans="1:13" s="129" customFormat="1" ht="32.450000000000003" customHeight="1" x14ac:dyDescent="0.25">
      <c r="A101" s="122"/>
      <c r="B101" s="123" t="str">
        <f>'4th Quarter 2016'!B102</f>
        <v>FQ Energy Services, LLC</v>
      </c>
      <c r="C101" s="124" t="str">
        <f>'4th Quarter 2016'!C102</f>
        <v xml:space="preserve">3412123995/ SWIW #6 </v>
      </c>
      <c r="D101" s="124" t="str">
        <f>'4th Quarter 2016'!D102</f>
        <v>Brine Disposal</v>
      </c>
      <c r="E101" s="125">
        <v>0</v>
      </c>
      <c r="F101" s="135">
        <f t="shared" si="6"/>
        <v>0</v>
      </c>
      <c r="G101" s="126">
        <f t="shared" si="8"/>
        <v>0</v>
      </c>
      <c r="H101" s="126">
        <f t="shared" si="9"/>
        <v>0</v>
      </c>
      <c r="I101" s="125">
        <v>0</v>
      </c>
      <c r="J101" s="126">
        <f t="shared" si="7"/>
        <v>0</v>
      </c>
      <c r="K101" s="126">
        <f t="shared" si="10"/>
        <v>0</v>
      </c>
      <c r="L101" s="127">
        <f t="shared" si="11"/>
        <v>0</v>
      </c>
      <c r="M101" s="128"/>
    </row>
    <row r="102" spans="1:13" s="129" customFormat="1" ht="32.450000000000003" customHeight="1" x14ac:dyDescent="0.25">
      <c r="A102" s="122"/>
      <c r="B102" s="123" t="str">
        <f>'4th Quarter 2016'!B103</f>
        <v>FQ Energy Services, LLC</v>
      </c>
      <c r="C102" s="124" t="str">
        <f>'4th Quarter 2016'!C103</f>
        <v>3412124086/ SWIW #7</v>
      </c>
      <c r="D102" s="124" t="str">
        <f>'4th Quarter 2016'!D103</f>
        <v>Brine Disposal</v>
      </c>
      <c r="E102" s="125">
        <v>180419</v>
      </c>
      <c r="F102" s="135">
        <f t="shared" si="6"/>
        <v>9020.9500000000007</v>
      </c>
      <c r="G102" s="126">
        <f t="shared" si="8"/>
        <v>8750.3215</v>
      </c>
      <c r="H102" s="126">
        <f t="shared" si="9"/>
        <v>270.62850000000003</v>
      </c>
      <c r="I102" s="125">
        <v>20759</v>
      </c>
      <c r="J102" s="126">
        <f t="shared" si="7"/>
        <v>4151.8</v>
      </c>
      <c r="K102" s="126">
        <f t="shared" si="10"/>
        <v>4027.2460000000001</v>
      </c>
      <c r="L102" s="127">
        <f t="shared" si="11"/>
        <v>124.554</v>
      </c>
      <c r="M102" s="128"/>
    </row>
    <row r="103" spans="1:13" s="129" customFormat="1" ht="32.450000000000003" customHeight="1" x14ac:dyDescent="0.25">
      <c r="A103" s="122"/>
      <c r="B103" s="123" t="str">
        <f>'4th Quarter 2016'!B104</f>
        <v>J.M. Adams Roustabout. Inc</v>
      </c>
      <c r="C103" s="124" t="str">
        <f>'4th Quarter 2016'!C104</f>
        <v>3411924439/SWIW #17</v>
      </c>
      <c r="D103" s="124" t="str">
        <f>'4th Quarter 2016'!D104</f>
        <v>Brine Disposal</v>
      </c>
      <c r="E103" s="125">
        <v>4277</v>
      </c>
      <c r="F103" s="135">
        <v>213.85</v>
      </c>
      <c r="G103" s="126">
        <f t="shared" si="8"/>
        <v>213.85</v>
      </c>
      <c r="H103" s="126">
        <v>0</v>
      </c>
      <c r="I103" s="125">
        <v>0</v>
      </c>
      <c r="J103" s="126">
        <f t="shared" si="7"/>
        <v>0</v>
      </c>
      <c r="K103" s="126">
        <f t="shared" si="10"/>
        <v>0</v>
      </c>
      <c r="L103" s="127">
        <f t="shared" si="11"/>
        <v>0</v>
      </c>
      <c r="M103" s="141"/>
    </row>
    <row r="104" spans="1:13" s="129" customFormat="1" ht="32.450000000000003" customHeight="1" x14ac:dyDescent="0.25">
      <c r="A104" s="122"/>
      <c r="B104" s="166" t="str">
        <f>'4th Quarter 2016'!B105</f>
        <v>JD Drilling Company</v>
      </c>
      <c r="C104" s="124" t="str">
        <f>'4th Quarter 2016'!C105</f>
        <v>3410522738/ SWIW #2</v>
      </c>
      <c r="D104" s="124" t="str">
        <f>'4th Quarter 2016'!D105</f>
        <v>Brine Disposal</v>
      </c>
      <c r="E104" s="125">
        <v>0</v>
      </c>
      <c r="F104" s="135">
        <f t="shared" si="6"/>
        <v>0</v>
      </c>
      <c r="G104" s="126">
        <f t="shared" si="8"/>
        <v>0</v>
      </c>
      <c r="H104" s="126">
        <f t="shared" si="9"/>
        <v>0</v>
      </c>
      <c r="I104" s="125">
        <v>0</v>
      </c>
      <c r="J104" s="126">
        <f t="shared" si="7"/>
        <v>0</v>
      </c>
      <c r="K104" s="126">
        <f t="shared" si="10"/>
        <v>0</v>
      </c>
      <c r="L104" s="127">
        <f t="shared" si="11"/>
        <v>0</v>
      </c>
      <c r="M104" s="128"/>
    </row>
    <row r="105" spans="1:13" s="129" customFormat="1" ht="32.450000000000003" customHeight="1" x14ac:dyDescent="0.25">
      <c r="A105" s="122"/>
      <c r="B105" s="166" t="str">
        <f>'4th Quarter 2016'!B106</f>
        <v>JD Drilling Company</v>
      </c>
      <c r="C105" s="124" t="str">
        <f>'4th Quarter 2016'!C106</f>
        <v>3410522739/ SWIW #3</v>
      </c>
      <c r="D105" s="124" t="str">
        <f>'4th Quarter 2016'!D106</f>
        <v>Brine Disposal</v>
      </c>
      <c r="E105" s="125">
        <v>0</v>
      </c>
      <c r="F105" s="135">
        <f t="shared" si="6"/>
        <v>0</v>
      </c>
      <c r="G105" s="126">
        <f t="shared" si="8"/>
        <v>0</v>
      </c>
      <c r="H105" s="126">
        <f t="shared" si="9"/>
        <v>0</v>
      </c>
      <c r="I105" s="125">
        <v>0</v>
      </c>
      <c r="J105" s="126">
        <f t="shared" si="7"/>
        <v>0</v>
      </c>
      <c r="K105" s="126">
        <f t="shared" si="10"/>
        <v>0</v>
      </c>
      <c r="L105" s="127">
        <f t="shared" si="11"/>
        <v>0</v>
      </c>
      <c r="M105" s="128"/>
    </row>
    <row r="106" spans="1:13" s="129" customFormat="1" ht="32.450000000000003" customHeight="1" x14ac:dyDescent="0.25">
      <c r="A106" s="122"/>
      <c r="B106" s="166" t="str">
        <f>'4th Quarter 2016'!B107</f>
        <v>JD Drilling Company</v>
      </c>
      <c r="C106" s="124" t="str">
        <f>'4th Quarter 2016'!C107</f>
        <v>3410523185/ SWIW #5</v>
      </c>
      <c r="D106" s="124" t="str">
        <f>'4th Quarter 2016'!D107</f>
        <v>Brine Disposal</v>
      </c>
      <c r="E106" s="125">
        <v>13500</v>
      </c>
      <c r="F106" s="135">
        <f t="shared" si="6"/>
        <v>675</v>
      </c>
      <c r="G106" s="126">
        <f t="shared" si="8"/>
        <v>654.75</v>
      </c>
      <c r="H106" s="126">
        <f t="shared" si="9"/>
        <v>20.25</v>
      </c>
      <c r="I106" s="125">
        <v>0</v>
      </c>
      <c r="J106" s="126">
        <f t="shared" si="7"/>
        <v>0</v>
      </c>
      <c r="K106" s="126">
        <f t="shared" si="10"/>
        <v>0</v>
      </c>
      <c r="L106" s="127">
        <f t="shared" si="11"/>
        <v>0</v>
      </c>
      <c r="M106" s="128"/>
    </row>
    <row r="107" spans="1:13" s="129" customFormat="1" ht="32.450000000000003" customHeight="1" x14ac:dyDescent="0.25">
      <c r="A107" s="122"/>
      <c r="B107" s="166" t="str">
        <f>'4th Quarter 2016'!B108</f>
        <v>JD Drilling Company</v>
      </c>
      <c r="C107" s="124" t="str">
        <f>'4th Quarter 2016'!C108</f>
        <v>3410523269/ SWIW #24</v>
      </c>
      <c r="D107" s="124" t="str">
        <f>'4th Quarter 2016'!D108</f>
        <v>Brine Disposal</v>
      </c>
      <c r="E107" s="125">
        <v>0</v>
      </c>
      <c r="F107" s="135">
        <f t="shared" si="6"/>
        <v>0</v>
      </c>
      <c r="G107" s="126">
        <f t="shared" si="8"/>
        <v>0</v>
      </c>
      <c r="H107" s="126">
        <f t="shared" si="9"/>
        <v>0</v>
      </c>
      <c r="I107" s="125">
        <v>0</v>
      </c>
      <c r="J107" s="126">
        <f t="shared" si="7"/>
        <v>0</v>
      </c>
      <c r="K107" s="126">
        <f t="shared" si="10"/>
        <v>0</v>
      </c>
      <c r="L107" s="127">
        <f t="shared" si="11"/>
        <v>0</v>
      </c>
      <c r="M107" s="128"/>
    </row>
    <row r="108" spans="1:13" s="129" customFormat="1" ht="32.450000000000003" customHeight="1" x14ac:dyDescent="0.25">
      <c r="A108" s="122"/>
      <c r="B108" s="166" t="str">
        <f>'4th Quarter 2016'!B109</f>
        <v>JD Drilling Company</v>
      </c>
      <c r="C108" s="124" t="str">
        <f>'4th Quarter 2016'!C109</f>
        <v>3410523268/ SWIW #18</v>
      </c>
      <c r="D108" s="124" t="str">
        <f>'4th Quarter 2016'!D109</f>
        <v>Brine Disposal</v>
      </c>
      <c r="E108" s="125">
        <v>609</v>
      </c>
      <c r="F108" s="135">
        <v>31</v>
      </c>
      <c r="G108" s="126">
        <f t="shared" si="8"/>
        <v>30.07</v>
      </c>
      <c r="H108" s="126">
        <f t="shared" si="9"/>
        <v>0.92999999999999994</v>
      </c>
      <c r="I108" s="125">
        <v>180</v>
      </c>
      <c r="J108" s="126">
        <f t="shared" si="7"/>
        <v>36</v>
      </c>
      <c r="K108" s="126">
        <f t="shared" si="10"/>
        <v>34.92</v>
      </c>
      <c r="L108" s="127">
        <f t="shared" si="11"/>
        <v>1.08</v>
      </c>
      <c r="M108" s="128"/>
    </row>
    <row r="109" spans="1:13" s="129" customFormat="1" ht="32.450000000000003" customHeight="1" x14ac:dyDescent="0.25">
      <c r="A109" s="122"/>
      <c r="B109" s="123" t="str">
        <f>'4th Quarter 2016'!B110</f>
        <v>Jeanie Enterprises</v>
      </c>
      <c r="C109" s="124" t="str">
        <f>'4th Quarter 2016'!C110</f>
        <v>3407322161/ SWIW#1</v>
      </c>
      <c r="D109" s="124" t="str">
        <f>'4th Quarter 2016'!D110</f>
        <v>Brine Disposal</v>
      </c>
      <c r="E109" s="125">
        <v>600</v>
      </c>
      <c r="F109" s="135">
        <f t="shared" si="6"/>
        <v>30</v>
      </c>
      <c r="G109" s="126">
        <f t="shared" si="8"/>
        <v>29.1</v>
      </c>
      <c r="H109" s="126">
        <f t="shared" si="9"/>
        <v>0.89999999999999991</v>
      </c>
      <c r="I109" s="125">
        <v>0</v>
      </c>
      <c r="J109" s="126">
        <f t="shared" si="7"/>
        <v>0</v>
      </c>
      <c r="K109" s="126">
        <f t="shared" si="10"/>
        <v>0</v>
      </c>
      <c r="L109" s="127">
        <f t="shared" si="11"/>
        <v>0</v>
      </c>
      <c r="M109" s="128"/>
    </row>
    <row r="110" spans="1:13" s="129" customFormat="1" ht="32.450000000000003" customHeight="1" x14ac:dyDescent="0.25">
      <c r="A110" s="122"/>
      <c r="B110" s="123" t="str">
        <f>'4th Quarter 2016'!B111</f>
        <v>K &amp; H Partners LLC</v>
      </c>
      <c r="C110" s="124" t="str">
        <f>'4th Quarter 2016'!C111</f>
        <v>3400923821/SWIW #8</v>
      </c>
      <c r="D110" s="124" t="str">
        <f>'4th Quarter 2016'!D111</f>
        <v>Brine Disposal</v>
      </c>
      <c r="E110" s="125">
        <v>14558</v>
      </c>
      <c r="F110" s="135">
        <f t="shared" si="6"/>
        <v>727.90000000000009</v>
      </c>
      <c r="G110" s="126">
        <f t="shared" si="8"/>
        <v>706.0630000000001</v>
      </c>
      <c r="H110" s="126">
        <f t="shared" si="9"/>
        <v>21.837000000000003</v>
      </c>
      <c r="I110" s="125">
        <v>125934</v>
      </c>
      <c r="J110" s="126">
        <f t="shared" si="7"/>
        <v>25186.800000000003</v>
      </c>
      <c r="K110" s="126">
        <f t="shared" si="10"/>
        <v>24431.196000000004</v>
      </c>
      <c r="L110" s="127">
        <f t="shared" si="11"/>
        <v>755.60400000000004</v>
      </c>
      <c r="M110" s="128"/>
    </row>
    <row r="111" spans="1:13" s="129" customFormat="1" ht="32.450000000000003" customHeight="1" x14ac:dyDescent="0.25">
      <c r="A111" s="122"/>
      <c r="B111" s="123" t="str">
        <f>'4th Quarter 2016'!B112</f>
        <v>K &amp; H Partners LLC</v>
      </c>
      <c r="C111" s="124" t="str">
        <f>'4th Quarter 2016'!C112</f>
        <v>3400923823/ SWIW #10</v>
      </c>
      <c r="D111" s="124" t="str">
        <f>'4th Quarter 2016'!D112</f>
        <v>Brine Disposal</v>
      </c>
      <c r="E111" s="125">
        <v>21842</v>
      </c>
      <c r="F111" s="135">
        <f t="shared" si="6"/>
        <v>1092.1000000000001</v>
      </c>
      <c r="G111" s="126">
        <f t="shared" si="8"/>
        <v>1059.3370000000002</v>
      </c>
      <c r="H111" s="126">
        <f t="shared" si="9"/>
        <v>32.763000000000005</v>
      </c>
      <c r="I111" s="125">
        <v>157851</v>
      </c>
      <c r="J111" s="126">
        <f t="shared" si="7"/>
        <v>31570.2</v>
      </c>
      <c r="K111" s="126">
        <f t="shared" si="10"/>
        <v>30623.094000000001</v>
      </c>
      <c r="L111" s="127">
        <f t="shared" si="11"/>
        <v>947.10599999999999</v>
      </c>
      <c r="M111" s="128"/>
    </row>
    <row r="112" spans="1:13" s="129" customFormat="1" ht="32.450000000000003" customHeight="1" x14ac:dyDescent="0.25">
      <c r="A112" s="122"/>
      <c r="B112" s="123" t="str">
        <f>'4th Quarter 2016'!B113</f>
        <v>K &amp; H Partners LLC</v>
      </c>
      <c r="C112" s="124" t="str">
        <f>'4th Quarter 2016'!C113</f>
        <v>3400923824/ SWIW #11</v>
      </c>
      <c r="D112" s="124" t="str">
        <f>'4th Quarter 2016'!D113</f>
        <v>Brine Disposal</v>
      </c>
      <c r="E112" s="125">
        <v>23180</v>
      </c>
      <c r="F112" s="135">
        <f t="shared" si="6"/>
        <v>1159</v>
      </c>
      <c r="G112" s="126">
        <f t="shared" si="8"/>
        <v>1124.23</v>
      </c>
      <c r="H112" s="126">
        <f t="shared" si="9"/>
        <v>34.769999999999996</v>
      </c>
      <c r="I112" s="125">
        <v>150158</v>
      </c>
      <c r="J112" s="126">
        <f t="shared" si="7"/>
        <v>30031.600000000002</v>
      </c>
      <c r="K112" s="126">
        <f t="shared" si="10"/>
        <v>29130.652000000002</v>
      </c>
      <c r="L112" s="127">
        <f t="shared" si="11"/>
        <v>900.94799999999998</v>
      </c>
      <c r="M112" s="128"/>
    </row>
    <row r="113" spans="1:13" s="129" customFormat="1" ht="32.450000000000003" customHeight="1" x14ac:dyDescent="0.25">
      <c r="A113" s="122" t="s">
        <v>334</v>
      </c>
      <c r="B113" s="123" t="str">
        <f>'4th Quarter 2016'!B114</f>
        <v>Kastle Resources LLC</v>
      </c>
      <c r="C113" s="124" t="str">
        <f>'4th Quarter 2016'!C114</f>
        <v>3400724523/SWIW #29</v>
      </c>
      <c r="D113" s="124" t="str">
        <f>'4th Quarter 2016'!D114</f>
        <v>Brine Disposal</v>
      </c>
      <c r="E113" s="125">
        <v>0</v>
      </c>
      <c r="F113" s="135">
        <f t="shared" si="6"/>
        <v>0</v>
      </c>
      <c r="G113" s="126">
        <f t="shared" si="8"/>
        <v>0</v>
      </c>
      <c r="H113" s="126">
        <f t="shared" si="9"/>
        <v>0</v>
      </c>
      <c r="I113" s="125">
        <v>13580</v>
      </c>
      <c r="J113" s="126">
        <f t="shared" si="7"/>
        <v>2716</v>
      </c>
      <c r="K113" s="126">
        <f t="shared" si="10"/>
        <v>2634.52</v>
      </c>
      <c r="L113" s="127">
        <f t="shared" si="11"/>
        <v>81.48</v>
      </c>
      <c r="M113" s="128"/>
    </row>
    <row r="114" spans="1:13" s="129" customFormat="1" ht="32.450000000000003" customHeight="1" x14ac:dyDescent="0.25">
      <c r="A114" s="122"/>
      <c r="B114" s="166" t="str">
        <f>'4th Quarter 2016'!B115</f>
        <v>KDA</v>
      </c>
      <c r="C114" s="124" t="str">
        <f>'4th Quarter 2016'!C115</f>
        <v>3415521438/SWIW #1</v>
      </c>
      <c r="D114" s="124" t="str">
        <f>'4th Quarter 2016'!D115</f>
        <v>Brine Disposal</v>
      </c>
      <c r="E114" s="125">
        <v>0</v>
      </c>
      <c r="F114" s="135">
        <f t="shared" si="6"/>
        <v>0</v>
      </c>
      <c r="G114" s="126">
        <f t="shared" si="8"/>
        <v>0</v>
      </c>
      <c r="H114" s="126">
        <f t="shared" si="9"/>
        <v>0</v>
      </c>
      <c r="I114" s="125">
        <v>0</v>
      </c>
      <c r="J114" s="126">
        <f t="shared" si="7"/>
        <v>0</v>
      </c>
      <c r="K114" s="126">
        <f t="shared" si="10"/>
        <v>0</v>
      </c>
      <c r="L114" s="127">
        <f t="shared" si="11"/>
        <v>0</v>
      </c>
      <c r="M114" s="128"/>
    </row>
    <row r="115" spans="1:13" s="129" customFormat="1" ht="32.450000000000003" customHeight="1" x14ac:dyDescent="0.25">
      <c r="A115" s="122"/>
      <c r="B115" s="166" t="str">
        <f>'4th Quarter 2016'!B116</f>
        <v>KDA</v>
      </c>
      <c r="C115" s="124" t="str">
        <f>'4th Quarter 2016'!C116</f>
        <v>3415521447/SWIW #2</v>
      </c>
      <c r="D115" s="124" t="str">
        <f>'4th Quarter 2016'!D116</f>
        <v>Brine Disposal</v>
      </c>
      <c r="E115" s="125">
        <v>0</v>
      </c>
      <c r="F115" s="135">
        <f t="shared" si="6"/>
        <v>0</v>
      </c>
      <c r="G115" s="126">
        <f t="shared" si="8"/>
        <v>0</v>
      </c>
      <c r="H115" s="126">
        <f t="shared" si="9"/>
        <v>0</v>
      </c>
      <c r="I115" s="125">
        <v>0</v>
      </c>
      <c r="J115" s="126">
        <f t="shared" si="7"/>
        <v>0</v>
      </c>
      <c r="K115" s="126">
        <f t="shared" si="10"/>
        <v>0</v>
      </c>
      <c r="L115" s="127">
        <f t="shared" si="11"/>
        <v>0</v>
      </c>
      <c r="M115" s="128"/>
    </row>
    <row r="116" spans="1:13" s="129" customFormat="1" ht="32.450000000000003" customHeight="1" x14ac:dyDescent="0.25">
      <c r="A116" s="122"/>
      <c r="B116" s="166" t="str">
        <f>'4th Quarter 2016'!B117</f>
        <v>KDA</v>
      </c>
      <c r="C116" s="124" t="str">
        <f>'4th Quarter 2016'!C117</f>
        <v>3415523732/SWIW #24</v>
      </c>
      <c r="D116" s="124" t="str">
        <f>'4th Quarter 2016'!D117</f>
        <v>Brine Disposal</v>
      </c>
      <c r="E116" s="125">
        <v>0</v>
      </c>
      <c r="F116" s="135">
        <f t="shared" si="6"/>
        <v>0</v>
      </c>
      <c r="G116" s="126">
        <f t="shared" si="8"/>
        <v>0</v>
      </c>
      <c r="H116" s="126">
        <f t="shared" si="9"/>
        <v>0</v>
      </c>
      <c r="I116" s="125">
        <v>0</v>
      </c>
      <c r="J116" s="126">
        <f t="shared" si="7"/>
        <v>0</v>
      </c>
      <c r="K116" s="126">
        <f t="shared" si="10"/>
        <v>0</v>
      </c>
      <c r="L116" s="127">
        <f t="shared" si="11"/>
        <v>0</v>
      </c>
      <c r="M116" s="128"/>
    </row>
    <row r="117" spans="1:13" s="129" customFormat="1" ht="32.450000000000003" customHeight="1" x14ac:dyDescent="0.25">
      <c r="A117" s="122"/>
      <c r="B117" s="166" t="str">
        <f>'4th Quarter 2016'!B118</f>
        <v>KDA</v>
      </c>
      <c r="C117" s="124" t="str">
        <f>'4th Quarter 2016'!C118</f>
        <v>3415523759/ SWIW # 25</v>
      </c>
      <c r="D117" s="124" t="str">
        <f>'4th Quarter 2016'!D118</f>
        <v>Brine Disposal</v>
      </c>
      <c r="E117" s="125">
        <v>0</v>
      </c>
      <c r="F117" s="135">
        <f t="shared" si="6"/>
        <v>0</v>
      </c>
      <c r="G117" s="126">
        <f t="shared" si="8"/>
        <v>0</v>
      </c>
      <c r="H117" s="126">
        <f t="shared" si="9"/>
        <v>0</v>
      </c>
      <c r="I117" s="125">
        <v>0</v>
      </c>
      <c r="J117" s="126">
        <f t="shared" si="7"/>
        <v>0</v>
      </c>
      <c r="K117" s="126">
        <f t="shared" si="10"/>
        <v>0</v>
      </c>
      <c r="L117" s="127">
        <f t="shared" si="11"/>
        <v>0</v>
      </c>
      <c r="M117" s="128"/>
    </row>
    <row r="118" spans="1:13" s="129" customFormat="1" ht="32.450000000000003" customHeight="1" x14ac:dyDescent="0.25">
      <c r="A118" s="122" t="s">
        <v>346</v>
      </c>
      <c r="B118" s="123" t="str">
        <f>'4th Quarter 2016'!B119</f>
        <v>PAC Development</v>
      </c>
      <c r="C118" s="124" t="str">
        <f>'4th Quarter 2016'!C119</f>
        <v>3415523196/ SWIW #28</v>
      </c>
      <c r="D118" s="124" t="str">
        <f>'4th Quarter 2016'!D119</f>
        <v>Brine Disposal</v>
      </c>
      <c r="E118" s="125">
        <v>926</v>
      </c>
      <c r="F118" s="135">
        <f t="shared" si="6"/>
        <v>46.300000000000004</v>
      </c>
      <c r="G118" s="126">
        <f t="shared" si="8"/>
        <v>44.911000000000001</v>
      </c>
      <c r="H118" s="126">
        <f t="shared" si="9"/>
        <v>1.389</v>
      </c>
      <c r="I118" s="125">
        <v>14911</v>
      </c>
      <c r="J118" s="126">
        <f t="shared" si="7"/>
        <v>2982.2000000000003</v>
      </c>
      <c r="K118" s="126">
        <f t="shared" si="10"/>
        <v>2892.7340000000004</v>
      </c>
      <c r="L118" s="127">
        <f t="shared" si="11"/>
        <v>89.466000000000008</v>
      </c>
      <c r="M118" s="128"/>
    </row>
    <row r="119" spans="1:13" s="129" customFormat="1" ht="32.450000000000003" customHeight="1" x14ac:dyDescent="0.25">
      <c r="A119" s="122" t="s">
        <v>346</v>
      </c>
      <c r="B119" s="123" t="str">
        <f>'4th Quarter 2016'!B120</f>
        <v>PAC Development</v>
      </c>
      <c r="C119" s="124" t="str">
        <f>'4th Quarter 2016'!C120</f>
        <v>3415523223/ SWIW #29</v>
      </c>
      <c r="D119" s="124" t="str">
        <f>'4th Quarter 2016'!D120</f>
        <v>Brine Disposal</v>
      </c>
      <c r="E119" s="125">
        <v>739</v>
      </c>
      <c r="F119" s="135">
        <f t="shared" si="6"/>
        <v>36.950000000000003</v>
      </c>
      <c r="G119" s="126">
        <f t="shared" si="8"/>
        <v>35.841500000000003</v>
      </c>
      <c r="H119" s="126">
        <f t="shared" si="9"/>
        <v>1.1085</v>
      </c>
      <c r="I119" s="125">
        <v>15050</v>
      </c>
      <c r="J119" s="126">
        <f t="shared" si="7"/>
        <v>3010</v>
      </c>
      <c r="K119" s="126">
        <f t="shared" si="10"/>
        <v>2919.7</v>
      </c>
      <c r="L119" s="127">
        <f t="shared" si="11"/>
        <v>90.3</v>
      </c>
      <c r="M119" s="128"/>
    </row>
    <row r="120" spans="1:13" s="129" customFormat="1" ht="32.450000000000003" customHeight="1" x14ac:dyDescent="0.25">
      <c r="A120" s="122"/>
      <c r="B120" s="166" t="str">
        <f>'4th Quarter 2016'!B121</f>
        <v>KDA</v>
      </c>
      <c r="C120" s="124" t="str">
        <f>'4th Quarter 2016'!C121</f>
        <v>3415524078/ SWIW#32</v>
      </c>
      <c r="D120" s="124" t="str">
        <f>'4th Quarter 2016'!D121</f>
        <v>Brine Disposal</v>
      </c>
      <c r="E120" s="125">
        <v>0</v>
      </c>
      <c r="F120" s="135">
        <f t="shared" si="6"/>
        <v>0</v>
      </c>
      <c r="G120" s="126">
        <f t="shared" si="8"/>
        <v>0</v>
      </c>
      <c r="H120" s="126">
        <f t="shared" si="9"/>
        <v>0</v>
      </c>
      <c r="I120" s="125">
        <v>0</v>
      </c>
      <c r="J120" s="126">
        <f t="shared" si="7"/>
        <v>0</v>
      </c>
      <c r="K120" s="126">
        <f t="shared" si="10"/>
        <v>0</v>
      </c>
      <c r="L120" s="127">
        <f t="shared" si="11"/>
        <v>0</v>
      </c>
      <c r="M120" s="128"/>
    </row>
    <row r="121" spans="1:13" s="129" customFormat="1" ht="32.450000000000003" customHeight="1" x14ac:dyDescent="0.25">
      <c r="A121" s="122"/>
      <c r="B121" s="123" t="str">
        <f>'4th Quarter 2016'!B122</f>
        <v>Kilbarger Construction Inc.</v>
      </c>
      <c r="C121" s="124" t="str">
        <f>'4th Quarter 2016'!C122</f>
        <v>3407321543/SWIW #4</v>
      </c>
      <c r="D121" s="124" t="str">
        <f>'4th Quarter 2016'!D122</f>
        <v>Brine Disposal</v>
      </c>
      <c r="E121" s="125">
        <v>10790</v>
      </c>
      <c r="F121" s="135">
        <f t="shared" si="6"/>
        <v>539.5</v>
      </c>
      <c r="G121" s="126">
        <f t="shared" si="8"/>
        <v>523.31500000000005</v>
      </c>
      <c r="H121" s="126">
        <f t="shared" si="9"/>
        <v>16.184999999999999</v>
      </c>
      <c r="I121" s="125">
        <v>0</v>
      </c>
      <c r="J121" s="126">
        <f t="shared" si="7"/>
        <v>0</v>
      </c>
      <c r="K121" s="126">
        <f t="shared" si="10"/>
        <v>0</v>
      </c>
      <c r="L121" s="127">
        <f t="shared" si="11"/>
        <v>0</v>
      </c>
      <c r="M121" s="141"/>
    </row>
    <row r="122" spans="1:13" s="129" customFormat="1" ht="32.450000000000003" customHeight="1" x14ac:dyDescent="0.25">
      <c r="A122" s="122"/>
      <c r="B122" s="166" t="str">
        <f>'4th Quarter 2016'!B123</f>
        <v>King Oil Co., Inc.</v>
      </c>
      <c r="C122" s="124" t="str">
        <f>'4th Quarter 2016'!C123</f>
        <v>3410324515/SWIW #3</v>
      </c>
      <c r="D122" s="124" t="str">
        <f>'4th Quarter 2016'!D123</f>
        <v>Brine Disposal</v>
      </c>
      <c r="E122" s="125">
        <v>0</v>
      </c>
      <c r="F122" s="135">
        <f t="shared" si="6"/>
        <v>0</v>
      </c>
      <c r="G122" s="126">
        <f t="shared" si="8"/>
        <v>0</v>
      </c>
      <c r="H122" s="126">
        <f t="shared" si="9"/>
        <v>0</v>
      </c>
      <c r="I122" s="125">
        <v>0</v>
      </c>
      <c r="J122" s="126">
        <f t="shared" si="7"/>
        <v>0</v>
      </c>
      <c r="K122" s="126">
        <f t="shared" si="10"/>
        <v>0</v>
      </c>
      <c r="L122" s="127">
        <f t="shared" si="11"/>
        <v>0</v>
      </c>
      <c r="M122" s="128"/>
    </row>
    <row r="123" spans="1:13" s="129" customFormat="1" ht="32.450000000000003" customHeight="1" x14ac:dyDescent="0.25">
      <c r="A123" s="122"/>
      <c r="B123" s="123" t="str">
        <f>'4th Quarter 2016'!B124</f>
        <v>Knox Energy, Inc.</v>
      </c>
      <c r="C123" s="124" t="str">
        <f>'4th Quarter 2016'!C124</f>
        <v>3408324502/SWIW #10</v>
      </c>
      <c r="D123" s="124" t="str">
        <f>'4th Quarter 2016'!D124</f>
        <v>Brine Disposal</v>
      </c>
      <c r="E123" s="125">
        <v>8932</v>
      </c>
      <c r="F123" s="135">
        <f t="shared" si="6"/>
        <v>446.6</v>
      </c>
      <c r="G123" s="126">
        <f t="shared" si="8"/>
        <v>433.202</v>
      </c>
      <c r="H123" s="126">
        <f t="shared" si="9"/>
        <v>13.398</v>
      </c>
      <c r="I123" s="125">
        <v>0</v>
      </c>
      <c r="J123" s="126">
        <f t="shared" si="7"/>
        <v>0</v>
      </c>
      <c r="K123" s="126">
        <f t="shared" si="10"/>
        <v>0</v>
      </c>
      <c r="L123" s="127">
        <f t="shared" si="11"/>
        <v>0</v>
      </c>
      <c r="M123" s="128"/>
    </row>
    <row r="124" spans="1:13" s="129" customFormat="1" ht="32.450000000000003" customHeight="1" x14ac:dyDescent="0.25">
      <c r="A124" s="122"/>
      <c r="B124" s="166" t="str">
        <f>'4th Quarter 2016'!B126</f>
        <v>Lee Oil &amp; Gas Company</v>
      </c>
      <c r="C124" s="124" t="str">
        <f>'4th Quarter 2016'!C126</f>
        <v>3400923480/SWIW #7</v>
      </c>
      <c r="D124" s="124" t="str">
        <f>'4th Quarter 2016'!D126</f>
        <v>Brine Disposal</v>
      </c>
      <c r="E124" s="125">
        <v>385</v>
      </c>
      <c r="F124" s="135">
        <f t="shared" si="6"/>
        <v>19.25</v>
      </c>
      <c r="G124" s="126">
        <f t="shared" si="8"/>
        <v>19.25</v>
      </c>
      <c r="H124" s="126">
        <v>0</v>
      </c>
      <c r="I124" s="125">
        <v>0</v>
      </c>
      <c r="J124" s="126">
        <f t="shared" si="7"/>
        <v>0</v>
      </c>
      <c r="K124" s="126">
        <f t="shared" si="10"/>
        <v>0</v>
      </c>
      <c r="L124" s="127">
        <f t="shared" si="11"/>
        <v>0</v>
      </c>
      <c r="M124" s="128"/>
    </row>
    <row r="125" spans="1:13" s="129" customFormat="1" ht="32.450000000000003" customHeight="1" x14ac:dyDescent="0.25">
      <c r="A125" s="122"/>
      <c r="B125" s="123" t="str">
        <f>'4th Quarter 2016'!B127</f>
        <v>Lippizan Petroleum</v>
      </c>
      <c r="C125" s="124" t="str">
        <f>'4th Quarter 2016'!C127</f>
        <v>3408923406/SWIW #4</v>
      </c>
      <c r="D125" s="124" t="str">
        <f>'4th Quarter 2016'!D127</f>
        <v>Brine Disposal</v>
      </c>
      <c r="E125" s="125">
        <v>680</v>
      </c>
      <c r="F125" s="135">
        <f t="shared" si="6"/>
        <v>34</v>
      </c>
      <c r="G125" s="126">
        <f t="shared" si="8"/>
        <v>34</v>
      </c>
      <c r="H125" s="126">
        <v>0</v>
      </c>
      <c r="I125" s="125">
        <v>0</v>
      </c>
      <c r="J125" s="126">
        <f t="shared" si="7"/>
        <v>0</v>
      </c>
      <c r="K125" s="126">
        <f t="shared" si="10"/>
        <v>0</v>
      </c>
      <c r="L125" s="127">
        <f t="shared" si="11"/>
        <v>0</v>
      </c>
      <c r="M125" s="128"/>
    </row>
    <row r="126" spans="1:13" s="129" customFormat="1" ht="32.450000000000003" customHeight="1" x14ac:dyDescent="0.25">
      <c r="A126" s="122"/>
      <c r="B126" s="123" t="str">
        <f>'4th Quarter 2016'!B128</f>
        <v>LLP Gas &amp; Oil Corporation</v>
      </c>
      <c r="C126" s="124" t="str">
        <f>'4th Quarter 2016'!C128</f>
        <v>3415724311/SWIW #6</v>
      </c>
      <c r="D126" s="124" t="str">
        <f>'4th Quarter 2016'!D128</f>
        <v>Brine Disposal</v>
      </c>
      <c r="E126" s="125">
        <v>14199</v>
      </c>
      <c r="F126" s="135">
        <f t="shared" si="6"/>
        <v>709.95</v>
      </c>
      <c r="G126" s="126">
        <f t="shared" si="8"/>
        <v>709.95</v>
      </c>
      <c r="H126" s="126">
        <v>0</v>
      </c>
      <c r="I126" s="125">
        <v>0</v>
      </c>
      <c r="J126" s="126">
        <f t="shared" si="7"/>
        <v>0</v>
      </c>
      <c r="K126" s="126">
        <f t="shared" si="10"/>
        <v>0</v>
      </c>
      <c r="L126" s="127">
        <f t="shared" si="11"/>
        <v>0</v>
      </c>
      <c r="M126" s="141"/>
    </row>
    <row r="127" spans="1:13" s="129" customFormat="1" ht="32.450000000000003" customHeight="1" x14ac:dyDescent="0.25">
      <c r="A127" s="122"/>
      <c r="B127" s="166" t="str">
        <f>'4th Quarter 2016'!B129</f>
        <v>M &amp; R Investments</v>
      </c>
      <c r="C127" s="124" t="str">
        <f>'4th Quarter 2016'!C129</f>
        <v>3411522981/SWIW #11</v>
      </c>
      <c r="D127" s="124" t="str">
        <f>'4th Quarter 2016'!D129</f>
        <v>Brine Disposal</v>
      </c>
      <c r="E127" s="125">
        <v>3445</v>
      </c>
      <c r="F127" s="135">
        <f t="shared" si="6"/>
        <v>172.25</v>
      </c>
      <c r="G127" s="126">
        <f t="shared" si="8"/>
        <v>167.09</v>
      </c>
      <c r="H127" s="126">
        <v>5.16</v>
      </c>
      <c r="I127" s="125">
        <v>0</v>
      </c>
      <c r="J127" s="126">
        <f t="shared" si="7"/>
        <v>0</v>
      </c>
      <c r="K127" s="126">
        <f t="shared" si="10"/>
        <v>0</v>
      </c>
      <c r="L127" s="127">
        <f t="shared" si="11"/>
        <v>0</v>
      </c>
      <c r="M127" s="128"/>
    </row>
    <row r="128" spans="1:13" s="129" customFormat="1" ht="32.450000000000003" customHeight="1" x14ac:dyDescent="0.25">
      <c r="A128" s="122"/>
      <c r="B128" s="166" t="str">
        <f>'4th Quarter 2016'!B130</f>
        <v>M &amp; R Investments</v>
      </c>
      <c r="C128" s="124" t="str">
        <f>'4th Quarter 2016'!C130</f>
        <v>3415524658/SWIW #26</v>
      </c>
      <c r="D128" s="124" t="str">
        <f>'4th Quarter 2016'!D130</f>
        <v>Brine Disposal</v>
      </c>
      <c r="E128" s="125">
        <v>3547</v>
      </c>
      <c r="F128" s="135">
        <f t="shared" si="6"/>
        <v>177.35000000000002</v>
      </c>
      <c r="G128" s="126">
        <f t="shared" si="8"/>
        <v>172.02950000000001</v>
      </c>
      <c r="H128" s="126">
        <f t="shared" si="9"/>
        <v>5.3205000000000009</v>
      </c>
      <c r="I128" s="125">
        <v>0</v>
      </c>
      <c r="J128" s="126">
        <f t="shared" si="7"/>
        <v>0</v>
      </c>
      <c r="K128" s="126">
        <f t="shared" si="10"/>
        <v>0</v>
      </c>
      <c r="L128" s="127">
        <f t="shared" si="11"/>
        <v>0</v>
      </c>
      <c r="M128" s="128"/>
    </row>
    <row r="129" spans="1:13" s="129" customFormat="1" ht="32.450000000000003" customHeight="1" x14ac:dyDescent="0.25">
      <c r="A129" s="122"/>
      <c r="B129" s="166" t="str">
        <f>'4th Quarter 2016'!B131</f>
        <v>M &amp; R Investments</v>
      </c>
      <c r="C129" s="124" t="str">
        <f>'4th Quarter 2016'!C131</f>
        <v>3416728462/SWIW #4</v>
      </c>
      <c r="D129" s="124" t="str">
        <f>'4th Quarter 2016'!D131</f>
        <v>Brine Disposal</v>
      </c>
      <c r="E129" s="125">
        <v>20498</v>
      </c>
      <c r="F129" s="135">
        <f t="shared" si="6"/>
        <v>1024.9000000000001</v>
      </c>
      <c r="G129" s="126">
        <f t="shared" si="8"/>
        <v>994.15300000000013</v>
      </c>
      <c r="H129" s="126">
        <f t="shared" si="9"/>
        <v>30.747</v>
      </c>
      <c r="I129" s="125">
        <v>39655</v>
      </c>
      <c r="J129" s="126">
        <f t="shared" si="7"/>
        <v>7931</v>
      </c>
      <c r="K129" s="126">
        <f t="shared" si="10"/>
        <v>7693.07</v>
      </c>
      <c r="L129" s="127">
        <f t="shared" si="11"/>
        <v>237.92999999999998</v>
      </c>
      <c r="M129" s="128"/>
    </row>
    <row r="130" spans="1:13" s="129" customFormat="1" ht="32.450000000000003" customHeight="1" x14ac:dyDescent="0.25">
      <c r="A130" s="122"/>
      <c r="B130" s="166" t="str">
        <f>'4th Quarter 2016'!B132</f>
        <v>M &amp; R Investments</v>
      </c>
      <c r="C130" s="124" t="str">
        <f>'4th Quarter 2016'!C132</f>
        <v>3411522617/SWIW #20</v>
      </c>
      <c r="D130" s="124" t="str">
        <f>'4th Quarter 2016'!D132</f>
        <v>Brine Disposal</v>
      </c>
      <c r="E130" s="125">
        <v>0</v>
      </c>
      <c r="F130" s="135">
        <f t="shared" si="6"/>
        <v>0</v>
      </c>
      <c r="G130" s="126">
        <f t="shared" si="8"/>
        <v>0</v>
      </c>
      <c r="H130" s="126">
        <f t="shared" si="9"/>
        <v>0</v>
      </c>
      <c r="I130" s="125">
        <v>0</v>
      </c>
      <c r="J130" s="126">
        <f t="shared" si="7"/>
        <v>0</v>
      </c>
      <c r="K130" s="126">
        <f t="shared" si="10"/>
        <v>0</v>
      </c>
      <c r="L130" s="127">
        <f t="shared" si="11"/>
        <v>0</v>
      </c>
      <c r="M130" s="128"/>
    </row>
    <row r="131" spans="1:13" s="129" customFormat="1" ht="32.450000000000003" customHeight="1" x14ac:dyDescent="0.25">
      <c r="A131" s="122"/>
      <c r="B131" s="166" t="str">
        <f>'4th Quarter 2016'!B133</f>
        <v>M &amp; R Investments</v>
      </c>
      <c r="C131" s="124" t="str">
        <f>'4th Quarter 2016'!C133</f>
        <v>3411522527/SWIW #19</v>
      </c>
      <c r="D131" s="124" t="str">
        <f>'4th Quarter 2016'!D133</f>
        <v>Brine Disposal</v>
      </c>
      <c r="E131" s="125">
        <v>2270</v>
      </c>
      <c r="F131" s="135">
        <f t="shared" si="6"/>
        <v>113.5</v>
      </c>
      <c r="G131" s="126">
        <f t="shared" si="8"/>
        <v>110.1</v>
      </c>
      <c r="H131" s="126">
        <v>3.4</v>
      </c>
      <c r="I131" s="125">
        <v>0</v>
      </c>
      <c r="J131" s="126">
        <f t="shared" si="7"/>
        <v>0</v>
      </c>
      <c r="K131" s="126">
        <f t="shared" si="10"/>
        <v>0</v>
      </c>
      <c r="L131" s="127">
        <f t="shared" si="11"/>
        <v>0</v>
      </c>
      <c r="M131" s="128"/>
    </row>
    <row r="132" spans="1:13" s="129" customFormat="1" ht="32.450000000000003" customHeight="1" x14ac:dyDescent="0.25">
      <c r="A132" s="122"/>
      <c r="B132" s="166" t="str">
        <f>'4th Quarter 2016'!B134</f>
        <v>M &amp; R Investments</v>
      </c>
      <c r="C132" s="124" t="str">
        <f>'4th Quarter 2016'!C134</f>
        <v>3411722260/SWIW #54</v>
      </c>
      <c r="D132" s="124" t="str">
        <f>'4th Quarter 2016'!D134</f>
        <v>Brine Disposal</v>
      </c>
      <c r="E132" s="125">
        <v>0</v>
      </c>
      <c r="F132" s="135">
        <f t="shared" ref="F132:F199" si="12">E132*$F$4</f>
        <v>0</v>
      </c>
      <c r="G132" s="126">
        <f t="shared" si="8"/>
        <v>0</v>
      </c>
      <c r="H132" s="126">
        <f t="shared" si="9"/>
        <v>0</v>
      </c>
      <c r="I132" s="125">
        <v>0</v>
      </c>
      <c r="J132" s="126">
        <f t="shared" ref="J132:J199" si="13">I132*$J$4</f>
        <v>0</v>
      </c>
      <c r="K132" s="126">
        <f t="shared" si="10"/>
        <v>0</v>
      </c>
      <c r="L132" s="127">
        <f t="shared" si="11"/>
        <v>0</v>
      </c>
      <c r="M132" s="128"/>
    </row>
    <row r="133" spans="1:13" s="129" customFormat="1" ht="32.450000000000003" customHeight="1" x14ac:dyDescent="0.25">
      <c r="A133" s="122"/>
      <c r="B133" s="123" t="str">
        <f>'4th Quarter 2016'!B135</f>
        <v>Mac Oilfield Services, Inc.</v>
      </c>
      <c r="C133" s="124" t="str">
        <f>'4th Quarter 2016'!C135</f>
        <v>3407522732/SWIW #1</v>
      </c>
      <c r="D133" s="124" t="str">
        <f>'4th Quarter 2016'!D135</f>
        <v>Brine Disposal</v>
      </c>
      <c r="E133" s="125">
        <v>12127</v>
      </c>
      <c r="F133" s="135">
        <f t="shared" si="12"/>
        <v>606.35</v>
      </c>
      <c r="G133" s="126">
        <f t="shared" ref="G133:G200" si="14">F133-H133</f>
        <v>588.15949999999998</v>
      </c>
      <c r="H133" s="126">
        <f t="shared" ref="H133:H200" si="15">F133*$H$4</f>
        <v>18.1905</v>
      </c>
      <c r="I133" s="125">
        <v>0</v>
      </c>
      <c r="J133" s="126">
        <f t="shared" si="13"/>
        <v>0</v>
      </c>
      <c r="K133" s="126">
        <f t="shared" ref="K133:K200" si="16">J133-L133</f>
        <v>0</v>
      </c>
      <c r="L133" s="127">
        <f t="shared" ref="L133:L200" si="17">J133*$L$4</f>
        <v>0</v>
      </c>
      <c r="M133" s="128"/>
    </row>
    <row r="134" spans="1:13" s="129" customFormat="1" ht="32.450000000000003" customHeight="1" x14ac:dyDescent="0.25">
      <c r="A134" s="122"/>
      <c r="B134" s="123" t="str">
        <f>'4th Quarter 2016'!B136</f>
        <v>Mac Oilfield Services, Inc.</v>
      </c>
      <c r="C134" s="124" t="str">
        <f>'4th Quarter 2016'!C136</f>
        <v>3416922198/SWIW #2</v>
      </c>
      <c r="D134" s="124" t="str">
        <f>'4th Quarter 2016'!D136</f>
        <v>Brine Disposal</v>
      </c>
      <c r="E134" s="125">
        <v>12050</v>
      </c>
      <c r="F134" s="135">
        <f t="shared" si="12"/>
        <v>602.5</v>
      </c>
      <c r="G134" s="126">
        <f t="shared" si="14"/>
        <v>584.42499999999995</v>
      </c>
      <c r="H134" s="126">
        <f t="shared" si="15"/>
        <v>18.074999999999999</v>
      </c>
      <c r="I134" s="125">
        <v>0</v>
      </c>
      <c r="J134" s="126">
        <f t="shared" si="13"/>
        <v>0</v>
      </c>
      <c r="K134" s="126">
        <f t="shared" si="16"/>
        <v>0</v>
      </c>
      <c r="L134" s="127">
        <f t="shared" si="17"/>
        <v>0</v>
      </c>
      <c r="M134" s="128"/>
    </row>
    <row r="135" spans="1:13" s="129" customFormat="1" ht="32.450000000000003" customHeight="1" x14ac:dyDescent="0.25">
      <c r="A135" s="122" t="s">
        <v>329</v>
      </c>
      <c r="B135" s="123" t="s">
        <v>322</v>
      </c>
      <c r="C135" s="124" t="s">
        <v>323</v>
      </c>
      <c r="D135" s="124" t="s">
        <v>1</v>
      </c>
      <c r="E135" s="125">
        <v>5345</v>
      </c>
      <c r="F135" s="135">
        <f t="shared" si="12"/>
        <v>267.25</v>
      </c>
      <c r="G135" s="126">
        <f t="shared" si="14"/>
        <v>259.23250000000002</v>
      </c>
      <c r="H135" s="126">
        <f t="shared" si="15"/>
        <v>8.0175000000000001</v>
      </c>
      <c r="I135" s="125">
        <v>0</v>
      </c>
      <c r="J135" s="126">
        <f t="shared" si="13"/>
        <v>0</v>
      </c>
      <c r="K135" s="126">
        <f t="shared" si="16"/>
        <v>0</v>
      </c>
      <c r="L135" s="127">
        <f t="shared" si="17"/>
        <v>0</v>
      </c>
      <c r="M135" s="128"/>
    </row>
    <row r="136" spans="1:13" s="129" customFormat="1" ht="32.450000000000003" customHeight="1" x14ac:dyDescent="0.25">
      <c r="A136" s="122" t="s">
        <v>329</v>
      </c>
      <c r="B136" s="123" t="s">
        <v>322</v>
      </c>
      <c r="C136" s="124" t="s">
        <v>325</v>
      </c>
      <c r="D136" s="124" t="s">
        <v>1</v>
      </c>
      <c r="E136" s="125">
        <v>4760</v>
      </c>
      <c r="F136" s="135">
        <f t="shared" si="12"/>
        <v>238</v>
      </c>
      <c r="G136" s="126">
        <f t="shared" si="14"/>
        <v>230.86</v>
      </c>
      <c r="H136" s="126">
        <f t="shared" si="15"/>
        <v>7.14</v>
      </c>
      <c r="I136" s="125">
        <v>0</v>
      </c>
      <c r="J136" s="126">
        <f t="shared" si="13"/>
        <v>0</v>
      </c>
      <c r="K136" s="126">
        <f t="shared" si="16"/>
        <v>0</v>
      </c>
      <c r="L136" s="127">
        <f t="shared" si="17"/>
        <v>0</v>
      </c>
      <c r="M136" s="128"/>
    </row>
    <row r="137" spans="1:13" s="129" customFormat="1" ht="32.450000000000003" customHeight="1" x14ac:dyDescent="0.25">
      <c r="A137" s="122" t="s">
        <v>329</v>
      </c>
      <c r="B137" s="123" t="s">
        <v>322</v>
      </c>
      <c r="C137" s="124" t="s">
        <v>326</v>
      </c>
      <c r="D137" s="124" t="s">
        <v>1</v>
      </c>
      <c r="E137" s="125">
        <v>6531</v>
      </c>
      <c r="F137" s="135">
        <f t="shared" si="12"/>
        <v>326.55</v>
      </c>
      <c r="G137" s="126">
        <f t="shared" si="14"/>
        <v>316.75350000000003</v>
      </c>
      <c r="H137" s="126">
        <f t="shared" si="15"/>
        <v>9.7965</v>
      </c>
      <c r="I137" s="125">
        <v>0</v>
      </c>
      <c r="J137" s="126">
        <f t="shared" si="13"/>
        <v>0</v>
      </c>
      <c r="K137" s="126">
        <f t="shared" si="16"/>
        <v>0</v>
      </c>
      <c r="L137" s="127">
        <f t="shared" si="17"/>
        <v>0</v>
      </c>
      <c r="M137" s="128"/>
    </row>
    <row r="138" spans="1:13" s="129" customFormat="1" ht="32.450000000000003" customHeight="1" x14ac:dyDescent="0.25">
      <c r="A138" s="122" t="s">
        <v>329</v>
      </c>
      <c r="B138" s="123" t="s">
        <v>322</v>
      </c>
      <c r="C138" s="124" t="s">
        <v>327</v>
      </c>
      <c r="D138" s="124" t="s">
        <v>1</v>
      </c>
      <c r="E138" s="125">
        <v>4850</v>
      </c>
      <c r="F138" s="135">
        <f t="shared" si="12"/>
        <v>242.5</v>
      </c>
      <c r="G138" s="126">
        <f t="shared" si="14"/>
        <v>235.22499999999999</v>
      </c>
      <c r="H138" s="126">
        <f t="shared" si="15"/>
        <v>7.2749999999999995</v>
      </c>
      <c r="I138" s="125">
        <v>0</v>
      </c>
      <c r="J138" s="126">
        <f t="shared" si="13"/>
        <v>0</v>
      </c>
      <c r="K138" s="126">
        <f t="shared" si="16"/>
        <v>0</v>
      </c>
      <c r="L138" s="127">
        <f t="shared" si="17"/>
        <v>0</v>
      </c>
      <c r="M138" s="128"/>
    </row>
    <row r="139" spans="1:13" s="129" customFormat="1" ht="32.450000000000003" customHeight="1" x14ac:dyDescent="0.25">
      <c r="A139" s="122" t="s">
        <v>329</v>
      </c>
      <c r="B139" s="123" t="s">
        <v>322</v>
      </c>
      <c r="C139" s="124" t="s">
        <v>328</v>
      </c>
      <c r="D139" s="124" t="s">
        <v>1</v>
      </c>
      <c r="E139" s="125">
        <v>0</v>
      </c>
      <c r="F139" s="135">
        <f t="shared" si="12"/>
        <v>0</v>
      </c>
      <c r="G139" s="126">
        <f t="shared" si="14"/>
        <v>0</v>
      </c>
      <c r="H139" s="126">
        <f t="shared" si="15"/>
        <v>0</v>
      </c>
      <c r="I139" s="125">
        <v>0</v>
      </c>
      <c r="J139" s="126">
        <f t="shared" si="13"/>
        <v>0</v>
      </c>
      <c r="K139" s="126">
        <f t="shared" si="16"/>
        <v>0</v>
      </c>
      <c r="L139" s="127">
        <f t="shared" si="17"/>
        <v>0</v>
      </c>
      <c r="M139" s="128"/>
    </row>
    <row r="140" spans="1:13" s="129" customFormat="1" ht="32.450000000000003" customHeight="1" x14ac:dyDescent="0.25">
      <c r="A140" s="122"/>
      <c r="B140" s="123" t="str">
        <f>'4th Quarter 2016'!B142</f>
        <v>Mar Oil Company</v>
      </c>
      <c r="C140" s="124" t="str">
        <f>'4th Quarter 2016'!C142</f>
        <v>3417520341/SWIW #3</v>
      </c>
      <c r="D140" s="124" t="str">
        <f>'4th Quarter 2016'!D142</f>
        <v>Brine Disposal</v>
      </c>
      <c r="E140" s="125">
        <v>0</v>
      </c>
      <c r="F140" s="135">
        <f t="shared" si="12"/>
        <v>0</v>
      </c>
      <c r="G140" s="126">
        <f t="shared" si="14"/>
        <v>0</v>
      </c>
      <c r="H140" s="126">
        <f t="shared" si="15"/>
        <v>0</v>
      </c>
      <c r="I140" s="125">
        <v>0</v>
      </c>
      <c r="J140" s="126">
        <f t="shared" si="13"/>
        <v>0</v>
      </c>
      <c r="K140" s="126">
        <f t="shared" si="16"/>
        <v>0</v>
      </c>
      <c r="L140" s="127">
        <f t="shared" si="17"/>
        <v>0</v>
      </c>
      <c r="M140" s="128"/>
    </row>
    <row r="141" spans="1:13" s="129" customFormat="1" ht="32.450000000000003" customHeight="1" x14ac:dyDescent="0.25">
      <c r="A141" s="122"/>
      <c r="B141" s="123" t="str">
        <f>'4th Quarter 2016'!B143</f>
        <v>Mesh, Ltd.</v>
      </c>
      <c r="C141" s="124" t="str">
        <f>'4th Quarter 2016'!C143</f>
        <v>3411927350/SWIW #18</v>
      </c>
      <c r="D141" s="124" t="str">
        <f>'4th Quarter 2016'!D143</f>
        <v>Brine Disposal</v>
      </c>
      <c r="E141" s="125">
        <v>35471</v>
      </c>
      <c r="F141" s="135">
        <f t="shared" si="12"/>
        <v>1773.5500000000002</v>
      </c>
      <c r="G141" s="126">
        <f t="shared" si="14"/>
        <v>1720.3500000000001</v>
      </c>
      <c r="H141" s="126">
        <v>53.2</v>
      </c>
      <c r="I141" s="125">
        <v>0</v>
      </c>
      <c r="J141" s="126">
        <f t="shared" si="13"/>
        <v>0</v>
      </c>
      <c r="K141" s="126">
        <f t="shared" si="16"/>
        <v>0</v>
      </c>
      <c r="L141" s="127">
        <f t="shared" si="17"/>
        <v>0</v>
      </c>
      <c r="M141" s="128"/>
    </row>
    <row r="142" spans="1:13" s="129" customFormat="1" ht="32.450000000000003" customHeight="1" x14ac:dyDescent="0.25">
      <c r="A142" s="122"/>
      <c r="B142" s="123" t="str">
        <f>'4th Quarter 2016'!B144</f>
        <v>MFC</v>
      </c>
      <c r="C142" s="124" t="str">
        <f>'4th Quarter 2016'!C144</f>
        <v>3403123353/SWIW #3</v>
      </c>
      <c r="D142" s="124" t="str">
        <f>'4th Quarter 2016'!D144</f>
        <v>Brine Disposal</v>
      </c>
      <c r="E142" s="125">
        <v>1415</v>
      </c>
      <c r="F142" s="135">
        <f t="shared" si="12"/>
        <v>70.75</v>
      </c>
      <c r="G142" s="126">
        <f t="shared" si="14"/>
        <v>68.627499999999998</v>
      </c>
      <c r="H142" s="126">
        <f t="shared" si="15"/>
        <v>2.1225000000000001</v>
      </c>
      <c r="I142" s="125">
        <v>0</v>
      </c>
      <c r="J142" s="126">
        <f t="shared" si="13"/>
        <v>0</v>
      </c>
      <c r="K142" s="126">
        <f t="shared" si="16"/>
        <v>0</v>
      </c>
      <c r="L142" s="127">
        <f t="shared" si="17"/>
        <v>0</v>
      </c>
      <c r="M142" s="128"/>
    </row>
    <row r="143" spans="1:13" s="129" customFormat="1" ht="32.450000000000003" customHeight="1" x14ac:dyDescent="0.25">
      <c r="A143" s="122"/>
      <c r="B143" s="123" t="str">
        <f>'4th Quarter 2016'!B145</f>
        <v>Moore Well Services, Inc.</v>
      </c>
      <c r="C143" s="124" t="str">
        <f>'4th Quarter 2016'!C145</f>
        <v>3415320907/SWIW #2</v>
      </c>
      <c r="D143" s="124" t="str">
        <f>'4th Quarter 2016'!D145</f>
        <v>Brine Disposal</v>
      </c>
      <c r="E143" s="125">
        <v>12414.14</v>
      </c>
      <c r="F143" s="135">
        <f t="shared" si="12"/>
        <v>620.70699999999999</v>
      </c>
      <c r="G143" s="126">
        <f t="shared" si="14"/>
        <v>602.08578999999997</v>
      </c>
      <c r="H143" s="126">
        <f t="shared" si="15"/>
        <v>18.621209999999998</v>
      </c>
      <c r="I143" s="125">
        <v>0</v>
      </c>
      <c r="J143" s="126">
        <f t="shared" si="13"/>
        <v>0</v>
      </c>
      <c r="K143" s="126">
        <f t="shared" si="16"/>
        <v>0</v>
      </c>
      <c r="L143" s="127">
        <f t="shared" si="17"/>
        <v>0</v>
      </c>
      <c r="M143" s="128"/>
    </row>
    <row r="144" spans="1:13" s="129" customFormat="1" ht="32.450000000000003" customHeight="1" x14ac:dyDescent="0.25">
      <c r="A144" s="122"/>
      <c r="B144" s="123" t="str">
        <f>'4th Quarter 2016'!B146</f>
        <v>Moran Well Service Inc.</v>
      </c>
      <c r="C144" s="124" t="s">
        <v>347</v>
      </c>
      <c r="D144" s="124" t="str">
        <f>'4th Quarter 2016'!D146</f>
        <v>Brine Disposal</v>
      </c>
      <c r="E144" s="125">
        <v>10874</v>
      </c>
      <c r="F144" s="135">
        <f t="shared" si="12"/>
        <v>543.70000000000005</v>
      </c>
      <c r="G144" s="126">
        <f t="shared" si="14"/>
        <v>543.70000000000005</v>
      </c>
      <c r="H144" s="126">
        <v>0</v>
      </c>
      <c r="I144" s="125">
        <v>0</v>
      </c>
      <c r="J144" s="126">
        <f t="shared" si="13"/>
        <v>0</v>
      </c>
      <c r="K144" s="126">
        <f t="shared" si="16"/>
        <v>0</v>
      </c>
      <c r="L144" s="127">
        <f t="shared" si="17"/>
        <v>0</v>
      </c>
      <c r="M144" s="141"/>
    </row>
    <row r="145" spans="1:13" s="129" customFormat="1" ht="32.450000000000003" customHeight="1" x14ac:dyDescent="0.25">
      <c r="A145" s="122"/>
      <c r="B145" s="123" t="str">
        <f>'4th Quarter 2016'!B147</f>
        <v>Murphy Oil Company</v>
      </c>
      <c r="C145" s="124" t="str">
        <f>'4th Quarter 2016'!C147</f>
        <v>3410523651/ SWIW #23</v>
      </c>
      <c r="D145" s="124" t="str">
        <f>'4th Quarter 2016'!D147</f>
        <v>Brine Disposal</v>
      </c>
      <c r="E145" s="125">
        <v>1931</v>
      </c>
      <c r="F145" s="135">
        <f t="shared" si="12"/>
        <v>96.550000000000011</v>
      </c>
      <c r="G145" s="126">
        <f t="shared" si="14"/>
        <v>93.653500000000008</v>
      </c>
      <c r="H145" s="126">
        <f t="shared" si="15"/>
        <v>2.8965000000000001</v>
      </c>
      <c r="I145" s="125">
        <v>37436</v>
      </c>
      <c r="J145" s="126">
        <f t="shared" si="13"/>
        <v>7487.2000000000007</v>
      </c>
      <c r="K145" s="126">
        <f t="shared" si="16"/>
        <v>7262.5840000000007</v>
      </c>
      <c r="L145" s="127">
        <f t="shared" si="17"/>
        <v>224.61600000000001</v>
      </c>
      <c r="M145" s="128"/>
    </row>
    <row r="146" spans="1:13" s="129" customFormat="1" ht="32.450000000000003" customHeight="1" x14ac:dyDescent="0.25">
      <c r="A146" s="122"/>
      <c r="B146" s="123" t="str">
        <f>'4th Quarter 2016'!B148</f>
        <v>NGO Development Corp., Inc.</v>
      </c>
      <c r="C146" s="124" t="str">
        <f>'4th Quarter 2016'!C148</f>
        <v>3403123277/SWIW #1</v>
      </c>
      <c r="D146" s="124" t="str">
        <f>'4th Quarter 2016'!D148</f>
        <v>Brine Disposal</v>
      </c>
      <c r="E146" s="125">
        <v>2290</v>
      </c>
      <c r="F146" s="135">
        <f t="shared" si="12"/>
        <v>114.5</v>
      </c>
      <c r="G146" s="126">
        <f t="shared" si="14"/>
        <v>111.065</v>
      </c>
      <c r="H146" s="126">
        <f t="shared" si="15"/>
        <v>3.4350000000000001</v>
      </c>
      <c r="I146" s="125">
        <v>0</v>
      </c>
      <c r="J146" s="126">
        <f t="shared" si="13"/>
        <v>0</v>
      </c>
      <c r="K146" s="126">
        <f t="shared" si="16"/>
        <v>0</v>
      </c>
      <c r="L146" s="127">
        <f t="shared" si="17"/>
        <v>0</v>
      </c>
      <c r="M146" s="128"/>
    </row>
    <row r="147" spans="1:13" s="129" customFormat="1" ht="32.450000000000003" customHeight="1" x14ac:dyDescent="0.25">
      <c r="A147" s="122"/>
      <c r="B147" s="123" t="str">
        <f>'4th Quarter 2016'!B149</f>
        <v>NGO Development Corp., Inc.</v>
      </c>
      <c r="C147" s="124" t="str">
        <f>'4th Quarter 2016'!C149</f>
        <v>3403124178/SWIW #9</v>
      </c>
      <c r="D147" s="124" t="str">
        <f>'4th Quarter 2016'!D149</f>
        <v>Brine Disposal</v>
      </c>
      <c r="E147" s="125">
        <v>6112</v>
      </c>
      <c r="F147" s="135">
        <f t="shared" si="12"/>
        <v>305.60000000000002</v>
      </c>
      <c r="G147" s="126">
        <f t="shared" si="14"/>
        <v>296.43200000000002</v>
      </c>
      <c r="H147" s="126">
        <f t="shared" si="15"/>
        <v>9.168000000000001</v>
      </c>
      <c r="I147" s="125">
        <v>0</v>
      </c>
      <c r="J147" s="126">
        <f t="shared" si="13"/>
        <v>0</v>
      </c>
      <c r="K147" s="126">
        <f t="shared" si="16"/>
        <v>0</v>
      </c>
      <c r="L147" s="127">
        <f t="shared" si="17"/>
        <v>0</v>
      </c>
      <c r="M147" s="128"/>
    </row>
    <row r="148" spans="1:13" s="129" customFormat="1" ht="32.450000000000003" customHeight="1" x14ac:dyDescent="0.25">
      <c r="A148" s="122"/>
      <c r="B148" s="123" t="str">
        <f>'4th Quarter 2016'!B150</f>
        <v>North Lima Disposal</v>
      </c>
      <c r="C148" s="124" t="str">
        <f>'4th Quarter 2016'!C150</f>
        <v>3409923158/ SWIW #12</v>
      </c>
      <c r="D148" s="124" t="str">
        <f>'4th Quarter 2016'!D150</f>
        <v>Brine Disposal</v>
      </c>
      <c r="E148" s="125">
        <v>20062</v>
      </c>
      <c r="F148" s="135">
        <f t="shared" si="12"/>
        <v>1003.1</v>
      </c>
      <c r="G148" s="126">
        <f t="shared" si="14"/>
        <v>973.00700000000006</v>
      </c>
      <c r="H148" s="126">
        <f t="shared" si="15"/>
        <v>30.093</v>
      </c>
      <c r="I148" s="125">
        <v>115412</v>
      </c>
      <c r="J148" s="126">
        <f t="shared" si="13"/>
        <v>23082.400000000001</v>
      </c>
      <c r="K148" s="126">
        <f t="shared" si="16"/>
        <v>22389.928</v>
      </c>
      <c r="L148" s="127">
        <f t="shared" si="17"/>
        <v>692.47199999999998</v>
      </c>
      <c r="M148" s="128"/>
    </row>
    <row r="149" spans="1:13" s="129" customFormat="1" ht="32.450000000000003" customHeight="1" x14ac:dyDescent="0.25">
      <c r="A149" s="122"/>
      <c r="B149" s="123" t="str">
        <f>'4th Quarter 2016'!B151</f>
        <v>Northwood Energy Corp.</v>
      </c>
      <c r="C149" s="124" t="str">
        <f>'4th Quarter 2016'!C151</f>
        <v>3412124250/ SWIW #9</v>
      </c>
      <c r="D149" s="124" t="str">
        <f>'4th Quarter 2016'!D151</f>
        <v>Brine Disposal</v>
      </c>
      <c r="E149" s="125">
        <v>12608</v>
      </c>
      <c r="F149" s="135">
        <f t="shared" si="12"/>
        <v>630.40000000000009</v>
      </c>
      <c r="G149" s="126">
        <f t="shared" si="14"/>
        <v>611.48800000000006</v>
      </c>
      <c r="H149" s="126">
        <f t="shared" si="15"/>
        <v>18.912000000000003</v>
      </c>
      <c r="I149" s="125">
        <v>0</v>
      </c>
      <c r="J149" s="126">
        <f t="shared" si="13"/>
        <v>0</v>
      </c>
      <c r="K149" s="126">
        <f t="shared" si="16"/>
        <v>0</v>
      </c>
      <c r="L149" s="127">
        <f t="shared" si="17"/>
        <v>0</v>
      </c>
      <c r="M149" s="128"/>
    </row>
    <row r="150" spans="1:13" s="129" customFormat="1" ht="32.450000000000003" customHeight="1" x14ac:dyDescent="0.25">
      <c r="A150" s="122"/>
      <c r="B150" s="123" t="s">
        <v>230</v>
      </c>
      <c r="C150" s="124" t="str">
        <f>'4th Quarter 2016'!C152</f>
        <v>3415522403/ SWIW #7</v>
      </c>
      <c r="D150" s="124" t="str">
        <f>'4th Quarter 2016'!D152</f>
        <v>Brine Disposal</v>
      </c>
      <c r="E150" s="125">
        <v>0</v>
      </c>
      <c r="F150" s="135">
        <f t="shared" si="12"/>
        <v>0</v>
      </c>
      <c r="G150" s="126">
        <f t="shared" si="14"/>
        <v>0</v>
      </c>
      <c r="H150" s="126">
        <f t="shared" si="15"/>
        <v>0</v>
      </c>
      <c r="I150" s="125">
        <v>37814</v>
      </c>
      <c r="J150" s="126">
        <f t="shared" si="13"/>
        <v>7562.8</v>
      </c>
      <c r="K150" s="126">
        <f t="shared" si="16"/>
        <v>7335.9160000000002</v>
      </c>
      <c r="L150" s="127">
        <f t="shared" si="17"/>
        <v>226.88399999999999</v>
      </c>
      <c r="M150" s="128"/>
    </row>
    <row r="151" spans="1:13" s="129" customFormat="1" ht="32.450000000000003" customHeight="1" x14ac:dyDescent="0.25">
      <c r="A151" s="122"/>
      <c r="B151" s="123" t="s">
        <v>230</v>
      </c>
      <c r="C151" s="124" t="str">
        <f>'4th Quarter 2016'!C153</f>
        <v xml:space="preserve">3415123420/ SWIW #5 </v>
      </c>
      <c r="D151" s="124" t="str">
        <f>'4th Quarter 2016'!D153</f>
        <v>Brine Disposal</v>
      </c>
      <c r="E151" s="125">
        <v>7767</v>
      </c>
      <c r="F151" s="135">
        <f t="shared" si="12"/>
        <v>388.35</v>
      </c>
      <c r="G151" s="126">
        <f t="shared" si="14"/>
        <v>376.6995</v>
      </c>
      <c r="H151" s="126">
        <f t="shared" si="15"/>
        <v>11.650500000000001</v>
      </c>
      <c r="I151" s="125">
        <v>8119</v>
      </c>
      <c r="J151" s="126">
        <f t="shared" si="13"/>
        <v>1623.8000000000002</v>
      </c>
      <c r="K151" s="126">
        <f t="shared" si="16"/>
        <v>1575.0860000000002</v>
      </c>
      <c r="L151" s="127">
        <f t="shared" si="17"/>
        <v>48.714000000000006</v>
      </c>
      <c r="M151" s="128"/>
    </row>
    <row r="152" spans="1:13" s="129" customFormat="1" ht="32.450000000000003" customHeight="1" x14ac:dyDescent="0.25">
      <c r="A152" s="122"/>
      <c r="B152" s="123" t="s">
        <v>230</v>
      </c>
      <c r="C152" s="124" t="s">
        <v>316</v>
      </c>
      <c r="D152" s="124" t="s">
        <v>1</v>
      </c>
      <c r="E152" s="125">
        <v>156</v>
      </c>
      <c r="F152" s="135">
        <f t="shared" si="12"/>
        <v>7.8000000000000007</v>
      </c>
      <c r="G152" s="126">
        <f t="shared" si="14"/>
        <v>7.5660000000000007</v>
      </c>
      <c r="H152" s="126">
        <f t="shared" si="15"/>
        <v>0.23400000000000001</v>
      </c>
      <c r="I152" s="125">
        <v>4569</v>
      </c>
      <c r="J152" s="126">
        <f t="shared" si="13"/>
        <v>913.80000000000007</v>
      </c>
      <c r="K152" s="126">
        <f t="shared" si="16"/>
        <v>886.38600000000008</v>
      </c>
      <c r="L152" s="127">
        <f t="shared" si="17"/>
        <v>27.414000000000001</v>
      </c>
      <c r="M152" s="128"/>
    </row>
    <row r="153" spans="1:13" s="129" customFormat="1" ht="32.450000000000003" customHeight="1" x14ac:dyDescent="0.25">
      <c r="A153" s="122"/>
      <c r="B153" s="123" t="s">
        <v>230</v>
      </c>
      <c r="C153" s="124" t="s">
        <v>318</v>
      </c>
      <c r="D153" s="124" t="s">
        <v>1</v>
      </c>
      <c r="E153" s="125">
        <v>0</v>
      </c>
      <c r="F153" s="135">
        <f>E153*$F$4</f>
        <v>0</v>
      </c>
      <c r="G153" s="126">
        <f>F153-H153</f>
        <v>0</v>
      </c>
      <c r="H153" s="126">
        <f>F153*$H$4</f>
        <v>0</v>
      </c>
      <c r="I153" s="125">
        <v>0</v>
      </c>
      <c r="J153" s="126">
        <f>I153*$J$4</f>
        <v>0</v>
      </c>
      <c r="K153" s="126">
        <f>J153-L153</f>
        <v>0</v>
      </c>
      <c r="L153" s="127">
        <f>J153*$L$4</f>
        <v>0</v>
      </c>
      <c r="M153" s="128"/>
    </row>
    <row r="154" spans="1:13" s="129" customFormat="1" ht="32.450000000000003" customHeight="1" x14ac:dyDescent="0.25">
      <c r="A154" s="122"/>
      <c r="B154" s="123" t="s">
        <v>230</v>
      </c>
      <c r="C154" s="124" t="s">
        <v>317</v>
      </c>
      <c r="D154" s="124" t="s">
        <v>1</v>
      </c>
      <c r="E154" s="125">
        <v>278569</v>
      </c>
      <c r="F154" s="135">
        <f t="shared" si="12"/>
        <v>13928.45</v>
      </c>
      <c r="G154" s="126">
        <f t="shared" si="14"/>
        <v>13510.596500000001</v>
      </c>
      <c r="H154" s="126">
        <f t="shared" si="15"/>
        <v>417.8535</v>
      </c>
      <c r="I154" s="125">
        <v>80137</v>
      </c>
      <c r="J154" s="126">
        <f t="shared" si="13"/>
        <v>16027.400000000001</v>
      </c>
      <c r="K154" s="126">
        <f t="shared" si="16"/>
        <v>15546.578000000001</v>
      </c>
      <c r="L154" s="127">
        <f t="shared" si="17"/>
        <v>480.822</v>
      </c>
      <c r="M154" s="128"/>
    </row>
    <row r="155" spans="1:13" s="129" customFormat="1" ht="32.450000000000003" customHeight="1" x14ac:dyDescent="0.25">
      <c r="A155" s="122"/>
      <c r="B155" s="123" t="str">
        <f>'4th Quarter 2016'!B157</f>
        <v>Nuverra/Heckman</v>
      </c>
      <c r="C155" s="124" t="str">
        <f>'4th Quarter 2016'!C157</f>
        <v>3415523794/SWIW #16</v>
      </c>
      <c r="D155" s="124" t="str">
        <f>'4th Quarter 2016'!D157</f>
        <v>Brine Disposal</v>
      </c>
      <c r="E155" s="125">
        <v>0</v>
      </c>
      <c r="F155" s="135">
        <f t="shared" si="12"/>
        <v>0</v>
      </c>
      <c r="G155" s="126">
        <f t="shared" si="14"/>
        <v>0</v>
      </c>
      <c r="H155" s="126">
        <f t="shared" si="15"/>
        <v>0</v>
      </c>
      <c r="I155" s="125">
        <v>0</v>
      </c>
      <c r="J155" s="126">
        <f t="shared" si="13"/>
        <v>0</v>
      </c>
      <c r="K155" s="126">
        <f t="shared" si="16"/>
        <v>0</v>
      </c>
      <c r="L155" s="127">
        <f t="shared" si="17"/>
        <v>0</v>
      </c>
      <c r="M155" s="128"/>
    </row>
    <row r="156" spans="1:13" s="129" customFormat="1" ht="32.450000000000003" customHeight="1" x14ac:dyDescent="0.25">
      <c r="A156" s="122"/>
      <c r="B156" s="123" t="s">
        <v>230</v>
      </c>
      <c r="C156" s="124" t="s">
        <v>320</v>
      </c>
      <c r="D156" s="124" t="s">
        <v>1</v>
      </c>
      <c r="E156" s="125">
        <v>0</v>
      </c>
      <c r="F156" s="135">
        <f t="shared" si="12"/>
        <v>0</v>
      </c>
      <c r="G156" s="126">
        <f t="shared" si="14"/>
        <v>0</v>
      </c>
      <c r="H156" s="126">
        <f t="shared" si="15"/>
        <v>0</v>
      </c>
      <c r="I156" s="125">
        <v>62232</v>
      </c>
      <c r="J156" s="126">
        <f t="shared" si="13"/>
        <v>12446.400000000001</v>
      </c>
      <c r="K156" s="126">
        <f t="shared" si="16"/>
        <v>12073.008000000002</v>
      </c>
      <c r="L156" s="127">
        <f t="shared" si="17"/>
        <v>373.39200000000005</v>
      </c>
      <c r="M156" s="128"/>
    </row>
    <row r="157" spans="1:13" s="129" customFormat="1" ht="32.450000000000003" customHeight="1" x14ac:dyDescent="0.25">
      <c r="A157" s="122"/>
      <c r="B157" s="123" t="s">
        <v>230</v>
      </c>
      <c r="C157" s="124" t="s">
        <v>319</v>
      </c>
      <c r="D157" s="124" t="s">
        <v>1</v>
      </c>
      <c r="E157" s="125">
        <v>17809</v>
      </c>
      <c r="F157" s="135">
        <f t="shared" si="12"/>
        <v>890.45</v>
      </c>
      <c r="G157" s="126">
        <f t="shared" si="14"/>
        <v>863.73650000000009</v>
      </c>
      <c r="H157" s="126">
        <f t="shared" si="15"/>
        <v>26.7135</v>
      </c>
      <c r="I157" s="125">
        <v>34413</v>
      </c>
      <c r="J157" s="126">
        <f t="shared" si="13"/>
        <v>6882.6</v>
      </c>
      <c r="K157" s="126">
        <f t="shared" si="16"/>
        <v>6676.1220000000003</v>
      </c>
      <c r="L157" s="127">
        <f t="shared" si="17"/>
        <v>206.47800000000001</v>
      </c>
      <c r="M157" s="128"/>
    </row>
    <row r="158" spans="1:13" s="129" customFormat="1" ht="32.450000000000003" customHeight="1" x14ac:dyDescent="0.25">
      <c r="A158" s="122"/>
      <c r="B158" s="123" t="s">
        <v>230</v>
      </c>
      <c r="C158" s="124" t="s">
        <v>321</v>
      </c>
      <c r="D158" s="124" t="s">
        <v>1</v>
      </c>
      <c r="E158" s="125">
        <v>0</v>
      </c>
      <c r="F158" s="135">
        <f t="shared" si="12"/>
        <v>0</v>
      </c>
      <c r="G158" s="126">
        <f t="shared" si="14"/>
        <v>0</v>
      </c>
      <c r="H158" s="126">
        <f t="shared" si="15"/>
        <v>0</v>
      </c>
      <c r="I158" s="125">
        <v>7364</v>
      </c>
      <c r="J158" s="126">
        <v>1472.8</v>
      </c>
      <c r="K158" s="126">
        <f t="shared" si="16"/>
        <v>1428.616</v>
      </c>
      <c r="L158" s="127">
        <f t="shared" si="17"/>
        <v>44.183999999999997</v>
      </c>
      <c r="M158" s="128"/>
    </row>
    <row r="159" spans="1:13" s="129" customFormat="1" ht="32.450000000000003" customHeight="1" x14ac:dyDescent="0.25">
      <c r="A159" s="122"/>
      <c r="B159" s="123" t="s">
        <v>230</v>
      </c>
      <c r="C159" s="124" t="s">
        <v>382</v>
      </c>
      <c r="D159" s="124" t="s">
        <v>1</v>
      </c>
      <c r="E159" s="125">
        <v>155</v>
      </c>
      <c r="F159" s="135">
        <f t="shared" si="12"/>
        <v>7.75</v>
      </c>
      <c r="G159" s="126">
        <f t="shared" si="14"/>
        <v>7.5175000000000001</v>
      </c>
      <c r="H159" s="126">
        <f t="shared" si="15"/>
        <v>0.23249999999999998</v>
      </c>
      <c r="I159" s="125">
        <v>63827</v>
      </c>
      <c r="J159" s="126">
        <v>12765.4</v>
      </c>
      <c r="K159" s="126">
        <f t="shared" si="16"/>
        <v>12382.438</v>
      </c>
      <c r="L159" s="127">
        <f t="shared" si="17"/>
        <v>382.96199999999999</v>
      </c>
      <c r="M159" s="128"/>
    </row>
    <row r="160" spans="1:13" s="129" customFormat="1" ht="32.450000000000003" customHeight="1" x14ac:dyDescent="0.25">
      <c r="A160" s="122"/>
      <c r="B160" s="123" t="s">
        <v>137</v>
      </c>
      <c r="C160" s="124" t="str">
        <f>'4th Quarter 2016'!C162</f>
        <v>3416729658/ SWIW #8</v>
      </c>
      <c r="D160" s="124" t="str">
        <f>'4th Quarter 2016'!D162</f>
        <v>Brine Disposal</v>
      </c>
      <c r="E160" s="125">
        <v>0</v>
      </c>
      <c r="F160" s="135">
        <f>E160*$F$4</f>
        <v>0</v>
      </c>
      <c r="G160" s="126">
        <f>F160-H160</f>
        <v>0</v>
      </c>
      <c r="H160" s="126">
        <f>F160*$H$4</f>
        <v>0</v>
      </c>
      <c r="I160" s="125">
        <v>107003</v>
      </c>
      <c r="J160" s="126">
        <f>I160*$J$4</f>
        <v>21400.600000000002</v>
      </c>
      <c r="K160" s="126">
        <f>J160-L160</f>
        <v>20758.582000000002</v>
      </c>
      <c r="L160" s="127">
        <f>J160*$L$4</f>
        <v>642.01800000000003</v>
      </c>
      <c r="M160" s="128"/>
    </row>
    <row r="161" spans="1:13" s="129" customFormat="1" ht="32.450000000000003" customHeight="1" x14ac:dyDescent="0.25">
      <c r="A161" s="122"/>
      <c r="B161" s="123" t="s">
        <v>137</v>
      </c>
      <c r="C161" s="124" t="str">
        <f>'4th Quarter 2016'!C163</f>
        <v>3416729685/ SWIW #10</v>
      </c>
      <c r="D161" s="124" t="str">
        <f>'4th Quarter 2016'!D163</f>
        <v>Brine Disposal</v>
      </c>
      <c r="E161" s="125">
        <v>0</v>
      </c>
      <c r="F161" s="135">
        <f>E161*$F$4</f>
        <v>0</v>
      </c>
      <c r="G161" s="126">
        <f>F161-H161</f>
        <v>0</v>
      </c>
      <c r="H161" s="126">
        <f>F161*$H$4</f>
        <v>0</v>
      </c>
      <c r="I161" s="125">
        <v>32188</v>
      </c>
      <c r="J161" s="126">
        <f>I161*$J$4</f>
        <v>6437.6</v>
      </c>
      <c r="K161" s="126">
        <f>J161-L161</f>
        <v>6244.4720000000007</v>
      </c>
      <c r="L161" s="127">
        <f>J161*$L$4</f>
        <v>193.12800000000001</v>
      </c>
      <c r="M161" s="128"/>
    </row>
    <row r="162" spans="1:13" s="129" customFormat="1" ht="32.450000000000003" customHeight="1" x14ac:dyDescent="0.25">
      <c r="A162" s="122"/>
      <c r="B162" s="123" t="s">
        <v>137</v>
      </c>
      <c r="C162" s="124" t="str">
        <f>'4th Quarter 2016'!C164</f>
        <v>3416729719/ SWIW #16</v>
      </c>
      <c r="D162" s="124" t="str">
        <f>'4th Quarter 2016'!D164</f>
        <v>Brine Disposal</v>
      </c>
      <c r="E162" s="125">
        <v>0</v>
      </c>
      <c r="F162" s="135">
        <f>E162*$F$4</f>
        <v>0</v>
      </c>
      <c r="G162" s="126">
        <f>F162-H162</f>
        <v>0</v>
      </c>
      <c r="H162" s="126">
        <f>F162*$H$4</f>
        <v>0</v>
      </c>
      <c r="I162" s="125">
        <v>65</v>
      </c>
      <c r="J162" s="126">
        <f>I162*$J$4</f>
        <v>13</v>
      </c>
      <c r="K162" s="126">
        <f>J162-L162</f>
        <v>12.61</v>
      </c>
      <c r="L162" s="127">
        <f>J162*$L$4</f>
        <v>0.39</v>
      </c>
      <c r="M162" s="128"/>
    </row>
    <row r="163" spans="1:13" s="129" customFormat="1" ht="32.450000000000003" customHeight="1" x14ac:dyDescent="0.25">
      <c r="A163" s="122"/>
      <c r="B163" s="123" t="str">
        <f>'4th Quarter 2016'!B165</f>
        <v>OOGC Disposal Co.</v>
      </c>
      <c r="C163" s="124" t="str">
        <f>'4th Quarter 2016'!C165</f>
        <v>3407524527/SWIW #1</v>
      </c>
      <c r="D163" s="124" t="str">
        <f>'4th Quarter 2016'!D165</f>
        <v>Brine Disposal</v>
      </c>
      <c r="E163" s="125">
        <v>28645</v>
      </c>
      <c r="F163" s="135">
        <f t="shared" si="12"/>
        <v>1432.25</v>
      </c>
      <c r="G163" s="126">
        <f t="shared" si="14"/>
        <v>1389.2825</v>
      </c>
      <c r="H163" s="126">
        <f t="shared" si="15"/>
        <v>42.967500000000001</v>
      </c>
      <c r="I163" s="125">
        <v>0</v>
      </c>
      <c r="J163" s="126">
        <f t="shared" si="13"/>
        <v>0</v>
      </c>
      <c r="K163" s="126">
        <f t="shared" si="16"/>
        <v>0</v>
      </c>
      <c r="L163" s="127">
        <f t="shared" si="17"/>
        <v>0</v>
      </c>
      <c r="M163" s="128"/>
    </row>
    <row r="164" spans="1:13" s="129" customFormat="1" ht="32.450000000000003" customHeight="1" x14ac:dyDescent="0.25">
      <c r="A164" s="122"/>
      <c r="B164" s="123" t="str">
        <f>'4th Quarter 2016'!B166</f>
        <v>OOGC Disposal Co.</v>
      </c>
      <c r="C164" s="124" t="str">
        <f>'4th Quarter 2016'!C166</f>
        <v>3416729395/SWIW #6</v>
      </c>
      <c r="D164" s="124" t="str">
        <f>'4th Quarter 2016'!D166</f>
        <v>Brine Disposal</v>
      </c>
      <c r="E164" s="125">
        <v>0</v>
      </c>
      <c r="F164" s="135">
        <f t="shared" si="12"/>
        <v>0</v>
      </c>
      <c r="G164" s="126">
        <f t="shared" si="14"/>
        <v>0</v>
      </c>
      <c r="H164" s="126">
        <f t="shared" si="15"/>
        <v>0</v>
      </c>
      <c r="I164" s="125">
        <v>73149</v>
      </c>
      <c r="J164" s="126">
        <f t="shared" si="13"/>
        <v>14629.800000000001</v>
      </c>
      <c r="K164" s="126">
        <f t="shared" si="16"/>
        <v>14190.906000000001</v>
      </c>
      <c r="L164" s="127">
        <f t="shared" si="17"/>
        <v>438.89400000000001</v>
      </c>
      <c r="M164" s="128"/>
    </row>
    <row r="165" spans="1:13" s="129" customFormat="1" ht="32.450000000000003" customHeight="1" x14ac:dyDescent="0.25">
      <c r="A165" s="122"/>
      <c r="B165" s="123" t="str">
        <f>'4th Quarter 2016'!B167</f>
        <v>OOGC Disposal Co.</v>
      </c>
      <c r="C165" s="124" t="str">
        <f>'4th Quarter 2016'!C167</f>
        <v>3408924792/SWIW #2</v>
      </c>
      <c r="D165" s="124" t="str">
        <f>'4th Quarter 2016'!D167</f>
        <v>Brine Disposal</v>
      </c>
      <c r="E165" s="125">
        <v>28653</v>
      </c>
      <c r="F165" s="135">
        <f t="shared" si="12"/>
        <v>1432.65</v>
      </c>
      <c r="G165" s="126">
        <f t="shared" si="14"/>
        <v>1389.6705000000002</v>
      </c>
      <c r="H165" s="126">
        <f t="shared" si="15"/>
        <v>42.979500000000002</v>
      </c>
      <c r="I165" s="125">
        <v>8895</v>
      </c>
      <c r="J165" s="126">
        <f t="shared" si="13"/>
        <v>1779</v>
      </c>
      <c r="K165" s="126">
        <f t="shared" si="16"/>
        <v>1725.63</v>
      </c>
      <c r="L165" s="127">
        <f t="shared" si="17"/>
        <v>53.37</v>
      </c>
      <c r="M165" s="128"/>
    </row>
    <row r="166" spans="1:13" s="129" customFormat="1" ht="32.450000000000003" customHeight="1" x14ac:dyDescent="0.25">
      <c r="A166" s="122"/>
      <c r="B166" s="123" t="str">
        <f>'4th Quarter 2016'!B168</f>
        <v>Patricia Harman</v>
      </c>
      <c r="C166" s="124" t="str">
        <f>'4th Quarter 2016'!C168</f>
        <v>3404120160/SWIW #6</v>
      </c>
      <c r="D166" s="124" t="str">
        <f>'4th Quarter 2016'!D168</f>
        <v>Brine Disposal</v>
      </c>
      <c r="E166" s="125">
        <v>0</v>
      </c>
      <c r="F166" s="135">
        <f t="shared" si="12"/>
        <v>0</v>
      </c>
      <c r="G166" s="126">
        <f t="shared" si="14"/>
        <v>0</v>
      </c>
      <c r="H166" s="126">
        <f t="shared" si="15"/>
        <v>0</v>
      </c>
      <c r="I166" s="125">
        <v>0</v>
      </c>
      <c r="J166" s="126">
        <f t="shared" si="13"/>
        <v>0</v>
      </c>
      <c r="K166" s="126">
        <f t="shared" si="16"/>
        <v>0</v>
      </c>
      <c r="L166" s="127">
        <f t="shared" si="17"/>
        <v>0</v>
      </c>
      <c r="M166" s="128"/>
    </row>
    <row r="167" spans="1:13" s="129" customFormat="1" ht="32.450000000000003" customHeight="1" x14ac:dyDescent="0.25">
      <c r="A167" s="122"/>
      <c r="B167" s="123" t="str">
        <f>'4th Quarter 2016'!B169</f>
        <v>Pet Processors LLC</v>
      </c>
      <c r="C167" s="124" t="str">
        <f>'4th Quarter 2016'!C169</f>
        <v>3408520266/SWIW #2</v>
      </c>
      <c r="D167" s="124" t="str">
        <f>'4th Quarter 2016'!D169</f>
        <v>Brine Disposal</v>
      </c>
      <c r="E167" s="125">
        <v>0</v>
      </c>
      <c r="F167" s="135">
        <f t="shared" si="12"/>
        <v>0</v>
      </c>
      <c r="G167" s="126">
        <f t="shared" si="14"/>
        <v>0</v>
      </c>
      <c r="H167" s="126">
        <f t="shared" si="15"/>
        <v>0</v>
      </c>
      <c r="I167" s="125">
        <v>0</v>
      </c>
      <c r="J167" s="126">
        <f t="shared" si="13"/>
        <v>0</v>
      </c>
      <c r="K167" s="126">
        <f t="shared" si="16"/>
        <v>0</v>
      </c>
      <c r="L167" s="127">
        <f t="shared" si="17"/>
        <v>0</v>
      </c>
      <c r="M167" s="128"/>
    </row>
    <row r="168" spans="1:13" s="129" customFormat="1" ht="32.450000000000003" customHeight="1" x14ac:dyDescent="0.25">
      <c r="A168" s="122"/>
      <c r="B168" s="123" t="str">
        <f>'4th Quarter 2016'!B170</f>
        <v>Petro Quest Inc.</v>
      </c>
      <c r="C168" s="124" t="str">
        <f>'4th Quarter 2016'!C170</f>
        <v>3400921892/SWIW #6</v>
      </c>
      <c r="D168" s="124" t="str">
        <f>'4th Quarter 2016'!D170</f>
        <v>Brine Disposal</v>
      </c>
      <c r="E168" s="125">
        <v>140</v>
      </c>
      <c r="F168" s="135">
        <f t="shared" si="12"/>
        <v>7</v>
      </c>
      <c r="G168" s="126">
        <f t="shared" si="14"/>
        <v>7</v>
      </c>
      <c r="H168" s="126">
        <v>0</v>
      </c>
      <c r="I168" s="125">
        <v>0</v>
      </c>
      <c r="J168" s="126">
        <f t="shared" si="13"/>
        <v>0</v>
      </c>
      <c r="K168" s="126">
        <f t="shared" si="16"/>
        <v>0</v>
      </c>
      <c r="L168" s="127">
        <f t="shared" si="17"/>
        <v>0</v>
      </c>
      <c r="M168" s="141"/>
    </row>
    <row r="169" spans="1:13" s="129" customFormat="1" ht="32.450000000000003" customHeight="1" x14ac:dyDescent="0.25">
      <c r="A169" s="122"/>
      <c r="B169" s="123" t="str">
        <f>'4th Quarter 2016'!B172</f>
        <v>Petrowater Inc.</v>
      </c>
      <c r="C169" s="124" t="str">
        <f>'4th Quarter 2016'!C172</f>
        <v>3400723192/SWIW# 20</v>
      </c>
      <c r="D169" s="124" t="str">
        <f>'4th Quarter 2016'!D172</f>
        <v>Brine Disposal</v>
      </c>
      <c r="E169" s="125">
        <v>21143</v>
      </c>
      <c r="F169" s="135">
        <f t="shared" si="12"/>
        <v>1057.1500000000001</v>
      </c>
      <c r="G169" s="126">
        <f t="shared" si="14"/>
        <v>1025.4355</v>
      </c>
      <c r="H169" s="126">
        <f t="shared" si="15"/>
        <v>31.714500000000001</v>
      </c>
      <c r="I169" s="125">
        <v>9688</v>
      </c>
      <c r="J169" s="126">
        <f t="shared" si="13"/>
        <v>1937.6000000000001</v>
      </c>
      <c r="K169" s="126">
        <f t="shared" si="16"/>
        <v>1879.4720000000002</v>
      </c>
      <c r="L169" s="127">
        <f t="shared" si="17"/>
        <v>58.128</v>
      </c>
      <c r="M169" s="128"/>
    </row>
    <row r="170" spans="1:13" s="129" customFormat="1" ht="32.450000000000003" customHeight="1" x14ac:dyDescent="0.25">
      <c r="A170" s="122"/>
      <c r="B170" s="123" t="str">
        <f>'4th Quarter 2016'!B173</f>
        <v>Pettigrew Pumping Service</v>
      </c>
      <c r="C170" s="124" t="str">
        <f>'4th Quarter 2016'!C173</f>
        <v>3411720239/SWIW #61</v>
      </c>
      <c r="D170" s="124" t="str">
        <f>'4th Quarter 2016'!D173</f>
        <v>Brine Disposal</v>
      </c>
      <c r="E170" s="125">
        <v>4304</v>
      </c>
      <c r="F170" s="135">
        <f t="shared" si="12"/>
        <v>215.20000000000002</v>
      </c>
      <c r="G170" s="126">
        <f t="shared" si="14"/>
        <v>208.74400000000003</v>
      </c>
      <c r="H170" s="126">
        <f t="shared" si="15"/>
        <v>6.4560000000000004</v>
      </c>
      <c r="I170" s="125">
        <v>0</v>
      </c>
      <c r="J170" s="126">
        <f t="shared" si="13"/>
        <v>0</v>
      </c>
      <c r="K170" s="126">
        <f t="shared" si="16"/>
        <v>0</v>
      </c>
      <c r="L170" s="127">
        <f t="shared" si="17"/>
        <v>0</v>
      </c>
      <c r="M170" s="128"/>
    </row>
    <row r="171" spans="1:13" s="129" customFormat="1" ht="32.25" customHeight="1" x14ac:dyDescent="0.25">
      <c r="A171" s="122"/>
      <c r="B171" s="123" t="str">
        <f>'4th Quarter 2016'!B174</f>
        <v>Progressive Oil &amp; Gas, Inc.</v>
      </c>
      <c r="C171" s="124" t="str">
        <f>'4th Quarter 2016'!C174</f>
        <v>3416320756/SWIW #9</v>
      </c>
      <c r="D171" s="124" t="str">
        <f>'4th Quarter 2016'!D174</f>
        <v>Brine Disposal</v>
      </c>
      <c r="E171" s="125">
        <v>469</v>
      </c>
      <c r="F171" s="135">
        <f t="shared" si="12"/>
        <v>23.450000000000003</v>
      </c>
      <c r="G171" s="126">
        <f t="shared" si="14"/>
        <v>23.450000000000003</v>
      </c>
      <c r="H171" s="126">
        <v>0</v>
      </c>
      <c r="I171" s="125">
        <v>0</v>
      </c>
      <c r="J171" s="126">
        <f t="shared" si="13"/>
        <v>0</v>
      </c>
      <c r="K171" s="126">
        <f t="shared" si="16"/>
        <v>0</v>
      </c>
      <c r="L171" s="127">
        <f t="shared" si="17"/>
        <v>0</v>
      </c>
      <c r="M171" s="141"/>
    </row>
    <row r="172" spans="1:13" s="129" customFormat="1" ht="32.450000000000003" customHeight="1" x14ac:dyDescent="0.25">
      <c r="A172" s="122"/>
      <c r="B172" s="123" t="str">
        <f>'4th Quarter 2016'!B175</f>
        <v>Progressive Oil &amp; Gas, Inc.</v>
      </c>
      <c r="C172" s="124" t="str">
        <f>'4th Quarter 2016'!C175</f>
        <v>3416320541/SWIW #11</v>
      </c>
      <c r="D172" s="124" t="str">
        <f>'4th Quarter 2016'!D175</f>
        <v>Brine Disposal</v>
      </c>
      <c r="E172" s="125">
        <v>200</v>
      </c>
      <c r="F172" s="135">
        <f t="shared" si="12"/>
        <v>10</v>
      </c>
      <c r="G172" s="126">
        <f t="shared" si="14"/>
        <v>10</v>
      </c>
      <c r="H172" s="126">
        <v>0</v>
      </c>
      <c r="I172" s="125">
        <v>0</v>
      </c>
      <c r="J172" s="126">
        <f t="shared" si="13"/>
        <v>0</v>
      </c>
      <c r="K172" s="126">
        <f t="shared" si="16"/>
        <v>0</v>
      </c>
      <c r="L172" s="127">
        <f t="shared" si="17"/>
        <v>0</v>
      </c>
      <c r="M172" s="141"/>
    </row>
    <row r="173" spans="1:13" s="129" customFormat="1" ht="32.450000000000003" customHeight="1" x14ac:dyDescent="0.25">
      <c r="A173" s="122"/>
      <c r="B173" s="123" t="str">
        <f>'4th Quarter 2016'!B176</f>
        <v>Progressive Oil &amp; Gas, Inc.</v>
      </c>
      <c r="C173" s="124" t="str">
        <f>'4th Quarter 2016'!C176</f>
        <v>3410523473/SWIW #13</v>
      </c>
      <c r="D173" s="124" t="str">
        <f>'4th Quarter 2016'!D176</f>
        <v>Brine Disposal</v>
      </c>
      <c r="E173" s="125">
        <v>352</v>
      </c>
      <c r="F173" s="135">
        <f t="shared" si="12"/>
        <v>17.600000000000001</v>
      </c>
      <c r="G173" s="126">
        <f t="shared" si="14"/>
        <v>17.600000000000001</v>
      </c>
      <c r="H173" s="126">
        <v>0</v>
      </c>
      <c r="I173" s="125">
        <v>0</v>
      </c>
      <c r="J173" s="126">
        <f t="shared" si="13"/>
        <v>0</v>
      </c>
      <c r="K173" s="126">
        <f t="shared" si="16"/>
        <v>0</v>
      </c>
      <c r="L173" s="127">
        <f t="shared" si="17"/>
        <v>0</v>
      </c>
      <c r="M173" s="141"/>
    </row>
    <row r="174" spans="1:13" s="129" customFormat="1" ht="32.450000000000003" customHeight="1" x14ac:dyDescent="0.25">
      <c r="A174" s="122"/>
      <c r="B174" s="123" t="str">
        <f>'4th Quarter 2016'!B177</f>
        <v>PT Services LLC</v>
      </c>
      <c r="C174" s="124" t="str">
        <f>'4th Quarter 2016'!C177</f>
        <v>3415122783/SWIW #13</v>
      </c>
      <c r="D174" s="124" t="str">
        <f>'4th Quarter 2016'!D177</f>
        <v>Brine Disposal</v>
      </c>
      <c r="E174" s="125">
        <v>3251</v>
      </c>
      <c r="F174" s="135">
        <f t="shared" si="12"/>
        <v>162.55000000000001</v>
      </c>
      <c r="G174" s="126">
        <f t="shared" si="14"/>
        <v>157.67350000000002</v>
      </c>
      <c r="H174" s="126">
        <f t="shared" si="15"/>
        <v>4.8765000000000001</v>
      </c>
      <c r="I174" s="125">
        <v>0</v>
      </c>
      <c r="J174" s="126">
        <f t="shared" si="13"/>
        <v>0</v>
      </c>
      <c r="K174" s="126">
        <f t="shared" si="16"/>
        <v>0</v>
      </c>
      <c r="L174" s="127">
        <f t="shared" si="17"/>
        <v>0</v>
      </c>
      <c r="M174" s="128"/>
    </row>
    <row r="175" spans="1:13" s="129" customFormat="1" ht="32.450000000000003" customHeight="1" x14ac:dyDescent="0.25">
      <c r="A175" s="122"/>
      <c r="B175" s="123" t="str">
        <f>'4th Quarter 2016'!B178</f>
        <v>PT Services LLC</v>
      </c>
      <c r="C175" s="124" t="str">
        <f>'4th Quarter 2016'!C178</f>
        <v>3413321459/SWIW #14</v>
      </c>
      <c r="D175" s="124" t="str">
        <f>'4th Quarter 2016'!D178</f>
        <v>Brine Disposal</v>
      </c>
      <c r="E175" s="125">
        <v>4343</v>
      </c>
      <c r="F175" s="135">
        <f t="shared" si="12"/>
        <v>217.15</v>
      </c>
      <c r="G175" s="126">
        <f t="shared" si="14"/>
        <v>210.63550000000001</v>
      </c>
      <c r="H175" s="126">
        <f t="shared" si="15"/>
        <v>6.5145</v>
      </c>
      <c r="I175" s="125">
        <v>0</v>
      </c>
      <c r="J175" s="126">
        <f t="shared" si="13"/>
        <v>0</v>
      </c>
      <c r="K175" s="126">
        <f t="shared" si="16"/>
        <v>0</v>
      </c>
      <c r="L175" s="127">
        <f t="shared" si="17"/>
        <v>0</v>
      </c>
      <c r="M175" s="128"/>
    </row>
    <row r="176" spans="1:13" s="129" customFormat="1" ht="32.450000000000003" customHeight="1" x14ac:dyDescent="0.25">
      <c r="A176" s="122"/>
      <c r="B176" s="123" t="str">
        <f>'4th Quarter 2016'!B179</f>
        <v>PT Services LLC</v>
      </c>
      <c r="C176" s="124" t="str">
        <f>'4th Quarter 2016'!C179</f>
        <v>3400720357/SWIW #22</v>
      </c>
      <c r="D176" s="124" t="str">
        <f>'4th Quarter 2016'!D179</f>
        <v>Brine Disposal</v>
      </c>
      <c r="E176" s="125">
        <v>4309</v>
      </c>
      <c r="F176" s="135">
        <f t="shared" si="12"/>
        <v>215.45000000000002</v>
      </c>
      <c r="G176" s="126">
        <f t="shared" si="14"/>
        <v>208.98650000000001</v>
      </c>
      <c r="H176" s="126">
        <f t="shared" si="15"/>
        <v>6.4635000000000007</v>
      </c>
      <c r="I176" s="125">
        <v>0</v>
      </c>
      <c r="J176" s="126">
        <f t="shared" si="13"/>
        <v>0</v>
      </c>
      <c r="K176" s="126">
        <f t="shared" si="16"/>
        <v>0</v>
      </c>
      <c r="L176" s="127">
        <f t="shared" si="17"/>
        <v>0</v>
      </c>
      <c r="M176" s="128"/>
    </row>
    <row r="177" spans="1:13" s="129" customFormat="1" ht="32.450000000000003" customHeight="1" x14ac:dyDescent="0.25">
      <c r="A177" s="122"/>
      <c r="B177" s="123" t="str">
        <f>'4th Quarter 2016'!B180</f>
        <v>PT Services LLC</v>
      </c>
      <c r="C177" s="124" t="str">
        <f>'4th Quarter 2016'!C180</f>
        <v>3405520773/SWIW #4</v>
      </c>
      <c r="D177" s="124" t="str">
        <f>'4th Quarter 2016'!D180</f>
        <v>Brine Disposal</v>
      </c>
      <c r="E177" s="125">
        <v>727</v>
      </c>
      <c r="F177" s="135">
        <f t="shared" si="12"/>
        <v>36.35</v>
      </c>
      <c r="G177" s="126">
        <f t="shared" si="14"/>
        <v>35.259500000000003</v>
      </c>
      <c r="H177" s="126">
        <f t="shared" si="15"/>
        <v>1.0905</v>
      </c>
      <c r="I177" s="125">
        <v>0</v>
      </c>
      <c r="J177" s="126">
        <f t="shared" si="13"/>
        <v>0</v>
      </c>
      <c r="K177" s="126">
        <f t="shared" si="16"/>
        <v>0</v>
      </c>
      <c r="L177" s="127">
        <f t="shared" si="17"/>
        <v>0</v>
      </c>
      <c r="M177" s="128"/>
    </row>
    <row r="178" spans="1:13" s="129" customFormat="1" ht="32.450000000000003" customHeight="1" x14ac:dyDescent="0.25">
      <c r="A178" s="122"/>
      <c r="B178" s="123" t="str">
        <f>'4th Quarter 2016'!B181</f>
        <v>Pursie E. Pipes</v>
      </c>
      <c r="C178" s="124" t="str">
        <f>'4th Quarter 2016'!C181</f>
        <v>3413323542/SWIW #35</v>
      </c>
      <c r="D178" s="124" t="str">
        <f>'4th Quarter 2016'!D181</f>
        <v>Brine Disposal</v>
      </c>
      <c r="E178" s="125">
        <v>25086</v>
      </c>
      <c r="F178" s="135">
        <f t="shared" si="12"/>
        <v>1254.3000000000002</v>
      </c>
      <c r="G178" s="126">
        <f t="shared" si="14"/>
        <v>1216.6710000000003</v>
      </c>
      <c r="H178" s="126">
        <f t="shared" si="15"/>
        <v>37.629000000000005</v>
      </c>
      <c r="I178" s="125">
        <v>0</v>
      </c>
      <c r="J178" s="126">
        <f t="shared" si="13"/>
        <v>0</v>
      </c>
      <c r="K178" s="126">
        <f t="shared" si="16"/>
        <v>0</v>
      </c>
      <c r="L178" s="127">
        <f t="shared" si="17"/>
        <v>0</v>
      </c>
      <c r="M178" s="128"/>
    </row>
    <row r="179" spans="1:13" s="129" customFormat="1" ht="32.450000000000003" customHeight="1" x14ac:dyDescent="0.25">
      <c r="A179" s="122" t="s">
        <v>338</v>
      </c>
      <c r="B179" s="123" t="str">
        <f>'4th Quarter 2016'!B182</f>
        <v>R.C. Poling Co., Inc.</v>
      </c>
      <c r="C179" s="124" t="str">
        <f>'4th Quarter 2016'!C182</f>
        <v>3412726595/SWIW #5</v>
      </c>
      <c r="D179" s="124" t="str">
        <f>'4th Quarter 2016'!D182</f>
        <v>Brine Disposal</v>
      </c>
      <c r="E179" s="125">
        <v>23907</v>
      </c>
      <c r="F179" s="135">
        <f t="shared" si="12"/>
        <v>1195.3500000000001</v>
      </c>
      <c r="G179" s="126">
        <f t="shared" si="14"/>
        <v>1159.4895000000001</v>
      </c>
      <c r="H179" s="126">
        <f t="shared" si="15"/>
        <v>35.860500000000002</v>
      </c>
      <c r="I179" s="125">
        <v>195</v>
      </c>
      <c r="J179" s="126">
        <f t="shared" si="13"/>
        <v>39</v>
      </c>
      <c r="K179" s="126">
        <f t="shared" si="16"/>
        <v>37.83</v>
      </c>
      <c r="L179" s="127">
        <f t="shared" si="17"/>
        <v>1.17</v>
      </c>
      <c r="M179" s="128"/>
    </row>
    <row r="180" spans="1:13" s="129" customFormat="1" ht="32.450000000000003" customHeight="1" x14ac:dyDescent="0.25">
      <c r="A180" s="122"/>
      <c r="B180" s="123" t="str">
        <f>'4th Quarter 2016'!B183</f>
        <v>Redbird Development</v>
      </c>
      <c r="C180" s="124" t="str">
        <f>'4th Quarter 2016'!C183</f>
        <v>3416729731/SWIW #18</v>
      </c>
      <c r="D180" s="124" t="str">
        <f>'4th Quarter 2016'!D183</f>
        <v>Brine Disposal</v>
      </c>
      <c r="E180" s="125">
        <v>35604</v>
      </c>
      <c r="F180" s="135">
        <f t="shared" si="12"/>
        <v>1780.2</v>
      </c>
      <c r="G180" s="126">
        <f t="shared" si="14"/>
        <v>1726.7940000000001</v>
      </c>
      <c r="H180" s="126">
        <f t="shared" si="15"/>
        <v>53.405999999999999</v>
      </c>
      <c r="I180" s="125">
        <v>357869</v>
      </c>
      <c r="J180" s="126">
        <f t="shared" si="13"/>
        <v>71573.8</v>
      </c>
      <c r="K180" s="126">
        <f t="shared" si="16"/>
        <v>69426.58600000001</v>
      </c>
      <c r="L180" s="127">
        <f t="shared" si="17"/>
        <v>2147.2139999999999</v>
      </c>
      <c r="M180" s="128"/>
    </row>
    <row r="181" spans="1:13" s="129" customFormat="1" ht="32.450000000000003" customHeight="1" x14ac:dyDescent="0.25">
      <c r="A181" s="122"/>
      <c r="B181" s="166" t="s">
        <v>262</v>
      </c>
      <c r="C181" s="124" t="s">
        <v>364</v>
      </c>
      <c r="D181" s="124" t="str">
        <f>'4th Quarter 2016'!D185</f>
        <v>Brine Disposal</v>
      </c>
      <c r="E181" s="125">
        <v>196425.61</v>
      </c>
      <c r="F181" s="135">
        <f t="shared" si="12"/>
        <v>9821.2804999999989</v>
      </c>
      <c r="G181" s="126">
        <f t="shared" si="14"/>
        <v>9526.6420849999995</v>
      </c>
      <c r="H181" s="126">
        <f t="shared" si="15"/>
        <v>294.63841499999995</v>
      </c>
      <c r="I181" s="125">
        <v>14118.22</v>
      </c>
      <c r="J181" s="126">
        <f t="shared" si="13"/>
        <v>2823.6440000000002</v>
      </c>
      <c r="K181" s="126">
        <f t="shared" si="16"/>
        <v>2738.9346800000003</v>
      </c>
      <c r="L181" s="127">
        <f t="shared" si="17"/>
        <v>84.709320000000005</v>
      </c>
      <c r="M181" s="165"/>
    </row>
    <row r="182" spans="1:13" s="129" customFormat="1" ht="32.450000000000003" customHeight="1" x14ac:dyDescent="0.25">
      <c r="A182" s="130"/>
      <c r="B182" s="123" t="str">
        <f>'4th Quarter 2016'!B185</f>
        <v>Resource Well Service</v>
      </c>
      <c r="C182" s="124" t="str">
        <f>'4th Quarter 2016'!C185</f>
        <v>3413322860/SWIW #4</v>
      </c>
      <c r="D182" s="124" t="str">
        <f>'4th Quarter 2016'!D185</f>
        <v>Brine Disposal</v>
      </c>
      <c r="E182" s="125">
        <v>11889</v>
      </c>
      <c r="F182" s="135">
        <f t="shared" si="12"/>
        <v>594.45000000000005</v>
      </c>
      <c r="G182" s="126">
        <f t="shared" si="14"/>
        <v>576.61650000000009</v>
      </c>
      <c r="H182" s="126">
        <f t="shared" si="15"/>
        <v>17.833500000000001</v>
      </c>
      <c r="I182" s="125">
        <v>0</v>
      </c>
      <c r="J182" s="126">
        <f t="shared" si="13"/>
        <v>0</v>
      </c>
      <c r="K182" s="126">
        <f t="shared" si="16"/>
        <v>0</v>
      </c>
      <c r="L182" s="127">
        <f t="shared" si="17"/>
        <v>0</v>
      </c>
      <c r="M182" s="128"/>
    </row>
    <row r="183" spans="1:13" s="129" customFormat="1" ht="32.450000000000003" customHeight="1" x14ac:dyDescent="0.25">
      <c r="A183" s="130"/>
      <c r="B183" s="123" t="str">
        <f>'4th Quarter 2016'!B186</f>
        <v>Resource Well Service</v>
      </c>
      <c r="C183" s="124" t="str">
        <f>'4th Quarter 2016'!C186</f>
        <v>3411522796/SWIW #8</v>
      </c>
      <c r="D183" s="124" t="str">
        <f>'4th Quarter 2016'!D186</f>
        <v>Brine Disposal</v>
      </c>
      <c r="E183" s="125">
        <v>1209</v>
      </c>
      <c r="F183" s="135">
        <f t="shared" si="12"/>
        <v>60.45</v>
      </c>
      <c r="G183" s="126">
        <f t="shared" si="14"/>
        <v>58.636500000000005</v>
      </c>
      <c r="H183" s="126">
        <f t="shared" si="15"/>
        <v>1.8135000000000001</v>
      </c>
      <c r="I183" s="125">
        <v>0</v>
      </c>
      <c r="J183" s="126">
        <f t="shared" si="13"/>
        <v>0</v>
      </c>
      <c r="K183" s="126">
        <f t="shared" si="16"/>
        <v>0</v>
      </c>
      <c r="L183" s="127">
        <f t="shared" si="17"/>
        <v>0</v>
      </c>
      <c r="M183" s="128"/>
    </row>
    <row r="184" spans="1:13" s="129" customFormat="1" ht="32.450000000000003" customHeight="1" x14ac:dyDescent="0.25">
      <c r="A184" s="130"/>
      <c r="B184" s="123" t="str">
        <f>'4th Quarter 2016'!B187</f>
        <v>Rex Drummond</v>
      </c>
      <c r="C184" s="124" t="str">
        <f>'4th Quarter 2016'!C187</f>
        <v>3400720095/SWIW #17</v>
      </c>
      <c r="D184" s="124" t="str">
        <f>'4th Quarter 2016'!D187</f>
        <v>Brine Disposal</v>
      </c>
      <c r="E184" s="125">
        <v>90</v>
      </c>
      <c r="F184" s="135">
        <f t="shared" si="12"/>
        <v>4.5</v>
      </c>
      <c r="G184" s="126">
        <f t="shared" si="14"/>
        <v>4.5</v>
      </c>
      <c r="H184" s="126">
        <v>0</v>
      </c>
      <c r="I184" s="125">
        <v>90</v>
      </c>
      <c r="J184" s="126">
        <f t="shared" si="13"/>
        <v>18</v>
      </c>
      <c r="K184" s="126">
        <f t="shared" si="16"/>
        <v>18</v>
      </c>
      <c r="L184" s="127">
        <v>0</v>
      </c>
      <c r="M184" s="128"/>
    </row>
    <row r="185" spans="1:13" s="129" customFormat="1" ht="32.450000000000003" customHeight="1" x14ac:dyDescent="0.25">
      <c r="A185" s="130"/>
      <c r="B185" s="123" t="str">
        <f>'4th Quarter 2016'!B188</f>
        <v>Ridgway Realty &amp; Land Development</v>
      </c>
      <c r="C185" s="124" t="str">
        <f>'4th Quarter 2016'!C188</f>
        <v>3400720360/SWIW #3</v>
      </c>
      <c r="D185" s="124" t="str">
        <f>'4th Quarter 2016'!D188</f>
        <v>Brine Disposal</v>
      </c>
      <c r="E185" s="125">
        <v>2435</v>
      </c>
      <c r="F185" s="135">
        <f t="shared" si="12"/>
        <v>121.75</v>
      </c>
      <c r="G185" s="126">
        <f t="shared" si="14"/>
        <v>118.0975</v>
      </c>
      <c r="H185" s="126">
        <f t="shared" si="15"/>
        <v>3.6524999999999999</v>
      </c>
      <c r="I185" s="125">
        <v>0</v>
      </c>
      <c r="J185" s="126">
        <f t="shared" si="13"/>
        <v>0</v>
      </c>
      <c r="K185" s="126">
        <f t="shared" si="16"/>
        <v>0</v>
      </c>
      <c r="L185" s="127">
        <f t="shared" si="17"/>
        <v>0</v>
      </c>
    </row>
    <row r="186" spans="1:13" s="129" customFormat="1" ht="32.450000000000003" customHeight="1" x14ac:dyDescent="0.25">
      <c r="A186" s="130"/>
      <c r="B186" s="123" t="str">
        <f>'4th Quarter 2016'!B189</f>
        <v>Ridgway Realty &amp; Land Development</v>
      </c>
      <c r="C186" s="124" t="str">
        <f>'4th Quarter 2016'!C189</f>
        <v>3400720245/SWIW #9</v>
      </c>
      <c r="D186" s="124" t="str">
        <f>'4th Quarter 2016'!D189</f>
        <v>Brine Disposal</v>
      </c>
      <c r="E186" s="125">
        <v>3418</v>
      </c>
      <c r="F186" s="135">
        <v>170.9</v>
      </c>
      <c r="G186" s="126">
        <f t="shared" si="14"/>
        <v>165.773</v>
      </c>
      <c r="H186" s="126">
        <f t="shared" si="15"/>
        <v>5.1269999999999998</v>
      </c>
      <c r="I186" s="125">
        <v>0</v>
      </c>
      <c r="J186" s="126">
        <f t="shared" si="13"/>
        <v>0</v>
      </c>
      <c r="K186" s="126">
        <f t="shared" si="16"/>
        <v>0</v>
      </c>
      <c r="L186" s="127">
        <f t="shared" si="17"/>
        <v>0</v>
      </c>
      <c r="M186" s="128"/>
    </row>
    <row r="187" spans="1:13" s="129" customFormat="1" ht="32.450000000000003" customHeight="1" x14ac:dyDescent="0.25">
      <c r="A187" s="130"/>
      <c r="B187" s="123" t="str">
        <f>'4th Quarter 2016'!B190</f>
        <v>Riverside Petroleum</v>
      </c>
      <c r="C187" s="124" t="str">
        <f>'4th Quarter 2016'!C190</f>
        <v>3415121179/SWIW #11</v>
      </c>
      <c r="D187" s="124" t="str">
        <f>'4th Quarter 2016'!D190</f>
        <v>Brine Disposal</v>
      </c>
      <c r="E187" s="125">
        <v>8276</v>
      </c>
      <c r="F187" s="135">
        <f t="shared" si="12"/>
        <v>413.8</v>
      </c>
      <c r="G187" s="126">
        <f t="shared" si="14"/>
        <v>401.38600000000002</v>
      </c>
      <c r="H187" s="126">
        <f t="shared" si="15"/>
        <v>12.414</v>
      </c>
      <c r="I187" s="125">
        <v>105</v>
      </c>
      <c r="J187" s="126">
        <f t="shared" si="13"/>
        <v>21</v>
      </c>
      <c r="K187" s="126">
        <f t="shared" si="16"/>
        <v>20.37</v>
      </c>
      <c r="L187" s="127">
        <f t="shared" si="17"/>
        <v>0.63</v>
      </c>
      <c r="M187" s="128"/>
    </row>
    <row r="188" spans="1:13" s="129" customFormat="1" ht="32.450000000000003" customHeight="1" x14ac:dyDescent="0.25">
      <c r="A188" s="130"/>
      <c r="B188" s="123" t="str">
        <f>'4th Quarter 2016'!B191</f>
        <v>Riverside Petroleum</v>
      </c>
      <c r="C188" s="124" t="str">
        <f>'4th Quarter 2016'!C191</f>
        <v>3415122089/SWIW #3</v>
      </c>
      <c r="D188" s="124" t="str">
        <f>'4th Quarter 2016'!D191</f>
        <v>Brine Disposal</v>
      </c>
      <c r="E188" s="125">
        <v>4130</v>
      </c>
      <c r="F188" s="135">
        <v>206.5</v>
      </c>
      <c r="G188" s="126">
        <f t="shared" si="14"/>
        <v>200.30500000000001</v>
      </c>
      <c r="H188" s="126">
        <f t="shared" si="15"/>
        <v>6.1949999999999994</v>
      </c>
      <c r="I188" s="125">
        <v>0</v>
      </c>
      <c r="J188" s="126">
        <f t="shared" si="13"/>
        <v>0</v>
      </c>
      <c r="K188" s="126">
        <f t="shared" si="16"/>
        <v>0</v>
      </c>
      <c r="L188" s="127">
        <f t="shared" si="17"/>
        <v>0</v>
      </c>
      <c r="M188" s="128"/>
    </row>
    <row r="189" spans="1:13" s="129" customFormat="1" ht="32.450000000000003" customHeight="1" x14ac:dyDescent="0.25">
      <c r="A189" s="130"/>
      <c r="B189" s="123" t="str">
        <f>'4th Quarter 2016'!B192</f>
        <v>Robert W. Orr, Jr.</v>
      </c>
      <c r="C189" s="124" t="str">
        <f>'4th Quarter 2016'!C192</f>
        <v>3411928531/SWIW #24</v>
      </c>
      <c r="D189" s="124" t="str">
        <f>'4th Quarter 2016'!D192</f>
        <v>Brine Disposal</v>
      </c>
      <c r="E189" s="125">
        <v>2430.1999999999998</v>
      </c>
      <c r="F189" s="135">
        <f t="shared" si="12"/>
        <v>121.50999999999999</v>
      </c>
      <c r="G189" s="126">
        <f t="shared" si="14"/>
        <v>117.86469999999998</v>
      </c>
      <c r="H189" s="126">
        <f t="shared" si="15"/>
        <v>3.6452999999999998</v>
      </c>
      <c r="I189" s="125">
        <v>0</v>
      </c>
      <c r="J189" s="126">
        <f t="shared" si="13"/>
        <v>0</v>
      </c>
      <c r="K189" s="126">
        <f t="shared" si="16"/>
        <v>0</v>
      </c>
      <c r="L189" s="127">
        <f t="shared" si="17"/>
        <v>0</v>
      </c>
      <c r="M189" s="128"/>
    </row>
    <row r="190" spans="1:13" s="129" customFormat="1" ht="32.450000000000003" customHeight="1" x14ac:dyDescent="0.25">
      <c r="A190" s="130" t="s">
        <v>93</v>
      </c>
      <c r="B190" s="123" t="s">
        <v>335</v>
      </c>
      <c r="C190" s="124" t="str">
        <f>'4th Quarter 2016'!C193</f>
        <v>3411928803/ SWIW #30</v>
      </c>
      <c r="D190" s="124" t="str">
        <f>'4th Quarter 2016'!D193</f>
        <v>Brine Disposal</v>
      </c>
      <c r="E190" s="125">
        <v>500000</v>
      </c>
      <c r="F190" s="135">
        <v>24989.52</v>
      </c>
      <c r="G190" s="126">
        <f t="shared" si="14"/>
        <v>24239.8344</v>
      </c>
      <c r="H190" s="126">
        <f t="shared" si="15"/>
        <v>749.68560000000002</v>
      </c>
      <c r="I190" s="125">
        <v>120</v>
      </c>
      <c r="J190" s="126">
        <v>41.93</v>
      </c>
      <c r="K190" s="126">
        <v>40.67</v>
      </c>
      <c r="L190" s="127">
        <f t="shared" si="17"/>
        <v>1.2579</v>
      </c>
      <c r="M190" s="128"/>
    </row>
    <row r="191" spans="1:13" s="129" customFormat="1" ht="32.450000000000003" customHeight="1" x14ac:dyDescent="0.25">
      <c r="A191" s="130"/>
      <c r="B191" s="123" t="str">
        <f>'4th Quarter 2016'!B194</f>
        <v>Roscoe Mills Injection Well</v>
      </c>
      <c r="C191" s="124" t="str">
        <f>'4th Quarter 2016'!C194</f>
        <v>3410523619/ SWIW #19</v>
      </c>
      <c r="D191" s="124" t="str">
        <f>'4th Quarter 2016'!D194</f>
        <v>Brine Disposal</v>
      </c>
      <c r="E191" s="125">
        <v>8997</v>
      </c>
      <c r="F191" s="135">
        <f t="shared" si="12"/>
        <v>449.85</v>
      </c>
      <c r="G191" s="126">
        <f t="shared" si="14"/>
        <v>436.35450000000003</v>
      </c>
      <c r="H191" s="126">
        <f t="shared" si="15"/>
        <v>13.4955</v>
      </c>
      <c r="I191" s="125">
        <v>174430</v>
      </c>
      <c r="J191" s="126">
        <f t="shared" si="13"/>
        <v>34886</v>
      </c>
      <c r="K191" s="126">
        <f t="shared" si="16"/>
        <v>33839.42</v>
      </c>
      <c r="L191" s="127">
        <f t="shared" si="17"/>
        <v>1046.58</v>
      </c>
      <c r="M191" s="128"/>
    </row>
    <row r="192" spans="1:13" s="129" customFormat="1" ht="32.450000000000003" customHeight="1" x14ac:dyDescent="0.25">
      <c r="A192" s="130"/>
      <c r="B192" s="123" t="str">
        <f>'4th Quarter 2016'!B195</f>
        <v>Roscoe Mills Injection Well</v>
      </c>
      <c r="C192" s="124" t="str">
        <f>'4th Quarter 2016'!C195</f>
        <v>3410523652/ SWIW #21</v>
      </c>
      <c r="D192" s="124" t="str">
        <f>'4th Quarter 2016'!D195</f>
        <v>Brine Disposal</v>
      </c>
      <c r="E192" s="125">
        <v>7451</v>
      </c>
      <c r="F192" s="135">
        <f t="shared" si="12"/>
        <v>372.55</v>
      </c>
      <c r="G192" s="126">
        <f t="shared" si="14"/>
        <v>361.37350000000004</v>
      </c>
      <c r="H192" s="126">
        <f t="shared" si="15"/>
        <v>11.176500000000001</v>
      </c>
      <c r="I192" s="125">
        <v>144467</v>
      </c>
      <c r="J192" s="126">
        <f t="shared" si="13"/>
        <v>28893.4</v>
      </c>
      <c r="K192" s="126">
        <f t="shared" si="16"/>
        <v>28026.598000000002</v>
      </c>
      <c r="L192" s="127">
        <f t="shared" si="17"/>
        <v>866.80200000000002</v>
      </c>
      <c r="M192" s="128"/>
    </row>
    <row r="193" spans="1:13" s="129" customFormat="1" ht="32.450000000000003" customHeight="1" x14ac:dyDescent="0.25">
      <c r="A193" s="130"/>
      <c r="B193" s="123" t="str">
        <f>'4th Quarter 2016'!B196</f>
        <v>Roscoe Mills Injection Well</v>
      </c>
      <c r="C193" s="124" t="str">
        <f>'4th Quarter 2016'!C196</f>
        <v>3410523637/ SWIW #22</v>
      </c>
      <c r="D193" s="124" t="str">
        <f>'4th Quarter 2016'!D196</f>
        <v>Brine Disposal</v>
      </c>
      <c r="E193" s="125">
        <v>1485</v>
      </c>
      <c r="F193" s="135">
        <f t="shared" si="12"/>
        <v>74.25</v>
      </c>
      <c r="G193" s="126">
        <f t="shared" si="14"/>
        <v>72.022499999999994</v>
      </c>
      <c r="H193" s="126">
        <f t="shared" si="15"/>
        <v>2.2275</v>
      </c>
      <c r="I193" s="125">
        <v>28809</v>
      </c>
      <c r="J193" s="126">
        <f t="shared" si="13"/>
        <v>5761.8</v>
      </c>
      <c r="K193" s="126">
        <f t="shared" si="16"/>
        <v>5588.9459999999999</v>
      </c>
      <c r="L193" s="127">
        <f t="shared" si="17"/>
        <v>172.85399999999998</v>
      </c>
      <c r="M193" s="128"/>
    </row>
    <row r="194" spans="1:13" s="129" customFormat="1" ht="32.450000000000003" customHeight="1" x14ac:dyDescent="0.25">
      <c r="A194" s="130"/>
      <c r="B194" s="166" t="str">
        <f>'4th Quarter 2016'!B197</f>
        <v>S &amp; H Water Service</v>
      </c>
      <c r="C194" s="124" t="str">
        <f>'4th Quarter 2016'!C197</f>
        <v>3407524375/SWIW #2</v>
      </c>
      <c r="D194" s="124" t="str">
        <f>'4th Quarter 2016'!D197</f>
        <v>Brine Disposal</v>
      </c>
      <c r="E194" s="125">
        <v>7993</v>
      </c>
      <c r="F194" s="135">
        <f t="shared" si="12"/>
        <v>399.65000000000003</v>
      </c>
      <c r="G194" s="126">
        <f t="shared" si="14"/>
        <v>399.65000000000003</v>
      </c>
      <c r="H194" s="184">
        <v>0</v>
      </c>
      <c r="I194" s="125">
        <v>0</v>
      </c>
      <c r="J194" s="126">
        <f t="shared" si="13"/>
        <v>0</v>
      </c>
      <c r="K194" s="126">
        <f t="shared" si="16"/>
        <v>0</v>
      </c>
      <c r="L194" s="127">
        <f t="shared" si="17"/>
        <v>0</v>
      </c>
      <c r="M194" s="141"/>
    </row>
    <row r="195" spans="1:13" s="129" customFormat="1" ht="32.450000000000003" customHeight="1" x14ac:dyDescent="0.25">
      <c r="A195" s="130"/>
      <c r="B195" s="166" t="str">
        <f>'4th Quarter 2016'!B198</f>
        <v>S &amp; H Water Service</v>
      </c>
      <c r="C195" s="124" t="str">
        <f>'4th Quarter 2016'!C198</f>
        <v>3409321236/SWIW #1</v>
      </c>
      <c r="D195" s="124" t="str">
        <f>'4th Quarter 2016'!D198</f>
        <v>Brine Disposal</v>
      </c>
      <c r="E195" s="125">
        <v>7412</v>
      </c>
      <c r="F195" s="135">
        <f t="shared" si="12"/>
        <v>370.6</v>
      </c>
      <c r="G195" s="126">
        <f t="shared" si="14"/>
        <v>370.6</v>
      </c>
      <c r="H195" s="184">
        <v>0</v>
      </c>
      <c r="I195" s="125">
        <v>0</v>
      </c>
      <c r="J195" s="126">
        <f t="shared" si="13"/>
        <v>0</v>
      </c>
      <c r="K195" s="126">
        <f t="shared" si="16"/>
        <v>0</v>
      </c>
      <c r="L195" s="127">
        <f t="shared" si="17"/>
        <v>0</v>
      </c>
      <c r="M195" s="141"/>
    </row>
    <row r="196" spans="1:13" s="129" customFormat="1" ht="32.450000000000003" customHeight="1" x14ac:dyDescent="0.25">
      <c r="A196" s="130"/>
      <c r="B196" s="166" t="str">
        <f>'4th Quarter 2016'!B199</f>
        <v>S &amp; H Water Service</v>
      </c>
      <c r="C196" s="124" t="str">
        <f>'4th Quarter 2016'!C199</f>
        <v>3416920775/SWIW #7</v>
      </c>
      <c r="D196" s="124" t="str">
        <f>'4th Quarter 2016'!D199</f>
        <v>Brine Disposal</v>
      </c>
      <c r="E196" s="125">
        <v>15104</v>
      </c>
      <c r="F196" s="135">
        <f t="shared" si="12"/>
        <v>755.2</v>
      </c>
      <c r="G196" s="126">
        <f t="shared" si="14"/>
        <v>755.2</v>
      </c>
      <c r="H196" s="184">
        <v>0</v>
      </c>
      <c r="I196" s="125">
        <v>0</v>
      </c>
      <c r="J196" s="126">
        <f t="shared" si="13"/>
        <v>0</v>
      </c>
      <c r="K196" s="126">
        <f t="shared" si="16"/>
        <v>0</v>
      </c>
      <c r="L196" s="127">
        <f t="shared" si="17"/>
        <v>0</v>
      </c>
      <c r="M196" s="141"/>
    </row>
    <row r="197" spans="1:13" s="129" customFormat="1" ht="32.450000000000003" customHeight="1" x14ac:dyDescent="0.25">
      <c r="A197" s="130" t="s">
        <v>336</v>
      </c>
      <c r="B197" s="123" t="str">
        <f>'4th Quarter 2016'!B200</f>
        <v>Salty's Disposal Well, LP</v>
      </c>
      <c r="C197" s="124" t="str">
        <f>'4th Quarter 2016'!C200</f>
        <v>3413321076/SWIW #31</v>
      </c>
      <c r="D197" s="124" t="str">
        <f>'4th Quarter 2016'!D200</f>
        <v>Brine Disposal</v>
      </c>
      <c r="E197" s="125">
        <v>152617</v>
      </c>
      <c r="F197" s="135">
        <f t="shared" si="12"/>
        <v>7630.85</v>
      </c>
      <c r="G197" s="126">
        <f t="shared" si="14"/>
        <v>7401.9245000000001</v>
      </c>
      <c r="H197" s="126">
        <f t="shared" si="15"/>
        <v>228.9255</v>
      </c>
      <c r="I197" s="125">
        <v>46591</v>
      </c>
      <c r="J197" s="126">
        <f t="shared" si="13"/>
        <v>9318.2000000000007</v>
      </c>
      <c r="K197" s="126">
        <f t="shared" si="16"/>
        <v>9038.6540000000005</v>
      </c>
      <c r="L197" s="127">
        <f t="shared" si="17"/>
        <v>279.54599999999999</v>
      </c>
      <c r="M197" s="128"/>
    </row>
    <row r="198" spans="1:13" s="129" customFormat="1" ht="32.450000000000003" customHeight="1" x14ac:dyDescent="0.25">
      <c r="A198" s="130" t="s">
        <v>336</v>
      </c>
      <c r="B198" s="123" t="str">
        <f>'4th Quarter 2016'!B201</f>
        <v>Salty's Disposal Well, LP</v>
      </c>
      <c r="C198" s="124" t="str">
        <f>'4th Quarter 2016'!C201</f>
        <v>3413320114/SWIW #29</v>
      </c>
      <c r="D198" s="124" t="str">
        <f>'4th Quarter 2016'!D201</f>
        <v>Brine Disposal</v>
      </c>
      <c r="E198" s="125">
        <v>45518</v>
      </c>
      <c r="F198" s="135">
        <f t="shared" si="12"/>
        <v>2275.9</v>
      </c>
      <c r="G198" s="126">
        <f t="shared" si="14"/>
        <v>2207.623</v>
      </c>
      <c r="H198" s="126">
        <f t="shared" si="15"/>
        <v>68.277000000000001</v>
      </c>
      <c r="I198" s="125">
        <v>1393</v>
      </c>
      <c r="J198" s="126">
        <f t="shared" si="13"/>
        <v>278.60000000000002</v>
      </c>
      <c r="K198" s="126">
        <f t="shared" si="16"/>
        <v>270.24200000000002</v>
      </c>
      <c r="L198" s="127">
        <f t="shared" si="17"/>
        <v>8.3580000000000005</v>
      </c>
      <c r="M198" s="128"/>
    </row>
    <row r="199" spans="1:13" s="129" customFormat="1" ht="32.450000000000003" customHeight="1" x14ac:dyDescent="0.25">
      <c r="A199" s="130" t="s">
        <v>336</v>
      </c>
      <c r="B199" s="123" t="str">
        <f>'4th Quarter 2016'!B202</f>
        <v>Salty's Disposal Well, LP</v>
      </c>
      <c r="C199" s="124" t="str">
        <f>'4th Quarter 2016'!C202</f>
        <v>3413324096/SWIW #34</v>
      </c>
      <c r="D199" s="124" t="str">
        <f>'4th Quarter 2016'!D202</f>
        <v>Brine Disposal</v>
      </c>
      <c r="E199" s="125">
        <v>13521</v>
      </c>
      <c r="F199" s="135">
        <f t="shared" si="12"/>
        <v>676.05000000000007</v>
      </c>
      <c r="G199" s="126">
        <f t="shared" si="14"/>
        <v>655.76850000000002</v>
      </c>
      <c r="H199" s="126">
        <f t="shared" si="15"/>
        <v>20.281500000000001</v>
      </c>
      <c r="I199" s="125">
        <v>41458</v>
      </c>
      <c r="J199" s="126">
        <f t="shared" si="13"/>
        <v>8291.6</v>
      </c>
      <c r="K199" s="126">
        <f t="shared" si="16"/>
        <v>8042.8520000000008</v>
      </c>
      <c r="L199" s="127">
        <f t="shared" si="17"/>
        <v>248.74799999999999</v>
      </c>
      <c r="M199" s="128"/>
    </row>
    <row r="200" spans="1:13" s="129" customFormat="1" ht="32.450000000000003" customHeight="1" x14ac:dyDescent="0.25">
      <c r="A200" s="130"/>
      <c r="B200" s="123" t="str">
        <f>'4th Quarter 2016'!B203</f>
        <v>Second Oil Ltd.</v>
      </c>
      <c r="C200" s="124" t="str">
        <f>'4th Quarter 2016'!C203</f>
        <v>3406920139/SWIW #2</v>
      </c>
      <c r="D200" s="124" t="str">
        <f>'4th Quarter 2016'!D203</f>
        <v>Brine Disposal</v>
      </c>
      <c r="E200" s="125">
        <v>0</v>
      </c>
      <c r="F200" s="135">
        <f t="shared" ref="F200:F214" si="18">E200*$F$4</f>
        <v>0</v>
      </c>
      <c r="G200" s="126">
        <f t="shared" si="14"/>
        <v>0</v>
      </c>
      <c r="H200" s="126">
        <f t="shared" si="15"/>
        <v>0</v>
      </c>
      <c r="I200" s="125">
        <v>0</v>
      </c>
      <c r="J200" s="126">
        <f t="shared" ref="J200:J214" si="19">I200*$J$4</f>
        <v>0</v>
      </c>
      <c r="K200" s="126">
        <f t="shared" si="16"/>
        <v>0</v>
      </c>
      <c r="L200" s="127">
        <f t="shared" si="17"/>
        <v>0</v>
      </c>
      <c r="M200" s="128"/>
    </row>
    <row r="201" spans="1:13" s="129" customFormat="1" ht="32.450000000000003" customHeight="1" x14ac:dyDescent="0.25">
      <c r="A201" s="130"/>
      <c r="B201" s="123" t="str">
        <f>'4th Quarter 2016'!B204</f>
        <v>SES Assets LLC</v>
      </c>
      <c r="C201" s="124" t="str">
        <f>'4th Quarter 2016'!C204</f>
        <v>3405920965/SWIW #1</v>
      </c>
      <c r="D201" s="124" t="str">
        <f>'4th Quarter 2016'!D204</f>
        <v>Brine Disposal</v>
      </c>
      <c r="E201" s="125">
        <v>2260</v>
      </c>
      <c r="F201" s="135">
        <f t="shared" si="18"/>
        <v>113</v>
      </c>
      <c r="G201" s="126">
        <f t="shared" ref="G201:G214" si="20">F201-H201</f>
        <v>109.61</v>
      </c>
      <c r="H201" s="126">
        <f t="shared" ref="H201:H214" si="21">F201*$H$4</f>
        <v>3.3899999999999997</v>
      </c>
      <c r="I201" s="125">
        <v>0</v>
      </c>
      <c r="J201" s="126">
        <f t="shared" si="19"/>
        <v>0</v>
      </c>
      <c r="K201" s="126">
        <f t="shared" ref="K201:K214" si="22">J201-L201</f>
        <v>0</v>
      </c>
      <c r="L201" s="127">
        <f t="shared" ref="L201:L208" si="23">J201*$L$4</f>
        <v>0</v>
      </c>
      <c r="M201" s="128"/>
    </row>
    <row r="202" spans="1:13" s="129" customFormat="1" ht="32.450000000000003" customHeight="1" x14ac:dyDescent="0.25">
      <c r="A202" s="130"/>
      <c r="B202" s="123" t="str">
        <f>'4th Quarter 2016'!B205</f>
        <v>SES Assets LLC</v>
      </c>
      <c r="C202" s="124" t="str">
        <f>'4th Quarter 2016'!C205</f>
        <v>3412122459/SWIW #1</v>
      </c>
      <c r="D202" s="124" t="str">
        <f>'4th Quarter 2016'!D205</f>
        <v>Brine Disposal</v>
      </c>
      <c r="E202" s="125">
        <v>1784</v>
      </c>
      <c r="F202" s="135">
        <f t="shared" si="18"/>
        <v>89.2</v>
      </c>
      <c r="G202" s="126">
        <f t="shared" si="20"/>
        <v>86.524000000000001</v>
      </c>
      <c r="H202" s="126">
        <f t="shared" si="21"/>
        <v>2.6760000000000002</v>
      </c>
      <c r="I202" s="125">
        <v>20088</v>
      </c>
      <c r="J202" s="126">
        <f t="shared" si="19"/>
        <v>4017.6000000000004</v>
      </c>
      <c r="K202" s="126">
        <f t="shared" si="22"/>
        <v>3897.0720000000006</v>
      </c>
      <c r="L202" s="127">
        <f t="shared" si="23"/>
        <v>120.52800000000001</v>
      </c>
      <c r="M202" s="128"/>
    </row>
    <row r="203" spans="1:13" s="129" customFormat="1" ht="32.450000000000003" customHeight="1" x14ac:dyDescent="0.25">
      <c r="A203" s="130"/>
      <c r="B203" s="123" t="str">
        <f>'4th Quarter 2016'!B206</f>
        <v>Shalelogix LLC</v>
      </c>
      <c r="C203" s="124" t="str">
        <f>'4th Quarter 2016'!C206</f>
        <v xml:space="preserve">3400722187/SWIW #8 </v>
      </c>
      <c r="D203" s="124" t="str">
        <f>'4th Quarter 2016'!D206</f>
        <v>Brine Disposal</v>
      </c>
      <c r="E203" s="125">
        <v>800</v>
      </c>
      <c r="F203" s="135">
        <f t="shared" si="18"/>
        <v>40</v>
      </c>
      <c r="G203" s="126">
        <f t="shared" si="20"/>
        <v>38.799999999999997</v>
      </c>
      <c r="H203" s="126">
        <f t="shared" si="21"/>
        <v>1.2</v>
      </c>
      <c r="I203" s="125">
        <v>82343.67</v>
      </c>
      <c r="J203" s="126">
        <f t="shared" si="19"/>
        <v>16468.734</v>
      </c>
      <c r="K203" s="126">
        <f t="shared" si="22"/>
        <v>15974.671980000001</v>
      </c>
      <c r="L203" s="127">
        <f t="shared" si="23"/>
        <v>494.06202000000002</v>
      </c>
      <c r="M203" s="128"/>
    </row>
    <row r="204" spans="1:13" s="129" customFormat="1" ht="32.450000000000003" customHeight="1" x14ac:dyDescent="0.25">
      <c r="A204" s="130"/>
      <c r="B204" s="123" t="str">
        <f>'4th Quarter 2016'!B207</f>
        <v>Silcor Oilfield Services</v>
      </c>
      <c r="C204" s="124" t="str">
        <f>'4th Quarter 2016'!C207</f>
        <v>3405924202/SWIW #12</v>
      </c>
      <c r="D204" s="124" t="str">
        <f>'4th Quarter 2016'!D207</f>
        <v>Brine Disposal</v>
      </c>
      <c r="E204" s="125">
        <v>154476</v>
      </c>
      <c r="F204" s="135">
        <f t="shared" si="18"/>
        <v>7723.8</v>
      </c>
      <c r="G204" s="126">
        <f t="shared" si="20"/>
        <v>7492.0860000000002</v>
      </c>
      <c r="H204" s="126">
        <f t="shared" si="21"/>
        <v>231.714</v>
      </c>
      <c r="I204" s="125">
        <v>41075</v>
      </c>
      <c r="J204" s="126">
        <f t="shared" si="19"/>
        <v>8215</v>
      </c>
      <c r="K204" s="126">
        <f t="shared" si="22"/>
        <v>7968.55</v>
      </c>
      <c r="L204" s="127">
        <f t="shared" si="23"/>
        <v>246.45</v>
      </c>
      <c r="M204" s="128"/>
    </row>
    <row r="205" spans="1:13" s="129" customFormat="1" ht="32.450000000000003" customHeight="1" x14ac:dyDescent="0.25">
      <c r="A205" s="130"/>
      <c r="B205" s="123" t="str">
        <f>'4th Quarter 2016'!B208</f>
        <v>Silcor Oilfield Services</v>
      </c>
      <c r="C205" s="124" t="str">
        <f>'4th Quarter 2016'!C208</f>
        <v>3405924332/ SWIW #14</v>
      </c>
      <c r="D205" s="124" t="str">
        <f>'4th Quarter 2016'!D208</f>
        <v>Brine Disposal</v>
      </c>
      <c r="E205" s="125">
        <v>156413</v>
      </c>
      <c r="F205" s="135">
        <f t="shared" si="18"/>
        <v>7820.6500000000005</v>
      </c>
      <c r="G205" s="126">
        <f t="shared" si="20"/>
        <v>7586.0305000000008</v>
      </c>
      <c r="H205" s="126">
        <f t="shared" si="21"/>
        <v>234.61950000000002</v>
      </c>
      <c r="I205" s="125">
        <v>41590</v>
      </c>
      <c r="J205" s="126">
        <f t="shared" si="19"/>
        <v>8318</v>
      </c>
      <c r="K205" s="126">
        <f t="shared" si="22"/>
        <v>8068.46</v>
      </c>
      <c r="L205" s="127">
        <f t="shared" si="23"/>
        <v>249.54</v>
      </c>
      <c r="M205" s="128"/>
    </row>
    <row r="206" spans="1:13" s="129" customFormat="1" ht="32.450000000000003" customHeight="1" x14ac:dyDescent="0.25">
      <c r="A206" s="130"/>
      <c r="B206" s="123" t="str">
        <f>'4th Quarter 2016'!B209</f>
        <v>Temple Oil &amp; Gas Company</v>
      </c>
      <c r="C206" s="124" t="str">
        <f>'4th Quarter 2016'!C209</f>
        <v>3411520432/SWIW #15</v>
      </c>
      <c r="D206" s="124" t="str">
        <f>'4th Quarter 2016'!D209</f>
        <v>Brine Disposal</v>
      </c>
      <c r="E206" s="125">
        <v>9680</v>
      </c>
      <c r="F206" s="135">
        <f t="shared" si="18"/>
        <v>484</v>
      </c>
      <c r="G206" s="126">
        <f t="shared" si="20"/>
        <v>469.48</v>
      </c>
      <c r="H206" s="126">
        <f t="shared" si="21"/>
        <v>14.52</v>
      </c>
      <c r="I206" s="125">
        <v>0</v>
      </c>
      <c r="J206" s="126">
        <f t="shared" si="19"/>
        <v>0</v>
      </c>
      <c r="K206" s="126">
        <f t="shared" si="22"/>
        <v>0</v>
      </c>
      <c r="L206" s="127">
        <f t="shared" si="23"/>
        <v>0</v>
      </c>
      <c r="M206" s="128"/>
    </row>
    <row r="207" spans="1:13" s="129" customFormat="1" ht="32.450000000000003" customHeight="1" x14ac:dyDescent="0.25">
      <c r="A207" s="130"/>
      <c r="B207" s="166" t="s">
        <v>369</v>
      </c>
      <c r="C207" s="124" t="s">
        <v>339</v>
      </c>
      <c r="D207" s="124" t="s">
        <v>1</v>
      </c>
      <c r="E207" s="125">
        <v>45333</v>
      </c>
      <c r="F207" s="135">
        <f t="shared" si="18"/>
        <v>2266.65</v>
      </c>
      <c r="G207" s="126">
        <f t="shared" si="20"/>
        <v>2198.6505000000002</v>
      </c>
      <c r="H207" s="126">
        <f t="shared" si="21"/>
        <v>67.999499999999998</v>
      </c>
      <c r="I207" s="125">
        <v>119508</v>
      </c>
      <c r="J207" s="126">
        <f t="shared" si="19"/>
        <v>23901.600000000002</v>
      </c>
      <c r="K207" s="126">
        <f t="shared" si="22"/>
        <v>23184.552000000003</v>
      </c>
      <c r="L207" s="127">
        <f t="shared" si="23"/>
        <v>717.048</v>
      </c>
      <c r="M207" s="128"/>
    </row>
    <row r="208" spans="1:13" s="129" customFormat="1" ht="32.450000000000003" customHeight="1" x14ac:dyDescent="0.25">
      <c r="A208" s="130"/>
      <c r="B208" s="123" t="s">
        <v>369</v>
      </c>
      <c r="C208" s="124" t="s">
        <v>340</v>
      </c>
      <c r="D208" s="124" t="s">
        <v>1</v>
      </c>
      <c r="E208" s="125">
        <v>31735</v>
      </c>
      <c r="F208" s="135">
        <f t="shared" si="18"/>
        <v>1586.75</v>
      </c>
      <c r="G208" s="126">
        <f t="shared" si="20"/>
        <v>1539.1475</v>
      </c>
      <c r="H208" s="126">
        <f t="shared" si="21"/>
        <v>47.602499999999999</v>
      </c>
      <c r="I208" s="125">
        <v>87546</v>
      </c>
      <c r="J208" s="126">
        <f t="shared" si="19"/>
        <v>17509.2</v>
      </c>
      <c r="K208" s="126">
        <f t="shared" si="22"/>
        <v>16983.923999999999</v>
      </c>
      <c r="L208" s="127">
        <f t="shared" si="23"/>
        <v>525.27599999999995</v>
      </c>
      <c r="M208" s="128"/>
    </row>
    <row r="209" spans="1:13" s="129" customFormat="1" ht="32.450000000000003" customHeight="1" x14ac:dyDescent="0.25">
      <c r="A209" s="130"/>
      <c r="B209" s="166" t="s">
        <v>369</v>
      </c>
      <c r="C209" s="124" t="s">
        <v>341</v>
      </c>
      <c r="D209" s="124" t="s">
        <v>324</v>
      </c>
      <c r="E209" s="125">
        <v>44408</v>
      </c>
      <c r="F209" s="135">
        <f t="shared" si="18"/>
        <v>2220.4</v>
      </c>
      <c r="G209" s="126">
        <f t="shared" si="20"/>
        <v>2153.788</v>
      </c>
      <c r="H209" s="126">
        <f t="shared" si="21"/>
        <v>66.611999999999995</v>
      </c>
      <c r="I209" s="125">
        <v>127713</v>
      </c>
      <c r="J209" s="126">
        <f t="shared" si="19"/>
        <v>25542.600000000002</v>
      </c>
      <c r="K209" s="126">
        <f t="shared" si="22"/>
        <v>24776.320000000003</v>
      </c>
      <c r="L209" s="127">
        <v>766.28</v>
      </c>
      <c r="M209" s="128"/>
    </row>
    <row r="210" spans="1:13" s="129" customFormat="1" ht="32.450000000000003" customHeight="1" x14ac:dyDescent="0.25">
      <c r="A210" s="130"/>
      <c r="B210" s="123" t="str">
        <f>'4th Quarter 2016'!B213</f>
        <v>WE Energy, LLC</v>
      </c>
      <c r="C210" s="124" t="str">
        <f>'4th Quarter 2016'!C213</f>
        <v>3412920059/SWIW #6</v>
      </c>
      <c r="D210" s="124" t="str">
        <f>'4th Quarter 2016'!D213</f>
        <v>Brine Disposal</v>
      </c>
      <c r="E210" s="125">
        <v>510</v>
      </c>
      <c r="F210" s="135">
        <f t="shared" si="18"/>
        <v>25.5</v>
      </c>
      <c r="G210" s="126">
        <f t="shared" si="20"/>
        <v>25.5</v>
      </c>
      <c r="H210" s="126">
        <v>0</v>
      </c>
      <c r="I210" s="125">
        <v>0</v>
      </c>
      <c r="J210" s="126">
        <f t="shared" si="19"/>
        <v>0</v>
      </c>
      <c r="K210" s="126">
        <f t="shared" si="22"/>
        <v>0</v>
      </c>
      <c r="L210" s="127">
        <v>0</v>
      </c>
      <c r="M210" s="141"/>
    </row>
    <row r="211" spans="1:13" s="129" customFormat="1" ht="30" customHeight="1" x14ac:dyDescent="0.25">
      <c r="A211" s="130"/>
      <c r="B211" s="123" t="str">
        <f>'4th Quarter 2016'!B214</f>
        <v>White Energy</v>
      </c>
      <c r="C211" s="124" t="str">
        <f>'4th Quarter 2016'!C214</f>
        <v>3409920903/SWIW #7</v>
      </c>
      <c r="D211" s="124" t="str">
        <f>'4th Quarter 2016'!D214</f>
        <v>Brine Disposal</v>
      </c>
      <c r="E211" s="125">
        <v>10378.41</v>
      </c>
      <c r="F211" s="135">
        <f t="shared" si="18"/>
        <v>518.92050000000006</v>
      </c>
      <c r="G211" s="126">
        <f t="shared" si="20"/>
        <v>503.35288500000007</v>
      </c>
      <c r="H211" s="126">
        <f t="shared" si="21"/>
        <v>15.567615000000002</v>
      </c>
      <c r="I211" s="125">
        <v>0</v>
      </c>
      <c r="J211" s="126">
        <f t="shared" si="19"/>
        <v>0</v>
      </c>
      <c r="K211" s="126">
        <f t="shared" si="22"/>
        <v>0</v>
      </c>
      <c r="L211" s="127">
        <v>0</v>
      </c>
    </row>
    <row r="212" spans="1:13" ht="30" customHeight="1" x14ac:dyDescent="0.25">
      <c r="A212" s="81"/>
      <c r="B212" s="81"/>
      <c r="C212" s="81"/>
      <c r="D212" s="81"/>
      <c r="E212" s="49">
        <v>0</v>
      </c>
      <c r="F212" s="134">
        <f t="shared" si="18"/>
        <v>0</v>
      </c>
      <c r="G212" s="50">
        <f t="shared" si="20"/>
        <v>0</v>
      </c>
      <c r="H212" s="50">
        <f t="shared" si="21"/>
        <v>0</v>
      </c>
      <c r="I212" s="143">
        <v>0</v>
      </c>
      <c r="J212" s="144">
        <f t="shared" si="19"/>
        <v>0</v>
      </c>
      <c r="K212" s="144">
        <f t="shared" si="22"/>
        <v>0</v>
      </c>
      <c r="L212" s="146">
        <v>0</v>
      </c>
    </row>
    <row r="213" spans="1:13" ht="30" customHeight="1" x14ac:dyDescent="0.25">
      <c r="A213" s="81"/>
      <c r="B213" s="81"/>
      <c r="C213" s="81"/>
      <c r="D213" s="81"/>
      <c r="E213" s="49">
        <v>0</v>
      </c>
      <c r="F213" s="134">
        <f t="shared" si="18"/>
        <v>0</v>
      </c>
      <c r="G213" s="50">
        <f t="shared" si="20"/>
        <v>0</v>
      </c>
      <c r="H213" s="50">
        <f t="shared" si="21"/>
        <v>0</v>
      </c>
      <c r="I213" s="143">
        <v>0</v>
      </c>
      <c r="J213" s="144">
        <f t="shared" si="19"/>
        <v>0</v>
      </c>
      <c r="K213" s="144">
        <f t="shared" si="22"/>
        <v>0</v>
      </c>
      <c r="L213" s="146">
        <v>0</v>
      </c>
    </row>
    <row r="214" spans="1:13" ht="30" customHeight="1" x14ac:dyDescent="0.25">
      <c r="A214" s="81"/>
      <c r="B214" s="81"/>
      <c r="C214" s="81"/>
      <c r="D214" s="81"/>
      <c r="E214" s="49">
        <v>0</v>
      </c>
      <c r="F214" s="134">
        <f t="shared" si="18"/>
        <v>0</v>
      </c>
      <c r="G214" s="50">
        <f t="shared" si="20"/>
        <v>0</v>
      </c>
      <c r="H214" s="50">
        <f t="shared" si="21"/>
        <v>0</v>
      </c>
      <c r="I214" s="143">
        <v>0</v>
      </c>
      <c r="J214" s="144">
        <f t="shared" si="19"/>
        <v>0</v>
      </c>
      <c r="K214" s="144">
        <f t="shared" si="22"/>
        <v>0</v>
      </c>
      <c r="L214" s="146">
        <v>0</v>
      </c>
    </row>
    <row r="215" spans="1:13" ht="30" customHeight="1" x14ac:dyDescent="0.25">
      <c r="A215" s="81"/>
      <c r="B215" s="81"/>
      <c r="C215" s="81"/>
      <c r="D215" s="81"/>
      <c r="E215" s="118">
        <f t="shared" ref="E215:L215" si="24">SUM(E7:E214)</f>
        <v>5097075.68</v>
      </c>
      <c r="F215" s="136">
        <f t="shared" si="24"/>
        <v>254844.16400000008</v>
      </c>
      <c r="G215" s="119">
        <f t="shared" si="24"/>
        <v>247376.59975499997</v>
      </c>
      <c r="H215" s="119">
        <f t="shared" si="24"/>
        <v>7467.5642450000041</v>
      </c>
      <c r="I215" s="118">
        <f t="shared" si="24"/>
        <v>3125206.39</v>
      </c>
      <c r="J215" s="119">
        <f t="shared" si="24"/>
        <v>625059.20799999998</v>
      </c>
      <c r="K215" s="119">
        <f t="shared" si="24"/>
        <v>606307.9656600001</v>
      </c>
      <c r="L215" s="120">
        <f t="shared" si="24"/>
        <v>18751.240239999999</v>
      </c>
    </row>
  </sheetData>
  <sortState ref="A2:L203">
    <sortCondition ref="A7"/>
  </sortState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216"/>
  <sheetViews>
    <sheetView zoomScale="80" zoomScaleNormal="80" workbookViewId="0">
      <pane ySplit="6" topLeftCell="A187" activePane="bottomLeft" state="frozenSplit"/>
      <selection activeCell="A7" sqref="A7"/>
      <selection pane="bottomLeft" activeCell="M195" sqref="M195:M197"/>
    </sheetView>
  </sheetViews>
  <sheetFormatPr defaultColWidth="9.140625" defaultRowHeight="15.75" x14ac:dyDescent="0.25"/>
  <cols>
    <col min="1" max="1" width="28.7109375" style="7" customWidth="1"/>
    <col min="2" max="2" width="40.7109375" style="93" customWidth="1"/>
    <col min="3" max="3" width="27" style="156" customWidth="1"/>
    <col min="4" max="4" width="22" style="95" customWidth="1"/>
    <col min="5" max="5" width="15.7109375" style="10" customWidth="1"/>
    <col min="6" max="8" width="15.7109375" style="7" customWidth="1"/>
    <col min="9" max="9" width="15.7109375" style="11" customWidth="1"/>
    <col min="10" max="10" width="15.7109375" style="7" customWidth="1"/>
    <col min="11" max="11" width="15.7109375" style="12" customWidth="1"/>
    <col min="12" max="12" width="15.7109375" style="7" customWidth="1"/>
    <col min="13" max="13" width="24.140625" style="8" bestFit="1" customWidth="1"/>
    <col min="14" max="14" width="9.5703125" style="7" bestFit="1" customWidth="1"/>
    <col min="15" max="15" width="2.7109375" style="7" customWidth="1"/>
    <col min="16" max="16384" width="9.140625" style="7"/>
  </cols>
  <sheetData>
    <row r="1" spans="1:20" ht="30" customHeight="1" x14ac:dyDescent="0.25">
      <c r="A1" s="1"/>
      <c r="B1" s="86"/>
      <c r="C1" s="152"/>
      <c r="D1" s="94"/>
      <c r="E1" s="4"/>
      <c r="F1" s="3"/>
      <c r="G1" s="5"/>
      <c r="H1" s="5"/>
      <c r="I1" s="5"/>
      <c r="J1" s="5"/>
      <c r="K1" s="5"/>
      <c r="L1" s="5"/>
      <c r="M1" s="6"/>
    </row>
    <row r="2" spans="1:20" s="19" customFormat="1" ht="30" customHeight="1" x14ac:dyDescent="0.25">
      <c r="A2" s="57"/>
      <c r="B2" s="87"/>
      <c r="C2" s="132"/>
      <c r="D2" s="87" t="s">
        <v>194</v>
      </c>
      <c r="E2" s="58"/>
      <c r="F2" s="58"/>
      <c r="G2" s="59"/>
      <c r="H2" s="17"/>
      <c r="I2" s="17"/>
      <c r="J2" s="17"/>
      <c r="K2" s="17"/>
      <c r="L2" s="17"/>
      <c r="M2" s="18"/>
    </row>
    <row r="3" spans="1:20" s="19" customFormat="1" ht="30" customHeight="1" x14ac:dyDescent="0.25">
      <c r="A3" s="57"/>
      <c r="B3" s="87"/>
      <c r="C3" s="132"/>
      <c r="D3" s="87" t="s">
        <v>193</v>
      </c>
      <c r="E3" s="58"/>
      <c r="F3" s="58"/>
      <c r="G3" s="51">
        <v>2016</v>
      </c>
      <c r="H3" s="17"/>
      <c r="I3" s="17"/>
      <c r="J3" s="17"/>
      <c r="K3" s="17"/>
      <c r="L3" s="17"/>
      <c r="M3" s="18"/>
    </row>
    <row r="4" spans="1:20" ht="30" customHeight="1" thickBot="1" x14ac:dyDescent="0.3">
      <c r="A4" s="13"/>
      <c r="B4" s="88"/>
      <c r="C4" s="152"/>
      <c r="D4" s="88"/>
      <c r="E4" s="14"/>
      <c r="F4" s="140">
        <v>0.05</v>
      </c>
      <c r="G4" s="14"/>
      <c r="H4" s="61">
        <v>0.03</v>
      </c>
      <c r="I4" s="3"/>
      <c r="J4" s="140">
        <v>0.2</v>
      </c>
      <c r="K4" s="14"/>
      <c r="L4" s="61">
        <v>0.03</v>
      </c>
      <c r="N4" s="6"/>
      <c r="O4" s="6"/>
      <c r="P4" s="6"/>
      <c r="Q4" s="6"/>
      <c r="R4" s="6"/>
      <c r="S4" s="6"/>
      <c r="T4" s="6"/>
    </row>
    <row r="5" spans="1:20" ht="32.25" customHeight="1" x14ac:dyDescent="0.25">
      <c r="A5" s="52"/>
      <c r="B5" s="89" t="s">
        <v>289</v>
      </c>
      <c r="C5" s="153" t="s">
        <v>290</v>
      </c>
      <c r="D5" s="89" t="s">
        <v>223</v>
      </c>
      <c r="E5" s="239" t="s">
        <v>192</v>
      </c>
      <c r="F5" s="240"/>
      <c r="G5" s="240"/>
      <c r="H5" s="241"/>
      <c r="I5" s="242" t="s">
        <v>191</v>
      </c>
      <c r="J5" s="243"/>
      <c r="K5" s="243"/>
      <c r="L5" s="244"/>
      <c r="M5" s="6"/>
      <c r="N5" s="6"/>
      <c r="O5" s="6"/>
      <c r="P5" s="6"/>
      <c r="Q5" s="6"/>
      <c r="R5" s="6"/>
      <c r="S5" s="6"/>
    </row>
    <row r="6" spans="1:20" ht="48.75" customHeight="1" x14ac:dyDescent="0.25">
      <c r="A6" s="55" t="s">
        <v>208</v>
      </c>
      <c r="B6" s="90" t="s">
        <v>190</v>
      </c>
      <c r="C6" s="133" t="s">
        <v>189</v>
      </c>
      <c r="D6" s="90" t="s">
        <v>188</v>
      </c>
      <c r="E6" s="56" t="s">
        <v>186</v>
      </c>
      <c r="F6" s="56" t="s">
        <v>187</v>
      </c>
      <c r="G6" s="55" t="s">
        <v>184</v>
      </c>
      <c r="H6" s="55" t="s">
        <v>183</v>
      </c>
      <c r="I6" s="55" t="s">
        <v>186</v>
      </c>
      <c r="J6" s="55" t="s">
        <v>185</v>
      </c>
      <c r="K6" s="55" t="s">
        <v>184</v>
      </c>
      <c r="L6" s="55" t="s">
        <v>183</v>
      </c>
      <c r="M6" s="6"/>
      <c r="N6" s="6"/>
      <c r="O6" s="6"/>
      <c r="P6" s="6"/>
      <c r="Q6" s="6"/>
      <c r="R6" s="6"/>
      <c r="S6" s="6"/>
    </row>
    <row r="7" spans="1:20" s="150" customFormat="1" ht="32.1" customHeight="1" x14ac:dyDescent="0.25">
      <c r="A7" s="122"/>
      <c r="B7" s="123" t="str">
        <f>'3rd Quarter 2016'!B7</f>
        <v>Altex, Inc</v>
      </c>
      <c r="C7" s="154" t="str">
        <f>'3rd Quarter 2016'!C7</f>
        <v>3412724260/SWIW #7</v>
      </c>
      <c r="D7" s="123" t="str">
        <f>'3rd Quarter 2016'!D7</f>
        <v>Brine Disposal</v>
      </c>
      <c r="E7" s="125">
        <v>3004</v>
      </c>
      <c r="F7" s="126">
        <f>E7*$F$4</f>
        <v>150.20000000000002</v>
      </c>
      <c r="G7" s="126">
        <f>F7-H7</f>
        <v>150.20000000000002</v>
      </c>
      <c r="H7" s="126">
        <v>0</v>
      </c>
      <c r="I7" s="125">
        <v>0</v>
      </c>
      <c r="J7" s="126">
        <f>I7*$J$4</f>
        <v>0</v>
      </c>
      <c r="K7" s="126">
        <f>J7-L7</f>
        <v>0</v>
      </c>
      <c r="L7" s="148">
        <f>J7*$L$4</f>
        <v>0</v>
      </c>
      <c r="M7" s="160"/>
    </row>
    <row r="8" spans="1:20" s="150" customFormat="1" ht="32.1" customHeight="1" x14ac:dyDescent="0.25">
      <c r="A8" s="122"/>
      <c r="B8" s="166" t="str">
        <f>'3rd Quarter 2016'!B8</f>
        <v>American Energy Associates, Inc.</v>
      </c>
      <c r="C8" s="154" t="str">
        <f>'3rd Quarter 2016'!C8</f>
        <v>3400720919/SWIW #23</v>
      </c>
      <c r="D8" s="166" t="str">
        <f>'3rd Quarter 2016'!D8</f>
        <v>Brine Disposal</v>
      </c>
      <c r="E8" s="125">
        <v>3476</v>
      </c>
      <c r="F8" s="126">
        <f t="shared" ref="F8:F73" si="0">E8*$F$4</f>
        <v>173.8</v>
      </c>
      <c r="G8" s="126">
        <f t="shared" ref="G8:G74" si="1">F8-H8</f>
        <v>168.58600000000001</v>
      </c>
      <c r="H8" s="126">
        <f t="shared" ref="H8:H74" si="2">F8*$H$4</f>
        <v>5.2140000000000004</v>
      </c>
      <c r="I8" s="125">
        <v>11165</v>
      </c>
      <c r="J8" s="126">
        <f t="shared" ref="J8:J73" si="3">I8*$J$4</f>
        <v>2233</v>
      </c>
      <c r="K8" s="126">
        <f t="shared" ref="K8:K74" si="4">J8-L8</f>
        <v>2166.0100000000002</v>
      </c>
      <c r="L8" s="148">
        <f t="shared" ref="L8:L74" si="5">J8*$L$4</f>
        <v>66.989999999999995</v>
      </c>
    </row>
    <row r="9" spans="1:20" s="150" customFormat="1" ht="32.1" customHeight="1" x14ac:dyDescent="0.25">
      <c r="A9" s="122"/>
      <c r="B9" s="166" t="str">
        <f>'3rd Quarter 2016'!B9</f>
        <v>American Energy Associates, Inc.</v>
      </c>
      <c r="C9" s="154" t="str">
        <f>'3rd Quarter 2016'!C9</f>
        <v>3415524063/ SWIW #23</v>
      </c>
      <c r="D9" s="166" t="str">
        <f>'3rd Quarter 2016'!D9</f>
        <v>Brine Disposal</v>
      </c>
      <c r="E9" s="125">
        <v>943</v>
      </c>
      <c r="F9" s="126">
        <f t="shared" si="0"/>
        <v>47.150000000000006</v>
      </c>
      <c r="G9" s="126">
        <f t="shared" si="1"/>
        <v>45.735500000000009</v>
      </c>
      <c r="H9" s="126">
        <f t="shared" si="2"/>
        <v>1.4145000000000001</v>
      </c>
      <c r="I9" s="125">
        <v>26228</v>
      </c>
      <c r="J9" s="126">
        <f t="shared" si="3"/>
        <v>5245.6</v>
      </c>
      <c r="K9" s="126">
        <f t="shared" si="4"/>
        <v>5088.232</v>
      </c>
      <c r="L9" s="148">
        <f t="shared" si="5"/>
        <v>157.36799999999999</v>
      </c>
    </row>
    <row r="10" spans="1:20" s="150" customFormat="1" ht="32.1" customHeight="1" x14ac:dyDescent="0.25">
      <c r="A10" s="122"/>
      <c r="B10" s="166" t="s">
        <v>91</v>
      </c>
      <c r="C10" s="154" t="s">
        <v>383</v>
      </c>
      <c r="D10" s="166" t="s">
        <v>1</v>
      </c>
      <c r="E10" s="125">
        <v>1601</v>
      </c>
      <c r="F10" s="126">
        <v>80.05</v>
      </c>
      <c r="G10" s="126">
        <f t="shared" si="1"/>
        <v>77.648499999999999</v>
      </c>
      <c r="H10" s="126">
        <f t="shared" si="2"/>
        <v>2.4015</v>
      </c>
      <c r="I10" s="125">
        <v>50925</v>
      </c>
      <c r="J10" s="126">
        <v>10185</v>
      </c>
      <c r="K10" s="126">
        <f t="shared" si="4"/>
        <v>9879.4500000000007</v>
      </c>
      <c r="L10" s="148">
        <f t="shared" si="5"/>
        <v>305.55</v>
      </c>
    </row>
    <row r="11" spans="1:20" s="150" customFormat="1" ht="32.1" customHeight="1" x14ac:dyDescent="0.25">
      <c r="A11" s="122"/>
      <c r="B11" s="123" t="str">
        <f>'3rd Quarter 2016'!B11</f>
        <v>American Natural Gas Inc.</v>
      </c>
      <c r="C11" s="154" t="str">
        <f>'3rd Quarter 2016'!C11</f>
        <v>3410523319/SWIW #7</v>
      </c>
      <c r="D11" s="123" t="str">
        <f>'3rd Quarter 2016'!D11</f>
        <v>Brine Disposal</v>
      </c>
      <c r="E11" s="125">
        <v>33384</v>
      </c>
      <c r="F11" s="126">
        <f t="shared" si="0"/>
        <v>1669.2</v>
      </c>
      <c r="G11" s="126">
        <f t="shared" si="1"/>
        <v>1614.1200000000001</v>
      </c>
      <c r="H11" s="126">
        <v>55.08</v>
      </c>
      <c r="I11" s="125">
        <v>0</v>
      </c>
      <c r="J11" s="126">
        <f t="shared" si="3"/>
        <v>0</v>
      </c>
      <c r="K11" s="126">
        <f t="shared" si="4"/>
        <v>0</v>
      </c>
      <c r="L11" s="148">
        <f t="shared" si="5"/>
        <v>0</v>
      </c>
      <c r="M11" s="129"/>
    </row>
    <row r="12" spans="1:20" s="150" customFormat="1" ht="32.1" customHeight="1" x14ac:dyDescent="0.25">
      <c r="A12" s="122"/>
      <c r="B12" s="123" t="str">
        <f>'3rd Quarter 2016'!B12</f>
        <v>American Natural Gas Inc.</v>
      </c>
      <c r="C12" s="154" t="str">
        <f>'3rd Quarter 2016'!C12</f>
        <v>3410523433/SWIW #10</v>
      </c>
      <c r="D12" s="123" t="str">
        <f>'3rd Quarter 2016'!D12</f>
        <v>Brine Disposal</v>
      </c>
      <c r="E12" s="125">
        <v>18366</v>
      </c>
      <c r="F12" s="126">
        <v>918.3</v>
      </c>
      <c r="G12" s="126">
        <f t="shared" si="1"/>
        <v>890.75099999999998</v>
      </c>
      <c r="H12" s="126">
        <f t="shared" si="2"/>
        <v>27.548999999999996</v>
      </c>
      <c r="I12" s="125">
        <v>0</v>
      </c>
      <c r="J12" s="126">
        <f t="shared" si="3"/>
        <v>0</v>
      </c>
      <c r="K12" s="126">
        <f t="shared" si="4"/>
        <v>0</v>
      </c>
      <c r="L12" s="148">
        <f t="shared" si="5"/>
        <v>0</v>
      </c>
    </row>
    <row r="13" spans="1:20" s="150" customFormat="1" ht="32.1" customHeight="1" x14ac:dyDescent="0.25">
      <c r="A13" s="122"/>
      <c r="B13" s="123" t="str">
        <f>'3rd Quarter 2016'!B13</f>
        <v>American Water Management Services, LLC</v>
      </c>
      <c r="C13" s="154" t="str">
        <f>'3rd Quarter 2016'!C13</f>
        <v>3415524076/SWIW #21</v>
      </c>
      <c r="D13" s="123" t="str">
        <f>'3rd Quarter 2016'!D13</f>
        <v>Brine Disposal</v>
      </c>
      <c r="E13" s="125">
        <v>0</v>
      </c>
      <c r="F13" s="126">
        <f t="shared" si="0"/>
        <v>0</v>
      </c>
      <c r="G13" s="126">
        <f t="shared" si="1"/>
        <v>0</v>
      </c>
      <c r="H13" s="126">
        <f t="shared" si="2"/>
        <v>0</v>
      </c>
      <c r="I13" s="125">
        <v>0</v>
      </c>
      <c r="J13" s="126">
        <f t="shared" si="3"/>
        <v>0</v>
      </c>
      <c r="K13" s="126">
        <f t="shared" si="4"/>
        <v>0</v>
      </c>
      <c r="L13" s="148">
        <f t="shared" si="5"/>
        <v>0</v>
      </c>
    </row>
    <row r="14" spans="1:20" s="150" customFormat="1" ht="32.1" customHeight="1" x14ac:dyDescent="0.25">
      <c r="A14" s="122"/>
      <c r="B14" s="123" t="str">
        <f>'3rd Quarter 2016'!B14</f>
        <v>American Water Management Services, LLC</v>
      </c>
      <c r="C14" s="154" t="str">
        <f>'3rd Quarter 2016'!C14</f>
        <v>3415524075/SWIW #22</v>
      </c>
      <c r="D14" s="123" t="str">
        <f>'3rd Quarter 2016'!D14</f>
        <v>Brine Disposal</v>
      </c>
      <c r="E14" s="125">
        <v>0</v>
      </c>
      <c r="F14" s="126">
        <f t="shared" si="0"/>
        <v>0</v>
      </c>
      <c r="G14" s="126">
        <f t="shared" si="1"/>
        <v>0</v>
      </c>
      <c r="H14" s="126">
        <f t="shared" si="2"/>
        <v>0</v>
      </c>
      <c r="I14" s="125">
        <v>0</v>
      </c>
      <c r="J14" s="126">
        <f t="shared" si="3"/>
        <v>0</v>
      </c>
      <c r="K14" s="126">
        <f t="shared" si="4"/>
        <v>0</v>
      </c>
      <c r="L14" s="148">
        <f t="shared" si="5"/>
        <v>0</v>
      </c>
    </row>
    <row r="15" spans="1:20" s="150" customFormat="1" ht="32.1" customHeight="1" x14ac:dyDescent="0.25">
      <c r="A15" s="125"/>
      <c r="B15" s="123" t="str">
        <f>'3rd Quarter 2016'!B15</f>
        <v>B &amp; B Oilfield Service Inc.</v>
      </c>
      <c r="C15" s="154" t="str">
        <f>'3rd Quarter 2016'!C15</f>
        <v>Ashtabula SWIW #21, #28, #30. #31 &amp;#32</v>
      </c>
      <c r="D15" s="123" t="str">
        <f>'3rd Quarter 2016'!D15</f>
        <v>Brine Disposal</v>
      </c>
      <c r="E15" s="125">
        <v>8993.16</v>
      </c>
      <c r="F15" s="126">
        <f t="shared" si="0"/>
        <v>449.65800000000002</v>
      </c>
      <c r="G15" s="126">
        <f t="shared" si="1"/>
        <v>436.16826000000003</v>
      </c>
      <c r="H15" s="126">
        <f t="shared" si="2"/>
        <v>13.489739999999999</v>
      </c>
      <c r="I15" s="125">
        <v>9293.0499999999993</v>
      </c>
      <c r="J15" s="126">
        <f t="shared" si="3"/>
        <v>1858.61</v>
      </c>
      <c r="K15" s="126">
        <f t="shared" si="4"/>
        <v>1802.8516999999999</v>
      </c>
      <c r="L15" s="148">
        <f t="shared" si="5"/>
        <v>55.758299999999998</v>
      </c>
    </row>
    <row r="16" spans="1:20" s="150" customFormat="1" ht="32.1" customHeight="1" x14ac:dyDescent="0.25">
      <c r="A16" s="122"/>
      <c r="B16" s="123" t="str">
        <f>'3rd Quarter 2016'!B16</f>
        <v>B &amp; B Oilfield Service Inc.</v>
      </c>
      <c r="C16" s="154" t="str">
        <f>'3rd Quarter 2016'!C16</f>
        <v>3413322736/SWIW #16</v>
      </c>
      <c r="D16" s="123" t="str">
        <f>'3rd Quarter 2016'!D16</f>
        <v>Brine Disposal</v>
      </c>
      <c r="E16" s="125">
        <v>17109.22</v>
      </c>
      <c r="F16" s="126">
        <f t="shared" si="0"/>
        <v>855.46100000000013</v>
      </c>
      <c r="G16" s="126">
        <f t="shared" si="1"/>
        <v>829.79717000000016</v>
      </c>
      <c r="H16" s="126">
        <f t="shared" si="2"/>
        <v>25.663830000000004</v>
      </c>
      <c r="I16" s="125">
        <v>0</v>
      </c>
      <c r="J16" s="126">
        <f t="shared" si="3"/>
        <v>0</v>
      </c>
      <c r="K16" s="126">
        <f t="shared" si="4"/>
        <v>0</v>
      </c>
      <c r="L16" s="148">
        <f t="shared" si="5"/>
        <v>0</v>
      </c>
    </row>
    <row r="17" spans="1:13" s="150" customFormat="1" ht="32.1" customHeight="1" x14ac:dyDescent="0.25">
      <c r="A17" s="122"/>
      <c r="B17" s="123" t="str">
        <f>'3rd Quarter 2016'!B17</f>
        <v>B &amp; B Oilfield Service Inc.</v>
      </c>
      <c r="C17" s="154" t="str">
        <f>'3rd Quarter 2016'!C17</f>
        <v>3413321473/SWIW #27</v>
      </c>
      <c r="D17" s="123" t="str">
        <f>'3rd Quarter 2016'!D17</f>
        <v>Brine Disposal</v>
      </c>
      <c r="E17" s="125">
        <v>5603.05</v>
      </c>
      <c r="F17" s="126">
        <f t="shared" si="0"/>
        <v>280.15250000000003</v>
      </c>
      <c r="G17" s="126">
        <f t="shared" si="1"/>
        <v>271.74792500000001</v>
      </c>
      <c r="H17" s="126">
        <f t="shared" si="2"/>
        <v>8.4045750000000012</v>
      </c>
      <c r="I17" s="125">
        <v>0</v>
      </c>
      <c r="J17" s="126">
        <f t="shared" si="3"/>
        <v>0</v>
      </c>
      <c r="K17" s="126">
        <f t="shared" si="4"/>
        <v>0</v>
      </c>
      <c r="L17" s="148">
        <f t="shared" si="5"/>
        <v>0</v>
      </c>
    </row>
    <row r="18" spans="1:13" s="150" customFormat="1" ht="32.1" customHeight="1" x14ac:dyDescent="0.25">
      <c r="A18" s="122"/>
      <c r="B18" s="123" t="str">
        <f>'3rd Quarter 2016'!B18</f>
        <v>B &amp; J Drilling</v>
      </c>
      <c r="C18" s="154" t="str">
        <f>'3rd Quarter 2016'!C18</f>
        <v>3408324195/ SWIW #6</v>
      </c>
      <c r="D18" s="123" t="str">
        <f>'3rd Quarter 2016'!D18</f>
        <v>Brine Disposal</v>
      </c>
      <c r="E18" s="125">
        <v>12080</v>
      </c>
      <c r="F18" s="126">
        <f t="shared" si="0"/>
        <v>604</v>
      </c>
      <c r="G18" s="126">
        <f t="shared" si="1"/>
        <v>604</v>
      </c>
      <c r="H18" s="126">
        <v>0</v>
      </c>
      <c r="I18" s="125">
        <v>0</v>
      </c>
      <c r="J18" s="126">
        <f t="shared" si="3"/>
        <v>0</v>
      </c>
      <c r="K18" s="126">
        <f t="shared" si="4"/>
        <v>0</v>
      </c>
      <c r="L18" s="148">
        <f t="shared" si="5"/>
        <v>0</v>
      </c>
      <c r="M18" s="160"/>
    </row>
    <row r="19" spans="1:13" s="150" customFormat="1" ht="32.1" customHeight="1" x14ac:dyDescent="0.25">
      <c r="A19" s="122"/>
      <c r="B19" s="123" t="str">
        <f>'3rd Quarter 2016'!B19</f>
        <v>Bancequity Petroleum Corp.</v>
      </c>
      <c r="C19" s="154" t="str">
        <f>'3rd Quarter 2016'!C19</f>
        <v>3411524096/SWIW #22</v>
      </c>
      <c r="D19" s="123" t="str">
        <f>'3rd Quarter 2016'!D19</f>
        <v>Brine Disposal</v>
      </c>
      <c r="E19" s="125">
        <v>225</v>
      </c>
      <c r="F19" s="126">
        <f t="shared" si="0"/>
        <v>11.25</v>
      </c>
      <c r="G19" s="126">
        <f t="shared" si="1"/>
        <v>10.9125</v>
      </c>
      <c r="H19" s="126">
        <f t="shared" si="2"/>
        <v>0.33749999999999997</v>
      </c>
      <c r="I19" s="125">
        <v>0</v>
      </c>
      <c r="J19" s="126">
        <f t="shared" si="3"/>
        <v>0</v>
      </c>
      <c r="K19" s="126">
        <f t="shared" si="4"/>
        <v>0</v>
      </c>
      <c r="L19" s="148">
        <f t="shared" si="5"/>
        <v>0</v>
      </c>
    </row>
    <row r="20" spans="1:13" s="150" customFormat="1" ht="32.1" customHeight="1" x14ac:dyDescent="0.25">
      <c r="A20" s="122"/>
      <c r="B20" s="123" t="str">
        <f>'3rd Quarter 2016'!B20</f>
        <v>Bancequity Petroleum Corp.</v>
      </c>
      <c r="C20" s="154" t="str">
        <f>'3rd Quarter 2016'!C20</f>
        <v>3416320885/SWIW #8</v>
      </c>
      <c r="D20" s="123" t="str">
        <f>'3rd Quarter 2016'!D20</f>
        <v>Brine Disposal</v>
      </c>
      <c r="E20" s="125">
        <v>11420</v>
      </c>
      <c r="F20" s="126">
        <f t="shared" si="0"/>
        <v>571</v>
      </c>
      <c r="G20" s="126">
        <f t="shared" si="1"/>
        <v>553.87</v>
      </c>
      <c r="H20" s="126">
        <f t="shared" si="2"/>
        <v>17.13</v>
      </c>
      <c r="I20" s="125">
        <v>0</v>
      </c>
      <c r="J20" s="126">
        <f t="shared" si="3"/>
        <v>0</v>
      </c>
      <c r="K20" s="126">
        <f t="shared" si="4"/>
        <v>0</v>
      </c>
      <c r="L20" s="148">
        <f t="shared" si="5"/>
        <v>0</v>
      </c>
    </row>
    <row r="21" spans="1:13" s="150" customFormat="1" ht="32.1" customHeight="1" x14ac:dyDescent="0.25">
      <c r="A21" s="122"/>
      <c r="B21" s="123" t="str">
        <f>'3rd Quarter 2016'!B21</f>
        <v>Bancequity Petroleum Corp.</v>
      </c>
      <c r="C21" s="154" t="str">
        <f>'3rd Quarter 2016'!C21</f>
        <v>3416320883/SWIW #10</v>
      </c>
      <c r="D21" s="123" t="str">
        <f>'3rd Quarter 2016'!D21</f>
        <v>Brine Disposal</v>
      </c>
      <c r="E21" s="125">
        <v>6150</v>
      </c>
      <c r="F21" s="126">
        <f t="shared" si="0"/>
        <v>307.5</v>
      </c>
      <c r="G21" s="126">
        <f t="shared" si="1"/>
        <v>298.27499999999998</v>
      </c>
      <c r="H21" s="126">
        <f t="shared" si="2"/>
        <v>9.2249999999999996</v>
      </c>
      <c r="I21" s="125">
        <v>0</v>
      </c>
      <c r="J21" s="126">
        <f t="shared" si="3"/>
        <v>0</v>
      </c>
      <c r="K21" s="126">
        <f t="shared" si="4"/>
        <v>0</v>
      </c>
      <c r="L21" s="148">
        <f t="shared" si="5"/>
        <v>0</v>
      </c>
      <c r="M21" s="149"/>
    </row>
    <row r="22" spans="1:13" s="150" customFormat="1" ht="32.1" customHeight="1" x14ac:dyDescent="0.25">
      <c r="A22" s="122"/>
      <c r="B22" s="166" t="str">
        <f>'3rd Quarter 2016'!B22</f>
        <v>Big Sky Energy</v>
      </c>
      <c r="C22" s="154" t="str">
        <f>'3rd Quarter 2016'!C22</f>
        <v>3415520682/SWIW #11</v>
      </c>
      <c r="D22" s="166" t="str">
        <f>'3rd Quarter 2016'!D22</f>
        <v>Brine Disposal</v>
      </c>
      <c r="E22" s="125">
        <v>0</v>
      </c>
      <c r="F22" s="126">
        <f t="shared" si="0"/>
        <v>0</v>
      </c>
      <c r="G22" s="126">
        <f t="shared" si="1"/>
        <v>0</v>
      </c>
      <c r="H22" s="126">
        <f t="shared" si="2"/>
        <v>0</v>
      </c>
      <c r="I22" s="125">
        <v>0</v>
      </c>
      <c r="J22" s="126">
        <f t="shared" si="3"/>
        <v>0</v>
      </c>
      <c r="K22" s="126">
        <f t="shared" si="4"/>
        <v>0</v>
      </c>
      <c r="L22" s="148">
        <f t="shared" si="5"/>
        <v>0</v>
      </c>
      <c r="M22" s="149"/>
    </row>
    <row r="23" spans="1:13" s="150" customFormat="1" ht="32.1" customHeight="1" x14ac:dyDescent="0.25">
      <c r="A23" s="122"/>
      <c r="B23" s="166" t="str">
        <f>'3rd Quarter 2016'!B23</f>
        <v>Big Sky Energy</v>
      </c>
      <c r="C23" s="154" t="str">
        <f>'3rd Quarter 2016'!C23</f>
        <v>3400721673/SWIW #7</v>
      </c>
      <c r="D23" s="166" t="str">
        <f>'3rd Quarter 2016'!D23</f>
        <v>Brine Disposal</v>
      </c>
      <c r="E23" s="125">
        <v>0</v>
      </c>
      <c r="F23" s="126">
        <f t="shared" si="0"/>
        <v>0</v>
      </c>
      <c r="G23" s="126">
        <f t="shared" si="1"/>
        <v>0</v>
      </c>
      <c r="H23" s="126">
        <f t="shared" si="2"/>
        <v>0</v>
      </c>
      <c r="I23" s="125">
        <v>0</v>
      </c>
      <c r="J23" s="126">
        <f t="shared" si="3"/>
        <v>0</v>
      </c>
      <c r="K23" s="126">
        <f t="shared" si="4"/>
        <v>0</v>
      </c>
      <c r="L23" s="148">
        <f t="shared" si="5"/>
        <v>0</v>
      </c>
      <c r="M23" s="149"/>
    </row>
    <row r="24" spans="1:13" s="150" customFormat="1" ht="32.1" customHeight="1" x14ac:dyDescent="0.25">
      <c r="A24" s="122"/>
      <c r="B24" s="166" t="str">
        <f>'3rd Quarter 2016'!B24</f>
        <v>Big Sky Energy</v>
      </c>
      <c r="C24" s="154" t="str">
        <f>'3rd Quarter 2016'!C24</f>
        <v>3405521059/SWIW #6</v>
      </c>
      <c r="D24" s="166" t="str">
        <f>'3rd Quarter 2016'!D24</f>
        <v>Brine Disposal</v>
      </c>
      <c r="E24" s="125">
        <v>0</v>
      </c>
      <c r="F24" s="126">
        <f t="shared" si="0"/>
        <v>0</v>
      </c>
      <c r="G24" s="126">
        <f t="shared" si="1"/>
        <v>0</v>
      </c>
      <c r="H24" s="126">
        <f t="shared" si="2"/>
        <v>0</v>
      </c>
      <c r="I24" s="125">
        <v>0</v>
      </c>
      <c r="J24" s="126">
        <f t="shared" si="3"/>
        <v>0</v>
      </c>
      <c r="K24" s="126">
        <f t="shared" si="4"/>
        <v>0</v>
      </c>
      <c r="L24" s="148">
        <f t="shared" si="5"/>
        <v>0</v>
      </c>
      <c r="M24" s="149"/>
    </row>
    <row r="25" spans="1:13" s="150" customFormat="1" ht="32.1" customHeight="1" x14ac:dyDescent="0.25">
      <c r="A25" s="122"/>
      <c r="B25" s="123" t="str">
        <f>'3rd Quarter 2016'!B25</f>
        <v>Brine X LLC</v>
      </c>
      <c r="C25" s="154" t="str">
        <f>'3rd Quarter 2016'!C25</f>
        <v>3415723690/SWIW #3</v>
      </c>
      <c r="D25" s="123" t="str">
        <f>'3rd Quarter 2016'!D25</f>
        <v>Brine Disposal</v>
      </c>
      <c r="E25" s="125">
        <v>11253</v>
      </c>
      <c r="F25" s="126">
        <f t="shared" si="0"/>
        <v>562.65</v>
      </c>
      <c r="G25" s="126">
        <f t="shared" si="1"/>
        <v>545.77049999999997</v>
      </c>
      <c r="H25" s="126">
        <f t="shared" si="2"/>
        <v>16.8795</v>
      </c>
      <c r="I25" s="125">
        <v>0</v>
      </c>
      <c r="J25" s="126">
        <f t="shared" si="3"/>
        <v>0</v>
      </c>
      <c r="K25" s="126">
        <f t="shared" si="4"/>
        <v>0</v>
      </c>
      <c r="L25" s="148">
        <f t="shared" si="5"/>
        <v>0</v>
      </c>
      <c r="M25" s="149"/>
    </row>
    <row r="26" spans="1:13" s="150" customFormat="1" ht="32.1" customHeight="1" x14ac:dyDescent="0.25">
      <c r="A26" s="122"/>
      <c r="B26" s="123" t="str">
        <f>'3rd Quarter 2016'!B26</f>
        <v>Brineaway, Inc.</v>
      </c>
      <c r="C26" s="154" t="str">
        <f>'3rd Quarter 2016'!C26</f>
        <v>3409921956/SWIW #4</v>
      </c>
      <c r="D26" s="123" t="str">
        <f>'3rd Quarter 2016'!D26</f>
        <v>Brine Disposal</v>
      </c>
      <c r="E26" s="125">
        <v>1977</v>
      </c>
      <c r="F26" s="126">
        <f t="shared" si="0"/>
        <v>98.850000000000009</v>
      </c>
      <c r="G26" s="126">
        <f t="shared" si="1"/>
        <v>95.884500000000003</v>
      </c>
      <c r="H26" s="126">
        <f t="shared" si="2"/>
        <v>2.9655</v>
      </c>
      <c r="I26" s="125">
        <v>0</v>
      </c>
      <c r="J26" s="126">
        <f t="shared" si="3"/>
        <v>0</v>
      </c>
      <c r="K26" s="126">
        <f t="shared" si="4"/>
        <v>0</v>
      </c>
      <c r="L26" s="148">
        <f t="shared" si="5"/>
        <v>0</v>
      </c>
      <c r="M26" s="149"/>
    </row>
    <row r="27" spans="1:13" s="150" customFormat="1" ht="32.1" customHeight="1" x14ac:dyDescent="0.25">
      <c r="A27" s="122"/>
      <c r="B27" s="123" t="s">
        <v>147</v>
      </c>
      <c r="C27" s="154" t="s">
        <v>312</v>
      </c>
      <c r="D27" s="123" t="s">
        <v>1</v>
      </c>
      <c r="E27" s="125">
        <v>9031</v>
      </c>
      <c r="F27" s="126">
        <f t="shared" si="0"/>
        <v>451.55</v>
      </c>
      <c r="G27" s="126">
        <f t="shared" si="1"/>
        <v>438.00350000000003</v>
      </c>
      <c r="H27" s="126">
        <f t="shared" si="2"/>
        <v>13.5465</v>
      </c>
      <c r="I27" s="125">
        <v>0</v>
      </c>
      <c r="J27" s="126">
        <f t="shared" si="3"/>
        <v>0</v>
      </c>
      <c r="K27" s="126">
        <f t="shared" si="4"/>
        <v>0</v>
      </c>
      <c r="L27" s="148">
        <f t="shared" si="5"/>
        <v>0</v>
      </c>
      <c r="M27" s="149"/>
    </row>
    <row r="28" spans="1:13" s="150" customFormat="1" ht="32.1" customHeight="1" x14ac:dyDescent="0.25">
      <c r="A28" s="122"/>
      <c r="B28" s="123" t="str">
        <f>'3rd Quarter 2016'!B27</f>
        <v>Brineaway, Inc.</v>
      </c>
      <c r="C28" s="154" t="str">
        <f>'3rd Quarter 2016'!C27</f>
        <v>3415121351/SWIW #18</v>
      </c>
      <c r="D28" s="123" t="str">
        <f>'3rd Quarter 2016'!D27</f>
        <v>Brine Disposal</v>
      </c>
      <c r="E28" s="125">
        <v>41</v>
      </c>
      <c r="F28" s="126">
        <f t="shared" si="0"/>
        <v>2.0500000000000003</v>
      </c>
      <c r="G28" s="126">
        <f t="shared" si="1"/>
        <v>1.9885000000000002</v>
      </c>
      <c r="H28" s="126">
        <f t="shared" si="2"/>
        <v>6.1500000000000006E-2</v>
      </c>
      <c r="I28" s="125">
        <v>0</v>
      </c>
      <c r="J28" s="126">
        <f t="shared" si="3"/>
        <v>0</v>
      </c>
      <c r="K28" s="126">
        <f t="shared" si="4"/>
        <v>0</v>
      </c>
      <c r="L28" s="148">
        <f t="shared" si="5"/>
        <v>0</v>
      </c>
      <c r="M28" s="149"/>
    </row>
    <row r="29" spans="1:13" s="150" customFormat="1" ht="32.1" customHeight="1" x14ac:dyDescent="0.25">
      <c r="A29" s="122"/>
      <c r="B29" s="123" t="str">
        <f>'3rd Quarter 2016'!B29</f>
        <v>Brineaway, Inc.</v>
      </c>
      <c r="C29" s="154" t="str">
        <f>'3rd Quarter 2016'!C29</f>
        <v>3415121295/SWIW #23</v>
      </c>
      <c r="D29" s="123" t="str">
        <f>'3rd Quarter 2016'!D29</f>
        <v>Brine Disposal</v>
      </c>
      <c r="E29" s="125">
        <v>1129</v>
      </c>
      <c r="F29" s="126">
        <f t="shared" si="0"/>
        <v>56.45</v>
      </c>
      <c r="G29" s="126">
        <f t="shared" si="1"/>
        <v>54.756500000000003</v>
      </c>
      <c r="H29" s="126">
        <f t="shared" si="2"/>
        <v>1.6935</v>
      </c>
      <c r="I29" s="125">
        <v>0</v>
      </c>
      <c r="J29" s="126">
        <f t="shared" si="3"/>
        <v>0</v>
      </c>
      <c r="K29" s="126">
        <f t="shared" si="4"/>
        <v>0</v>
      </c>
      <c r="L29" s="148">
        <f t="shared" si="5"/>
        <v>0</v>
      </c>
      <c r="M29" s="149"/>
    </row>
    <row r="30" spans="1:13" s="150" customFormat="1" ht="32.1" customHeight="1" x14ac:dyDescent="0.25">
      <c r="A30" s="122"/>
      <c r="B30" s="123" t="str">
        <f>'3rd Quarter 2016'!B30</f>
        <v>Brineaway, Inc.</v>
      </c>
      <c r="C30" s="154" t="str">
        <f>'3rd Quarter 2016'!C30</f>
        <v>3409920974/SWIW #9</v>
      </c>
      <c r="D30" s="123" t="str">
        <f>'3rd Quarter 2016'!D30</f>
        <v>Brine Disposal</v>
      </c>
      <c r="E30" s="125">
        <v>7910</v>
      </c>
      <c r="F30" s="126">
        <f t="shared" si="0"/>
        <v>395.5</v>
      </c>
      <c r="G30" s="126">
        <f t="shared" si="1"/>
        <v>383.63499999999999</v>
      </c>
      <c r="H30" s="126">
        <f t="shared" si="2"/>
        <v>11.865</v>
      </c>
      <c r="I30" s="125">
        <v>0</v>
      </c>
      <c r="J30" s="126">
        <f t="shared" si="3"/>
        <v>0</v>
      </c>
      <c r="K30" s="126">
        <f t="shared" si="4"/>
        <v>0</v>
      </c>
      <c r="L30" s="148">
        <f t="shared" si="5"/>
        <v>0</v>
      </c>
      <c r="M30" s="149"/>
    </row>
    <row r="31" spans="1:13" s="150" customFormat="1" ht="32.1" customHeight="1" x14ac:dyDescent="0.25">
      <c r="A31" s="122"/>
      <c r="B31" s="123" t="str">
        <f>'3rd Quarter 2016'!B31</f>
        <v>Brineaway, Inc.</v>
      </c>
      <c r="C31" s="154" t="str">
        <f>'3rd Quarter 2016'!C31</f>
        <v>3409921613/ SWIW # 16</v>
      </c>
      <c r="D31" s="123" t="str">
        <f>'3rd Quarter 2016'!D31</f>
        <v>Brine Disposal</v>
      </c>
      <c r="E31" s="125">
        <v>16034</v>
      </c>
      <c r="F31" s="126">
        <f t="shared" si="0"/>
        <v>801.7</v>
      </c>
      <c r="G31" s="126">
        <f t="shared" si="1"/>
        <v>777.649</v>
      </c>
      <c r="H31" s="126">
        <f t="shared" si="2"/>
        <v>24.051000000000002</v>
      </c>
      <c r="I31" s="125">
        <v>0</v>
      </c>
      <c r="J31" s="126">
        <f t="shared" si="3"/>
        <v>0</v>
      </c>
      <c r="K31" s="126">
        <f t="shared" si="4"/>
        <v>0</v>
      </c>
      <c r="L31" s="148">
        <f t="shared" si="5"/>
        <v>0</v>
      </c>
      <c r="M31" s="149"/>
    </row>
    <row r="32" spans="1:13" s="150" customFormat="1" ht="32.1" customHeight="1" x14ac:dyDescent="0.25">
      <c r="A32" s="122"/>
      <c r="B32" s="123" t="str">
        <f>'3rd Quarter 2016'!B32</f>
        <v>BT Energy Corporation</v>
      </c>
      <c r="C32" s="154" t="str">
        <f>'3rd Quarter 2016'!C32</f>
        <v>3411521896/SWIW #3</v>
      </c>
      <c r="D32" s="123" t="str">
        <f>'3rd Quarter 2016'!D32</f>
        <v>Brine Disposal</v>
      </c>
      <c r="E32" s="125">
        <v>2704</v>
      </c>
      <c r="F32" s="126">
        <f t="shared" si="0"/>
        <v>135.20000000000002</v>
      </c>
      <c r="G32" s="126">
        <f t="shared" si="1"/>
        <v>131.14400000000001</v>
      </c>
      <c r="H32" s="126">
        <f t="shared" si="2"/>
        <v>4.056</v>
      </c>
      <c r="I32" s="125">
        <v>0</v>
      </c>
      <c r="J32" s="126">
        <f t="shared" si="3"/>
        <v>0</v>
      </c>
      <c r="K32" s="126">
        <f t="shared" si="4"/>
        <v>0</v>
      </c>
      <c r="L32" s="148">
        <f t="shared" si="5"/>
        <v>0</v>
      </c>
      <c r="M32" s="149"/>
    </row>
    <row r="33" spans="1:13" s="150" customFormat="1" ht="32.1" customHeight="1" x14ac:dyDescent="0.25">
      <c r="A33" s="122"/>
      <c r="B33" s="123" t="str">
        <f>'3rd Quarter 2016'!B33</f>
        <v>BT Energy Corporation</v>
      </c>
      <c r="C33" s="154" t="str">
        <f>'3rd Quarter 2016'!C33</f>
        <v>3400921899/SWIW #1</v>
      </c>
      <c r="D33" s="123" t="str">
        <f>'3rd Quarter 2016'!D33</f>
        <v>Brine Disposal</v>
      </c>
      <c r="E33" s="125">
        <v>666</v>
      </c>
      <c r="F33" s="126">
        <f t="shared" si="0"/>
        <v>33.300000000000004</v>
      </c>
      <c r="G33" s="126">
        <f>F33-H33</f>
        <v>32.301000000000002</v>
      </c>
      <c r="H33" s="126">
        <f t="shared" si="2"/>
        <v>0.99900000000000011</v>
      </c>
      <c r="I33" s="125">
        <v>0</v>
      </c>
      <c r="J33" s="126">
        <f t="shared" si="3"/>
        <v>0</v>
      </c>
      <c r="K33" s="126">
        <f t="shared" si="4"/>
        <v>0</v>
      </c>
      <c r="L33" s="148">
        <f t="shared" si="5"/>
        <v>0</v>
      </c>
      <c r="M33" s="149"/>
    </row>
    <row r="34" spans="1:13" s="150" customFormat="1" ht="32.1" customHeight="1" x14ac:dyDescent="0.25">
      <c r="A34" s="122"/>
      <c r="B34" s="123" t="str">
        <f>'3rd Quarter 2016'!B34</f>
        <v>Buckeye Brine LLC</v>
      </c>
      <c r="C34" s="154" t="str">
        <f>'3rd Quarter 2016'!C34</f>
        <v>3403127177/ SWIW #10</v>
      </c>
      <c r="D34" s="123" t="str">
        <f>'3rd Quarter 2016'!D34</f>
        <v>Brine Disposal</v>
      </c>
      <c r="E34" s="125">
        <v>183018</v>
      </c>
      <c r="F34" s="126">
        <f t="shared" si="0"/>
        <v>9150.9</v>
      </c>
      <c r="G34" s="126">
        <f t="shared" si="1"/>
        <v>8876.3729999999996</v>
      </c>
      <c r="H34" s="126">
        <f t="shared" si="2"/>
        <v>274.52699999999999</v>
      </c>
      <c r="I34" s="125">
        <v>6720</v>
      </c>
      <c r="J34" s="126">
        <f t="shared" si="3"/>
        <v>1344</v>
      </c>
      <c r="K34" s="126">
        <f t="shared" si="4"/>
        <v>1303.68</v>
      </c>
      <c r="L34" s="148">
        <f t="shared" si="5"/>
        <v>40.32</v>
      </c>
      <c r="M34" s="149"/>
    </row>
    <row r="35" spans="1:13" s="150" customFormat="1" ht="32.1" customHeight="1" x14ac:dyDescent="0.25">
      <c r="A35" s="151"/>
      <c r="B35" s="166" t="str">
        <f>'3rd Quarter 2016'!B35</f>
        <v>Buckeye Brine LLC</v>
      </c>
      <c r="C35" s="154" t="str">
        <f>'3rd Quarter 2016'!C35</f>
        <v>3403127178 SWIW #11</v>
      </c>
      <c r="D35" s="166" t="str">
        <f>'3rd Quarter 2016'!D35</f>
        <v>Brine Disposal</v>
      </c>
      <c r="E35" s="125">
        <v>266703</v>
      </c>
      <c r="F35" s="126">
        <v>10124.65</v>
      </c>
      <c r="G35" s="126">
        <v>9820.91</v>
      </c>
      <c r="H35" s="126">
        <v>303.74</v>
      </c>
      <c r="I35" s="125">
        <v>9793</v>
      </c>
      <c r="J35" s="126">
        <f t="shared" si="3"/>
        <v>1958.6000000000001</v>
      </c>
      <c r="K35" s="126">
        <f t="shared" si="4"/>
        <v>1899.8420000000001</v>
      </c>
      <c r="L35" s="148">
        <f t="shared" si="5"/>
        <v>58.758000000000003</v>
      </c>
      <c r="M35" s="188" t="s">
        <v>349</v>
      </c>
    </row>
    <row r="36" spans="1:13" s="150" customFormat="1" ht="32.1" customHeight="1" x14ac:dyDescent="0.25">
      <c r="A36" s="151"/>
      <c r="B36" s="123" t="str">
        <f>'3rd Quarter 2016'!B36</f>
        <v>Buckeye Brine LLC</v>
      </c>
      <c r="C36" s="154" t="str">
        <f>'3rd Quarter 2016'!C36</f>
        <v>3403127241/ SWIW #12</v>
      </c>
      <c r="D36" s="123" t="str">
        <f>'3rd Quarter 2016'!D36</f>
        <v>Brine Disposal</v>
      </c>
      <c r="E36" s="125">
        <v>230643</v>
      </c>
      <c r="F36" s="126">
        <f t="shared" si="0"/>
        <v>11532.150000000001</v>
      </c>
      <c r="G36" s="126">
        <f t="shared" si="1"/>
        <v>11186.185500000001</v>
      </c>
      <c r="H36" s="126">
        <f t="shared" si="2"/>
        <v>345.96450000000004</v>
      </c>
      <c r="I36" s="125">
        <v>8468</v>
      </c>
      <c r="J36" s="126">
        <f t="shared" si="3"/>
        <v>1693.6000000000001</v>
      </c>
      <c r="K36" s="126">
        <f t="shared" si="4"/>
        <v>1642.7920000000001</v>
      </c>
      <c r="L36" s="148">
        <f t="shared" si="5"/>
        <v>50.808</v>
      </c>
      <c r="M36" s="188" t="s">
        <v>349</v>
      </c>
    </row>
    <row r="37" spans="1:13" s="150" customFormat="1" ht="32.1" customHeight="1" x14ac:dyDescent="0.25">
      <c r="A37" s="122"/>
      <c r="B37" s="123" t="str">
        <f>'3rd Quarter 2016'!B37</f>
        <v>Bulldog Energy Services, LLC</v>
      </c>
      <c r="C37" s="154" t="str">
        <f>'3rd Quarter 2016'!C37</f>
        <v>3405922688/SWIW #3</v>
      </c>
      <c r="D37" s="123" t="str">
        <f>'3rd Quarter 2016'!D37</f>
        <v>Brine Disposal</v>
      </c>
      <c r="E37" s="125">
        <v>6107</v>
      </c>
      <c r="F37" s="126">
        <f t="shared" si="0"/>
        <v>305.35000000000002</v>
      </c>
      <c r="G37" s="126">
        <f t="shared" si="1"/>
        <v>296.18950000000001</v>
      </c>
      <c r="H37" s="126">
        <f t="shared" si="2"/>
        <v>9.1605000000000008</v>
      </c>
      <c r="I37" s="125">
        <v>0</v>
      </c>
      <c r="J37" s="126">
        <f t="shared" si="3"/>
        <v>0</v>
      </c>
      <c r="K37" s="126">
        <f t="shared" si="4"/>
        <v>0</v>
      </c>
      <c r="L37" s="148">
        <f t="shared" si="5"/>
        <v>0</v>
      </c>
    </row>
    <row r="38" spans="1:13" s="150" customFormat="1" ht="32.1" customHeight="1" x14ac:dyDescent="0.25">
      <c r="A38" s="122"/>
      <c r="B38" s="123" t="str">
        <f>'3rd Quarter 2016'!B38</f>
        <v>Cambrian Well Services, LLC</v>
      </c>
      <c r="C38" s="154" t="str">
        <f>'3rd Quarter 2016'!C38</f>
        <v>3411928780/SWIW #28</v>
      </c>
      <c r="D38" s="123" t="str">
        <f>'3rd Quarter 2016'!D38</f>
        <v>Brine Disposal</v>
      </c>
      <c r="E38" s="125">
        <v>74900.539999999994</v>
      </c>
      <c r="F38" s="126">
        <f t="shared" si="0"/>
        <v>3745.027</v>
      </c>
      <c r="G38" s="126">
        <f t="shared" si="1"/>
        <v>3632.6761900000001</v>
      </c>
      <c r="H38" s="126">
        <f t="shared" si="2"/>
        <v>112.35081</v>
      </c>
      <c r="I38" s="125">
        <v>41474.75</v>
      </c>
      <c r="J38" s="126">
        <f t="shared" si="3"/>
        <v>8294.9500000000007</v>
      </c>
      <c r="K38" s="126">
        <f t="shared" si="4"/>
        <v>8046.1015000000007</v>
      </c>
      <c r="L38" s="148">
        <f t="shared" si="5"/>
        <v>248.8485</v>
      </c>
    </row>
    <row r="39" spans="1:13" s="150" customFormat="1" ht="32.1" customHeight="1" x14ac:dyDescent="0.25">
      <c r="A39" s="122"/>
      <c r="B39" s="166" t="str">
        <f>'1st Quarter 2016'!B39</f>
        <v>Carl E. Smith Petroleum</v>
      </c>
      <c r="C39" s="154" t="str">
        <f>'1st Quarter 2016'!C39</f>
        <v>3410522461/ SWIW #9</v>
      </c>
      <c r="D39" s="166" t="str">
        <f>'1st Quarter 2016'!D39</f>
        <v>Brine Disposal</v>
      </c>
      <c r="E39" s="125">
        <v>0</v>
      </c>
      <c r="F39" s="126">
        <f t="shared" si="0"/>
        <v>0</v>
      </c>
      <c r="G39" s="126">
        <f t="shared" si="1"/>
        <v>0</v>
      </c>
      <c r="H39" s="126">
        <f t="shared" si="2"/>
        <v>0</v>
      </c>
      <c r="I39" s="125">
        <v>0</v>
      </c>
      <c r="J39" s="126">
        <f t="shared" si="3"/>
        <v>0</v>
      </c>
      <c r="K39" s="126">
        <f t="shared" si="4"/>
        <v>0</v>
      </c>
      <c r="L39" s="148">
        <f t="shared" si="5"/>
        <v>0</v>
      </c>
    </row>
    <row r="40" spans="1:13" s="150" customFormat="1" ht="32.1" customHeight="1" x14ac:dyDescent="0.25">
      <c r="A40" s="122"/>
      <c r="B40" s="123" t="str">
        <f>'3rd Quarter 2016'!B40</f>
        <v>Carper Well Service Inc.</v>
      </c>
      <c r="C40" s="154" t="str">
        <f>'3rd Quarter 2016'!C40</f>
        <v>3400922704/ SWIW #2</v>
      </c>
      <c r="D40" s="123" t="str">
        <f>'3rd Quarter 2016'!D40</f>
        <v>Brine Disposal</v>
      </c>
      <c r="E40" s="125">
        <v>0</v>
      </c>
      <c r="F40" s="126">
        <f t="shared" si="0"/>
        <v>0</v>
      </c>
      <c r="G40" s="126">
        <f t="shared" si="1"/>
        <v>0</v>
      </c>
      <c r="H40" s="126">
        <f t="shared" si="2"/>
        <v>0</v>
      </c>
      <c r="I40" s="125">
        <v>0</v>
      </c>
      <c r="J40" s="126">
        <f t="shared" si="3"/>
        <v>0</v>
      </c>
      <c r="K40" s="126">
        <f t="shared" si="4"/>
        <v>0</v>
      </c>
      <c r="L40" s="148">
        <f t="shared" si="5"/>
        <v>0</v>
      </c>
    </row>
    <row r="41" spans="1:13" s="150" customFormat="1" ht="32.1" customHeight="1" x14ac:dyDescent="0.25">
      <c r="A41" s="122"/>
      <c r="B41" s="123" t="str">
        <f>'3rd Quarter 2016'!B41</f>
        <v>Carper Well Service Inc.</v>
      </c>
      <c r="C41" s="154" t="str">
        <f>'3rd Quarter 2016'!C41</f>
        <v>3416727958/ SWIW #9</v>
      </c>
      <c r="D41" s="123" t="str">
        <f>'3rd Quarter 2016'!D41</f>
        <v>Brine Disposal</v>
      </c>
      <c r="E41" s="125">
        <v>35</v>
      </c>
      <c r="F41" s="126">
        <f t="shared" si="0"/>
        <v>1.75</v>
      </c>
      <c r="G41" s="126">
        <f t="shared" si="1"/>
        <v>1.6975</v>
      </c>
      <c r="H41" s="126">
        <f t="shared" si="2"/>
        <v>5.2499999999999998E-2</v>
      </c>
      <c r="I41" s="125">
        <v>0</v>
      </c>
      <c r="J41" s="126">
        <f t="shared" si="3"/>
        <v>0</v>
      </c>
      <c r="K41" s="126">
        <f t="shared" si="4"/>
        <v>0</v>
      </c>
      <c r="L41" s="148">
        <f t="shared" si="5"/>
        <v>0</v>
      </c>
      <c r="M41" s="149"/>
    </row>
    <row r="42" spans="1:13" s="150" customFormat="1" ht="32.1" customHeight="1" x14ac:dyDescent="0.25">
      <c r="A42" s="122"/>
      <c r="B42" s="123" t="str">
        <f>'3rd Quarter 2016'!B42</f>
        <v>Carper Well Service Inc.</v>
      </c>
      <c r="C42" s="154" t="str">
        <f>'3rd Quarter 2016'!C42</f>
        <v>3416727401/ SWIW 2</v>
      </c>
      <c r="D42" s="123" t="str">
        <f>'3rd Quarter 2016'!D42</f>
        <v>Brine Disposal</v>
      </c>
      <c r="E42" s="125">
        <v>70</v>
      </c>
      <c r="F42" s="126">
        <f t="shared" si="0"/>
        <v>3.5</v>
      </c>
      <c r="G42" s="126">
        <f t="shared" si="1"/>
        <v>3.395</v>
      </c>
      <c r="H42" s="126">
        <f t="shared" si="2"/>
        <v>0.105</v>
      </c>
      <c r="I42" s="125">
        <v>0</v>
      </c>
      <c r="J42" s="126">
        <f t="shared" si="3"/>
        <v>0</v>
      </c>
      <c r="K42" s="126">
        <f t="shared" si="4"/>
        <v>0</v>
      </c>
      <c r="L42" s="148">
        <f t="shared" si="5"/>
        <v>0</v>
      </c>
      <c r="M42" s="149"/>
    </row>
    <row r="43" spans="1:13" s="150" customFormat="1" ht="32.1" customHeight="1" x14ac:dyDescent="0.25">
      <c r="A43" s="122"/>
      <c r="B43" s="123" t="str">
        <f>'3rd Quarter 2016'!B43</f>
        <v>Carper Well Service Inc.</v>
      </c>
      <c r="C43" s="154" t="str">
        <f>'3rd Quarter 2016'!C43</f>
        <v>3412123390/ SWIW #3</v>
      </c>
      <c r="D43" s="123" t="str">
        <f>'3rd Quarter 2016'!D43</f>
        <v>Brine Disposal</v>
      </c>
      <c r="E43" s="125">
        <v>47669.66</v>
      </c>
      <c r="F43" s="126">
        <f t="shared" si="0"/>
        <v>2383.4830000000002</v>
      </c>
      <c r="G43" s="126">
        <f t="shared" si="1"/>
        <v>2311.9785100000004</v>
      </c>
      <c r="H43" s="126">
        <f t="shared" si="2"/>
        <v>71.504490000000004</v>
      </c>
      <c r="I43" s="125">
        <v>268.8</v>
      </c>
      <c r="J43" s="126">
        <f t="shared" si="3"/>
        <v>53.760000000000005</v>
      </c>
      <c r="K43" s="126">
        <f t="shared" si="4"/>
        <v>52.147200000000005</v>
      </c>
      <c r="L43" s="148">
        <f t="shared" si="5"/>
        <v>1.6128</v>
      </c>
      <c r="M43" s="149"/>
    </row>
    <row r="44" spans="1:13" s="150" customFormat="1" ht="32.1" customHeight="1" x14ac:dyDescent="0.25">
      <c r="A44" s="122"/>
      <c r="B44" s="166" t="s">
        <v>393</v>
      </c>
      <c r="C44" s="154" t="s">
        <v>390</v>
      </c>
      <c r="D44" s="166" t="s">
        <v>1</v>
      </c>
      <c r="E44" s="125">
        <v>3939</v>
      </c>
      <c r="F44" s="126">
        <v>202.86</v>
      </c>
      <c r="G44" s="126">
        <v>202.86</v>
      </c>
      <c r="H44" s="126">
        <v>0</v>
      </c>
      <c r="I44" s="125">
        <v>0</v>
      </c>
      <c r="J44" s="126">
        <f t="shared" si="3"/>
        <v>0</v>
      </c>
      <c r="K44" s="126">
        <f t="shared" si="4"/>
        <v>0</v>
      </c>
      <c r="L44" s="148">
        <f t="shared" si="5"/>
        <v>0</v>
      </c>
      <c r="M44" s="149"/>
    </row>
    <row r="45" spans="1:13" s="150" customFormat="1" ht="32.1" customHeight="1" x14ac:dyDescent="0.25">
      <c r="A45" s="122"/>
      <c r="B45" s="123" t="str">
        <f>'3rd Quarter 2016'!B46</f>
        <v>Clarence K. Tussel, Jr. Ltd.</v>
      </c>
      <c r="C45" s="154" t="str">
        <f>'3rd Quarter 2016'!C46</f>
        <v>3400721293/SWIW #26</v>
      </c>
      <c r="D45" s="123" t="str">
        <f>'3rd Quarter 2016'!D46</f>
        <v>Brine Disposal</v>
      </c>
      <c r="E45" s="125">
        <v>7205</v>
      </c>
      <c r="F45" s="126">
        <v>360</v>
      </c>
      <c r="G45" s="126">
        <v>349</v>
      </c>
      <c r="H45" s="126">
        <v>11</v>
      </c>
      <c r="I45" s="125">
        <v>0</v>
      </c>
      <c r="J45" s="126">
        <f t="shared" si="3"/>
        <v>0</v>
      </c>
      <c r="K45" s="126">
        <f t="shared" si="4"/>
        <v>0</v>
      </c>
      <c r="L45" s="148">
        <f t="shared" si="5"/>
        <v>0</v>
      </c>
      <c r="M45" s="149"/>
    </row>
    <row r="46" spans="1:13" s="150" customFormat="1" ht="32.1" customHeight="1" x14ac:dyDescent="0.25">
      <c r="A46" s="122"/>
      <c r="B46" s="123" t="str">
        <f>'3rd Quarter 2016'!B47</f>
        <v>Clearwater Three, LLC</v>
      </c>
      <c r="C46" s="154" t="str">
        <f>'3rd Quarter 2016'!C47</f>
        <v>3405923986/ SWIW #15</v>
      </c>
      <c r="D46" s="123" t="str">
        <f>'3rd Quarter 2016'!D47</f>
        <v>Brine Disposal</v>
      </c>
      <c r="E46" s="125">
        <v>294667</v>
      </c>
      <c r="F46" s="126">
        <f t="shared" si="0"/>
        <v>14733.35</v>
      </c>
      <c r="G46" s="126">
        <f t="shared" si="1"/>
        <v>14291.3495</v>
      </c>
      <c r="H46" s="126">
        <f t="shared" si="2"/>
        <v>442.00049999999999</v>
      </c>
      <c r="I46" s="125">
        <v>1721</v>
      </c>
      <c r="J46" s="126">
        <f t="shared" si="3"/>
        <v>344.20000000000005</v>
      </c>
      <c r="K46" s="126">
        <f t="shared" si="4"/>
        <v>333.87400000000002</v>
      </c>
      <c r="L46" s="148">
        <f t="shared" si="5"/>
        <v>10.326000000000001</v>
      </c>
      <c r="M46" s="149"/>
    </row>
    <row r="47" spans="1:13" s="150" customFormat="1" ht="32.1" customHeight="1" x14ac:dyDescent="0.25">
      <c r="A47" s="122"/>
      <c r="B47" s="123" t="str">
        <f>'3rd Quarter 2016'!B48</f>
        <v>Clearwater Three, LLC</v>
      </c>
      <c r="C47" s="154" t="str">
        <f>'3rd Quarter 2016'!C48</f>
        <v>3405924473/ SWIW #20</v>
      </c>
      <c r="D47" s="123" t="str">
        <f>'3rd Quarter 2016'!D48</f>
        <v>Brine Disposal</v>
      </c>
      <c r="E47" s="125">
        <v>294667</v>
      </c>
      <c r="F47" s="126">
        <f t="shared" si="0"/>
        <v>14733.35</v>
      </c>
      <c r="G47" s="126">
        <f t="shared" si="1"/>
        <v>14291.3495</v>
      </c>
      <c r="H47" s="126">
        <f t="shared" si="2"/>
        <v>442.00049999999999</v>
      </c>
      <c r="I47" s="125">
        <v>1721</v>
      </c>
      <c r="J47" s="126">
        <f t="shared" si="3"/>
        <v>344.20000000000005</v>
      </c>
      <c r="K47" s="126">
        <f t="shared" si="4"/>
        <v>333.87400000000002</v>
      </c>
      <c r="L47" s="148">
        <f t="shared" si="5"/>
        <v>10.326000000000001</v>
      </c>
      <c r="M47" s="149"/>
    </row>
    <row r="48" spans="1:13" s="150" customFormat="1" ht="32.1" customHeight="1" x14ac:dyDescent="0.25">
      <c r="A48" s="122"/>
      <c r="B48" s="166" t="str">
        <f>'3rd Quarter 2016'!B49</f>
        <v>CNX Gas Company</v>
      </c>
      <c r="C48" s="154" t="str">
        <f>'3rd Quarter 2016'!C49</f>
        <v>3401320609/SWIW #1</v>
      </c>
      <c r="D48" s="166" t="str">
        <f>'3rd Quarter 2016'!D49</f>
        <v>Brine Disposal</v>
      </c>
      <c r="E48" s="125">
        <v>64448</v>
      </c>
      <c r="F48" s="126">
        <v>3422</v>
      </c>
      <c r="G48" s="126">
        <f t="shared" si="1"/>
        <v>3320</v>
      </c>
      <c r="H48" s="126">
        <v>102</v>
      </c>
      <c r="I48" s="125">
        <v>31347</v>
      </c>
      <c r="J48" s="126">
        <v>6269</v>
      </c>
      <c r="K48" s="126">
        <f t="shared" si="4"/>
        <v>6080</v>
      </c>
      <c r="L48" s="148">
        <v>189</v>
      </c>
      <c r="M48" s="158"/>
    </row>
    <row r="49" spans="1:13" s="150" customFormat="1" ht="32.1" customHeight="1" x14ac:dyDescent="0.25">
      <c r="A49" s="122"/>
      <c r="B49" s="123" t="str">
        <f>'3rd Quarter 2016'!B50</f>
        <v>Cortland Energy Co., Inc.</v>
      </c>
      <c r="C49" s="154" t="str">
        <f>'3rd Quarter 2016'!C50</f>
        <v>3412920157/SWIW #8</v>
      </c>
      <c r="D49" s="123" t="str">
        <f>'3rd Quarter 2016'!D50</f>
        <v>Brine Disposal</v>
      </c>
      <c r="E49" s="125">
        <v>5111</v>
      </c>
      <c r="F49" s="126">
        <f t="shared" si="0"/>
        <v>255.55</v>
      </c>
      <c r="G49" s="126">
        <f t="shared" si="1"/>
        <v>255.55</v>
      </c>
      <c r="H49" s="126">
        <v>0</v>
      </c>
      <c r="I49" s="125">
        <v>0</v>
      </c>
      <c r="J49" s="126">
        <f t="shared" si="3"/>
        <v>0</v>
      </c>
      <c r="K49" s="126">
        <f t="shared" si="4"/>
        <v>0</v>
      </c>
      <c r="L49" s="148">
        <f t="shared" si="5"/>
        <v>0</v>
      </c>
      <c r="M49" s="158"/>
    </row>
    <row r="50" spans="1:13" s="150" customFormat="1" ht="32.1" customHeight="1" x14ac:dyDescent="0.25">
      <c r="A50" s="122"/>
      <c r="B50" s="166" t="str">
        <f>'3rd Quarter 2016'!B51</f>
        <v>Danny Long &amp; Sons</v>
      </c>
      <c r="C50" s="154" t="str">
        <f>'3rd Quarter 2016'!C51</f>
        <v>Stark County SWIW #9 &amp; #12</v>
      </c>
      <c r="D50" s="166" t="str">
        <f>'3rd Quarter 2016'!D51</f>
        <v>Brine Disposal</v>
      </c>
      <c r="E50" s="125">
        <v>2777</v>
      </c>
      <c r="F50" s="126">
        <f t="shared" si="0"/>
        <v>138.85</v>
      </c>
      <c r="G50" s="126">
        <f t="shared" si="1"/>
        <v>134.68449999999999</v>
      </c>
      <c r="H50" s="126">
        <f t="shared" si="2"/>
        <v>4.1654999999999998</v>
      </c>
      <c r="I50" s="125">
        <v>0</v>
      </c>
      <c r="J50" s="126">
        <f t="shared" si="3"/>
        <v>0</v>
      </c>
      <c r="K50" s="126">
        <f t="shared" si="4"/>
        <v>0</v>
      </c>
      <c r="L50" s="148">
        <f t="shared" si="5"/>
        <v>0</v>
      </c>
      <c r="M50" s="149"/>
    </row>
    <row r="51" spans="1:13" s="150" customFormat="1" ht="32.1" customHeight="1" x14ac:dyDescent="0.25">
      <c r="A51" s="122"/>
      <c r="B51" s="123" t="str">
        <f>'3rd Quarter 2016'!B52</f>
        <v>Dart Oil &amp; Gas-Ohio, LLC</v>
      </c>
      <c r="C51" s="154" t="str">
        <f>'3rd Quarter 2016'!C52</f>
        <v>3412920125/SWIW #4</v>
      </c>
      <c r="D51" s="123" t="str">
        <f>'3rd Quarter 2016'!D52</f>
        <v>Brine Disposal</v>
      </c>
      <c r="E51" s="125">
        <v>0</v>
      </c>
      <c r="F51" s="126">
        <f t="shared" si="0"/>
        <v>0</v>
      </c>
      <c r="G51" s="126">
        <f t="shared" si="1"/>
        <v>0</v>
      </c>
      <c r="H51" s="126">
        <f t="shared" si="2"/>
        <v>0</v>
      </c>
      <c r="I51" s="125">
        <v>0</v>
      </c>
      <c r="J51" s="126">
        <f t="shared" si="3"/>
        <v>0</v>
      </c>
      <c r="K51" s="126">
        <f t="shared" si="4"/>
        <v>0</v>
      </c>
      <c r="L51" s="148">
        <f t="shared" si="5"/>
        <v>0</v>
      </c>
      <c r="M51" s="149"/>
    </row>
    <row r="52" spans="1:13" s="150" customFormat="1" ht="32.1" customHeight="1" x14ac:dyDescent="0.25">
      <c r="A52" s="122"/>
      <c r="B52" s="123" t="str">
        <f>'3rd Quarter 2016'!B53</f>
        <v>Dart Oil &amp; Gas-Ohio, LLC</v>
      </c>
      <c r="C52" s="154" t="str">
        <f>'3rd Quarter 2016'!C53</f>
        <v>3412920088/SWIW #2</v>
      </c>
      <c r="D52" s="123" t="str">
        <f>'3rd Quarter 2016'!D53</f>
        <v>Brine Disposal</v>
      </c>
      <c r="E52" s="125">
        <v>12464</v>
      </c>
      <c r="F52" s="126">
        <f t="shared" si="0"/>
        <v>623.20000000000005</v>
      </c>
      <c r="G52" s="126">
        <f t="shared" si="1"/>
        <v>604.50400000000002</v>
      </c>
      <c r="H52" s="126">
        <f t="shared" si="2"/>
        <v>18.696000000000002</v>
      </c>
      <c r="I52" s="125">
        <v>0</v>
      </c>
      <c r="J52" s="126">
        <f t="shared" si="3"/>
        <v>0</v>
      </c>
      <c r="K52" s="126">
        <f t="shared" si="4"/>
        <v>0</v>
      </c>
      <c r="L52" s="148">
        <f t="shared" si="5"/>
        <v>0</v>
      </c>
      <c r="M52" s="149"/>
    </row>
    <row r="53" spans="1:13" s="150" customFormat="1" ht="32.1" customHeight="1" x14ac:dyDescent="0.25">
      <c r="A53" s="122"/>
      <c r="B53" s="123" t="str">
        <f>'3rd Quarter 2016'!B54</f>
        <v>Dart Oil &amp; Gas-Ohio, LLC</v>
      </c>
      <c r="C53" s="154" t="str">
        <f>'3rd Quarter 2016'!C54</f>
        <v>3412920095/SWIW #3</v>
      </c>
      <c r="D53" s="123" t="str">
        <f>'3rd Quarter 2016'!D54</f>
        <v>Brine Disposal</v>
      </c>
      <c r="E53" s="125">
        <v>27108</v>
      </c>
      <c r="F53" s="126">
        <f t="shared" si="0"/>
        <v>1355.4</v>
      </c>
      <c r="G53" s="126">
        <f t="shared" si="1"/>
        <v>1314.7380000000001</v>
      </c>
      <c r="H53" s="126">
        <f t="shared" si="2"/>
        <v>40.661999999999999</v>
      </c>
      <c r="I53" s="125">
        <v>0</v>
      </c>
      <c r="J53" s="126">
        <f t="shared" si="3"/>
        <v>0</v>
      </c>
      <c r="K53" s="126">
        <f t="shared" si="4"/>
        <v>0</v>
      </c>
      <c r="L53" s="148">
        <f t="shared" si="5"/>
        <v>0</v>
      </c>
      <c r="M53" s="149"/>
    </row>
    <row r="54" spans="1:13" s="150" customFormat="1" ht="30" x14ac:dyDescent="0.25">
      <c r="A54" s="122"/>
      <c r="B54" s="123" t="str">
        <f>'3rd Quarter 2016'!B55</f>
        <v>David R. Hill, Inc.</v>
      </c>
      <c r="C54" s="154" t="str">
        <f>'3rd Quarter 2016'!C55</f>
        <v>3405924067 &amp; 3405924188/SWIW #11 &amp; #13</v>
      </c>
      <c r="D54" s="123" t="str">
        <f>'3rd Quarter 2016'!D55</f>
        <v>Brine Disposal</v>
      </c>
      <c r="E54" s="125">
        <v>107484</v>
      </c>
      <c r="F54" s="126">
        <f t="shared" si="0"/>
        <v>5374.2000000000007</v>
      </c>
      <c r="G54" s="126">
        <f t="shared" si="1"/>
        <v>5212.9740000000011</v>
      </c>
      <c r="H54" s="126">
        <f t="shared" si="2"/>
        <v>161.22600000000003</v>
      </c>
      <c r="I54" s="125">
        <v>61508</v>
      </c>
      <c r="J54" s="126">
        <f t="shared" si="3"/>
        <v>12301.6</v>
      </c>
      <c r="K54" s="126">
        <f t="shared" si="4"/>
        <v>11932.552</v>
      </c>
      <c r="L54" s="148">
        <f t="shared" si="5"/>
        <v>369.048</v>
      </c>
      <c r="M54" s="149"/>
    </row>
    <row r="55" spans="1:13" s="150" customFormat="1" ht="32.1" customHeight="1" x14ac:dyDescent="0.25">
      <c r="A55" s="122"/>
      <c r="B55" s="123" t="str">
        <f>'3rd Quarter 2016'!B56</f>
        <v>Dennison Disposal, LLC</v>
      </c>
      <c r="C55" s="154" t="str">
        <f>'3rd Quarter 2016'!C56</f>
        <v>3415725507/ SWIW #11</v>
      </c>
      <c r="D55" s="147" t="str">
        <f>'3rd Quarter 2016'!D56</f>
        <v>Brine Disposal</v>
      </c>
      <c r="E55" s="125">
        <v>9802.5</v>
      </c>
      <c r="F55" s="126">
        <f t="shared" si="0"/>
        <v>490.125</v>
      </c>
      <c r="G55" s="126">
        <f t="shared" si="1"/>
        <v>475.42124999999999</v>
      </c>
      <c r="H55" s="126">
        <f t="shared" si="2"/>
        <v>14.703749999999999</v>
      </c>
      <c r="I55" s="125">
        <v>0</v>
      </c>
      <c r="J55" s="126">
        <f t="shared" si="3"/>
        <v>0</v>
      </c>
      <c r="K55" s="126">
        <f t="shared" si="4"/>
        <v>0</v>
      </c>
      <c r="L55" s="148">
        <f t="shared" si="5"/>
        <v>0</v>
      </c>
      <c r="M55" s="149"/>
    </row>
    <row r="56" spans="1:13" s="150" customFormat="1" ht="32.1" customHeight="1" x14ac:dyDescent="0.25">
      <c r="A56" s="122"/>
      <c r="B56" s="166" t="str">
        <f>'3rd Quarter 2016'!B57</f>
        <v>Diamond Disposal</v>
      </c>
      <c r="C56" s="154" t="str">
        <f>'3rd Quarter 2016'!C57</f>
        <v>3413322523/SWIW #12</v>
      </c>
      <c r="D56" s="147" t="str">
        <f>'3rd Quarter 2016'!D57</f>
        <v>Brine Disposal</v>
      </c>
      <c r="E56" s="125">
        <v>5613.63</v>
      </c>
      <c r="F56" s="126">
        <f t="shared" si="0"/>
        <v>280.68150000000003</v>
      </c>
      <c r="G56" s="126">
        <f t="shared" si="1"/>
        <v>272.26105500000006</v>
      </c>
      <c r="H56" s="126">
        <f t="shared" si="2"/>
        <v>8.4204450000000008</v>
      </c>
      <c r="I56" s="125">
        <v>56375.08</v>
      </c>
      <c r="J56" s="126">
        <f t="shared" si="3"/>
        <v>11275.016000000001</v>
      </c>
      <c r="K56" s="126">
        <f t="shared" si="4"/>
        <v>10936.765520000001</v>
      </c>
      <c r="L56" s="148">
        <f t="shared" si="5"/>
        <v>338.25048000000004</v>
      </c>
      <c r="M56" s="149"/>
    </row>
    <row r="57" spans="1:13" s="150" customFormat="1" ht="32.1" customHeight="1" x14ac:dyDescent="0.25">
      <c r="A57" s="122"/>
      <c r="B57" s="166" t="str">
        <f>'3rd Quarter 2016'!B58</f>
        <v>Dominion East Ohio</v>
      </c>
      <c r="C57" s="154" t="str">
        <f>'3rd Quarter 2016'!C58</f>
        <v>3416921767/SWIW #1</v>
      </c>
      <c r="D57" s="166" t="str">
        <f>'3rd Quarter 2016'!D58</f>
        <v>Brine Disposal</v>
      </c>
      <c r="E57" s="125">
        <v>1187</v>
      </c>
      <c r="F57" s="126">
        <f t="shared" si="0"/>
        <v>59.35</v>
      </c>
      <c r="G57" s="126">
        <f t="shared" si="1"/>
        <v>57.569500000000005</v>
      </c>
      <c r="H57" s="126">
        <f t="shared" si="2"/>
        <v>1.7805</v>
      </c>
      <c r="I57" s="125">
        <v>0</v>
      </c>
      <c r="J57" s="126">
        <f t="shared" si="3"/>
        <v>0</v>
      </c>
      <c r="K57" s="126">
        <f t="shared" si="4"/>
        <v>0</v>
      </c>
      <c r="L57" s="148">
        <f t="shared" si="5"/>
        <v>0</v>
      </c>
      <c r="M57" s="149"/>
    </row>
    <row r="58" spans="1:13" s="150" customFormat="1" ht="32.1" customHeight="1" x14ac:dyDescent="0.25">
      <c r="A58" s="122" t="s">
        <v>311</v>
      </c>
      <c r="B58" s="123" t="s">
        <v>309</v>
      </c>
      <c r="C58" s="154" t="s">
        <v>310</v>
      </c>
      <c r="D58" s="123" t="s">
        <v>1</v>
      </c>
      <c r="E58" s="125">
        <v>2750</v>
      </c>
      <c r="F58" s="126">
        <f t="shared" si="0"/>
        <v>137.5</v>
      </c>
      <c r="G58" s="126">
        <f t="shared" si="1"/>
        <v>133.375</v>
      </c>
      <c r="H58" s="126">
        <f t="shared" si="2"/>
        <v>4.125</v>
      </c>
      <c r="I58" s="125">
        <v>0</v>
      </c>
      <c r="J58" s="126">
        <f t="shared" si="3"/>
        <v>0</v>
      </c>
      <c r="K58" s="126">
        <f t="shared" si="4"/>
        <v>0</v>
      </c>
      <c r="L58" s="148">
        <f t="shared" si="5"/>
        <v>0</v>
      </c>
      <c r="M58" s="149"/>
    </row>
    <row r="59" spans="1:13" s="150" customFormat="1" ht="32.1" customHeight="1" x14ac:dyDescent="0.25">
      <c r="A59" s="122"/>
      <c r="B59" s="123" t="str">
        <f>'3rd Quarter 2016'!B60</f>
        <v>Downright Brine Disposal LLC</v>
      </c>
      <c r="C59" s="154" t="str">
        <f>'3rd Quarter 2016'!C60</f>
        <v>3401920790/SWIW #2</v>
      </c>
      <c r="D59" s="123" t="str">
        <f>'3rd Quarter 2016'!D60</f>
        <v>Brine Disposal</v>
      </c>
      <c r="E59" s="125">
        <v>7449</v>
      </c>
      <c r="F59" s="126">
        <f t="shared" si="0"/>
        <v>372.45000000000005</v>
      </c>
      <c r="G59" s="126">
        <f t="shared" si="1"/>
        <v>361.27650000000006</v>
      </c>
      <c r="H59" s="126">
        <f t="shared" si="2"/>
        <v>11.173500000000001</v>
      </c>
      <c r="I59" s="125">
        <v>0</v>
      </c>
      <c r="J59" s="126">
        <f t="shared" si="3"/>
        <v>0</v>
      </c>
      <c r="K59" s="126">
        <f t="shared" si="4"/>
        <v>0</v>
      </c>
      <c r="L59" s="148">
        <f t="shared" si="5"/>
        <v>0</v>
      </c>
      <c r="M59" s="149"/>
    </row>
    <row r="60" spans="1:13" s="150" customFormat="1" ht="32.1" customHeight="1" x14ac:dyDescent="0.25">
      <c r="A60" s="122"/>
      <c r="B60" s="123" t="s">
        <v>313</v>
      </c>
      <c r="C60" s="154" t="s">
        <v>315</v>
      </c>
      <c r="D60" s="123" t="s">
        <v>1</v>
      </c>
      <c r="E60" s="125">
        <v>541</v>
      </c>
      <c r="F60" s="126">
        <f t="shared" si="0"/>
        <v>27.05</v>
      </c>
      <c r="G60" s="126">
        <f t="shared" si="1"/>
        <v>26.238500000000002</v>
      </c>
      <c r="H60" s="126">
        <f t="shared" si="2"/>
        <v>0.8115</v>
      </c>
      <c r="I60" s="125">
        <v>51900.22</v>
      </c>
      <c r="J60" s="126">
        <f t="shared" si="3"/>
        <v>10380.044000000002</v>
      </c>
      <c r="K60" s="126">
        <f t="shared" si="4"/>
        <v>10068.642680000001</v>
      </c>
      <c r="L60" s="148">
        <f t="shared" si="5"/>
        <v>311.40132000000006</v>
      </c>
      <c r="M60" s="149"/>
    </row>
    <row r="61" spans="1:13" s="182" customFormat="1" ht="32.25" customHeight="1" x14ac:dyDescent="0.25">
      <c r="A61" s="175"/>
      <c r="B61" s="176" t="str">
        <f>'4th Quarter 2016'!$B$61</f>
        <v>Scarlett Entergy</v>
      </c>
      <c r="C61" s="177">
        <v>34009237610000</v>
      </c>
      <c r="D61" s="176" t="s">
        <v>1</v>
      </c>
      <c r="E61" s="178">
        <v>901</v>
      </c>
      <c r="F61" s="179">
        <v>45.05</v>
      </c>
      <c r="G61" s="179">
        <f t="shared" si="1"/>
        <v>43.698499999999996</v>
      </c>
      <c r="H61" s="179">
        <f t="shared" si="2"/>
        <v>1.3514999999999999</v>
      </c>
      <c r="I61" s="178">
        <v>150011.5</v>
      </c>
      <c r="J61" s="179">
        <f t="shared" si="3"/>
        <v>30002.300000000003</v>
      </c>
      <c r="K61" s="179">
        <f t="shared" si="4"/>
        <v>29102.231000000003</v>
      </c>
      <c r="L61" s="180">
        <f t="shared" si="5"/>
        <v>900.06900000000007</v>
      </c>
      <c r="M61" s="232"/>
    </row>
    <row r="62" spans="1:13" s="150" customFormat="1" ht="32.1" customHeight="1" x14ac:dyDescent="0.25">
      <c r="A62" s="122"/>
      <c r="B62" s="123" t="str">
        <f>'3rd Quarter 2016'!B62</f>
        <v>Echo Drilling Inc.</v>
      </c>
      <c r="C62" s="154" t="str">
        <f>'3rd Quarter 2016'!C62</f>
        <v>3415720542/SWIW #4</v>
      </c>
      <c r="D62" s="123" t="str">
        <f>'3rd Quarter 2016'!D62</f>
        <v>Brine Disposal</v>
      </c>
      <c r="E62" s="125">
        <v>11264</v>
      </c>
      <c r="F62" s="126">
        <f t="shared" si="0"/>
        <v>563.20000000000005</v>
      </c>
      <c r="G62" s="126">
        <f t="shared" si="1"/>
        <v>546.30400000000009</v>
      </c>
      <c r="H62" s="126">
        <f t="shared" si="2"/>
        <v>16.896000000000001</v>
      </c>
      <c r="I62" s="125">
        <v>0</v>
      </c>
      <c r="J62" s="126">
        <f t="shared" si="3"/>
        <v>0</v>
      </c>
      <c r="K62" s="126">
        <f t="shared" si="4"/>
        <v>0</v>
      </c>
      <c r="L62" s="148">
        <f t="shared" si="5"/>
        <v>0</v>
      </c>
      <c r="M62" s="149"/>
    </row>
    <row r="63" spans="1:13" s="150" customFormat="1" ht="32.1" customHeight="1" x14ac:dyDescent="0.25">
      <c r="A63" s="122"/>
      <c r="B63" s="123" t="str">
        <f>'3rd Quarter 2016'!B63</f>
        <v>Echo Drilling Inc.</v>
      </c>
      <c r="C63" s="154" t="str">
        <f>'3rd Quarter 2016'!C63</f>
        <v>3415720575/SWIW #1</v>
      </c>
      <c r="D63" s="123" t="str">
        <f>'3rd Quarter 2016'!D63</f>
        <v>Brine Disposal</v>
      </c>
      <c r="E63" s="125">
        <v>43956</v>
      </c>
      <c r="F63" s="126">
        <f t="shared" si="0"/>
        <v>2197.8000000000002</v>
      </c>
      <c r="G63" s="126">
        <f t="shared" si="1"/>
        <v>2131.866</v>
      </c>
      <c r="H63" s="126">
        <f t="shared" si="2"/>
        <v>65.933999999999997</v>
      </c>
      <c r="I63" s="125">
        <v>0</v>
      </c>
      <c r="J63" s="126">
        <f t="shared" si="3"/>
        <v>0</v>
      </c>
      <c r="K63" s="126">
        <f t="shared" si="4"/>
        <v>0</v>
      </c>
      <c r="L63" s="148">
        <f t="shared" si="5"/>
        <v>0</v>
      </c>
      <c r="M63" s="149"/>
    </row>
    <row r="64" spans="1:13" s="150" customFormat="1" ht="32.1" customHeight="1" x14ac:dyDescent="0.25">
      <c r="A64" s="122"/>
      <c r="B64" s="123" t="str">
        <f>'3rd Quarter 2016'!B64</f>
        <v>Eclipse Resources-Ohio, LLC</v>
      </c>
      <c r="C64" s="154" t="str">
        <f>'3rd Quarter 2016'!C64</f>
        <v>3412722616/SWIW #9</v>
      </c>
      <c r="D64" s="123" t="str">
        <f>'3rd Quarter 2016'!D64</f>
        <v>Brine Disposal</v>
      </c>
      <c r="E64" s="125">
        <v>140</v>
      </c>
      <c r="F64" s="126">
        <f t="shared" si="0"/>
        <v>7</v>
      </c>
      <c r="G64" s="126">
        <f t="shared" si="1"/>
        <v>6.79</v>
      </c>
      <c r="H64" s="126">
        <f t="shared" si="2"/>
        <v>0.21</v>
      </c>
      <c r="I64" s="125">
        <v>0</v>
      </c>
      <c r="J64" s="126">
        <f t="shared" si="3"/>
        <v>0</v>
      </c>
      <c r="K64" s="126">
        <f t="shared" si="4"/>
        <v>0</v>
      </c>
      <c r="L64" s="148">
        <f t="shared" si="5"/>
        <v>0</v>
      </c>
      <c r="M64" s="149"/>
    </row>
    <row r="65" spans="1:13" s="150" customFormat="1" ht="32.1" customHeight="1" x14ac:dyDescent="0.25">
      <c r="A65" s="122" t="s">
        <v>202</v>
      </c>
      <c r="B65" s="166" t="str">
        <f>'3rd Quarter 2016'!B65</f>
        <v>Eclipse Resources-Ohio, LLC</v>
      </c>
      <c r="C65" s="154" t="str">
        <f>'3rd Quarter 2016'!C65</f>
        <v>3410523590/SWIW #17</v>
      </c>
      <c r="D65" s="166" t="str">
        <f>'3rd Quarter 2016'!D65</f>
        <v>Brine Disposal</v>
      </c>
      <c r="E65" s="125">
        <v>47</v>
      </c>
      <c r="F65" s="126">
        <f t="shared" si="0"/>
        <v>2.35</v>
      </c>
      <c r="G65" s="126">
        <f t="shared" si="1"/>
        <v>2.35</v>
      </c>
      <c r="H65" s="126">
        <v>0</v>
      </c>
      <c r="I65" s="125">
        <v>0</v>
      </c>
      <c r="J65" s="126">
        <f t="shared" si="3"/>
        <v>0</v>
      </c>
      <c r="K65" s="126">
        <f t="shared" si="4"/>
        <v>0</v>
      </c>
      <c r="L65" s="148">
        <f t="shared" si="5"/>
        <v>0</v>
      </c>
      <c r="M65" s="158"/>
    </row>
    <row r="66" spans="1:13" s="150" customFormat="1" ht="32.1" customHeight="1" x14ac:dyDescent="0.25">
      <c r="A66" s="122"/>
      <c r="B66" s="123" t="str">
        <f>'3rd Quarter 2016'!B66</f>
        <v>Elkhead Gas &amp; Oil</v>
      </c>
      <c r="C66" s="154" t="str">
        <f>'3rd Quarter 2016'!C66</f>
        <v>3408324137/SWIW #8</v>
      </c>
      <c r="D66" s="123" t="str">
        <f>'3rd Quarter 2016'!D66</f>
        <v>Brine Disposal</v>
      </c>
      <c r="E66" s="125">
        <v>2970</v>
      </c>
      <c r="F66" s="126">
        <f t="shared" si="0"/>
        <v>148.5</v>
      </c>
      <c r="G66" s="126">
        <f t="shared" si="1"/>
        <v>144.04499999999999</v>
      </c>
      <c r="H66" s="126">
        <f t="shared" si="2"/>
        <v>4.4550000000000001</v>
      </c>
      <c r="I66" s="125">
        <v>0</v>
      </c>
      <c r="J66" s="126">
        <f t="shared" si="3"/>
        <v>0</v>
      </c>
      <c r="K66" s="126">
        <f t="shared" si="4"/>
        <v>0</v>
      </c>
      <c r="L66" s="148">
        <f t="shared" si="5"/>
        <v>0</v>
      </c>
      <c r="M66" s="149"/>
    </row>
    <row r="67" spans="1:13" s="150" customFormat="1" ht="32.1" customHeight="1" x14ac:dyDescent="0.25">
      <c r="A67" s="122"/>
      <c r="B67" s="123" t="str">
        <f>'3rd Quarter 2016'!B67</f>
        <v>Elkhead Gas &amp; Oil</v>
      </c>
      <c r="C67" s="154" t="str">
        <f>'3rd Quarter 2016'!C67</f>
        <v>3415725511/ SWIW #13</v>
      </c>
      <c r="D67" s="123" t="str">
        <f>'3rd Quarter 2016'!D67</f>
        <v>Brine Disposal</v>
      </c>
      <c r="E67" s="125">
        <v>122106.2</v>
      </c>
      <c r="F67" s="126">
        <f t="shared" si="0"/>
        <v>6105.31</v>
      </c>
      <c r="G67" s="126">
        <f t="shared" si="1"/>
        <v>5922.1507000000001</v>
      </c>
      <c r="H67" s="126">
        <f t="shared" si="2"/>
        <v>183.1593</v>
      </c>
      <c r="I67" s="125">
        <v>234231.7</v>
      </c>
      <c r="J67" s="126">
        <f t="shared" si="3"/>
        <v>46846.340000000004</v>
      </c>
      <c r="K67" s="126">
        <f t="shared" si="4"/>
        <v>45440.949800000002</v>
      </c>
      <c r="L67" s="148">
        <f t="shared" si="5"/>
        <v>1405.3902</v>
      </c>
      <c r="M67" s="149"/>
    </row>
    <row r="68" spans="1:13" s="150" customFormat="1" ht="32.1" customHeight="1" x14ac:dyDescent="0.25">
      <c r="A68" s="122"/>
      <c r="B68" s="123" t="str">
        <f>'3rd Quarter 2016'!B68</f>
        <v>EnerVest Operating, LLC</v>
      </c>
      <c r="C68" s="154" t="str">
        <f>'3rd Quarter 2016'!C68</f>
        <v>3415123877/SWIW #17</v>
      </c>
      <c r="D68" s="123" t="str">
        <f>'3rd Quarter 2016'!D68</f>
        <v>Brine Disposal</v>
      </c>
      <c r="E68" s="125">
        <v>19150</v>
      </c>
      <c r="F68" s="126">
        <f t="shared" si="0"/>
        <v>957.5</v>
      </c>
      <c r="G68" s="126">
        <f t="shared" si="1"/>
        <v>928.77499999999998</v>
      </c>
      <c r="H68" s="126">
        <f t="shared" si="2"/>
        <v>28.724999999999998</v>
      </c>
      <c r="I68" s="125">
        <v>0</v>
      </c>
      <c r="J68" s="126">
        <f t="shared" si="3"/>
        <v>0</v>
      </c>
      <c r="K68" s="126">
        <f t="shared" si="4"/>
        <v>0</v>
      </c>
      <c r="L68" s="148">
        <f t="shared" si="5"/>
        <v>0</v>
      </c>
      <c r="M68" s="149"/>
    </row>
    <row r="69" spans="1:13" s="150" customFormat="1" ht="32.1" customHeight="1" x14ac:dyDescent="0.25">
      <c r="A69" s="122"/>
      <c r="B69" s="123" t="str">
        <f>'3rd Quarter 2016'!B69</f>
        <v>EnerVest Operating, LLC</v>
      </c>
      <c r="C69" s="154" t="str">
        <f>'3rd Quarter 2016'!C69</f>
        <v>3415124352/SWIW #19</v>
      </c>
      <c r="D69" s="123" t="str">
        <f>'3rd Quarter 2016'!D69</f>
        <v>Brine Disposal</v>
      </c>
      <c r="E69" s="125">
        <v>0</v>
      </c>
      <c r="F69" s="126">
        <f t="shared" si="0"/>
        <v>0</v>
      </c>
      <c r="G69" s="126">
        <f t="shared" si="1"/>
        <v>0</v>
      </c>
      <c r="H69" s="126">
        <f t="shared" si="2"/>
        <v>0</v>
      </c>
      <c r="I69" s="125">
        <v>0</v>
      </c>
      <c r="J69" s="126">
        <f t="shared" si="3"/>
        <v>0</v>
      </c>
      <c r="K69" s="126">
        <f t="shared" si="4"/>
        <v>0</v>
      </c>
      <c r="L69" s="148">
        <f t="shared" si="5"/>
        <v>0</v>
      </c>
      <c r="M69" s="149"/>
    </row>
    <row r="70" spans="1:13" s="150" customFormat="1" ht="32.1" customHeight="1" x14ac:dyDescent="0.25">
      <c r="A70" s="122"/>
      <c r="B70" s="123" t="str">
        <f>'3rd Quarter 2016'!B70</f>
        <v>EnerVest Operating, LLC</v>
      </c>
      <c r="C70" s="154" t="str">
        <f>'3rd Quarter 2016'!C70</f>
        <v>3415125237/SWIW #26</v>
      </c>
      <c r="D70" s="123" t="str">
        <f>'3rd Quarter 2016'!D70</f>
        <v>Brine Disposal</v>
      </c>
      <c r="E70" s="125">
        <v>24497</v>
      </c>
      <c r="F70" s="126">
        <f t="shared" si="0"/>
        <v>1224.8500000000001</v>
      </c>
      <c r="G70" s="126">
        <f t="shared" si="1"/>
        <v>1188.1045000000001</v>
      </c>
      <c r="H70" s="126">
        <f t="shared" si="2"/>
        <v>36.7455</v>
      </c>
      <c r="I70" s="125">
        <v>0</v>
      </c>
      <c r="J70" s="126">
        <f t="shared" si="3"/>
        <v>0</v>
      </c>
      <c r="K70" s="126">
        <f t="shared" si="4"/>
        <v>0</v>
      </c>
      <c r="L70" s="148">
        <f t="shared" si="5"/>
        <v>0</v>
      </c>
      <c r="M70" s="149"/>
    </row>
    <row r="71" spans="1:13" s="150" customFormat="1" ht="32.1" customHeight="1" x14ac:dyDescent="0.25">
      <c r="A71" s="122"/>
      <c r="B71" s="123" t="str">
        <f>'3rd Quarter 2016'!B71</f>
        <v>EnerVest Operating, LLC</v>
      </c>
      <c r="C71" s="154" t="str">
        <f>'3rd Quarter 2016'!C71</f>
        <v>3415122849/SWIW #24</v>
      </c>
      <c r="D71" s="123" t="str">
        <f>'3rd Quarter 2016'!D71</f>
        <v>Brine Disposal</v>
      </c>
      <c r="E71" s="125">
        <v>0</v>
      </c>
      <c r="F71" s="126">
        <f t="shared" si="0"/>
        <v>0</v>
      </c>
      <c r="G71" s="126">
        <f t="shared" si="1"/>
        <v>0</v>
      </c>
      <c r="H71" s="126">
        <f t="shared" si="2"/>
        <v>0</v>
      </c>
      <c r="I71" s="125">
        <v>0</v>
      </c>
      <c r="J71" s="126">
        <f t="shared" si="3"/>
        <v>0</v>
      </c>
      <c r="K71" s="126">
        <f t="shared" si="4"/>
        <v>0</v>
      </c>
      <c r="L71" s="148">
        <f t="shared" si="5"/>
        <v>0</v>
      </c>
      <c r="M71" s="149"/>
    </row>
    <row r="72" spans="1:13" s="150" customFormat="1" ht="32.1" customHeight="1" x14ac:dyDescent="0.25">
      <c r="A72" s="122"/>
      <c r="B72" s="123" t="str">
        <f>'3rd Quarter 2016'!B72</f>
        <v>EnerVest Operating, LLC</v>
      </c>
      <c r="C72" s="154" t="str">
        <f>'3rd Quarter 2016'!C72</f>
        <v>3415123018/SWIW #22</v>
      </c>
      <c r="D72" s="123" t="str">
        <f>'3rd Quarter 2016'!D72</f>
        <v>Brine Disposal</v>
      </c>
      <c r="E72" s="125">
        <v>15876</v>
      </c>
      <c r="F72" s="126">
        <f t="shared" si="0"/>
        <v>793.80000000000007</v>
      </c>
      <c r="G72" s="126">
        <f t="shared" si="1"/>
        <v>769.9860000000001</v>
      </c>
      <c r="H72" s="126">
        <f t="shared" si="2"/>
        <v>23.814</v>
      </c>
      <c r="I72" s="125">
        <v>0</v>
      </c>
      <c r="J72" s="126">
        <f t="shared" si="3"/>
        <v>0</v>
      </c>
      <c r="K72" s="126">
        <f t="shared" si="4"/>
        <v>0</v>
      </c>
      <c r="L72" s="148">
        <f t="shared" si="5"/>
        <v>0</v>
      </c>
      <c r="M72" s="149"/>
    </row>
    <row r="73" spans="1:13" s="150" customFormat="1" ht="32.1" customHeight="1" x14ac:dyDescent="0.25">
      <c r="A73" s="122"/>
      <c r="B73" s="123" t="str">
        <f>'3rd Quarter 2016'!B73</f>
        <v>EnerVest Operating, LLC</v>
      </c>
      <c r="C73" s="154" t="str">
        <f>'3rd Quarter 2016'!C73</f>
        <v>3401920325/SWIW #7</v>
      </c>
      <c r="D73" s="123" t="str">
        <f>'3rd Quarter 2016'!D73</f>
        <v>Brine Disposal</v>
      </c>
      <c r="E73" s="125">
        <v>0</v>
      </c>
      <c r="F73" s="126">
        <f t="shared" si="0"/>
        <v>0</v>
      </c>
      <c r="G73" s="126">
        <f t="shared" si="1"/>
        <v>0</v>
      </c>
      <c r="H73" s="126">
        <f t="shared" si="2"/>
        <v>0</v>
      </c>
      <c r="I73" s="125">
        <v>0</v>
      </c>
      <c r="J73" s="126">
        <f t="shared" si="3"/>
        <v>0</v>
      </c>
      <c r="K73" s="126">
        <f t="shared" si="4"/>
        <v>0</v>
      </c>
      <c r="L73" s="148">
        <f t="shared" si="5"/>
        <v>0</v>
      </c>
      <c r="M73" s="149"/>
    </row>
    <row r="74" spans="1:13" s="150" customFormat="1" ht="32.1" customHeight="1" x14ac:dyDescent="0.25">
      <c r="A74" s="122"/>
      <c r="B74" s="123" t="str">
        <f>'3rd Quarter 2016'!B74</f>
        <v>EnerVest Operating, LLC</v>
      </c>
      <c r="C74" s="154" t="str">
        <f>'3rd Quarter 2016'!C74</f>
        <v>3401920326/SWIW #8</v>
      </c>
      <c r="D74" s="123" t="str">
        <f>'3rd Quarter 2016'!D74</f>
        <v>Brine Disposal</v>
      </c>
      <c r="E74" s="125">
        <v>12212</v>
      </c>
      <c r="F74" s="126">
        <f t="shared" ref="F74:F132" si="6">E74*$F$4</f>
        <v>610.6</v>
      </c>
      <c r="G74" s="126">
        <f t="shared" si="1"/>
        <v>592.28200000000004</v>
      </c>
      <c r="H74" s="126">
        <f t="shared" si="2"/>
        <v>18.318000000000001</v>
      </c>
      <c r="I74" s="125">
        <v>0</v>
      </c>
      <c r="J74" s="126">
        <f t="shared" ref="J74:J132" si="7">I74*$J$4</f>
        <v>0</v>
      </c>
      <c r="K74" s="126">
        <f t="shared" si="4"/>
        <v>0</v>
      </c>
      <c r="L74" s="148">
        <f t="shared" si="5"/>
        <v>0</v>
      </c>
      <c r="M74" s="149"/>
    </row>
    <row r="75" spans="1:13" s="150" customFormat="1" ht="32.1" customHeight="1" x14ac:dyDescent="0.25">
      <c r="A75" s="122"/>
      <c r="B75" s="123" t="str">
        <f>'3rd Quarter 2016'!B75</f>
        <v>EnerVest Operating, LLC</v>
      </c>
      <c r="C75" s="154" t="str">
        <f>'3rd Quarter 2016'!C75</f>
        <v>3413320747/SWIW #3</v>
      </c>
      <c r="D75" s="123" t="str">
        <f>'3rd Quarter 2016'!D75</f>
        <v>Brine Disposal</v>
      </c>
      <c r="E75" s="125">
        <v>1037</v>
      </c>
      <c r="F75" s="126">
        <f t="shared" si="6"/>
        <v>51.85</v>
      </c>
      <c r="G75" s="126">
        <f t="shared" ref="G75:G133" si="8">F75-H75</f>
        <v>50.294499999999999</v>
      </c>
      <c r="H75" s="126">
        <f t="shared" ref="H75:H133" si="9">F75*$H$4</f>
        <v>1.5554999999999999</v>
      </c>
      <c r="I75" s="125">
        <v>0</v>
      </c>
      <c r="J75" s="126">
        <f t="shared" si="7"/>
        <v>0</v>
      </c>
      <c r="K75" s="126">
        <f t="shared" ref="K75:K133" si="10">J75-L75</f>
        <v>0</v>
      </c>
      <c r="L75" s="148">
        <f t="shared" ref="L75:L133" si="11">J75*$L$4</f>
        <v>0</v>
      </c>
      <c r="M75" s="149"/>
    </row>
    <row r="76" spans="1:13" s="150" customFormat="1" ht="32.1" customHeight="1" x14ac:dyDescent="0.25">
      <c r="A76" s="122"/>
      <c r="B76" s="123" t="str">
        <f>'3rd Quarter 2016'!B76</f>
        <v>EnerVest Operating, LLC</v>
      </c>
      <c r="C76" s="154" t="str">
        <f>'3rd Quarter 2016'!C76</f>
        <v>3413322283/SWIW #13</v>
      </c>
      <c r="D76" s="123" t="str">
        <f>'3rd Quarter 2016'!D76</f>
        <v>Brine Disposal</v>
      </c>
      <c r="E76" s="125">
        <v>7973</v>
      </c>
      <c r="F76" s="126">
        <f t="shared" si="6"/>
        <v>398.65000000000003</v>
      </c>
      <c r="G76" s="126">
        <f t="shared" si="8"/>
        <v>386.69050000000004</v>
      </c>
      <c r="H76" s="126">
        <f t="shared" si="9"/>
        <v>11.9595</v>
      </c>
      <c r="I76" s="125">
        <v>0</v>
      </c>
      <c r="J76" s="126">
        <f t="shared" si="7"/>
        <v>0</v>
      </c>
      <c r="K76" s="126">
        <f t="shared" si="10"/>
        <v>0</v>
      </c>
      <c r="L76" s="148">
        <f t="shared" si="11"/>
        <v>0</v>
      </c>
      <c r="M76" s="149"/>
    </row>
    <row r="77" spans="1:13" s="150" customFormat="1" ht="32.1" customHeight="1" x14ac:dyDescent="0.25">
      <c r="A77" s="122"/>
      <c r="B77" s="123" t="str">
        <f>'3rd Quarter 2016'!B77</f>
        <v>EnerVest Operating, LLC</v>
      </c>
      <c r="C77" s="154" t="str">
        <f>'3rd Quarter 2016'!C77</f>
        <v>3401922045/SWIW #9</v>
      </c>
      <c r="D77" s="123" t="str">
        <f>'3rd Quarter 2016'!D77</f>
        <v>Brine Disposal</v>
      </c>
      <c r="E77" s="125">
        <v>21139</v>
      </c>
      <c r="F77" s="126">
        <f t="shared" si="6"/>
        <v>1056.95</v>
      </c>
      <c r="G77" s="126">
        <f t="shared" si="8"/>
        <v>1025.2415000000001</v>
      </c>
      <c r="H77" s="126">
        <f t="shared" si="9"/>
        <v>31.708500000000001</v>
      </c>
      <c r="I77" s="125">
        <v>0</v>
      </c>
      <c r="J77" s="126">
        <f t="shared" si="7"/>
        <v>0</v>
      </c>
      <c r="K77" s="126">
        <f t="shared" si="10"/>
        <v>0</v>
      </c>
      <c r="L77" s="148">
        <f t="shared" si="11"/>
        <v>0</v>
      </c>
      <c r="M77" s="149"/>
    </row>
    <row r="78" spans="1:13" s="150" customFormat="1" ht="32.1" customHeight="1" x14ac:dyDescent="0.25">
      <c r="A78" s="122"/>
      <c r="B78" s="123" t="str">
        <f>'3rd Quarter 2016'!B78</f>
        <v>EnerVest Operating, LLC</v>
      </c>
      <c r="C78" s="154" t="str">
        <f>'3rd Quarter 2016'!C78</f>
        <v>3413323343/SWIW #19</v>
      </c>
      <c r="D78" s="123" t="str">
        <f>'3rd Quarter 2016'!D78</f>
        <v>Brine Disposal</v>
      </c>
      <c r="E78" s="125">
        <v>9629</v>
      </c>
      <c r="F78" s="126">
        <f t="shared" si="6"/>
        <v>481.45000000000005</v>
      </c>
      <c r="G78" s="126">
        <f t="shared" si="8"/>
        <v>467.00650000000007</v>
      </c>
      <c r="H78" s="126">
        <f t="shared" si="9"/>
        <v>14.4435</v>
      </c>
      <c r="I78" s="125">
        <v>66</v>
      </c>
      <c r="J78" s="126">
        <f t="shared" si="7"/>
        <v>13.200000000000001</v>
      </c>
      <c r="K78" s="126">
        <f t="shared" si="10"/>
        <v>12.804</v>
      </c>
      <c r="L78" s="148">
        <f t="shared" si="11"/>
        <v>0.39600000000000002</v>
      </c>
      <c r="M78" s="149"/>
    </row>
    <row r="79" spans="1:13" s="150" customFormat="1" ht="32.1" customHeight="1" x14ac:dyDescent="0.25">
      <c r="A79" s="122"/>
      <c r="B79" s="123" t="str">
        <f>'3rd Quarter 2016'!B79</f>
        <v>EnerVest Operating, LLC</v>
      </c>
      <c r="C79" s="154" t="s">
        <v>385</v>
      </c>
      <c r="D79" s="123" t="str">
        <f>'3rd Quarter 2016'!D79</f>
        <v>Brine Disposal</v>
      </c>
      <c r="E79" s="125">
        <v>0</v>
      </c>
      <c r="F79" s="126">
        <f t="shared" si="6"/>
        <v>0</v>
      </c>
      <c r="G79" s="126">
        <f t="shared" si="8"/>
        <v>0</v>
      </c>
      <c r="H79" s="126">
        <f t="shared" si="9"/>
        <v>0</v>
      </c>
      <c r="I79" s="125">
        <v>0</v>
      </c>
      <c r="J79" s="126">
        <f t="shared" si="7"/>
        <v>0</v>
      </c>
      <c r="K79" s="126">
        <f t="shared" si="10"/>
        <v>0</v>
      </c>
      <c r="L79" s="148">
        <f t="shared" si="11"/>
        <v>0</v>
      </c>
      <c r="M79" s="149"/>
    </row>
    <row r="80" spans="1:13" s="150" customFormat="1" ht="32.1" customHeight="1" x14ac:dyDescent="0.25">
      <c r="A80" s="122"/>
      <c r="B80" s="166" t="s">
        <v>388</v>
      </c>
      <c r="C80" s="154" t="s">
        <v>386</v>
      </c>
      <c r="D80" s="166" t="s">
        <v>1</v>
      </c>
      <c r="E80" s="125">
        <v>0</v>
      </c>
      <c r="F80" s="126">
        <f t="shared" si="6"/>
        <v>0</v>
      </c>
      <c r="G80" s="126">
        <v>0</v>
      </c>
      <c r="H80" s="126">
        <f t="shared" si="9"/>
        <v>0</v>
      </c>
      <c r="I80" s="125">
        <v>0</v>
      </c>
      <c r="J80" s="126">
        <f t="shared" si="7"/>
        <v>0</v>
      </c>
      <c r="K80" s="126">
        <f t="shared" si="10"/>
        <v>0</v>
      </c>
      <c r="L80" s="148">
        <f t="shared" si="11"/>
        <v>0</v>
      </c>
      <c r="M80" s="149"/>
    </row>
    <row r="81" spans="1:13" s="150" customFormat="1" ht="32.1" customHeight="1" x14ac:dyDescent="0.25">
      <c r="A81" s="122"/>
      <c r="B81" s="123" t="str">
        <f>'3rd Quarter 2016'!B81</f>
        <v>Fishburn Producing, Inc.</v>
      </c>
      <c r="C81" s="154" t="str">
        <f>'3rd Quarter 2016'!C81</f>
        <v>3411722829/SWIW #33</v>
      </c>
      <c r="D81" s="123" t="str">
        <f>'3rd Quarter 2016'!D81</f>
        <v>Brine Disposal</v>
      </c>
      <c r="E81" s="125">
        <v>2550</v>
      </c>
      <c r="F81" s="126">
        <f t="shared" si="6"/>
        <v>127.5</v>
      </c>
      <c r="G81" s="126">
        <f t="shared" si="8"/>
        <v>123.675</v>
      </c>
      <c r="H81" s="126">
        <f t="shared" si="9"/>
        <v>3.8249999999999997</v>
      </c>
      <c r="I81" s="125">
        <v>0</v>
      </c>
      <c r="J81" s="126">
        <f t="shared" si="7"/>
        <v>0</v>
      </c>
      <c r="K81" s="126">
        <f t="shared" si="10"/>
        <v>0</v>
      </c>
      <c r="L81" s="148">
        <f t="shared" si="11"/>
        <v>0</v>
      </c>
      <c r="M81" s="149"/>
    </row>
    <row r="82" spans="1:13" s="150" customFormat="1" ht="32.1" customHeight="1" x14ac:dyDescent="0.25">
      <c r="A82" s="122"/>
      <c r="B82" s="123" t="str">
        <f>'3rd Quarter 2016'!B82</f>
        <v>Fishburn Producing, Inc.</v>
      </c>
      <c r="C82" s="154" t="str">
        <f>'3rd Quarter 2016'!C82</f>
        <v>3411723402/SWIW #44</v>
      </c>
      <c r="D82" s="123" t="str">
        <f>'3rd Quarter 2016'!D82</f>
        <v>Brine Disposal</v>
      </c>
      <c r="E82" s="125">
        <v>0</v>
      </c>
      <c r="F82" s="126">
        <f t="shared" si="6"/>
        <v>0</v>
      </c>
      <c r="G82" s="126">
        <f t="shared" si="8"/>
        <v>0</v>
      </c>
      <c r="H82" s="126">
        <f t="shared" si="9"/>
        <v>0</v>
      </c>
      <c r="I82" s="125">
        <v>0</v>
      </c>
      <c r="J82" s="126">
        <f t="shared" si="7"/>
        <v>0</v>
      </c>
      <c r="K82" s="126">
        <f t="shared" si="10"/>
        <v>0</v>
      </c>
      <c r="L82" s="148">
        <f t="shared" si="11"/>
        <v>0</v>
      </c>
      <c r="M82" s="149"/>
    </row>
    <row r="83" spans="1:13" s="150" customFormat="1" ht="32.1" customHeight="1" x14ac:dyDescent="0.25">
      <c r="A83" s="122"/>
      <c r="B83" s="123" t="str">
        <f>'3rd Quarter 2016'!B83</f>
        <v>Fishburn Producing, Inc.</v>
      </c>
      <c r="C83" s="154" t="str">
        <f>'3rd Quarter 2016'!C83</f>
        <v>3411723388/SWIW #45</v>
      </c>
      <c r="D83" s="123" t="str">
        <f>'3rd Quarter 2016'!D83</f>
        <v>Brine Disposal</v>
      </c>
      <c r="E83" s="125">
        <v>14080</v>
      </c>
      <c r="F83" s="126">
        <f t="shared" si="6"/>
        <v>704</v>
      </c>
      <c r="G83" s="126">
        <f t="shared" si="8"/>
        <v>682.88</v>
      </c>
      <c r="H83" s="126">
        <f t="shared" si="9"/>
        <v>21.119999999999997</v>
      </c>
      <c r="I83" s="125">
        <v>0</v>
      </c>
      <c r="J83" s="126">
        <f t="shared" si="7"/>
        <v>0</v>
      </c>
      <c r="K83" s="126">
        <f t="shared" si="10"/>
        <v>0</v>
      </c>
      <c r="L83" s="148">
        <f t="shared" si="11"/>
        <v>0</v>
      </c>
      <c r="M83" s="149"/>
    </row>
    <row r="84" spans="1:13" s="150" customFormat="1" ht="32.1" customHeight="1" x14ac:dyDescent="0.25">
      <c r="A84" s="122"/>
      <c r="B84" s="123" t="str">
        <f>'3rd Quarter 2016'!B84</f>
        <v>Fishburn Producing, Inc.</v>
      </c>
      <c r="C84" s="154" t="str">
        <f>'3rd Quarter 2016'!C84</f>
        <v>3411723414/SWIW #46</v>
      </c>
      <c r="D84" s="123" t="str">
        <f>'3rd Quarter 2016'!D84</f>
        <v>Brine Disposal</v>
      </c>
      <c r="E84" s="125">
        <v>4020</v>
      </c>
      <c r="F84" s="126">
        <f t="shared" si="6"/>
        <v>201</v>
      </c>
      <c r="G84" s="126">
        <f t="shared" si="8"/>
        <v>194.97</v>
      </c>
      <c r="H84" s="126">
        <f t="shared" si="9"/>
        <v>6.0299999999999994</v>
      </c>
      <c r="I84" s="125">
        <v>0</v>
      </c>
      <c r="J84" s="126">
        <f t="shared" si="7"/>
        <v>0</v>
      </c>
      <c r="K84" s="126">
        <f t="shared" si="10"/>
        <v>0</v>
      </c>
      <c r="L84" s="148">
        <f t="shared" si="11"/>
        <v>0</v>
      </c>
      <c r="M84" s="149"/>
    </row>
    <row r="85" spans="1:13" s="150" customFormat="1" ht="32.1" customHeight="1" x14ac:dyDescent="0.25">
      <c r="A85" s="122"/>
      <c r="B85" s="123" t="str">
        <f>'3rd Quarter 2016'!B85</f>
        <v>Fishburn Producing, Inc.</v>
      </c>
      <c r="C85" s="154" t="str">
        <f>'3rd Quarter 2016'!C85</f>
        <v>3411722109/SWIW #51</v>
      </c>
      <c r="D85" s="123" t="str">
        <f>'3rd Quarter 2016'!D85</f>
        <v>Brine Disposal</v>
      </c>
      <c r="E85" s="125">
        <v>11795</v>
      </c>
      <c r="F85" s="126">
        <f t="shared" si="6"/>
        <v>589.75</v>
      </c>
      <c r="G85" s="126">
        <f t="shared" si="8"/>
        <v>572.0575</v>
      </c>
      <c r="H85" s="126">
        <f t="shared" si="9"/>
        <v>17.692499999999999</v>
      </c>
      <c r="I85" s="125">
        <v>0</v>
      </c>
      <c r="J85" s="126">
        <f t="shared" si="7"/>
        <v>0</v>
      </c>
      <c r="K85" s="126">
        <f t="shared" si="10"/>
        <v>0</v>
      </c>
      <c r="L85" s="148">
        <f t="shared" si="11"/>
        <v>0</v>
      </c>
      <c r="M85" s="149"/>
    </row>
    <row r="86" spans="1:13" s="150" customFormat="1" ht="32.1" customHeight="1" x14ac:dyDescent="0.25">
      <c r="A86" s="122"/>
      <c r="B86" s="123" t="str">
        <f>'3rd Quarter 2016'!B86</f>
        <v>Fishburn Producing, Inc.</v>
      </c>
      <c r="C86" s="154" t="str">
        <f>'3rd Quarter 2016'!C86</f>
        <v>3411721472/SWIW #62</v>
      </c>
      <c r="D86" s="123" t="str">
        <f>'3rd Quarter 2016'!D86</f>
        <v>Brine Disposal</v>
      </c>
      <c r="E86" s="125">
        <v>19360</v>
      </c>
      <c r="F86" s="126">
        <f t="shared" si="6"/>
        <v>968</v>
      </c>
      <c r="G86" s="126">
        <f t="shared" si="8"/>
        <v>938.96</v>
      </c>
      <c r="H86" s="126">
        <f t="shared" si="9"/>
        <v>29.04</v>
      </c>
      <c r="I86" s="125">
        <v>0</v>
      </c>
      <c r="J86" s="126">
        <f t="shared" si="7"/>
        <v>0</v>
      </c>
      <c r="K86" s="126">
        <f t="shared" si="10"/>
        <v>0</v>
      </c>
      <c r="L86" s="148">
        <f t="shared" si="11"/>
        <v>0</v>
      </c>
      <c r="M86" s="149"/>
    </row>
    <row r="87" spans="1:13" s="150" customFormat="1" ht="32.1" customHeight="1" x14ac:dyDescent="0.25">
      <c r="A87" s="122"/>
      <c r="B87" s="123" t="str">
        <f>'3rd Quarter 2016'!B87</f>
        <v>Foltz &amp; Foltz LLP</v>
      </c>
      <c r="C87" s="154" t="str">
        <f>'3rd Quarter 2016'!C87</f>
        <v>3415122088/SWIW #21</v>
      </c>
      <c r="D87" s="123" t="str">
        <f>'3rd Quarter 2016'!D87</f>
        <v>Brine Disposal</v>
      </c>
      <c r="E87" s="125">
        <v>1240</v>
      </c>
      <c r="F87" s="126">
        <f t="shared" si="6"/>
        <v>62</v>
      </c>
      <c r="G87" s="126">
        <f t="shared" si="8"/>
        <v>62</v>
      </c>
      <c r="H87" s="126">
        <v>0</v>
      </c>
      <c r="I87" s="125">
        <v>0</v>
      </c>
      <c r="J87" s="126">
        <f t="shared" si="7"/>
        <v>0</v>
      </c>
      <c r="K87" s="126">
        <f t="shared" si="10"/>
        <v>0</v>
      </c>
      <c r="L87" s="148">
        <f t="shared" si="11"/>
        <v>0</v>
      </c>
      <c r="M87" s="158"/>
    </row>
    <row r="88" spans="1:13" s="150" customFormat="1" ht="32.1" customHeight="1" x14ac:dyDescent="0.25">
      <c r="A88" s="122"/>
      <c r="B88" s="166" t="str">
        <f>'3rd Quarter 2016'!B88</f>
        <v>Frantz Enterprises Ltd.</v>
      </c>
      <c r="C88" s="154" t="str">
        <f>'3rd Quarter 2016'!C88</f>
        <v>3414720348/SWIW #2</v>
      </c>
      <c r="D88" s="166" t="str">
        <f>'3rd Quarter 2016'!D88</f>
        <v>Brine Disposal</v>
      </c>
      <c r="E88" s="125">
        <v>0</v>
      </c>
      <c r="F88" s="126">
        <f t="shared" si="6"/>
        <v>0</v>
      </c>
      <c r="G88" s="126">
        <f t="shared" si="8"/>
        <v>0</v>
      </c>
      <c r="H88" s="126">
        <f t="shared" si="9"/>
        <v>0</v>
      </c>
      <c r="I88" s="125">
        <v>0</v>
      </c>
      <c r="J88" s="126">
        <f t="shared" si="7"/>
        <v>0</v>
      </c>
      <c r="K88" s="126">
        <f t="shared" si="10"/>
        <v>0</v>
      </c>
      <c r="L88" s="148">
        <f t="shared" si="11"/>
        <v>0</v>
      </c>
      <c r="M88" s="149"/>
    </row>
    <row r="89" spans="1:13" s="150" customFormat="1" ht="32.1" customHeight="1" x14ac:dyDescent="0.25">
      <c r="A89" s="122"/>
      <c r="B89" s="166" t="str">
        <f>'3rd Quarter 2016'!B89</f>
        <v>Frantz Enterprises Ltd.</v>
      </c>
      <c r="C89" s="154" t="str">
        <f>'3rd Quarter 2016'!C89</f>
        <v>3414720244/SWIW #1</v>
      </c>
      <c r="D89" s="147" t="str">
        <f>'3rd Quarter 2016'!D89</f>
        <v>Brine Disposal</v>
      </c>
      <c r="E89" s="125">
        <v>0</v>
      </c>
      <c r="F89" s="126">
        <f t="shared" si="6"/>
        <v>0</v>
      </c>
      <c r="G89" s="126">
        <f t="shared" si="8"/>
        <v>0</v>
      </c>
      <c r="H89" s="126">
        <f t="shared" si="9"/>
        <v>0</v>
      </c>
      <c r="I89" s="125">
        <v>0</v>
      </c>
      <c r="J89" s="126">
        <f t="shared" si="7"/>
        <v>0</v>
      </c>
      <c r="K89" s="126">
        <f t="shared" si="10"/>
        <v>0</v>
      </c>
      <c r="L89" s="148">
        <f t="shared" si="11"/>
        <v>0</v>
      </c>
      <c r="M89" s="149"/>
    </row>
    <row r="90" spans="1:13" s="150" customFormat="1" ht="32.1" customHeight="1" x14ac:dyDescent="0.25">
      <c r="A90" s="122"/>
      <c r="B90" s="166" t="str">
        <f>'3rd Quarter 2016'!B90</f>
        <v>Frantz Enterprises Ltd.</v>
      </c>
      <c r="C90" s="154" t="str">
        <f>'3rd Quarter 2016'!C90</f>
        <v>3417520267/SWIW #2</v>
      </c>
      <c r="D90" s="147" t="str">
        <f>'3rd Quarter 2016'!D90</f>
        <v>Brine Disposal</v>
      </c>
      <c r="E90" s="125">
        <v>0</v>
      </c>
      <c r="F90" s="126">
        <f t="shared" si="6"/>
        <v>0</v>
      </c>
      <c r="G90" s="126">
        <f t="shared" si="8"/>
        <v>0</v>
      </c>
      <c r="H90" s="126">
        <f t="shared" si="9"/>
        <v>0</v>
      </c>
      <c r="I90" s="125">
        <v>0</v>
      </c>
      <c r="J90" s="126">
        <f t="shared" si="7"/>
        <v>0</v>
      </c>
      <c r="K90" s="126">
        <f t="shared" si="10"/>
        <v>0</v>
      </c>
      <c r="L90" s="148">
        <f t="shared" si="11"/>
        <v>0</v>
      </c>
      <c r="M90" s="149"/>
    </row>
    <row r="91" spans="1:13" s="150" customFormat="1" ht="32.1" customHeight="1" x14ac:dyDescent="0.25">
      <c r="A91" s="122"/>
      <c r="B91" s="123" t="str">
        <f>'3rd Quarter 2016'!B91</f>
        <v>Geopetro LLC</v>
      </c>
      <c r="C91" s="154" t="str">
        <f>'3rd Quarter 2016'!C91</f>
        <v>3404320043/SWIW #2</v>
      </c>
      <c r="D91" s="123" t="str">
        <f>'3rd Quarter 2016'!D91</f>
        <v>Brine Disposal</v>
      </c>
      <c r="E91" s="125">
        <v>5915</v>
      </c>
      <c r="F91" s="126">
        <f t="shared" si="6"/>
        <v>295.75</v>
      </c>
      <c r="G91" s="126">
        <f t="shared" si="8"/>
        <v>286.8775</v>
      </c>
      <c r="H91" s="126">
        <f t="shared" si="9"/>
        <v>8.8725000000000005</v>
      </c>
      <c r="I91" s="125">
        <v>0</v>
      </c>
      <c r="J91" s="126">
        <f t="shared" si="7"/>
        <v>0</v>
      </c>
      <c r="K91" s="126">
        <f t="shared" si="10"/>
        <v>0</v>
      </c>
      <c r="L91" s="148">
        <f t="shared" si="11"/>
        <v>0</v>
      </c>
      <c r="M91" s="149"/>
    </row>
    <row r="92" spans="1:13" s="150" customFormat="1" ht="32.1" customHeight="1" x14ac:dyDescent="0.25">
      <c r="A92" s="122"/>
      <c r="B92" s="166" t="str">
        <f>'3rd Quarter 2016'!B92</f>
        <v>George W. Woodcock</v>
      </c>
      <c r="C92" s="154" t="str">
        <f>'3rd Quarter 2016'!C92</f>
        <v>3411721901/ SWIW #48</v>
      </c>
      <c r="D92" s="166" t="str">
        <f>'3rd Quarter 2016'!D92</f>
        <v>Brine Disposal</v>
      </c>
      <c r="E92" s="125">
        <v>0</v>
      </c>
      <c r="F92" s="126">
        <f t="shared" si="6"/>
        <v>0</v>
      </c>
      <c r="G92" s="126">
        <f t="shared" si="8"/>
        <v>0</v>
      </c>
      <c r="H92" s="126">
        <f t="shared" si="9"/>
        <v>0</v>
      </c>
      <c r="I92" s="125">
        <v>0</v>
      </c>
      <c r="J92" s="126">
        <f t="shared" si="7"/>
        <v>0</v>
      </c>
      <c r="K92" s="126">
        <f t="shared" si="10"/>
        <v>0</v>
      </c>
      <c r="L92" s="148">
        <f t="shared" si="11"/>
        <v>0</v>
      </c>
      <c r="M92" s="149"/>
    </row>
    <row r="93" spans="1:13" s="150" customFormat="1" ht="32.1" customHeight="1" x14ac:dyDescent="0.25">
      <c r="A93" s="122"/>
      <c r="B93" s="166" t="str">
        <f>'3rd Quarter 2016'!B93</f>
        <v>Rockefeller Oil Company</v>
      </c>
      <c r="C93" s="154" t="str">
        <f>'3rd Quarter 2016'!C93</f>
        <v>3408521094/SWIW #6</v>
      </c>
      <c r="D93" s="166" t="str">
        <f>'3rd Quarter 2016'!D93</f>
        <v>Brine Disposal</v>
      </c>
      <c r="E93" s="125">
        <v>3460</v>
      </c>
      <c r="F93" s="126">
        <f t="shared" si="6"/>
        <v>173</v>
      </c>
      <c r="G93" s="126">
        <f t="shared" si="8"/>
        <v>173</v>
      </c>
      <c r="H93" s="126">
        <v>0</v>
      </c>
      <c r="I93" s="125">
        <v>1780</v>
      </c>
      <c r="J93" s="126">
        <f>I93*$J$4</f>
        <v>356</v>
      </c>
      <c r="K93" s="126">
        <f t="shared" si="10"/>
        <v>356</v>
      </c>
      <c r="L93" s="148">
        <v>0</v>
      </c>
      <c r="M93" s="149"/>
    </row>
    <row r="94" spans="1:13" s="150" customFormat="1" ht="32.1" customHeight="1" x14ac:dyDescent="0.25">
      <c r="A94" s="122" t="s">
        <v>345</v>
      </c>
      <c r="B94" s="166" t="str">
        <f>'3rd Quarter 2016'!B94</f>
        <v>FQ Energy Services, LLC</v>
      </c>
      <c r="C94" s="154" t="str">
        <f>'3rd Quarter 2016'!C94</f>
        <v>3416729618/ SWIW#15</v>
      </c>
      <c r="D94" s="166" t="str">
        <f>'3rd Quarter 2016'!D94</f>
        <v>Brine Disposal</v>
      </c>
      <c r="E94" s="125">
        <v>0</v>
      </c>
      <c r="F94" s="126">
        <f t="shared" si="6"/>
        <v>0</v>
      </c>
      <c r="G94" s="126">
        <f t="shared" si="8"/>
        <v>0</v>
      </c>
      <c r="H94" s="126">
        <f t="shared" si="9"/>
        <v>0</v>
      </c>
      <c r="I94" s="125">
        <v>0</v>
      </c>
      <c r="J94" s="126">
        <f t="shared" si="7"/>
        <v>0</v>
      </c>
      <c r="K94" s="126">
        <f t="shared" si="10"/>
        <v>0</v>
      </c>
      <c r="L94" s="148">
        <f t="shared" si="11"/>
        <v>0</v>
      </c>
      <c r="M94" s="149"/>
    </row>
    <row r="95" spans="1:13" s="150" customFormat="1" ht="32.1" customHeight="1" x14ac:dyDescent="0.25">
      <c r="A95" s="122" t="s">
        <v>345</v>
      </c>
      <c r="B95" s="123" t="str">
        <f>'3rd Quarter 2016'!B95</f>
        <v>FQ Energy Services, LLC</v>
      </c>
      <c r="C95" s="154" t="str">
        <f>'3rd Quarter 2016'!C95</f>
        <v>3416729577/SWIW #7</v>
      </c>
      <c r="D95" s="123" t="str">
        <f>'3rd Quarter 2016'!D95</f>
        <v>Brine Disposal</v>
      </c>
      <c r="E95" s="125">
        <v>22114</v>
      </c>
      <c r="F95" s="126">
        <f t="shared" si="6"/>
        <v>1105.7</v>
      </c>
      <c r="G95" s="126">
        <f t="shared" si="8"/>
        <v>1072.529</v>
      </c>
      <c r="H95" s="126">
        <f t="shared" si="9"/>
        <v>33.170999999999999</v>
      </c>
      <c r="I95" s="125">
        <v>18205</v>
      </c>
      <c r="J95" s="126">
        <f t="shared" si="7"/>
        <v>3641</v>
      </c>
      <c r="K95" s="126">
        <f t="shared" si="10"/>
        <v>3531.77</v>
      </c>
      <c r="L95" s="148">
        <f t="shared" si="11"/>
        <v>109.22999999999999</v>
      </c>
      <c r="M95" s="149"/>
    </row>
    <row r="96" spans="1:13" s="150" customFormat="1" ht="32.1" customHeight="1" x14ac:dyDescent="0.25">
      <c r="A96" s="122"/>
      <c r="B96" s="123" t="str">
        <f>'3rd Quarter 2016'!B96</f>
        <v>Houghton Investments LLC</v>
      </c>
      <c r="C96" s="154" t="str">
        <f>'3rd Quarter 2016'!C96</f>
        <v>3412920194/SWIW #7</v>
      </c>
      <c r="D96" s="123" t="str">
        <f>'3rd Quarter 2016'!D96</f>
        <v>Brine Disposal</v>
      </c>
      <c r="E96" s="125">
        <v>17573</v>
      </c>
      <c r="F96" s="126">
        <f t="shared" si="6"/>
        <v>878.65000000000009</v>
      </c>
      <c r="G96" s="126">
        <f t="shared" si="8"/>
        <v>852.29050000000007</v>
      </c>
      <c r="H96" s="126">
        <f t="shared" si="9"/>
        <v>26.359500000000001</v>
      </c>
      <c r="I96" s="125">
        <v>0</v>
      </c>
      <c r="J96" s="126">
        <f t="shared" si="7"/>
        <v>0</v>
      </c>
      <c r="K96" s="126">
        <f t="shared" si="10"/>
        <v>0</v>
      </c>
      <c r="L96" s="148">
        <f t="shared" si="11"/>
        <v>0</v>
      </c>
      <c r="M96" s="149"/>
    </row>
    <row r="97" spans="1:13" s="150" customFormat="1" ht="32.1" customHeight="1" x14ac:dyDescent="0.25">
      <c r="A97" s="122"/>
      <c r="B97" s="123" t="str">
        <f>'3rd Quarter 2016'!B97</f>
        <v>Houghton Investments LLC</v>
      </c>
      <c r="C97" s="154" t="str">
        <f>'3rd Quarter 2016'!C97</f>
        <v>3412920105/SWIW #9</v>
      </c>
      <c r="D97" s="123" t="str">
        <f>'3rd Quarter 2016'!D97</f>
        <v>Brine Disposal</v>
      </c>
      <c r="E97" s="125">
        <v>19725</v>
      </c>
      <c r="F97" s="126">
        <f t="shared" si="6"/>
        <v>986.25</v>
      </c>
      <c r="G97" s="126">
        <f t="shared" si="8"/>
        <v>956.66250000000002</v>
      </c>
      <c r="H97" s="126">
        <f t="shared" si="9"/>
        <v>29.587499999999999</v>
      </c>
      <c r="I97" s="125">
        <v>0</v>
      </c>
      <c r="J97" s="126">
        <f t="shared" si="7"/>
        <v>0</v>
      </c>
      <c r="K97" s="126">
        <f t="shared" si="10"/>
        <v>0</v>
      </c>
      <c r="L97" s="148">
        <f t="shared" si="11"/>
        <v>0</v>
      </c>
      <c r="M97" s="149"/>
    </row>
    <row r="98" spans="1:13" s="150" customFormat="1" ht="32.1" customHeight="1" x14ac:dyDescent="0.25">
      <c r="A98" s="122"/>
      <c r="B98" s="123" t="str">
        <f>'3rd Quarter 2016'!B98</f>
        <v>DT Atha Inc.</v>
      </c>
      <c r="C98" s="154" t="str">
        <f>'3rd Quarter 2016'!C98</f>
        <v>3416320705/SWIW#6</v>
      </c>
      <c r="D98" s="123" t="str">
        <f>'3rd Quarter 2016'!D98</f>
        <v>Brine Disposal</v>
      </c>
      <c r="E98" s="125">
        <v>4337</v>
      </c>
      <c r="F98" s="126">
        <f t="shared" si="6"/>
        <v>216.85000000000002</v>
      </c>
      <c r="G98" s="126">
        <f t="shared" si="8"/>
        <v>210.34450000000001</v>
      </c>
      <c r="H98" s="126">
        <f t="shared" si="9"/>
        <v>6.5055000000000005</v>
      </c>
      <c r="I98" s="125">
        <v>0</v>
      </c>
      <c r="J98" s="126">
        <f t="shared" si="7"/>
        <v>0</v>
      </c>
      <c r="K98" s="126">
        <f t="shared" si="10"/>
        <v>0</v>
      </c>
      <c r="L98" s="148">
        <f t="shared" si="11"/>
        <v>0</v>
      </c>
      <c r="M98" s="149"/>
    </row>
    <row r="99" spans="1:13" s="150" customFormat="1" ht="32.1" customHeight="1" x14ac:dyDescent="0.25">
      <c r="A99" s="122"/>
      <c r="B99" s="123" t="str">
        <f>'3rd Quarter 2016'!B99</f>
        <v>DT Atha Inc.</v>
      </c>
      <c r="C99" s="154" t="str">
        <f>'3rd Quarter 2016'!C99</f>
        <v>3416320337/SWIW #12</v>
      </c>
      <c r="D99" s="123" t="str">
        <f>'3rd Quarter 2016'!D99</f>
        <v>Brine Disposal</v>
      </c>
      <c r="E99" s="125">
        <v>6534</v>
      </c>
      <c r="F99" s="126">
        <f t="shared" si="6"/>
        <v>326.70000000000005</v>
      </c>
      <c r="G99" s="126">
        <f t="shared" si="8"/>
        <v>316.89900000000006</v>
      </c>
      <c r="H99" s="126">
        <f t="shared" si="9"/>
        <v>9.8010000000000002</v>
      </c>
      <c r="I99" s="125">
        <v>0</v>
      </c>
      <c r="J99" s="126">
        <f t="shared" si="7"/>
        <v>0</v>
      </c>
      <c r="K99" s="126">
        <f t="shared" si="10"/>
        <v>0</v>
      </c>
      <c r="L99" s="148">
        <f t="shared" si="11"/>
        <v>0</v>
      </c>
      <c r="M99" s="149"/>
    </row>
    <row r="100" spans="1:13" s="150" customFormat="1" ht="32.1" customHeight="1" x14ac:dyDescent="0.25">
      <c r="A100" s="122"/>
      <c r="B100" s="123" t="str">
        <f>'3rd Quarter 2016'!B100</f>
        <v>Houghton Investments LLC</v>
      </c>
      <c r="C100" s="154" t="str">
        <f>'3rd Quarter 2016'!C100</f>
        <v>3411724222/SWIW #64</v>
      </c>
      <c r="D100" s="123" t="str">
        <f>'3rd Quarter 2016'!D100</f>
        <v>Brine Disposal</v>
      </c>
      <c r="E100" s="125">
        <v>15570</v>
      </c>
      <c r="F100" s="126">
        <f t="shared" si="6"/>
        <v>778.5</v>
      </c>
      <c r="G100" s="126">
        <f t="shared" si="8"/>
        <v>755.14499999999998</v>
      </c>
      <c r="H100" s="126">
        <f t="shared" si="9"/>
        <v>23.355</v>
      </c>
      <c r="I100" s="125">
        <v>0</v>
      </c>
      <c r="J100" s="126">
        <f t="shared" si="7"/>
        <v>0</v>
      </c>
      <c r="K100" s="126">
        <f t="shared" si="10"/>
        <v>0</v>
      </c>
      <c r="L100" s="148">
        <f t="shared" si="11"/>
        <v>0</v>
      </c>
      <c r="M100" s="149"/>
    </row>
    <row r="101" spans="1:13" s="150" customFormat="1" ht="32.1" customHeight="1" x14ac:dyDescent="0.25">
      <c r="A101" s="122"/>
      <c r="B101" s="166" t="str">
        <f>'3rd Quarter 2016'!B101</f>
        <v>Huffman-Bowers Inc.</v>
      </c>
      <c r="C101" s="154" t="str">
        <f>'3rd Quarter 2016'!C101</f>
        <v>3405320968/ SWIW #1</v>
      </c>
      <c r="D101" s="166" t="str">
        <f>'3rd Quarter 2016'!D101</f>
        <v>Brine Disposal</v>
      </c>
      <c r="E101" s="125">
        <v>745</v>
      </c>
      <c r="F101" s="126">
        <f t="shared" si="6"/>
        <v>37.25</v>
      </c>
      <c r="G101" s="126">
        <f t="shared" si="8"/>
        <v>37.25</v>
      </c>
      <c r="H101" s="126">
        <v>0</v>
      </c>
      <c r="I101" s="125">
        <v>0</v>
      </c>
      <c r="J101" s="126">
        <f t="shared" si="7"/>
        <v>0</v>
      </c>
      <c r="K101" s="126">
        <f t="shared" si="10"/>
        <v>0</v>
      </c>
      <c r="L101" s="148">
        <f t="shared" si="11"/>
        <v>0</v>
      </c>
      <c r="M101" s="158"/>
    </row>
    <row r="102" spans="1:13" s="150" customFormat="1" ht="32.1" customHeight="1" x14ac:dyDescent="0.25">
      <c r="A102" s="122" t="s">
        <v>345</v>
      </c>
      <c r="B102" s="123" t="str">
        <f>'3rd Quarter 2016'!B102</f>
        <v>FQ Energy Services, LLC</v>
      </c>
      <c r="C102" s="154" t="str">
        <f>'3rd Quarter 2016'!C102</f>
        <v xml:space="preserve">3412123995/ SWIW #6 </v>
      </c>
      <c r="D102" s="123" t="str">
        <f>'3rd Quarter 2016'!D102</f>
        <v>Brine Disposal</v>
      </c>
      <c r="E102" s="125">
        <v>12337</v>
      </c>
      <c r="F102" s="126">
        <f t="shared" si="6"/>
        <v>616.85</v>
      </c>
      <c r="G102" s="126">
        <f t="shared" si="8"/>
        <v>598.34450000000004</v>
      </c>
      <c r="H102" s="126">
        <f t="shared" si="9"/>
        <v>18.505500000000001</v>
      </c>
      <c r="I102" s="125">
        <v>3446</v>
      </c>
      <c r="J102" s="126">
        <f t="shared" si="7"/>
        <v>689.2</v>
      </c>
      <c r="K102" s="126">
        <f t="shared" si="10"/>
        <v>668.524</v>
      </c>
      <c r="L102" s="148">
        <f t="shared" si="11"/>
        <v>20.676000000000002</v>
      </c>
      <c r="M102" s="149"/>
    </row>
    <row r="103" spans="1:13" s="150" customFormat="1" ht="32.1" customHeight="1" x14ac:dyDescent="0.25">
      <c r="A103" s="122" t="s">
        <v>345</v>
      </c>
      <c r="B103" s="123" t="str">
        <f>'3rd Quarter 2016'!B103</f>
        <v>FQ Energy Services, LLC</v>
      </c>
      <c r="C103" s="154" t="str">
        <f>'3rd Quarter 2016'!C103</f>
        <v>3412124086/ SWIW #7</v>
      </c>
      <c r="D103" s="123" t="str">
        <f>'3rd Quarter 2016'!D103</f>
        <v>Brine Disposal</v>
      </c>
      <c r="E103" s="125">
        <v>66169</v>
      </c>
      <c r="F103" s="126">
        <f t="shared" si="6"/>
        <v>3308.4500000000003</v>
      </c>
      <c r="G103" s="126">
        <f t="shared" si="8"/>
        <v>3209.1965000000005</v>
      </c>
      <c r="H103" s="126">
        <f t="shared" si="9"/>
        <v>99.253500000000003</v>
      </c>
      <c r="I103" s="125">
        <v>18481</v>
      </c>
      <c r="J103" s="126">
        <f t="shared" si="7"/>
        <v>3696.2000000000003</v>
      </c>
      <c r="K103" s="126">
        <f t="shared" si="10"/>
        <v>3585.3140000000003</v>
      </c>
      <c r="L103" s="148">
        <f t="shared" si="11"/>
        <v>110.88600000000001</v>
      </c>
      <c r="M103" s="149"/>
    </row>
    <row r="104" spans="1:13" s="150" customFormat="1" ht="32.1" customHeight="1" x14ac:dyDescent="0.25">
      <c r="A104" s="122"/>
      <c r="B104" s="123" t="str">
        <f>'3rd Quarter 2016'!B104</f>
        <v>J.M. Adams Roustabout. Inc</v>
      </c>
      <c r="C104" s="154" t="str">
        <f>'3rd Quarter 2016'!C104</f>
        <v>3411924439/SWIW #17</v>
      </c>
      <c r="D104" s="123" t="str">
        <f>'3rd Quarter 2016'!D104</f>
        <v>Brine Disposal</v>
      </c>
      <c r="E104" s="125">
        <v>3852</v>
      </c>
      <c r="F104" s="126">
        <f t="shared" si="6"/>
        <v>192.60000000000002</v>
      </c>
      <c r="G104" s="126">
        <f t="shared" si="8"/>
        <v>192.60000000000002</v>
      </c>
      <c r="H104" s="126">
        <v>0</v>
      </c>
      <c r="I104" s="125">
        <v>0</v>
      </c>
      <c r="J104" s="126">
        <f t="shared" si="7"/>
        <v>0</v>
      </c>
      <c r="K104" s="126">
        <f t="shared" si="10"/>
        <v>0</v>
      </c>
      <c r="L104" s="148">
        <f t="shared" si="11"/>
        <v>0</v>
      </c>
      <c r="M104" s="149"/>
    </row>
    <row r="105" spans="1:13" s="150" customFormat="1" ht="32.1" customHeight="1" x14ac:dyDescent="0.25">
      <c r="A105" s="122"/>
      <c r="B105" s="166" t="str">
        <f>'3rd Quarter 2016'!B105</f>
        <v>JD Drilling Company</v>
      </c>
      <c r="C105" s="154" t="str">
        <f>'3rd Quarter 2016'!C105</f>
        <v>3410522738/ SWIW #2</v>
      </c>
      <c r="D105" s="166" t="str">
        <f>'3rd Quarter 2016'!D105</f>
        <v>Brine Disposal</v>
      </c>
      <c r="E105" s="125">
        <v>0</v>
      </c>
      <c r="F105" s="126">
        <f t="shared" si="6"/>
        <v>0</v>
      </c>
      <c r="G105" s="126">
        <f t="shared" si="8"/>
        <v>0</v>
      </c>
      <c r="H105" s="126">
        <f t="shared" si="9"/>
        <v>0</v>
      </c>
      <c r="I105" s="125">
        <v>0</v>
      </c>
      <c r="J105" s="126">
        <f t="shared" si="7"/>
        <v>0</v>
      </c>
      <c r="K105" s="126">
        <f t="shared" si="10"/>
        <v>0</v>
      </c>
      <c r="L105" s="148">
        <f t="shared" si="11"/>
        <v>0</v>
      </c>
      <c r="M105" s="149"/>
    </row>
    <row r="106" spans="1:13" s="150" customFormat="1" ht="32.1" customHeight="1" x14ac:dyDescent="0.25">
      <c r="A106" s="122"/>
      <c r="B106" s="166" t="str">
        <f>'3rd Quarter 2016'!B106</f>
        <v>JD Drilling Company</v>
      </c>
      <c r="C106" s="154" t="str">
        <f>'3rd Quarter 2016'!C106</f>
        <v>3410522739/ SWIW #3</v>
      </c>
      <c r="D106" s="147" t="str">
        <f>'3rd Quarter 2016'!D106</f>
        <v>Brine Disposal</v>
      </c>
      <c r="E106" s="125">
        <v>0</v>
      </c>
      <c r="F106" s="126">
        <f t="shared" si="6"/>
        <v>0</v>
      </c>
      <c r="G106" s="126">
        <f t="shared" si="8"/>
        <v>0</v>
      </c>
      <c r="H106" s="126">
        <f t="shared" si="9"/>
        <v>0</v>
      </c>
      <c r="I106" s="125">
        <v>0</v>
      </c>
      <c r="J106" s="126">
        <f t="shared" si="7"/>
        <v>0</v>
      </c>
      <c r="K106" s="126">
        <f t="shared" si="10"/>
        <v>0</v>
      </c>
      <c r="L106" s="148">
        <f t="shared" si="11"/>
        <v>0</v>
      </c>
      <c r="M106" s="149"/>
    </row>
    <row r="107" spans="1:13" s="150" customFormat="1" ht="32.1" customHeight="1" x14ac:dyDescent="0.25">
      <c r="A107" s="122"/>
      <c r="B107" s="166" t="s">
        <v>14</v>
      </c>
      <c r="C107" s="154" t="str">
        <f>'3rd Quarter 2016'!C107</f>
        <v>3410523185/ SWIW #5</v>
      </c>
      <c r="D107" s="147" t="str">
        <f>'3rd Quarter 2016'!D107</f>
        <v>Brine Disposal</v>
      </c>
      <c r="E107" s="125">
        <v>13650</v>
      </c>
      <c r="F107" s="126">
        <f t="shared" si="6"/>
        <v>682.5</v>
      </c>
      <c r="G107" s="126">
        <v>662.02</v>
      </c>
      <c r="H107" s="126">
        <f t="shared" si="9"/>
        <v>20.474999999999998</v>
      </c>
      <c r="I107" s="125">
        <v>0</v>
      </c>
      <c r="J107" s="126">
        <f t="shared" si="7"/>
        <v>0</v>
      </c>
      <c r="K107" s="126">
        <f t="shared" si="10"/>
        <v>0</v>
      </c>
      <c r="L107" s="148">
        <f t="shared" si="11"/>
        <v>0</v>
      </c>
      <c r="M107" s="149"/>
    </row>
    <row r="108" spans="1:13" s="150" customFormat="1" ht="32.1" customHeight="1" x14ac:dyDescent="0.25">
      <c r="A108" s="122"/>
      <c r="B108" s="166" t="str">
        <f>'3rd Quarter 2016'!B108</f>
        <v>JD Drilling Company</v>
      </c>
      <c r="C108" s="154" t="str">
        <f>'3rd Quarter 2016'!C108</f>
        <v>3410523269/ SWIW #24</v>
      </c>
      <c r="D108" s="147" t="str">
        <f>'3rd Quarter 2016'!D108</f>
        <v>Brine Disposal</v>
      </c>
      <c r="E108" s="125">
        <v>0</v>
      </c>
      <c r="F108" s="126">
        <f t="shared" si="6"/>
        <v>0</v>
      </c>
      <c r="G108" s="126">
        <f t="shared" si="8"/>
        <v>0</v>
      </c>
      <c r="H108" s="126">
        <f t="shared" si="9"/>
        <v>0</v>
      </c>
      <c r="I108" s="125">
        <v>0</v>
      </c>
      <c r="J108" s="126">
        <f t="shared" si="7"/>
        <v>0</v>
      </c>
      <c r="K108" s="126">
        <f t="shared" si="10"/>
        <v>0</v>
      </c>
      <c r="L108" s="148">
        <f t="shared" si="11"/>
        <v>0</v>
      </c>
      <c r="M108" s="149"/>
    </row>
    <row r="109" spans="1:13" s="150" customFormat="1" ht="32.1" customHeight="1" x14ac:dyDescent="0.25">
      <c r="A109" s="122"/>
      <c r="B109" s="166" t="str">
        <f>'3rd Quarter 2016'!B109</f>
        <v>JD Drilling Company</v>
      </c>
      <c r="C109" s="154" t="str">
        <f>'3rd Quarter 2016'!C109</f>
        <v>3410523268/ SWIW #18</v>
      </c>
      <c r="D109" s="147" t="str">
        <f>'3rd Quarter 2016'!D109</f>
        <v>Brine Disposal</v>
      </c>
      <c r="E109" s="125">
        <v>0</v>
      </c>
      <c r="F109" s="126">
        <f t="shared" si="6"/>
        <v>0</v>
      </c>
      <c r="G109" s="126">
        <f t="shared" si="8"/>
        <v>0</v>
      </c>
      <c r="H109" s="126">
        <f t="shared" si="9"/>
        <v>0</v>
      </c>
      <c r="I109" s="125">
        <v>120</v>
      </c>
      <c r="J109" s="126">
        <f t="shared" si="7"/>
        <v>24</v>
      </c>
      <c r="K109" s="126">
        <f t="shared" si="10"/>
        <v>23.28</v>
      </c>
      <c r="L109" s="148">
        <f t="shared" si="11"/>
        <v>0.72</v>
      </c>
      <c r="M109" s="149"/>
    </row>
    <row r="110" spans="1:13" s="150" customFormat="1" ht="32.1" customHeight="1" x14ac:dyDescent="0.25">
      <c r="A110" s="122"/>
      <c r="B110" s="123" t="str">
        <f>'3rd Quarter 2016'!B110</f>
        <v>Jeanie Enterprises</v>
      </c>
      <c r="C110" s="154" t="str">
        <f>'3rd Quarter 2016'!C110</f>
        <v>3407322161/ SWIW#1</v>
      </c>
      <c r="D110" s="147" t="str">
        <f>'3rd Quarter 2016'!D110</f>
        <v>Brine Disposal</v>
      </c>
      <c r="E110" s="125">
        <v>550</v>
      </c>
      <c r="F110" s="126">
        <f t="shared" si="6"/>
        <v>27.5</v>
      </c>
      <c r="G110" s="126">
        <f t="shared" si="8"/>
        <v>26.675000000000001</v>
      </c>
      <c r="H110" s="126">
        <f t="shared" si="9"/>
        <v>0.82499999999999996</v>
      </c>
      <c r="I110" s="125">
        <v>0</v>
      </c>
      <c r="J110" s="126">
        <f t="shared" si="7"/>
        <v>0</v>
      </c>
      <c r="K110" s="126">
        <f t="shared" si="10"/>
        <v>0</v>
      </c>
      <c r="L110" s="148">
        <f t="shared" si="11"/>
        <v>0</v>
      </c>
      <c r="M110" s="149"/>
    </row>
    <row r="111" spans="1:13" s="150" customFormat="1" ht="32.1" customHeight="1" x14ac:dyDescent="0.25">
      <c r="A111" s="122"/>
      <c r="B111" s="123" t="str">
        <f>'3rd Quarter 2016'!B111</f>
        <v>K &amp; H Partners LLC</v>
      </c>
      <c r="C111" s="154" t="str">
        <f>'3rd Quarter 2016'!C111</f>
        <v>3400923821/SWIW #8</v>
      </c>
      <c r="D111" s="123" t="str">
        <f>'3rd Quarter 2016'!D111</f>
        <v>Brine Disposal</v>
      </c>
      <c r="E111" s="125">
        <v>12321</v>
      </c>
      <c r="F111" s="126">
        <f t="shared" si="6"/>
        <v>616.05000000000007</v>
      </c>
      <c r="G111" s="126">
        <f t="shared" si="8"/>
        <v>597.56850000000009</v>
      </c>
      <c r="H111" s="126">
        <f t="shared" si="9"/>
        <v>18.4815</v>
      </c>
      <c r="I111" s="125">
        <v>207643</v>
      </c>
      <c r="J111" s="126">
        <f t="shared" si="7"/>
        <v>41528.600000000006</v>
      </c>
      <c r="K111" s="126">
        <f t="shared" si="10"/>
        <v>40282.742000000006</v>
      </c>
      <c r="L111" s="148">
        <f t="shared" si="11"/>
        <v>1245.8580000000002</v>
      </c>
      <c r="M111" s="149"/>
    </row>
    <row r="112" spans="1:13" s="150" customFormat="1" ht="32.1" customHeight="1" x14ac:dyDescent="0.25">
      <c r="A112" s="122"/>
      <c r="B112" s="123" t="str">
        <f>'3rd Quarter 2016'!B112</f>
        <v>K &amp; H Partners LLC</v>
      </c>
      <c r="C112" s="154" t="str">
        <f>'3rd Quarter 2016'!C112</f>
        <v>3400923823/ SWIW #10</v>
      </c>
      <c r="D112" s="123" t="str">
        <f>'3rd Quarter 2016'!D112</f>
        <v>Brine Disposal</v>
      </c>
      <c r="E112" s="125">
        <v>12029</v>
      </c>
      <c r="F112" s="126">
        <f t="shared" si="6"/>
        <v>601.45000000000005</v>
      </c>
      <c r="G112" s="126">
        <f t="shared" si="8"/>
        <v>583.40650000000005</v>
      </c>
      <c r="H112" s="126">
        <f t="shared" si="9"/>
        <v>18.043500000000002</v>
      </c>
      <c r="I112" s="125">
        <v>249861</v>
      </c>
      <c r="J112" s="126">
        <f t="shared" si="7"/>
        <v>49972.200000000004</v>
      </c>
      <c r="K112" s="126">
        <f t="shared" si="10"/>
        <v>48473.034000000007</v>
      </c>
      <c r="L112" s="148">
        <f t="shared" si="11"/>
        <v>1499.1660000000002</v>
      </c>
      <c r="M112" s="149"/>
    </row>
    <row r="113" spans="1:13" s="150" customFormat="1" ht="32.1" customHeight="1" x14ac:dyDescent="0.25">
      <c r="A113" s="122"/>
      <c r="B113" s="123" t="str">
        <f>'3rd Quarter 2016'!B113</f>
        <v>K &amp; H Partners LLC</v>
      </c>
      <c r="C113" s="154" t="str">
        <f>'3rd Quarter 2016'!C113</f>
        <v>3400923824/ SWIW #11</v>
      </c>
      <c r="D113" s="123" t="str">
        <f>'3rd Quarter 2016'!D113</f>
        <v>Brine Disposal</v>
      </c>
      <c r="E113" s="125">
        <v>12285</v>
      </c>
      <c r="F113" s="126">
        <f t="shared" si="6"/>
        <v>614.25</v>
      </c>
      <c r="G113" s="126">
        <f t="shared" si="8"/>
        <v>595.82249999999999</v>
      </c>
      <c r="H113" s="126">
        <f t="shared" si="9"/>
        <v>18.427499999999998</v>
      </c>
      <c r="I113" s="125">
        <v>286633</v>
      </c>
      <c r="J113" s="126">
        <f t="shared" si="7"/>
        <v>57326.600000000006</v>
      </c>
      <c r="K113" s="126">
        <f t="shared" si="10"/>
        <v>55606.802000000003</v>
      </c>
      <c r="L113" s="148">
        <f t="shared" si="11"/>
        <v>1719.798</v>
      </c>
      <c r="M113" s="149"/>
    </row>
    <row r="114" spans="1:13" s="150" customFormat="1" ht="32.1" customHeight="1" x14ac:dyDescent="0.25">
      <c r="A114" s="122" t="s">
        <v>334</v>
      </c>
      <c r="B114" s="123" t="str">
        <f>'3rd Quarter 2016'!B114</f>
        <v>Kastle Resources LLC</v>
      </c>
      <c r="C114" s="154" t="str">
        <f>'3rd Quarter 2016'!C114</f>
        <v>3400724523/SWIW #29</v>
      </c>
      <c r="D114" s="123" t="str">
        <f>'3rd Quarter 2016'!D114</f>
        <v>Brine Disposal</v>
      </c>
      <c r="E114" s="125">
        <v>77</v>
      </c>
      <c r="F114" s="126">
        <f t="shared" si="6"/>
        <v>3.85</v>
      </c>
      <c r="G114" s="126">
        <f t="shared" si="8"/>
        <v>3.7345000000000002</v>
      </c>
      <c r="H114" s="126">
        <f t="shared" si="9"/>
        <v>0.11549999999999999</v>
      </c>
      <c r="I114" s="125">
        <v>14394</v>
      </c>
      <c r="J114" s="126">
        <f t="shared" si="7"/>
        <v>2878.8</v>
      </c>
      <c r="K114" s="126">
        <f t="shared" si="10"/>
        <v>2792.4360000000001</v>
      </c>
      <c r="L114" s="148">
        <f t="shared" si="11"/>
        <v>86.364000000000004</v>
      </c>
      <c r="M114" s="149"/>
    </row>
    <row r="115" spans="1:13" s="150" customFormat="1" ht="32.1" customHeight="1" x14ac:dyDescent="0.25">
      <c r="A115" s="122"/>
      <c r="B115" s="166" t="str">
        <f>'3rd Quarter 2016'!B115</f>
        <v>KDA</v>
      </c>
      <c r="C115" s="154" t="s">
        <v>371</v>
      </c>
      <c r="D115" s="166" t="str">
        <f>'3rd Quarter 2016'!D115</f>
        <v>Brine Disposal</v>
      </c>
      <c r="E115" s="125">
        <v>0</v>
      </c>
      <c r="F115" s="126">
        <f t="shared" si="6"/>
        <v>0</v>
      </c>
      <c r="G115" s="126">
        <f t="shared" si="8"/>
        <v>0</v>
      </c>
      <c r="H115" s="126">
        <f t="shared" si="9"/>
        <v>0</v>
      </c>
      <c r="I115" s="125">
        <v>0</v>
      </c>
      <c r="J115" s="126">
        <f t="shared" si="7"/>
        <v>0</v>
      </c>
      <c r="K115" s="126">
        <f t="shared" si="10"/>
        <v>0</v>
      </c>
      <c r="L115" s="148">
        <f t="shared" si="11"/>
        <v>0</v>
      </c>
      <c r="M115" s="149"/>
    </row>
    <row r="116" spans="1:13" s="150" customFormat="1" ht="32.1" customHeight="1" x14ac:dyDescent="0.25">
      <c r="A116" s="122"/>
      <c r="B116" s="166" t="str">
        <f>'3rd Quarter 2016'!B116</f>
        <v>KDA</v>
      </c>
      <c r="C116" s="154" t="s">
        <v>372</v>
      </c>
      <c r="D116" s="166" t="str">
        <f>'3rd Quarter 2016'!D116</f>
        <v>Brine Disposal</v>
      </c>
      <c r="E116" s="125">
        <v>0</v>
      </c>
      <c r="F116" s="126">
        <f t="shared" si="6"/>
        <v>0</v>
      </c>
      <c r="G116" s="126">
        <f t="shared" si="8"/>
        <v>0</v>
      </c>
      <c r="H116" s="126">
        <f t="shared" si="9"/>
        <v>0</v>
      </c>
      <c r="I116" s="125">
        <v>0</v>
      </c>
      <c r="J116" s="126">
        <f t="shared" si="7"/>
        <v>0</v>
      </c>
      <c r="K116" s="126">
        <f t="shared" si="10"/>
        <v>0</v>
      </c>
      <c r="L116" s="148">
        <f t="shared" si="11"/>
        <v>0</v>
      </c>
      <c r="M116" s="149"/>
    </row>
    <row r="117" spans="1:13" s="150" customFormat="1" ht="32.1" customHeight="1" x14ac:dyDescent="0.25">
      <c r="A117" s="122"/>
      <c r="B117" s="166" t="str">
        <f>'3rd Quarter 2016'!B117</f>
        <v>KDA</v>
      </c>
      <c r="C117" s="154" t="str">
        <f>'3rd Quarter 2016'!C117</f>
        <v>3415523732/SWIW #24</v>
      </c>
      <c r="D117" s="166" t="str">
        <f>'3rd Quarter 2016'!D117</f>
        <v>Brine Disposal</v>
      </c>
      <c r="E117" s="125">
        <v>0</v>
      </c>
      <c r="F117" s="126">
        <f t="shared" si="6"/>
        <v>0</v>
      </c>
      <c r="G117" s="126">
        <f t="shared" si="8"/>
        <v>0</v>
      </c>
      <c r="H117" s="126">
        <f t="shared" si="9"/>
        <v>0</v>
      </c>
      <c r="I117" s="125">
        <v>0</v>
      </c>
      <c r="J117" s="126">
        <f t="shared" si="7"/>
        <v>0</v>
      </c>
      <c r="K117" s="126">
        <f t="shared" si="10"/>
        <v>0</v>
      </c>
      <c r="L117" s="148">
        <f t="shared" si="11"/>
        <v>0</v>
      </c>
      <c r="M117" s="149"/>
    </row>
    <row r="118" spans="1:13" s="150" customFormat="1" ht="32.1" customHeight="1" x14ac:dyDescent="0.25">
      <c r="A118" s="122"/>
      <c r="B118" s="166" t="str">
        <f>'3rd Quarter 2016'!B118</f>
        <v>KDA</v>
      </c>
      <c r="C118" s="154" t="str">
        <f>'3rd Quarter 2016'!C118</f>
        <v>3415523759/ SWIW # 25</v>
      </c>
      <c r="D118" s="166" t="str">
        <f>'3rd Quarter 2016'!D118</f>
        <v>Brine Disposal</v>
      </c>
      <c r="E118" s="125">
        <v>0</v>
      </c>
      <c r="F118" s="126">
        <f t="shared" si="6"/>
        <v>0</v>
      </c>
      <c r="G118" s="126">
        <f t="shared" si="8"/>
        <v>0</v>
      </c>
      <c r="H118" s="126">
        <f t="shared" si="9"/>
        <v>0</v>
      </c>
      <c r="I118" s="125">
        <v>0</v>
      </c>
      <c r="J118" s="126">
        <f t="shared" si="7"/>
        <v>0</v>
      </c>
      <c r="K118" s="126">
        <f t="shared" si="10"/>
        <v>0</v>
      </c>
      <c r="L118" s="148">
        <f t="shared" si="11"/>
        <v>0</v>
      </c>
      <c r="M118" s="149"/>
    </row>
    <row r="119" spans="1:13" s="150" customFormat="1" ht="32.1" customHeight="1" x14ac:dyDescent="0.25">
      <c r="A119" s="122" t="s">
        <v>211</v>
      </c>
      <c r="B119" s="123" t="s">
        <v>346</v>
      </c>
      <c r="C119" s="154" t="str">
        <f>'3rd Quarter 2016'!C119</f>
        <v>3415523196/ SWIW #28</v>
      </c>
      <c r="D119" s="123" t="str">
        <f>'3rd Quarter 2016'!D119</f>
        <v>Brine Disposal</v>
      </c>
      <c r="E119" s="125">
        <v>1283</v>
      </c>
      <c r="F119" s="126">
        <f t="shared" si="6"/>
        <v>64.150000000000006</v>
      </c>
      <c r="G119" s="126">
        <f t="shared" si="8"/>
        <v>62.225500000000004</v>
      </c>
      <c r="H119" s="126">
        <f t="shared" si="9"/>
        <v>1.9245000000000001</v>
      </c>
      <c r="I119" s="125">
        <v>35372</v>
      </c>
      <c r="J119" s="126">
        <f t="shared" si="7"/>
        <v>7074.4000000000005</v>
      </c>
      <c r="K119" s="126">
        <f t="shared" si="10"/>
        <v>6862.1680000000006</v>
      </c>
      <c r="L119" s="148">
        <f t="shared" si="11"/>
        <v>212.232</v>
      </c>
      <c r="M119" s="149"/>
    </row>
    <row r="120" spans="1:13" s="150" customFormat="1" ht="32.1" customHeight="1" x14ac:dyDescent="0.25">
      <c r="A120" s="122" t="s">
        <v>211</v>
      </c>
      <c r="B120" s="123" t="s">
        <v>346</v>
      </c>
      <c r="C120" s="154" t="str">
        <f>'3rd Quarter 2016'!C120</f>
        <v>3415523223/ SWIW #29</v>
      </c>
      <c r="D120" s="123" t="str">
        <f>'3rd Quarter 2016'!D120</f>
        <v>Brine Disposal</v>
      </c>
      <c r="E120" s="125">
        <v>1903</v>
      </c>
      <c r="F120" s="126">
        <f t="shared" si="6"/>
        <v>95.15</v>
      </c>
      <c r="G120" s="126">
        <f t="shared" si="8"/>
        <v>92.295500000000004</v>
      </c>
      <c r="H120" s="126">
        <f t="shared" si="9"/>
        <v>2.8545000000000003</v>
      </c>
      <c r="I120" s="125">
        <v>34722</v>
      </c>
      <c r="J120" s="126">
        <f t="shared" si="7"/>
        <v>6944.4000000000005</v>
      </c>
      <c r="K120" s="126">
        <f t="shared" si="10"/>
        <v>6736.0680000000002</v>
      </c>
      <c r="L120" s="148">
        <f t="shared" si="11"/>
        <v>208.33200000000002</v>
      </c>
      <c r="M120" s="149"/>
    </row>
    <row r="121" spans="1:13" s="150" customFormat="1" ht="32.1" customHeight="1" x14ac:dyDescent="0.25">
      <c r="A121" s="122"/>
      <c r="B121" s="166" t="str">
        <f>'3rd Quarter 2016'!B121</f>
        <v>KDA</v>
      </c>
      <c r="C121" s="154" t="str">
        <f>'3rd Quarter 2016'!C121</f>
        <v>3415524078/ SWIW#32</v>
      </c>
      <c r="D121" s="166" t="str">
        <f>'3rd Quarter 2016'!D121</f>
        <v>Brine Disposal</v>
      </c>
      <c r="E121" s="125">
        <v>0</v>
      </c>
      <c r="F121" s="126">
        <f t="shared" si="6"/>
        <v>0</v>
      </c>
      <c r="G121" s="126">
        <f t="shared" si="8"/>
        <v>0</v>
      </c>
      <c r="H121" s="126">
        <f t="shared" si="9"/>
        <v>0</v>
      </c>
      <c r="I121" s="125">
        <v>0</v>
      </c>
      <c r="J121" s="126">
        <f t="shared" si="7"/>
        <v>0</v>
      </c>
      <c r="K121" s="126">
        <f t="shared" si="10"/>
        <v>0</v>
      </c>
      <c r="L121" s="148">
        <f t="shared" si="11"/>
        <v>0</v>
      </c>
      <c r="M121" s="149"/>
    </row>
    <row r="122" spans="1:13" s="150" customFormat="1" ht="32.1" customHeight="1" x14ac:dyDescent="0.25">
      <c r="A122" s="122"/>
      <c r="B122" s="123" t="str">
        <f>'3rd Quarter 2016'!B122</f>
        <v>Kilbarger Construction Inc.</v>
      </c>
      <c r="C122" s="154" t="str">
        <f>'3rd Quarter 2016'!C122</f>
        <v>3407321543/SWIW #4</v>
      </c>
      <c r="D122" s="123" t="str">
        <f>'3rd Quarter 2016'!D122</f>
        <v>Brine Disposal</v>
      </c>
      <c r="E122" s="125">
        <v>18570</v>
      </c>
      <c r="F122" s="126">
        <f t="shared" si="6"/>
        <v>928.5</v>
      </c>
      <c r="G122" s="126">
        <f t="shared" si="8"/>
        <v>928.5</v>
      </c>
      <c r="H122" s="126">
        <v>0</v>
      </c>
      <c r="I122" s="125">
        <v>0</v>
      </c>
      <c r="J122" s="126">
        <f t="shared" si="7"/>
        <v>0</v>
      </c>
      <c r="K122" s="126">
        <f t="shared" si="10"/>
        <v>0</v>
      </c>
      <c r="L122" s="148">
        <f t="shared" si="11"/>
        <v>0</v>
      </c>
      <c r="M122" s="158"/>
    </row>
    <row r="123" spans="1:13" s="150" customFormat="1" ht="32.1" customHeight="1" x14ac:dyDescent="0.25">
      <c r="A123" s="122"/>
      <c r="B123" s="166" t="str">
        <f>'3rd Quarter 2016'!B123</f>
        <v>King Oil Co., Inc.</v>
      </c>
      <c r="C123" s="154" t="str">
        <f>'3rd Quarter 2016'!C123</f>
        <v>3410324515/SWIW #3</v>
      </c>
      <c r="D123" s="166" t="str">
        <f>'3rd Quarter 2016'!D123</f>
        <v>Brine Disposal</v>
      </c>
      <c r="E123" s="125">
        <v>0</v>
      </c>
      <c r="F123" s="126">
        <f t="shared" si="6"/>
        <v>0</v>
      </c>
      <c r="G123" s="126">
        <f t="shared" si="8"/>
        <v>0</v>
      </c>
      <c r="H123" s="126">
        <f t="shared" si="9"/>
        <v>0</v>
      </c>
      <c r="I123" s="125">
        <v>0</v>
      </c>
      <c r="J123" s="126">
        <f t="shared" si="7"/>
        <v>0</v>
      </c>
      <c r="K123" s="126">
        <f t="shared" si="10"/>
        <v>0</v>
      </c>
      <c r="L123" s="148">
        <f t="shared" si="11"/>
        <v>0</v>
      </c>
      <c r="M123" s="149"/>
    </row>
    <row r="124" spans="1:13" s="150" customFormat="1" ht="31.5" customHeight="1" x14ac:dyDescent="0.25">
      <c r="A124" s="122"/>
      <c r="B124" s="123" t="str">
        <f>'3rd Quarter 2016'!B124</f>
        <v>Knox Energy, Inc.</v>
      </c>
      <c r="C124" s="154" t="str">
        <f>'3rd Quarter 2016'!C124</f>
        <v>3408324502/SWIW #10</v>
      </c>
      <c r="D124" s="123" t="str">
        <f>'3rd Quarter 2016'!D124</f>
        <v>Brine Disposal</v>
      </c>
      <c r="E124" s="125">
        <v>10004</v>
      </c>
      <c r="F124" s="126">
        <f t="shared" si="6"/>
        <v>500.20000000000005</v>
      </c>
      <c r="G124" s="126">
        <f t="shared" si="8"/>
        <v>485.19400000000007</v>
      </c>
      <c r="H124" s="126">
        <f t="shared" si="9"/>
        <v>15.006</v>
      </c>
      <c r="I124" s="125">
        <v>0</v>
      </c>
      <c r="J124" s="126">
        <f t="shared" si="7"/>
        <v>0</v>
      </c>
      <c r="K124" s="126">
        <f t="shared" si="10"/>
        <v>0</v>
      </c>
      <c r="L124" s="148">
        <f t="shared" si="11"/>
        <v>0</v>
      </c>
      <c r="M124" s="149"/>
    </row>
    <row r="125" spans="1:13" s="150" customFormat="1" ht="32.1" customHeight="1" x14ac:dyDescent="0.25">
      <c r="A125" s="122"/>
      <c r="B125" s="166" t="str">
        <f>'3rd Quarter 2016'!B126</f>
        <v>Lee Oil &amp; Gas Company</v>
      </c>
      <c r="C125" s="154" t="str">
        <f>'3rd Quarter 2016'!C126</f>
        <v>3400923480/SWIW #7</v>
      </c>
      <c r="D125" s="166" t="str">
        <f>'3rd Quarter 2016'!D126</f>
        <v>Brine Disposal</v>
      </c>
      <c r="E125" s="125">
        <v>57</v>
      </c>
      <c r="F125" s="126">
        <f t="shared" si="6"/>
        <v>2.85</v>
      </c>
      <c r="G125" s="126">
        <f t="shared" si="8"/>
        <v>2.85</v>
      </c>
      <c r="H125" s="126">
        <v>0</v>
      </c>
      <c r="I125" s="125">
        <v>0</v>
      </c>
      <c r="J125" s="126">
        <f t="shared" si="7"/>
        <v>0</v>
      </c>
      <c r="K125" s="126">
        <f t="shared" si="10"/>
        <v>0</v>
      </c>
      <c r="L125" s="148">
        <f t="shared" si="11"/>
        <v>0</v>
      </c>
      <c r="M125" s="149"/>
    </row>
    <row r="126" spans="1:13" s="150" customFormat="1" ht="32.1" customHeight="1" x14ac:dyDescent="0.25">
      <c r="A126" s="122"/>
      <c r="B126" s="166" t="str">
        <f>'3rd Quarter 2016'!B127</f>
        <v>Lippizan Petroleum</v>
      </c>
      <c r="C126" s="154" t="str">
        <f>'3rd Quarter 2016'!C127</f>
        <v>3408923406/SWIW #4</v>
      </c>
      <c r="D126" s="166" t="str">
        <f>'3rd Quarter 2016'!D127</f>
        <v>Brine Disposal</v>
      </c>
      <c r="E126" s="125">
        <v>620</v>
      </c>
      <c r="F126" s="126">
        <f t="shared" si="6"/>
        <v>31</v>
      </c>
      <c r="G126" s="126">
        <f t="shared" si="8"/>
        <v>31</v>
      </c>
      <c r="H126" s="126">
        <v>0</v>
      </c>
      <c r="I126" s="125">
        <v>0</v>
      </c>
      <c r="J126" s="126">
        <f t="shared" si="7"/>
        <v>0</v>
      </c>
      <c r="K126" s="126">
        <f t="shared" si="10"/>
        <v>0</v>
      </c>
      <c r="L126" s="148">
        <f t="shared" si="11"/>
        <v>0</v>
      </c>
      <c r="M126" s="158"/>
    </row>
    <row r="127" spans="1:13" s="150" customFormat="1" ht="32.1" customHeight="1" x14ac:dyDescent="0.25">
      <c r="A127" s="122"/>
      <c r="B127" s="123" t="str">
        <f>'3rd Quarter 2016'!B128</f>
        <v>LLP Gas &amp; Oil Corporation</v>
      </c>
      <c r="C127" s="154" t="str">
        <f>'3rd Quarter 2016'!C128</f>
        <v>3415724311/SWIW #6</v>
      </c>
      <c r="D127" s="123" t="str">
        <f>'3rd Quarter 2016'!D128</f>
        <v>Brine Disposal</v>
      </c>
      <c r="E127" s="125">
        <v>16250</v>
      </c>
      <c r="F127" s="126">
        <f t="shared" si="6"/>
        <v>812.5</v>
      </c>
      <c r="G127" s="126">
        <f t="shared" si="8"/>
        <v>812.5</v>
      </c>
      <c r="H127" s="126">
        <v>0</v>
      </c>
      <c r="I127" s="125">
        <v>0</v>
      </c>
      <c r="J127" s="126">
        <f t="shared" si="7"/>
        <v>0</v>
      </c>
      <c r="K127" s="126">
        <f t="shared" si="10"/>
        <v>0</v>
      </c>
      <c r="L127" s="148">
        <f t="shared" si="11"/>
        <v>0</v>
      </c>
      <c r="M127" s="158"/>
    </row>
    <row r="128" spans="1:13" s="150" customFormat="1" ht="32.1" customHeight="1" x14ac:dyDescent="0.25">
      <c r="A128" s="122"/>
      <c r="B128" s="166" t="str">
        <f>'3rd Quarter 2016'!B129</f>
        <v>M &amp; R Investments</v>
      </c>
      <c r="C128" s="154" t="str">
        <f>'3rd Quarter 2016'!C129</f>
        <v>3411522981/SWIW #11</v>
      </c>
      <c r="D128" s="166" t="str">
        <f>'3rd Quarter 2016'!D129</f>
        <v>Brine Disposal</v>
      </c>
      <c r="E128" s="125">
        <v>865</v>
      </c>
      <c r="F128" s="126">
        <f t="shared" si="6"/>
        <v>43.25</v>
      </c>
      <c r="G128" s="126">
        <f t="shared" si="8"/>
        <v>41.96</v>
      </c>
      <c r="H128" s="126">
        <v>1.29</v>
      </c>
      <c r="I128" s="125">
        <v>0</v>
      </c>
      <c r="J128" s="126">
        <f t="shared" si="7"/>
        <v>0</v>
      </c>
      <c r="K128" s="126">
        <f t="shared" si="10"/>
        <v>0</v>
      </c>
      <c r="L128" s="148">
        <f t="shared" si="11"/>
        <v>0</v>
      </c>
      <c r="M128" s="149"/>
    </row>
    <row r="129" spans="1:13" s="150" customFormat="1" ht="32.1" customHeight="1" x14ac:dyDescent="0.25">
      <c r="A129" s="122"/>
      <c r="B129" s="166" t="str">
        <f>'3rd Quarter 2016'!B130</f>
        <v>M &amp; R Investments</v>
      </c>
      <c r="C129" s="154" t="s">
        <v>381</v>
      </c>
      <c r="D129" s="166" t="str">
        <f>'3rd Quarter 2016'!D130</f>
        <v>Brine Disposal</v>
      </c>
      <c r="E129" s="125">
        <v>3860</v>
      </c>
      <c r="F129" s="126">
        <f t="shared" si="6"/>
        <v>193</v>
      </c>
      <c r="G129" s="126">
        <f t="shared" si="8"/>
        <v>187.21</v>
      </c>
      <c r="H129" s="126">
        <f t="shared" si="9"/>
        <v>5.79</v>
      </c>
      <c r="I129" s="125">
        <v>0</v>
      </c>
      <c r="J129" s="126">
        <f t="shared" si="7"/>
        <v>0</v>
      </c>
      <c r="K129" s="126">
        <f t="shared" si="10"/>
        <v>0</v>
      </c>
      <c r="L129" s="148">
        <f t="shared" si="11"/>
        <v>0</v>
      </c>
      <c r="M129" s="149"/>
    </row>
    <row r="130" spans="1:13" s="150" customFormat="1" ht="32.1" customHeight="1" x14ac:dyDescent="0.25">
      <c r="A130" s="122"/>
      <c r="B130" s="166" t="str">
        <f>'3rd Quarter 2016'!B131</f>
        <v>M &amp; R Investments</v>
      </c>
      <c r="C130" s="154" t="str">
        <f>'3rd Quarter 2016'!C131</f>
        <v>3416728462/SWIW #4</v>
      </c>
      <c r="D130" s="166" t="str">
        <f>'3rd Quarter 2016'!D131</f>
        <v>Brine Disposal</v>
      </c>
      <c r="E130" s="125">
        <v>21662</v>
      </c>
      <c r="F130" s="126">
        <f t="shared" si="6"/>
        <v>1083.1000000000001</v>
      </c>
      <c r="G130" s="126">
        <f t="shared" si="8"/>
        <v>1050.6070000000002</v>
      </c>
      <c r="H130" s="126">
        <f t="shared" si="9"/>
        <v>32.493000000000002</v>
      </c>
      <c r="I130" s="125">
        <v>48719</v>
      </c>
      <c r="J130" s="126">
        <f t="shared" si="7"/>
        <v>9743.8000000000011</v>
      </c>
      <c r="K130" s="126">
        <f t="shared" si="10"/>
        <v>9451.4860000000008</v>
      </c>
      <c r="L130" s="148">
        <f t="shared" si="11"/>
        <v>292.31400000000002</v>
      </c>
      <c r="M130" s="149"/>
    </row>
    <row r="131" spans="1:13" s="150" customFormat="1" ht="32.1" customHeight="1" x14ac:dyDescent="0.25">
      <c r="A131" s="122"/>
      <c r="B131" s="166" t="str">
        <f>'3rd Quarter 2016'!B132</f>
        <v>M &amp; R Investments</v>
      </c>
      <c r="C131" s="154" t="str">
        <f>'3rd Quarter 2016'!C132</f>
        <v>3411522617/SWIW #20</v>
      </c>
      <c r="D131" s="166" t="str">
        <f>'3rd Quarter 2016'!D132</f>
        <v>Brine Disposal</v>
      </c>
      <c r="E131" s="125">
        <v>0</v>
      </c>
      <c r="F131" s="126">
        <f t="shared" si="6"/>
        <v>0</v>
      </c>
      <c r="G131" s="126">
        <f t="shared" si="8"/>
        <v>0</v>
      </c>
      <c r="H131" s="126">
        <f t="shared" si="9"/>
        <v>0</v>
      </c>
      <c r="I131" s="125">
        <v>0</v>
      </c>
      <c r="J131" s="126">
        <f t="shared" si="7"/>
        <v>0</v>
      </c>
      <c r="K131" s="126">
        <f t="shared" si="10"/>
        <v>0</v>
      </c>
      <c r="L131" s="148">
        <f t="shared" si="11"/>
        <v>0</v>
      </c>
      <c r="M131" s="149"/>
    </row>
    <row r="132" spans="1:13" s="150" customFormat="1" ht="32.1" customHeight="1" x14ac:dyDescent="0.25">
      <c r="A132" s="122"/>
      <c r="B132" s="166" t="str">
        <f>'3rd Quarter 2016'!B133</f>
        <v>M &amp; R Investments</v>
      </c>
      <c r="C132" s="154" t="str">
        <f>'3rd Quarter 2016'!C133</f>
        <v>3411522527/SWIW #19</v>
      </c>
      <c r="D132" s="166" t="str">
        <f>'3rd Quarter 2016'!D133</f>
        <v>Brine Disposal</v>
      </c>
      <c r="E132" s="125">
        <v>2450</v>
      </c>
      <c r="F132" s="126">
        <f t="shared" si="6"/>
        <v>122.5</v>
      </c>
      <c r="G132" s="126">
        <f t="shared" si="8"/>
        <v>122.5</v>
      </c>
      <c r="H132" s="126">
        <v>0</v>
      </c>
      <c r="I132" s="125">
        <v>0</v>
      </c>
      <c r="J132" s="126">
        <f t="shared" si="7"/>
        <v>0</v>
      </c>
      <c r="K132" s="126">
        <f t="shared" si="10"/>
        <v>0</v>
      </c>
      <c r="L132" s="148">
        <f t="shared" si="11"/>
        <v>0</v>
      </c>
      <c r="M132" s="158"/>
    </row>
    <row r="133" spans="1:13" s="150" customFormat="1" ht="32.1" customHeight="1" x14ac:dyDescent="0.25">
      <c r="A133" s="122"/>
      <c r="B133" s="166" t="str">
        <f>'3rd Quarter 2016'!B134</f>
        <v>M &amp; R Investments</v>
      </c>
      <c r="C133" s="154" t="str">
        <f>'3rd Quarter 2016'!C134</f>
        <v>3411722260/SWIW #54</v>
      </c>
      <c r="D133" s="166" t="str">
        <f>'3rd Quarter 2016'!D134</f>
        <v>Brine Disposal</v>
      </c>
      <c r="E133" s="125">
        <v>0</v>
      </c>
      <c r="F133" s="126">
        <f t="shared" ref="F133:F200" si="12">E133*$F$4</f>
        <v>0</v>
      </c>
      <c r="G133" s="126">
        <f t="shared" si="8"/>
        <v>0</v>
      </c>
      <c r="H133" s="126">
        <f t="shared" si="9"/>
        <v>0</v>
      </c>
      <c r="I133" s="125">
        <v>0</v>
      </c>
      <c r="J133" s="126">
        <f t="shared" ref="J133:J200" si="13">I133*$J$4</f>
        <v>0</v>
      </c>
      <c r="K133" s="126">
        <f t="shared" si="10"/>
        <v>0</v>
      </c>
      <c r="L133" s="148">
        <f t="shared" si="11"/>
        <v>0</v>
      </c>
      <c r="M133" s="149"/>
    </row>
    <row r="134" spans="1:13" s="150" customFormat="1" ht="32.1" customHeight="1" x14ac:dyDescent="0.25">
      <c r="A134" s="122"/>
      <c r="B134" s="123" t="str">
        <f>'3rd Quarter 2016'!B135</f>
        <v>Mac Oilfield Services, Inc.</v>
      </c>
      <c r="C134" s="154" t="str">
        <f>'3rd Quarter 2016'!C135</f>
        <v>3407522732/SWIW #1</v>
      </c>
      <c r="D134" s="123" t="str">
        <f>'3rd Quarter 2016'!D135</f>
        <v>Brine Disposal</v>
      </c>
      <c r="E134" s="125">
        <v>5709</v>
      </c>
      <c r="F134" s="126">
        <v>285.45</v>
      </c>
      <c r="G134" s="126">
        <f t="shared" ref="G134:G201" si="14">F134-H134</f>
        <v>276.88650000000001</v>
      </c>
      <c r="H134" s="126">
        <f t="shared" ref="H134:H201" si="15">F134*$H$4</f>
        <v>8.5634999999999994</v>
      </c>
      <c r="I134" s="125">
        <v>0</v>
      </c>
      <c r="J134" s="126">
        <f t="shared" si="13"/>
        <v>0</v>
      </c>
      <c r="K134" s="126">
        <f t="shared" ref="K134:K201" si="16">J134-L134</f>
        <v>0</v>
      </c>
      <c r="L134" s="148">
        <f t="shared" ref="L134:L201" si="17">J134*$L$4</f>
        <v>0</v>
      </c>
      <c r="M134" s="149"/>
    </row>
    <row r="135" spans="1:13" s="150" customFormat="1" ht="32.1" customHeight="1" x14ac:dyDescent="0.25">
      <c r="A135" s="122"/>
      <c r="B135" s="123" t="str">
        <f>'3rd Quarter 2016'!B136</f>
        <v>Mac Oilfield Services, Inc.</v>
      </c>
      <c r="C135" s="154" t="str">
        <f>'3rd Quarter 2016'!C136</f>
        <v>3416922198/SWIW #2</v>
      </c>
      <c r="D135" s="123" t="str">
        <f>'3rd Quarter 2016'!D136</f>
        <v>Brine Disposal</v>
      </c>
      <c r="E135" s="125">
        <v>11260</v>
      </c>
      <c r="F135" s="126">
        <f t="shared" si="12"/>
        <v>563</v>
      </c>
      <c r="G135" s="126">
        <f t="shared" si="14"/>
        <v>546.11</v>
      </c>
      <c r="H135" s="126">
        <f t="shared" si="15"/>
        <v>16.89</v>
      </c>
      <c r="I135" s="125">
        <v>0</v>
      </c>
      <c r="J135" s="126">
        <f t="shared" si="13"/>
        <v>0</v>
      </c>
      <c r="K135" s="126">
        <f t="shared" si="16"/>
        <v>0</v>
      </c>
      <c r="L135" s="148">
        <f t="shared" si="17"/>
        <v>0</v>
      </c>
      <c r="M135" s="149"/>
    </row>
    <row r="136" spans="1:13" s="150" customFormat="1" ht="32.1" customHeight="1" x14ac:dyDescent="0.25">
      <c r="A136" s="122" t="s">
        <v>142</v>
      </c>
      <c r="B136" s="123" t="s">
        <v>322</v>
      </c>
      <c r="C136" s="154" t="str">
        <f>'3rd Quarter 2016'!C137</f>
        <v>3403122041/SWIW #2</v>
      </c>
      <c r="D136" s="123" t="str">
        <f>'3rd Quarter 2016'!D137</f>
        <v>Brine Disposal</v>
      </c>
      <c r="E136" s="125">
        <v>7946</v>
      </c>
      <c r="F136" s="126">
        <f>E136*$F$4</f>
        <v>397.3</v>
      </c>
      <c r="G136" s="126">
        <f>F136-H136</f>
        <v>385.38100000000003</v>
      </c>
      <c r="H136" s="126">
        <f>F136*$H$4</f>
        <v>11.919</v>
      </c>
      <c r="I136" s="125">
        <v>0</v>
      </c>
      <c r="J136" s="126">
        <f>I136*$J$4</f>
        <v>0</v>
      </c>
      <c r="K136" s="126">
        <f>J136-L136</f>
        <v>0</v>
      </c>
      <c r="L136" s="148">
        <f>J136*$L$4</f>
        <v>0</v>
      </c>
      <c r="M136" s="149"/>
    </row>
    <row r="137" spans="1:13" s="150" customFormat="1" ht="32.1" customHeight="1" x14ac:dyDescent="0.25">
      <c r="A137" s="122" t="s">
        <v>142</v>
      </c>
      <c r="B137" s="123" t="s">
        <v>322</v>
      </c>
      <c r="C137" s="154" t="str">
        <f>'3rd Quarter 2016'!C138</f>
        <v>3411721444/SWIW #60</v>
      </c>
      <c r="D137" s="123" t="str">
        <f>'3rd Quarter 2016'!D138</f>
        <v>Brine Disposal</v>
      </c>
      <c r="E137" s="125">
        <v>4804</v>
      </c>
      <c r="F137" s="126">
        <f>E137*$F$4</f>
        <v>240.20000000000002</v>
      </c>
      <c r="G137" s="126">
        <f>F137-H137</f>
        <v>232.99400000000003</v>
      </c>
      <c r="H137" s="126">
        <f>F137*$H$4</f>
        <v>7.2060000000000004</v>
      </c>
      <c r="I137" s="125">
        <v>0</v>
      </c>
      <c r="J137" s="126">
        <f>I137*$J$4</f>
        <v>0</v>
      </c>
      <c r="K137" s="126">
        <f>J137-L137</f>
        <v>0</v>
      </c>
      <c r="L137" s="148">
        <f>J137*$L$4</f>
        <v>0</v>
      </c>
      <c r="M137" s="149"/>
    </row>
    <row r="138" spans="1:13" s="150" customFormat="1" ht="32.1" customHeight="1" x14ac:dyDescent="0.25">
      <c r="A138" s="122" t="s">
        <v>142</v>
      </c>
      <c r="B138" s="123" t="s">
        <v>322</v>
      </c>
      <c r="C138" s="154" t="str">
        <f>'3rd Quarter 2016'!C139</f>
        <v>3411723781/SWIW #56</v>
      </c>
      <c r="D138" s="123" t="str">
        <f>'3rd Quarter 2016'!D139</f>
        <v>Brine Disposal</v>
      </c>
      <c r="E138" s="125">
        <v>6370</v>
      </c>
      <c r="F138" s="126">
        <f>E138*$F$4</f>
        <v>318.5</v>
      </c>
      <c r="G138" s="126">
        <f>F138-H138</f>
        <v>308.94499999999999</v>
      </c>
      <c r="H138" s="126">
        <f>F138*$H$4</f>
        <v>9.5549999999999997</v>
      </c>
      <c r="I138" s="125">
        <v>0</v>
      </c>
      <c r="J138" s="126">
        <f>I138*$J$4</f>
        <v>0</v>
      </c>
      <c r="K138" s="126">
        <f>J138-L138</f>
        <v>0</v>
      </c>
      <c r="L138" s="148">
        <f>J138*$L$4</f>
        <v>0</v>
      </c>
      <c r="M138" s="149"/>
    </row>
    <row r="139" spans="1:13" s="150" customFormat="1" ht="32.1" customHeight="1" x14ac:dyDescent="0.25">
      <c r="A139" s="122" t="s">
        <v>142</v>
      </c>
      <c r="B139" s="123" t="s">
        <v>322</v>
      </c>
      <c r="C139" s="154" t="str">
        <f>'3rd Quarter 2016'!C140</f>
        <v>3408324072/SWIW #9</v>
      </c>
      <c r="D139" s="123" t="str">
        <f>'3rd Quarter 2016'!D140</f>
        <v>Brine Disposal</v>
      </c>
      <c r="E139" s="125">
        <v>7959</v>
      </c>
      <c r="F139" s="126">
        <f>E139*$F$4</f>
        <v>397.95000000000005</v>
      </c>
      <c r="G139" s="126">
        <f>F139-H139</f>
        <v>386.01150000000007</v>
      </c>
      <c r="H139" s="126">
        <f>F139*$H$4</f>
        <v>11.938500000000001</v>
      </c>
      <c r="I139" s="125">
        <v>0</v>
      </c>
      <c r="J139" s="126">
        <f>I139*$J$4</f>
        <v>0</v>
      </c>
      <c r="K139" s="126">
        <f>J139-L139</f>
        <v>0</v>
      </c>
      <c r="L139" s="148">
        <f>J139*$L$4</f>
        <v>0</v>
      </c>
      <c r="M139" s="149"/>
    </row>
    <row r="140" spans="1:13" s="150" customFormat="1" ht="32.1" customHeight="1" x14ac:dyDescent="0.25">
      <c r="A140" s="122" t="s">
        <v>142</v>
      </c>
      <c r="B140" s="123" t="s">
        <v>322</v>
      </c>
      <c r="C140" s="154" t="str">
        <f>'3rd Quarter 2016'!C141</f>
        <v>3411723020/SWIW #39</v>
      </c>
      <c r="D140" s="123" t="str">
        <f>'3rd Quarter 2016'!D141</f>
        <v>Brine Disposal</v>
      </c>
      <c r="E140" s="125">
        <v>0</v>
      </c>
      <c r="F140" s="126">
        <f>E140*$F$4</f>
        <v>0</v>
      </c>
      <c r="G140" s="126">
        <f>F140-H140</f>
        <v>0</v>
      </c>
      <c r="H140" s="126">
        <f>F140*$H$4</f>
        <v>0</v>
      </c>
      <c r="I140" s="125">
        <v>0</v>
      </c>
      <c r="J140" s="126">
        <f>I140*$J$4</f>
        <v>0</v>
      </c>
      <c r="K140" s="126">
        <f>J140-L140</f>
        <v>0</v>
      </c>
      <c r="L140" s="148">
        <f>J140*$L$4</f>
        <v>0</v>
      </c>
      <c r="M140" s="149"/>
    </row>
    <row r="141" spans="1:13" s="150" customFormat="1" ht="32.1" customHeight="1" x14ac:dyDescent="0.25">
      <c r="A141" s="122"/>
      <c r="B141" s="166" t="str">
        <f>'3rd Quarter 2016'!B142</f>
        <v>Mar Oil Company</v>
      </c>
      <c r="C141" s="154" t="str">
        <f>'3rd Quarter 2016'!C142</f>
        <v>3417520341/SWIW #3</v>
      </c>
      <c r="D141" s="166" t="str">
        <f>'3rd Quarter 2016'!D142</f>
        <v>Brine Disposal</v>
      </c>
      <c r="E141" s="125">
        <v>2203</v>
      </c>
      <c r="F141" s="126">
        <f t="shared" si="12"/>
        <v>110.15</v>
      </c>
      <c r="G141" s="126">
        <f t="shared" si="14"/>
        <v>106.8455</v>
      </c>
      <c r="H141" s="126">
        <f t="shared" si="15"/>
        <v>3.3045</v>
      </c>
      <c r="I141" s="125">
        <v>0</v>
      </c>
      <c r="J141" s="126">
        <f t="shared" si="13"/>
        <v>0</v>
      </c>
      <c r="K141" s="126">
        <f t="shared" si="16"/>
        <v>0</v>
      </c>
      <c r="L141" s="148">
        <f t="shared" si="17"/>
        <v>0</v>
      </c>
      <c r="M141" s="149"/>
    </row>
    <row r="142" spans="1:13" s="150" customFormat="1" ht="32.1" customHeight="1" x14ac:dyDescent="0.25">
      <c r="A142" s="122"/>
      <c r="B142" s="123" t="str">
        <f>'3rd Quarter 2016'!B143</f>
        <v>Mesh, Ltd.</v>
      </c>
      <c r="C142" s="154" t="str">
        <f>'3rd Quarter 2016'!C143</f>
        <v>3411927350/SWIW #18</v>
      </c>
      <c r="D142" s="123" t="str">
        <f>'3rd Quarter 2016'!D143</f>
        <v>Brine Disposal</v>
      </c>
      <c r="E142" s="125">
        <v>32479</v>
      </c>
      <c r="F142" s="126">
        <f t="shared" si="12"/>
        <v>1623.95</v>
      </c>
      <c r="G142" s="126">
        <f t="shared" si="14"/>
        <v>1575.2315000000001</v>
      </c>
      <c r="H142" s="126">
        <f t="shared" si="15"/>
        <v>48.718499999999999</v>
      </c>
      <c r="I142" s="125">
        <v>0</v>
      </c>
      <c r="J142" s="126">
        <f t="shared" si="13"/>
        <v>0</v>
      </c>
      <c r="K142" s="126">
        <f t="shared" si="16"/>
        <v>0</v>
      </c>
      <c r="L142" s="148">
        <f t="shared" si="17"/>
        <v>0</v>
      </c>
      <c r="M142" s="149"/>
    </row>
    <row r="143" spans="1:13" s="150" customFormat="1" ht="32.1" customHeight="1" x14ac:dyDescent="0.25">
      <c r="A143" s="122"/>
      <c r="B143" s="123" t="str">
        <f>'3rd Quarter 2016'!B144</f>
        <v>MFC</v>
      </c>
      <c r="C143" s="154" t="str">
        <f>'3rd Quarter 2016'!C144</f>
        <v>3403123353/SWIW #3</v>
      </c>
      <c r="D143" s="123" t="str">
        <f>'3rd Quarter 2016'!D144</f>
        <v>Brine Disposal</v>
      </c>
      <c r="E143" s="125">
        <v>333</v>
      </c>
      <c r="F143" s="126">
        <f t="shared" si="12"/>
        <v>16.650000000000002</v>
      </c>
      <c r="G143" s="126">
        <f t="shared" si="14"/>
        <v>16.650000000000002</v>
      </c>
      <c r="H143" s="126">
        <v>0</v>
      </c>
      <c r="I143" s="125">
        <v>0</v>
      </c>
      <c r="J143" s="126">
        <f t="shared" si="13"/>
        <v>0</v>
      </c>
      <c r="K143" s="126">
        <f t="shared" si="16"/>
        <v>0</v>
      </c>
      <c r="L143" s="148">
        <f t="shared" si="17"/>
        <v>0</v>
      </c>
      <c r="M143" s="158"/>
    </row>
    <row r="144" spans="1:13" s="150" customFormat="1" ht="32.1" customHeight="1" x14ac:dyDescent="0.25">
      <c r="A144" s="122"/>
      <c r="B144" s="123" t="str">
        <f>'3rd Quarter 2016'!B145</f>
        <v>Moore Well Services, Inc.</v>
      </c>
      <c r="C144" s="154" t="str">
        <f>'3rd Quarter 2016'!C145</f>
        <v>3415320907/SWIW #2</v>
      </c>
      <c r="D144" s="123" t="str">
        <f>'3rd Quarter 2016'!D145</f>
        <v>Brine Disposal</v>
      </c>
      <c r="E144" s="125">
        <v>16872</v>
      </c>
      <c r="F144" s="126">
        <f t="shared" si="12"/>
        <v>843.6</v>
      </c>
      <c r="G144" s="126">
        <f t="shared" si="14"/>
        <v>818.29200000000003</v>
      </c>
      <c r="H144" s="126">
        <f t="shared" si="15"/>
        <v>25.308</v>
      </c>
      <c r="I144" s="125">
        <v>0</v>
      </c>
      <c r="J144" s="126">
        <f t="shared" si="13"/>
        <v>0</v>
      </c>
      <c r="K144" s="126">
        <f t="shared" si="16"/>
        <v>0</v>
      </c>
      <c r="L144" s="148">
        <f t="shared" si="17"/>
        <v>0</v>
      </c>
      <c r="M144" s="149"/>
    </row>
    <row r="145" spans="1:13" s="150" customFormat="1" ht="32.1" customHeight="1" x14ac:dyDescent="0.25">
      <c r="A145" s="122"/>
      <c r="B145" s="166" t="str">
        <f>'3rd Quarter 2016'!B146</f>
        <v>Moran Well Service Inc.</v>
      </c>
      <c r="C145" s="154" t="str">
        <f>'1st Quarter 2016'!$C$144</f>
        <v>3408324412 &amp; 3408324603/ SWIW #1 &amp; 2</v>
      </c>
      <c r="D145" s="166" t="str">
        <f>'3rd Quarter 2016'!D146</f>
        <v>Brine Disposal</v>
      </c>
      <c r="E145" s="125">
        <v>6956.33</v>
      </c>
      <c r="F145" s="126">
        <f t="shared" si="12"/>
        <v>347.81650000000002</v>
      </c>
      <c r="G145" s="126">
        <f t="shared" si="14"/>
        <v>347.81650000000002</v>
      </c>
      <c r="H145" s="126">
        <v>0</v>
      </c>
      <c r="I145" s="125">
        <v>0</v>
      </c>
      <c r="J145" s="126">
        <f t="shared" si="13"/>
        <v>0</v>
      </c>
      <c r="K145" s="126">
        <f t="shared" si="16"/>
        <v>0</v>
      </c>
      <c r="L145" s="148">
        <f t="shared" si="17"/>
        <v>0</v>
      </c>
      <c r="M145" s="158"/>
    </row>
    <row r="146" spans="1:13" s="150" customFormat="1" ht="32.1" customHeight="1" x14ac:dyDescent="0.25">
      <c r="A146" s="122" t="s">
        <v>345</v>
      </c>
      <c r="B146" s="123" t="str">
        <f>'3rd Quarter 2016'!B147</f>
        <v>Murphy Oil Company</v>
      </c>
      <c r="C146" s="154" t="str">
        <f>'3rd Quarter 2016'!C147</f>
        <v>3410523651/ SWIW #23</v>
      </c>
      <c r="D146" s="123" t="str">
        <f>'3rd Quarter 2016'!D147</f>
        <v>Brine Disposal</v>
      </c>
      <c r="E146" s="125">
        <v>11</v>
      </c>
      <c r="F146" s="126">
        <f t="shared" si="12"/>
        <v>0.55000000000000004</v>
      </c>
      <c r="G146" s="126">
        <f t="shared" si="14"/>
        <v>0.53350000000000009</v>
      </c>
      <c r="H146" s="126">
        <f t="shared" si="15"/>
        <v>1.6500000000000001E-2</v>
      </c>
      <c r="I146" s="125">
        <v>1119</v>
      </c>
      <c r="J146" s="126">
        <f t="shared" si="13"/>
        <v>223.8</v>
      </c>
      <c r="K146" s="126">
        <f t="shared" si="16"/>
        <v>217.08600000000001</v>
      </c>
      <c r="L146" s="148">
        <f t="shared" si="17"/>
        <v>6.7140000000000004</v>
      </c>
      <c r="M146" s="149"/>
    </row>
    <row r="147" spans="1:13" s="150" customFormat="1" ht="32.1" customHeight="1" x14ac:dyDescent="0.25">
      <c r="A147" s="122"/>
      <c r="B147" s="123" t="str">
        <f>'3rd Quarter 2016'!B148</f>
        <v>NGO Development Corp., Inc.</v>
      </c>
      <c r="C147" s="154" t="str">
        <f>'3rd Quarter 2016'!C148</f>
        <v>3403123277/SWIW #1</v>
      </c>
      <c r="D147" s="123" t="str">
        <f>'3rd Quarter 2016'!D148</f>
        <v>Brine Disposal</v>
      </c>
      <c r="E147" s="125">
        <v>1700</v>
      </c>
      <c r="F147" s="126">
        <f t="shared" si="12"/>
        <v>85</v>
      </c>
      <c r="G147" s="126">
        <f t="shared" si="14"/>
        <v>82.45</v>
      </c>
      <c r="H147" s="126">
        <f t="shared" si="15"/>
        <v>2.5499999999999998</v>
      </c>
      <c r="I147" s="125">
        <v>0</v>
      </c>
      <c r="J147" s="126">
        <f t="shared" si="13"/>
        <v>0</v>
      </c>
      <c r="K147" s="126">
        <f t="shared" si="16"/>
        <v>0</v>
      </c>
      <c r="L147" s="148">
        <f t="shared" si="17"/>
        <v>0</v>
      </c>
      <c r="M147" s="149"/>
    </row>
    <row r="148" spans="1:13" s="182" customFormat="1" ht="32.1" customHeight="1" x14ac:dyDescent="0.25">
      <c r="A148" s="175"/>
      <c r="B148" s="176" t="str">
        <f>'3rd Quarter 2016'!B149</f>
        <v>NGO Development Corp., Inc.</v>
      </c>
      <c r="C148" s="177" t="str">
        <f>'3rd Quarter 2016'!C149</f>
        <v>3403124178/SWIW #9</v>
      </c>
      <c r="D148" s="176" t="str">
        <f>'3rd Quarter 2016'!D149</f>
        <v>Brine Disposal</v>
      </c>
      <c r="E148" s="178">
        <v>4352</v>
      </c>
      <c r="F148" s="179">
        <f t="shared" si="12"/>
        <v>217.60000000000002</v>
      </c>
      <c r="G148" s="179">
        <f t="shared" si="14"/>
        <v>211.07200000000003</v>
      </c>
      <c r="H148" s="179">
        <f t="shared" si="15"/>
        <v>6.5280000000000005</v>
      </c>
      <c r="I148" s="178">
        <v>0</v>
      </c>
      <c r="J148" s="179">
        <f t="shared" si="13"/>
        <v>0</v>
      </c>
      <c r="K148" s="179">
        <f t="shared" si="16"/>
        <v>0</v>
      </c>
      <c r="L148" s="180">
        <f t="shared" si="17"/>
        <v>0</v>
      </c>
      <c r="M148" s="181"/>
    </row>
    <row r="149" spans="1:13" s="150" customFormat="1" ht="32.1" customHeight="1" x14ac:dyDescent="0.25">
      <c r="A149" s="122"/>
      <c r="B149" s="123" t="str">
        <f>'3rd Quarter 2016'!B150</f>
        <v>North Lima Disposal</v>
      </c>
      <c r="C149" s="154" t="str">
        <f>'3rd Quarter 2016'!C150</f>
        <v>3409923158/ SWIW #12</v>
      </c>
      <c r="D149" s="123" t="str">
        <f>'3rd Quarter 2016'!D150</f>
        <v>Brine Disposal</v>
      </c>
      <c r="E149" s="125">
        <v>12830</v>
      </c>
      <c r="F149" s="126">
        <f t="shared" si="12"/>
        <v>641.5</v>
      </c>
      <c r="G149" s="126">
        <f t="shared" si="14"/>
        <v>622.255</v>
      </c>
      <c r="H149" s="126">
        <f t="shared" si="15"/>
        <v>19.245000000000001</v>
      </c>
      <c r="I149" s="125">
        <v>100080.4</v>
      </c>
      <c r="J149" s="126">
        <f t="shared" si="13"/>
        <v>20016.080000000002</v>
      </c>
      <c r="K149" s="126">
        <f t="shared" si="16"/>
        <v>19415.597600000001</v>
      </c>
      <c r="L149" s="148">
        <f t="shared" si="17"/>
        <v>600.48239999999998</v>
      </c>
      <c r="M149" s="149"/>
    </row>
    <row r="150" spans="1:13" s="150" customFormat="1" ht="32.1" customHeight="1" x14ac:dyDescent="0.25">
      <c r="A150" s="122"/>
      <c r="B150" s="123" t="str">
        <f>'3rd Quarter 2016'!B151</f>
        <v>Northwood Energy Corp.</v>
      </c>
      <c r="C150" s="154" t="str">
        <f>'3rd Quarter 2016'!C151</f>
        <v>3412124250/ SWIW #9</v>
      </c>
      <c r="D150" s="123" t="str">
        <f>'3rd Quarter 2016'!D151</f>
        <v>Brine Disposal</v>
      </c>
      <c r="E150" s="125">
        <v>13084</v>
      </c>
      <c r="F150" s="126">
        <f t="shared" si="12"/>
        <v>654.20000000000005</v>
      </c>
      <c r="G150" s="126">
        <f t="shared" si="14"/>
        <v>634.57400000000007</v>
      </c>
      <c r="H150" s="126">
        <f t="shared" si="15"/>
        <v>19.626000000000001</v>
      </c>
      <c r="I150" s="125">
        <v>0</v>
      </c>
      <c r="J150" s="126">
        <f t="shared" si="13"/>
        <v>0</v>
      </c>
      <c r="K150" s="126">
        <f t="shared" si="16"/>
        <v>0</v>
      </c>
      <c r="L150" s="148">
        <f t="shared" si="17"/>
        <v>0</v>
      </c>
      <c r="M150" s="149"/>
    </row>
    <row r="151" spans="1:13" s="150" customFormat="1" ht="32.1" customHeight="1" x14ac:dyDescent="0.25">
      <c r="A151" s="122"/>
      <c r="B151" s="166" t="s">
        <v>230</v>
      </c>
      <c r="C151" s="154" t="str">
        <f>'3rd Quarter 2016'!C152</f>
        <v>3415522403/ SWIW #7</v>
      </c>
      <c r="D151" s="166" t="str">
        <f>'3rd Quarter 2016'!D152</f>
        <v>Brine Disposal</v>
      </c>
      <c r="E151" s="125">
        <v>0</v>
      </c>
      <c r="F151" s="126">
        <f t="shared" si="12"/>
        <v>0</v>
      </c>
      <c r="G151" s="126">
        <f t="shared" si="14"/>
        <v>0</v>
      </c>
      <c r="H151" s="126">
        <f t="shared" si="15"/>
        <v>0</v>
      </c>
      <c r="I151" s="125">
        <v>12006</v>
      </c>
      <c r="J151" s="126">
        <f t="shared" si="13"/>
        <v>2401.2000000000003</v>
      </c>
      <c r="K151" s="126">
        <f t="shared" si="16"/>
        <v>2329.1640000000002</v>
      </c>
      <c r="L151" s="148">
        <f t="shared" si="17"/>
        <v>72.036000000000001</v>
      </c>
      <c r="M151" s="149"/>
    </row>
    <row r="152" spans="1:13" s="150" customFormat="1" ht="32.1" customHeight="1" x14ac:dyDescent="0.25">
      <c r="A152" s="122"/>
      <c r="B152" s="166" t="s">
        <v>230</v>
      </c>
      <c r="C152" s="154" t="str">
        <f>'3rd Quarter 2016'!C153</f>
        <v xml:space="preserve">3415123420/ SWIW #5 </v>
      </c>
      <c r="D152" s="166" t="str">
        <f>'3rd Quarter 2016'!D153</f>
        <v>Brine Disposal</v>
      </c>
      <c r="E152" s="125">
        <v>6353</v>
      </c>
      <c r="F152" s="126">
        <f t="shared" si="12"/>
        <v>317.65000000000003</v>
      </c>
      <c r="G152" s="126">
        <f t="shared" si="14"/>
        <v>308.12050000000005</v>
      </c>
      <c r="H152" s="126">
        <f t="shared" si="15"/>
        <v>9.5295000000000005</v>
      </c>
      <c r="I152" s="125">
        <v>0</v>
      </c>
      <c r="J152" s="126">
        <f t="shared" si="13"/>
        <v>0</v>
      </c>
      <c r="K152" s="126">
        <f t="shared" si="16"/>
        <v>0</v>
      </c>
      <c r="L152" s="148">
        <f t="shared" si="17"/>
        <v>0</v>
      </c>
      <c r="M152" s="149"/>
    </row>
    <row r="153" spans="1:13" s="150" customFormat="1" ht="32.1" customHeight="1" x14ac:dyDescent="0.25">
      <c r="A153" s="122"/>
      <c r="B153" s="166" t="s">
        <v>230</v>
      </c>
      <c r="C153" s="154" t="s">
        <v>316</v>
      </c>
      <c r="D153" s="166" t="s">
        <v>1</v>
      </c>
      <c r="E153" s="125">
        <v>0</v>
      </c>
      <c r="F153" s="126">
        <f t="shared" si="12"/>
        <v>0</v>
      </c>
      <c r="G153" s="126">
        <f t="shared" si="14"/>
        <v>0</v>
      </c>
      <c r="H153" s="126">
        <f t="shared" si="15"/>
        <v>0</v>
      </c>
      <c r="I153" s="125">
        <v>0</v>
      </c>
      <c r="J153" s="126">
        <f t="shared" si="13"/>
        <v>0</v>
      </c>
      <c r="K153" s="126">
        <f t="shared" si="16"/>
        <v>0</v>
      </c>
      <c r="L153" s="148">
        <f t="shared" si="17"/>
        <v>0</v>
      </c>
      <c r="M153" s="149"/>
    </row>
    <row r="154" spans="1:13" s="150" customFormat="1" ht="32.1" customHeight="1" x14ac:dyDescent="0.25">
      <c r="A154" s="122"/>
      <c r="B154" s="166" t="s">
        <v>230</v>
      </c>
      <c r="C154" s="154" t="s">
        <v>318</v>
      </c>
      <c r="D154" s="166" t="s">
        <v>1</v>
      </c>
      <c r="E154" s="125">
        <v>0</v>
      </c>
      <c r="F154" s="126">
        <f t="shared" si="12"/>
        <v>0</v>
      </c>
      <c r="G154" s="126">
        <f t="shared" si="14"/>
        <v>0</v>
      </c>
      <c r="H154" s="126">
        <f t="shared" si="15"/>
        <v>0</v>
      </c>
      <c r="I154" s="125">
        <v>0</v>
      </c>
      <c r="J154" s="126">
        <f t="shared" si="13"/>
        <v>0</v>
      </c>
      <c r="K154" s="126">
        <f t="shared" si="16"/>
        <v>0</v>
      </c>
      <c r="L154" s="148">
        <f t="shared" si="17"/>
        <v>0</v>
      </c>
      <c r="M154" s="149"/>
    </row>
    <row r="155" spans="1:13" s="150" customFormat="1" ht="32.1" customHeight="1" x14ac:dyDescent="0.25">
      <c r="A155" s="122"/>
      <c r="B155" s="166" t="s">
        <v>230</v>
      </c>
      <c r="C155" s="154" t="s">
        <v>317</v>
      </c>
      <c r="D155" s="166" t="s">
        <v>1</v>
      </c>
      <c r="E155" s="125">
        <v>94683</v>
      </c>
      <c r="F155" s="126">
        <f t="shared" si="12"/>
        <v>4734.1500000000005</v>
      </c>
      <c r="G155" s="126">
        <f t="shared" si="14"/>
        <v>4592.1255000000001</v>
      </c>
      <c r="H155" s="126">
        <f t="shared" si="15"/>
        <v>142.02450000000002</v>
      </c>
      <c r="I155" s="125">
        <v>143275</v>
      </c>
      <c r="J155" s="126">
        <f t="shared" si="13"/>
        <v>28655</v>
      </c>
      <c r="K155" s="126">
        <f t="shared" si="16"/>
        <v>27795.35</v>
      </c>
      <c r="L155" s="148">
        <f t="shared" si="17"/>
        <v>859.65</v>
      </c>
      <c r="M155" s="149"/>
    </row>
    <row r="156" spans="1:13" s="150" customFormat="1" ht="32.1" customHeight="1" x14ac:dyDescent="0.25">
      <c r="A156" s="122"/>
      <c r="B156" s="166" t="s">
        <v>230</v>
      </c>
      <c r="C156" s="154" t="str">
        <f>'3rd Quarter 2016'!C157</f>
        <v>3415523794/SWIW #16</v>
      </c>
      <c r="D156" s="166" t="str">
        <f>'3rd Quarter 2016'!D157</f>
        <v>Brine Disposal</v>
      </c>
      <c r="E156" s="125">
        <v>0</v>
      </c>
      <c r="F156" s="126">
        <f t="shared" si="12"/>
        <v>0</v>
      </c>
      <c r="G156" s="126">
        <f t="shared" si="14"/>
        <v>0</v>
      </c>
      <c r="H156" s="126">
        <f t="shared" si="15"/>
        <v>0</v>
      </c>
      <c r="I156" s="125">
        <v>0</v>
      </c>
      <c r="J156" s="126">
        <f t="shared" si="13"/>
        <v>0</v>
      </c>
      <c r="K156" s="126">
        <f t="shared" si="16"/>
        <v>0</v>
      </c>
      <c r="L156" s="148">
        <f t="shared" si="17"/>
        <v>0</v>
      </c>
      <c r="M156" s="149"/>
    </row>
    <row r="157" spans="1:13" s="150" customFormat="1" ht="32.1" customHeight="1" x14ac:dyDescent="0.25">
      <c r="A157" s="122"/>
      <c r="B157" s="166" t="s">
        <v>230</v>
      </c>
      <c r="C157" s="154" t="s">
        <v>320</v>
      </c>
      <c r="D157" s="166" t="s">
        <v>1</v>
      </c>
      <c r="E157" s="125">
        <v>0</v>
      </c>
      <c r="F157" s="126">
        <f t="shared" si="12"/>
        <v>0</v>
      </c>
      <c r="G157" s="126">
        <f t="shared" si="14"/>
        <v>0</v>
      </c>
      <c r="H157" s="126">
        <f t="shared" si="15"/>
        <v>0</v>
      </c>
      <c r="I157" s="125">
        <v>7545</v>
      </c>
      <c r="J157" s="126">
        <f t="shared" si="13"/>
        <v>1509</v>
      </c>
      <c r="K157" s="126">
        <f t="shared" si="16"/>
        <v>1463.73</v>
      </c>
      <c r="L157" s="148">
        <f t="shared" si="17"/>
        <v>45.269999999999996</v>
      </c>
      <c r="M157" s="149"/>
    </row>
    <row r="158" spans="1:13" s="150" customFormat="1" ht="32.1" customHeight="1" x14ac:dyDescent="0.25">
      <c r="A158" s="122"/>
      <c r="B158" s="166" t="s">
        <v>230</v>
      </c>
      <c r="C158" s="154" t="s">
        <v>319</v>
      </c>
      <c r="D158" s="166" t="s">
        <v>1</v>
      </c>
      <c r="E158" s="125">
        <v>6922</v>
      </c>
      <c r="F158" s="126">
        <f t="shared" si="12"/>
        <v>346.1</v>
      </c>
      <c r="G158" s="126">
        <f t="shared" si="14"/>
        <v>335.71700000000004</v>
      </c>
      <c r="H158" s="126">
        <f t="shared" si="15"/>
        <v>10.383000000000001</v>
      </c>
      <c r="I158" s="125">
        <v>8893</v>
      </c>
      <c r="J158" s="126">
        <f t="shared" si="13"/>
        <v>1778.6000000000001</v>
      </c>
      <c r="K158" s="126">
        <f t="shared" si="16"/>
        <v>1725.2420000000002</v>
      </c>
      <c r="L158" s="148">
        <f t="shared" si="17"/>
        <v>53.358000000000004</v>
      </c>
      <c r="M158" s="149"/>
    </row>
    <row r="159" spans="1:13" s="150" customFormat="1" ht="32.1" customHeight="1" x14ac:dyDescent="0.25">
      <c r="A159" s="122"/>
      <c r="B159" s="166" t="s">
        <v>230</v>
      </c>
      <c r="C159" s="154" t="s">
        <v>321</v>
      </c>
      <c r="D159" s="166" t="s">
        <v>1</v>
      </c>
      <c r="E159" s="125">
        <v>0</v>
      </c>
      <c r="F159" s="126">
        <f t="shared" si="12"/>
        <v>0</v>
      </c>
      <c r="G159" s="126">
        <f t="shared" si="14"/>
        <v>0</v>
      </c>
      <c r="H159" s="126">
        <f t="shared" si="15"/>
        <v>0</v>
      </c>
      <c r="I159" s="125">
        <v>0</v>
      </c>
      <c r="J159" s="126">
        <f t="shared" si="13"/>
        <v>0</v>
      </c>
      <c r="K159" s="126">
        <f t="shared" si="16"/>
        <v>0</v>
      </c>
      <c r="L159" s="148">
        <f t="shared" si="17"/>
        <v>0</v>
      </c>
      <c r="M159" s="149"/>
    </row>
    <row r="160" spans="1:13" s="150" customFormat="1" ht="45" x14ac:dyDescent="0.25">
      <c r="A160" s="122"/>
      <c r="B160" s="166" t="s">
        <v>230</v>
      </c>
      <c r="C160" s="154" t="s">
        <v>382</v>
      </c>
      <c r="D160" s="166" t="s">
        <v>1</v>
      </c>
      <c r="E160" s="125">
        <v>0</v>
      </c>
      <c r="F160" s="126">
        <f t="shared" si="12"/>
        <v>0</v>
      </c>
      <c r="G160" s="126">
        <f t="shared" si="14"/>
        <v>0</v>
      </c>
      <c r="H160" s="126">
        <f t="shared" si="15"/>
        <v>0</v>
      </c>
      <c r="I160" s="125">
        <v>9741</v>
      </c>
      <c r="J160" s="126">
        <f t="shared" si="13"/>
        <v>1948.2</v>
      </c>
      <c r="K160" s="126">
        <f t="shared" si="16"/>
        <v>1889.7540000000001</v>
      </c>
      <c r="L160" s="148">
        <f t="shared" si="17"/>
        <v>58.445999999999998</v>
      </c>
      <c r="M160" s="149"/>
    </row>
    <row r="161" spans="1:13" s="150" customFormat="1" ht="32.1" customHeight="1" x14ac:dyDescent="0.25">
      <c r="A161" s="122"/>
      <c r="B161" s="123" t="s">
        <v>137</v>
      </c>
      <c r="C161" s="154" t="str">
        <f>'3rd Quarter 2016'!C162</f>
        <v>3416729658/ SWIW #8</v>
      </c>
      <c r="D161" s="123" t="str">
        <f>'3rd Quarter 2016'!D162</f>
        <v>Brine Disposal</v>
      </c>
      <c r="E161" s="125">
        <v>0</v>
      </c>
      <c r="F161" s="126">
        <f>E161*$F$4</f>
        <v>0</v>
      </c>
      <c r="G161" s="126">
        <f>F161-H161</f>
        <v>0</v>
      </c>
      <c r="H161" s="126">
        <f>F161*$H$4</f>
        <v>0</v>
      </c>
      <c r="I161" s="125">
        <v>105214</v>
      </c>
      <c r="J161" s="126">
        <f t="shared" si="13"/>
        <v>21042.800000000003</v>
      </c>
      <c r="K161" s="126">
        <f>J161-L161</f>
        <v>20411.516000000003</v>
      </c>
      <c r="L161" s="148">
        <f>J161*$L$4</f>
        <v>631.28400000000011</v>
      </c>
      <c r="M161" s="149"/>
    </row>
    <row r="162" spans="1:13" s="150" customFormat="1" ht="32.1" customHeight="1" x14ac:dyDescent="0.25">
      <c r="A162" s="122"/>
      <c r="B162" s="123" t="s">
        <v>137</v>
      </c>
      <c r="C162" s="154" t="str">
        <f>'3rd Quarter 2016'!C163</f>
        <v>3416729685/ SWIW #10</v>
      </c>
      <c r="D162" s="123" t="str">
        <f>'3rd Quarter 2016'!D163</f>
        <v>Brine Disposal</v>
      </c>
      <c r="E162" s="125">
        <v>0</v>
      </c>
      <c r="F162" s="126">
        <f>E162*$F$4</f>
        <v>0</v>
      </c>
      <c r="G162" s="126">
        <f>F162-H162</f>
        <v>0</v>
      </c>
      <c r="H162" s="126">
        <f>F162*$H$4</f>
        <v>0</v>
      </c>
      <c r="I162" s="125">
        <v>42849</v>
      </c>
      <c r="J162" s="126">
        <f t="shared" si="13"/>
        <v>8569.8000000000011</v>
      </c>
      <c r="K162" s="126">
        <f>J162-L162</f>
        <v>8312.7060000000019</v>
      </c>
      <c r="L162" s="148">
        <f>J162*$L$4</f>
        <v>257.09400000000005</v>
      </c>
      <c r="M162" s="149"/>
    </row>
    <row r="163" spans="1:13" s="150" customFormat="1" ht="32.1" customHeight="1" x14ac:dyDescent="0.25">
      <c r="A163" s="122"/>
      <c r="B163" s="123" t="s">
        <v>137</v>
      </c>
      <c r="C163" s="154" t="str">
        <f>'3rd Quarter 2016'!C164</f>
        <v>3416729719/ SWIW #16</v>
      </c>
      <c r="D163" s="123" t="str">
        <f>'3rd Quarter 2016'!D164</f>
        <v>Brine Disposal</v>
      </c>
      <c r="E163" s="125">
        <v>0</v>
      </c>
      <c r="F163" s="126">
        <f>E163*$F$4</f>
        <v>0</v>
      </c>
      <c r="G163" s="126">
        <f>F163-H163</f>
        <v>0</v>
      </c>
      <c r="H163" s="126">
        <f>F163*$H$4</f>
        <v>0</v>
      </c>
      <c r="I163" s="125">
        <v>6303</v>
      </c>
      <c r="J163" s="126">
        <f t="shared" si="13"/>
        <v>1260.6000000000001</v>
      </c>
      <c r="K163" s="126">
        <f>J163-L163</f>
        <v>1222.7820000000002</v>
      </c>
      <c r="L163" s="148">
        <f>J163*$L$4</f>
        <v>37.818000000000005</v>
      </c>
      <c r="M163" s="149"/>
    </row>
    <row r="164" spans="1:13" s="150" customFormat="1" ht="32.1" customHeight="1" x14ac:dyDescent="0.25">
      <c r="A164" s="122"/>
      <c r="B164" s="123" t="str">
        <f>'3rd Quarter 2016'!B165</f>
        <v>OOGC Disposal Co.</v>
      </c>
      <c r="C164" s="154" t="str">
        <f>'3rd Quarter 2016'!C165</f>
        <v>3407524527/SWIW #1</v>
      </c>
      <c r="D164" s="123" t="str">
        <f>'3rd Quarter 2016'!D165</f>
        <v>Brine Disposal</v>
      </c>
      <c r="E164" s="125">
        <v>27480</v>
      </c>
      <c r="F164" s="126">
        <f t="shared" si="12"/>
        <v>1374</v>
      </c>
      <c r="G164" s="126">
        <f t="shared" si="14"/>
        <v>1332.78</v>
      </c>
      <c r="H164" s="126">
        <f t="shared" si="15"/>
        <v>41.22</v>
      </c>
      <c r="I164" s="125">
        <v>0</v>
      </c>
      <c r="J164" s="126">
        <f t="shared" si="13"/>
        <v>0</v>
      </c>
      <c r="K164" s="126">
        <f t="shared" si="16"/>
        <v>0</v>
      </c>
      <c r="L164" s="148">
        <f t="shared" si="17"/>
        <v>0</v>
      </c>
      <c r="M164" s="149"/>
    </row>
    <row r="165" spans="1:13" s="150" customFormat="1" ht="32.1" customHeight="1" x14ac:dyDescent="0.25">
      <c r="A165" s="122"/>
      <c r="B165" s="123" t="str">
        <f>'3rd Quarter 2016'!B166</f>
        <v>OOGC Disposal Co.</v>
      </c>
      <c r="C165" s="154" t="str">
        <f>'3rd Quarter 2016'!C166</f>
        <v>3416729395/SWIW #6</v>
      </c>
      <c r="D165" s="123" t="str">
        <f>'3rd Quarter 2016'!D166</f>
        <v>Brine Disposal</v>
      </c>
      <c r="E165" s="125">
        <v>0</v>
      </c>
      <c r="F165" s="126">
        <f t="shared" si="12"/>
        <v>0</v>
      </c>
      <c r="G165" s="126">
        <f t="shared" si="14"/>
        <v>0</v>
      </c>
      <c r="H165" s="126">
        <f t="shared" si="15"/>
        <v>0</v>
      </c>
      <c r="I165" s="125">
        <v>80521</v>
      </c>
      <c r="J165" s="126">
        <f t="shared" si="13"/>
        <v>16104.2</v>
      </c>
      <c r="K165" s="126">
        <f t="shared" si="16"/>
        <v>15621.074000000001</v>
      </c>
      <c r="L165" s="148">
        <f t="shared" si="17"/>
        <v>483.12599999999998</v>
      </c>
      <c r="M165" s="149"/>
    </row>
    <row r="166" spans="1:13" s="150" customFormat="1" ht="32.1" customHeight="1" x14ac:dyDescent="0.25">
      <c r="A166" s="122"/>
      <c r="B166" s="123" t="str">
        <f>'3rd Quarter 2016'!B167</f>
        <v>OOGC Disposal Co.</v>
      </c>
      <c r="C166" s="154" t="str">
        <f>'3rd Quarter 2016'!C167</f>
        <v>3408924792/SWIW #2</v>
      </c>
      <c r="D166" s="123" t="str">
        <f>'3rd Quarter 2016'!D167</f>
        <v>Brine Disposal</v>
      </c>
      <c r="E166" s="125">
        <v>5683</v>
      </c>
      <c r="F166" s="126">
        <f t="shared" si="12"/>
        <v>284.15000000000003</v>
      </c>
      <c r="G166" s="126">
        <f t="shared" si="14"/>
        <v>275.62550000000005</v>
      </c>
      <c r="H166" s="126">
        <f t="shared" si="15"/>
        <v>8.5245000000000015</v>
      </c>
      <c r="I166" s="125">
        <v>32202</v>
      </c>
      <c r="J166" s="126">
        <f t="shared" si="13"/>
        <v>6440.4000000000005</v>
      </c>
      <c r="K166" s="126">
        <f t="shared" si="16"/>
        <v>6247.1880000000001</v>
      </c>
      <c r="L166" s="148">
        <f t="shared" si="17"/>
        <v>193.21200000000002</v>
      </c>
      <c r="M166" s="149"/>
    </row>
    <row r="167" spans="1:13" s="150" customFormat="1" ht="32.1" customHeight="1" x14ac:dyDescent="0.25">
      <c r="A167" s="122"/>
      <c r="B167" s="166" t="str">
        <f>'3rd Quarter 2016'!B168</f>
        <v>Patricia Harman</v>
      </c>
      <c r="C167" s="154" t="str">
        <f>'3rd Quarter 2016'!C168</f>
        <v>3404120160/SWIW #6</v>
      </c>
      <c r="D167" s="166" t="str">
        <f>'3rd Quarter 2016'!D168</f>
        <v>Brine Disposal</v>
      </c>
      <c r="E167" s="125">
        <v>0</v>
      </c>
      <c r="F167" s="126">
        <f t="shared" si="12"/>
        <v>0</v>
      </c>
      <c r="G167" s="126">
        <f t="shared" si="14"/>
        <v>0</v>
      </c>
      <c r="H167" s="126">
        <f t="shared" si="15"/>
        <v>0</v>
      </c>
      <c r="I167" s="125">
        <v>0</v>
      </c>
      <c r="J167" s="126">
        <f t="shared" si="13"/>
        <v>0</v>
      </c>
      <c r="K167" s="126">
        <f t="shared" si="16"/>
        <v>0</v>
      </c>
      <c r="L167" s="148">
        <f t="shared" si="17"/>
        <v>0</v>
      </c>
      <c r="M167" s="149"/>
    </row>
    <row r="168" spans="1:13" s="150" customFormat="1" ht="32.1" customHeight="1" x14ac:dyDescent="0.25">
      <c r="A168" s="122"/>
      <c r="B168" s="166" t="str">
        <f>'3rd Quarter 2016'!B169</f>
        <v>Pet Processors LLC</v>
      </c>
      <c r="C168" s="154" t="str">
        <f>'3rd Quarter 2016'!C169</f>
        <v>3408520266/SWIW #2</v>
      </c>
      <c r="D168" s="166" t="str">
        <f>'3rd Quarter 2016'!D169</f>
        <v>Brine Disposal</v>
      </c>
      <c r="E168" s="125">
        <v>0</v>
      </c>
      <c r="F168" s="126">
        <f t="shared" si="12"/>
        <v>0</v>
      </c>
      <c r="G168" s="126">
        <f t="shared" si="14"/>
        <v>0</v>
      </c>
      <c r="H168" s="126">
        <f t="shared" si="15"/>
        <v>0</v>
      </c>
      <c r="I168" s="125">
        <v>0</v>
      </c>
      <c r="J168" s="126">
        <f t="shared" si="13"/>
        <v>0</v>
      </c>
      <c r="K168" s="126">
        <f t="shared" si="16"/>
        <v>0</v>
      </c>
      <c r="L168" s="148">
        <f t="shared" si="17"/>
        <v>0</v>
      </c>
      <c r="M168" s="149"/>
    </row>
    <row r="169" spans="1:13" s="150" customFormat="1" ht="32.1" customHeight="1" x14ac:dyDescent="0.25">
      <c r="A169" s="122"/>
      <c r="B169" s="123" t="str">
        <f>'3rd Quarter 2016'!B170</f>
        <v>Petro Quest Inc.</v>
      </c>
      <c r="C169" s="154" t="str">
        <f>'3rd Quarter 2016'!C170</f>
        <v>3400921892/SWIW #6</v>
      </c>
      <c r="D169" s="123" t="str">
        <f>'3rd Quarter 2016'!D170</f>
        <v>Brine Disposal</v>
      </c>
      <c r="E169" s="125">
        <v>135</v>
      </c>
      <c r="F169" s="126">
        <f t="shared" si="12"/>
        <v>6.75</v>
      </c>
      <c r="G169" s="126">
        <f t="shared" si="14"/>
        <v>6.5475000000000003</v>
      </c>
      <c r="H169" s="126">
        <f t="shared" si="15"/>
        <v>0.20249999999999999</v>
      </c>
      <c r="I169" s="125">
        <v>0</v>
      </c>
      <c r="J169" s="126">
        <f t="shared" si="13"/>
        <v>0</v>
      </c>
      <c r="K169" s="126">
        <f t="shared" si="16"/>
        <v>0</v>
      </c>
      <c r="L169" s="148">
        <f t="shared" si="17"/>
        <v>0</v>
      </c>
      <c r="M169" s="149"/>
    </row>
    <row r="170" spans="1:13" s="150" customFormat="1" ht="32.1" customHeight="1" x14ac:dyDescent="0.25">
      <c r="A170" s="122" t="s">
        <v>362</v>
      </c>
      <c r="B170" s="166" t="s">
        <v>165</v>
      </c>
      <c r="C170" s="154" t="s">
        <v>363</v>
      </c>
      <c r="D170" s="166" t="s">
        <v>1</v>
      </c>
      <c r="E170" s="125">
        <v>0</v>
      </c>
      <c r="F170" s="126">
        <f t="shared" si="12"/>
        <v>0</v>
      </c>
      <c r="G170" s="126">
        <f t="shared" si="14"/>
        <v>0</v>
      </c>
      <c r="H170" s="126">
        <f t="shared" si="15"/>
        <v>0</v>
      </c>
      <c r="I170" s="125">
        <v>0</v>
      </c>
      <c r="J170" s="126">
        <f t="shared" si="13"/>
        <v>0</v>
      </c>
      <c r="K170" s="126">
        <f t="shared" si="16"/>
        <v>0</v>
      </c>
      <c r="L170" s="148">
        <f t="shared" si="17"/>
        <v>0</v>
      </c>
      <c r="M170" s="149"/>
    </row>
    <row r="171" spans="1:13" s="150" customFormat="1" ht="32.1" customHeight="1" x14ac:dyDescent="0.25">
      <c r="A171" s="122" t="s">
        <v>362</v>
      </c>
      <c r="B171" s="123" t="str">
        <f>'3rd Quarter 2016'!B171</f>
        <v>Petrowater Inc.</v>
      </c>
      <c r="C171" s="154" t="str">
        <f>'3rd Quarter 2016'!C171</f>
        <v>3400723192/SWIW# 20</v>
      </c>
      <c r="D171" s="123" t="str">
        <f>'3rd Quarter 2016'!D171</f>
        <v>Brine Disposal</v>
      </c>
      <c r="E171" s="125">
        <v>22584</v>
      </c>
      <c r="F171" s="126">
        <f t="shared" si="12"/>
        <v>1129.2</v>
      </c>
      <c r="G171" s="126">
        <f t="shared" si="14"/>
        <v>1095.3240000000001</v>
      </c>
      <c r="H171" s="126">
        <f t="shared" si="15"/>
        <v>33.875999999999998</v>
      </c>
      <c r="I171" s="125">
        <v>43310</v>
      </c>
      <c r="J171" s="126">
        <f t="shared" si="13"/>
        <v>8662</v>
      </c>
      <c r="K171" s="126">
        <f t="shared" si="16"/>
        <v>8402.14</v>
      </c>
      <c r="L171" s="148">
        <f t="shared" si="17"/>
        <v>259.86</v>
      </c>
      <c r="M171" s="149"/>
    </row>
    <row r="172" spans="1:13" s="150" customFormat="1" ht="32.1" customHeight="1" x14ac:dyDescent="0.25">
      <c r="A172" s="122"/>
      <c r="B172" s="123" t="str">
        <f>'3rd Quarter 2016'!B173</f>
        <v>Pettigrew Pumping Service</v>
      </c>
      <c r="C172" s="154" t="str">
        <f>'3rd Quarter 2016'!C173</f>
        <v>3411720239/SWIW #61</v>
      </c>
      <c r="D172" s="123" t="str">
        <f>'3rd Quarter 2016'!D173</f>
        <v>Brine Disposal</v>
      </c>
      <c r="E172" s="125">
        <v>3365</v>
      </c>
      <c r="F172" s="126">
        <f t="shared" si="12"/>
        <v>168.25</v>
      </c>
      <c r="G172" s="126">
        <f t="shared" si="14"/>
        <v>163.20249999999999</v>
      </c>
      <c r="H172" s="126">
        <f t="shared" si="15"/>
        <v>5.0474999999999994</v>
      </c>
      <c r="I172" s="125">
        <v>0</v>
      </c>
      <c r="J172" s="126">
        <f t="shared" si="13"/>
        <v>0</v>
      </c>
      <c r="K172" s="126">
        <f t="shared" si="16"/>
        <v>0</v>
      </c>
      <c r="L172" s="148">
        <f t="shared" si="17"/>
        <v>0</v>
      </c>
      <c r="M172" s="149"/>
    </row>
    <row r="173" spans="1:13" s="150" customFormat="1" ht="32.1" customHeight="1" x14ac:dyDescent="0.25">
      <c r="A173" s="122"/>
      <c r="B173" s="123" t="str">
        <f>'3rd Quarter 2016'!B174</f>
        <v>Progressive Oil &amp; Gas, Inc.</v>
      </c>
      <c r="C173" s="154" t="str">
        <f>'3rd Quarter 2016'!C174</f>
        <v>3416320756/SWIW #9</v>
      </c>
      <c r="D173" s="123" t="str">
        <f>'3rd Quarter 2016'!D174</f>
        <v>Brine Disposal</v>
      </c>
      <c r="E173" s="125">
        <v>468</v>
      </c>
      <c r="F173" s="126">
        <f t="shared" si="12"/>
        <v>23.400000000000002</v>
      </c>
      <c r="G173" s="126">
        <f t="shared" si="14"/>
        <v>23.400000000000002</v>
      </c>
      <c r="H173" s="126">
        <v>0</v>
      </c>
      <c r="I173" s="125">
        <v>0</v>
      </c>
      <c r="J173" s="126">
        <f t="shared" si="13"/>
        <v>0</v>
      </c>
      <c r="K173" s="126">
        <f t="shared" si="16"/>
        <v>0</v>
      </c>
      <c r="L173" s="148">
        <f t="shared" si="17"/>
        <v>0</v>
      </c>
      <c r="M173" s="158"/>
    </row>
    <row r="174" spans="1:13" s="150" customFormat="1" ht="32.1" customHeight="1" x14ac:dyDescent="0.25">
      <c r="A174" s="122"/>
      <c r="B174" s="123" t="str">
        <f>'3rd Quarter 2016'!B175</f>
        <v>Progressive Oil &amp; Gas, Inc.</v>
      </c>
      <c r="C174" s="154" t="str">
        <f>'3rd Quarter 2016'!C175</f>
        <v>3416320541/SWIW #11</v>
      </c>
      <c r="D174" s="123" t="str">
        <f>'3rd Quarter 2016'!D175</f>
        <v>Brine Disposal</v>
      </c>
      <c r="E174" s="125">
        <v>910</v>
      </c>
      <c r="F174" s="126">
        <f t="shared" si="12"/>
        <v>45.5</v>
      </c>
      <c r="G174" s="126">
        <f t="shared" si="14"/>
        <v>45.5</v>
      </c>
      <c r="H174" s="126">
        <v>0</v>
      </c>
      <c r="I174" s="125">
        <v>0</v>
      </c>
      <c r="J174" s="126">
        <f t="shared" si="13"/>
        <v>0</v>
      </c>
      <c r="K174" s="126">
        <f t="shared" si="16"/>
        <v>0</v>
      </c>
      <c r="L174" s="148">
        <f t="shared" si="17"/>
        <v>0</v>
      </c>
      <c r="M174" s="158"/>
    </row>
    <row r="175" spans="1:13" s="150" customFormat="1" ht="32.1" customHeight="1" x14ac:dyDescent="0.25">
      <c r="A175" s="122"/>
      <c r="B175" s="123" t="str">
        <f>'3rd Quarter 2016'!B176</f>
        <v>Progressive Oil &amp; Gas, Inc.</v>
      </c>
      <c r="C175" s="154" t="str">
        <f>'3rd Quarter 2016'!C176</f>
        <v>3410523473/SWIW #13</v>
      </c>
      <c r="D175" s="123" t="str">
        <f>'3rd Quarter 2016'!D176</f>
        <v>Brine Disposal</v>
      </c>
      <c r="E175" s="125">
        <v>352</v>
      </c>
      <c r="F175" s="126">
        <f t="shared" si="12"/>
        <v>17.600000000000001</v>
      </c>
      <c r="G175" s="126">
        <f t="shared" si="14"/>
        <v>17.600000000000001</v>
      </c>
      <c r="H175" s="126">
        <v>0</v>
      </c>
      <c r="I175" s="125">
        <v>0</v>
      </c>
      <c r="J175" s="126">
        <f t="shared" si="13"/>
        <v>0</v>
      </c>
      <c r="K175" s="126">
        <f t="shared" si="16"/>
        <v>0</v>
      </c>
      <c r="L175" s="148">
        <f t="shared" si="17"/>
        <v>0</v>
      </c>
      <c r="M175" s="158"/>
    </row>
    <row r="176" spans="1:13" s="150" customFormat="1" ht="32.1" customHeight="1" x14ac:dyDescent="0.25">
      <c r="A176" s="122" t="s">
        <v>348</v>
      </c>
      <c r="B176" s="123" t="str">
        <f>'3rd Quarter 2016'!B177</f>
        <v>PT Services LLC</v>
      </c>
      <c r="C176" s="154" t="str">
        <f>'3rd Quarter 2016'!C177</f>
        <v>3415122783/SWIW #13</v>
      </c>
      <c r="D176" s="123" t="str">
        <f>'3rd Quarter 2016'!D177</f>
        <v>Brine Disposal</v>
      </c>
      <c r="E176" s="125">
        <v>2911</v>
      </c>
      <c r="F176" s="126">
        <f t="shared" si="12"/>
        <v>145.55000000000001</v>
      </c>
      <c r="G176" s="126">
        <f t="shared" si="14"/>
        <v>141.18350000000001</v>
      </c>
      <c r="H176" s="126">
        <f t="shared" si="15"/>
        <v>4.3665000000000003</v>
      </c>
      <c r="I176" s="125">
        <v>0</v>
      </c>
      <c r="J176" s="126">
        <f t="shared" si="13"/>
        <v>0</v>
      </c>
      <c r="K176" s="126">
        <f t="shared" si="16"/>
        <v>0</v>
      </c>
      <c r="L176" s="148">
        <f t="shared" si="17"/>
        <v>0</v>
      </c>
      <c r="M176" s="149"/>
    </row>
    <row r="177" spans="1:13" s="150" customFormat="1" ht="32.1" customHeight="1" x14ac:dyDescent="0.25">
      <c r="A177" s="122" t="s">
        <v>348</v>
      </c>
      <c r="B177" s="123" t="str">
        <f>'3rd Quarter 2016'!B178</f>
        <v>PT Services LLC</v>
      </c>
      <c r="C177" s="154" t="str">
        <f>'3rd Quarter 2016'!C178</f>
        <v>3413321459/SWIW #14</v>
      </c>
      <c r="D177" s="123" t="str">
        <f>'3rd Quarter 2016'!D178</f>
        <v>Brine Disposal</v>
      </c>
      <c r="E177" s="125">
        <v>2823</v>
      </c>
      <c r="F177" s="126">
        <f t="shared" si="12"/>
        <v>141.15</v>
      </c>
      <c r="G177" s="126">
        <f t="shared" si="14"/>
        <v>136.91550000000001</v>
      </c>
      <c r="H177" s="126">
        <f t="shared" si="15"/>
        <v>4.2344999999999997</v>
      </c>
      <c r="I177" s="125">
        <v>0</v>
      </c>
      <c r="J177" s="126">
        <f t="shared" si="13"/>
        <v>0</v>
      </c>
      <c r="K177" s="126">
        <f t="shared" si="16"/>
        <v>0</v>
      </c>
      <c r="L177" s="148">
        <f t="shared" si="17"/>
        <v>0</v>
      </c>
      <c r="M177" s="149"/>
    </row>
    <row r="178" spans="1:13" s="150" customFormat="1" ht="32.1" customHeight="1" x14ac:dyDescent="0.25">
      <c r="A178" s="122" t="s">
        <v>348</v>
      </c>
      <c r="B178" s="123" t="str">
        <f>'3rd Quarter 2016'!B179</f>
        <v>PT Services LLC</v>
      </c>
      <c r="C178" s="154" t="str">
        <f>'3rd Quarter 2016'!C179</f>
        <v>3400720357/SWIW #22</v>
      </c>
      <c r="D178" s="123" t="str">
        <f>'3rd Quarter 2016'!D179</f>
        <v>Brine Disposal</v>
      </c>
      <c r="E178" s="125">
        <v>3299</v>
      </c>
      <c r="F178" s="126">
        <f t="shared" si="12"/>
        <v>164.95000000000002</v>
      </c>
      <c r="G178" s="126">
        <f t="shared" si="14"/>
        <v>160.00150000000002</v>
      </c>
      <c r="H178" s="126">
        <f t="shared" si="15"/>
        <v>4.9485000000000001</v>
      </c>
      <c r="I178" s="125">
        <v>0</v>
      </c>
      <c r="J178" s="126">
        <f t="shared" si="13"/>
        <v>0</v>
      </c>
      <c r="K178" s="126">
        <f t="shared" si="16"/>
        <v>0</v>
      </c>
      <c r="L178" s="148">
        <f t="shared" si="17"/>
        <v>0</v>
      </c>
      <c r="M178" s="149"/>
    </row>
    <row r="179" spans="1:13" s="150" customFormat="1" ht="32.1" customHeight="1" x14ac:dyDescent="0.25">
      <c r="A179" s="122" t="s">
        <v>348</v>
      </c>
      <c r="B179" s="123" t="str">
        <f>'3rd Quarter 2016'!B180</f>
        <v>PT Services LLC</v>
      </c>
      <c r="C179" s="154" t="str">
        <f>'3rd Quarter 2016'!C180</f>
        <v>3405520773/SWIW #4</v>
      </c>
      <c r="D179" s="123" t="str">
        <f>'3rd Quarter 2016'!D180</f>
        <v>Brine Disposal</v>
      </c>
      <c r="E179" s="125">
        <v>2216</v>
      </c>
      <c r="F179" s="126">
        <f t="shared" si="12"/>
        <v>110.80000000000001</v>
      </c>
      <c r="G179" s="126">
        <f t="shared" si="14"/>
        <v>107.47600000000001</v>
      </c>
      <c r="H179" s="126">
        <f t="shared" si="15"/>
        <v>3.3240000000000003</v>
      </c>
      <c r="I179" s="125">
        <v>0</v>
      </c>
      <c r="J179" s="126">
        <f t="shared" si="13"/>
        <v>0</v>
      </c>
      <c r="K179" s="126">
        <f t="shared" si="16"/>
        <v>0</v>
      </c>
      <c r="L179" s="148">
        <f t="shared" si="17"/>
        <v>0</v>
      </c>
      <c r="M179" s="149"/>
    </row>
    <row r="180" spans="1:13" s="150" customFormat="1" ht="32.1" customHeight="1" x14ac:dyDescent="0.25">
      <c r="A180" s="122"/>
      <c r="B180" s="123" t="str">
        <f>'3rd Quarter 2016'!B181</f>
        <v>Pursie E. Pipes</v>
      </c>
      <c r="C180" s="154" t="str">
        <f>'3rd Quarter 2016'!C181</f>
        <v>3413323542/SWIW #35</v>
      </c>
      <c r="D180" s="147" t="str">
        <f>'3rd Quarter 2016'!D181</f>
        <v>Brine Disposal</v>
      </c>
      <c r="E180" s="125">
        <v>29466</v>
      </c>
      <c r="F180" s="126">
        <f t="shared" si="12"/>
        <v>1473.3000000000002</v>
      </c>
      <c r="G180" s="126">
        <f t="shared" si="14"/>
        <v>1429.1010000000001</v>
      </c>
      <c r="H180" s="126">
        <f t="shared" si="15"/>
        <v>44.199000000000005</v>
      </c>
      <c r="I180" s="125">
        <v>0</v>
      </c>
      <c r="J180" s="126">
        <f t="shared" si="13"/>
        <v>0</v>
      </c>
      <c r="K180" s="126">
        <f t="shared" si="16"/>
        <v>0</v>
      </c>
      <c r="L180" s="148">
        <f t="shared" si="17"/>
        <v>0</v>
      </c>
      <c r="M180" s="149"/>
    </row>
    <row r="181" spans="1:13" s="150" customFormat="1" ht="36" customHeight="1" x14ac:dyDescent="0.25">
      <c r="A181" s="122" t="s">
        <v>338</v>
      </c>
      <c r="B181" s="123" t="str">
        <f>'3rd Quarter 2016'!B182</f>
        <v>R.C. Poling Co., Inc.</v>
      </c>
      <c r="C181" s="154" t="str">
        <f>'3rd Quarter 2016'!C182</f>
        <v>3412726595/SWIW #5</v>
      </c>
      <c r="D181" s="123" t="str">
        <f>'3rd Quarter 2016'!D182</f>
        <v>Brine Disposal</v>
      </c>
      <c r="E181" s="125">
        <v>22175</v>
      </c>
      <c r="F181" s="126">
        <f t="shared" si="12"/>
        <v>1108.75</v>
      </c>
      <c r="G181" s="126">
        <f t="shared" si="14"/>
        <v>1075.4875</v>
      </c>
      <c r="H181" s="126">
        <f t="shared" si="15"/>
        <v>33.262499999999996</v>
      </c>
      <c r="I181" s="125">
        <v>110</v>
      </c>
      <c r="J181" s="126">
        <f t="shared" si="13"/>
        <v>22</v>
      </c>
      <c r="K181" s="126">
        <f t="shared" si="16"/>
        <v>21.34</v>
      </c>
      <c r="L181" s="148">
        <f t="shared" si="17"/>
        <v>0.65999999999999992</v>
      </c>
      <c r="M181" s="149"/>
    </row>
    <row r="182" spans="1:13" s="150" customFormat="1" ht="32.1" customHeight="1" x14ac:dyDescent="0.25">
      <c r="A182" s="122"/>
      <c r="B182" s="123" t="str">
        <f>'3rd Quarter 2016'!B183</f>
        <v>Redbird Development</v>
      </c>
      <c r="C182" s="154" t="str">
        <f>'3rd Quarter 2016'!C183</f>
        <v>3416729731/SWIW #18</v>
      </c>
      <c r="D182" s="123" t="str">
        <f>'3rd Quarter 2016'!D183</f>
        <v>Brine Disposal</v>
      </c>
      <c r="E182" s="125">
        <v>14440.93</v>
      </c>
      <c r="F182" s="126">
        <v>86.6</v>
      </c>
      <c r="G182" s="126">
        <f t="shared" si="14"/>
        <v>84.001999999999995</v>
      </c>
      <c r="H182" s="126">
        <f t="shared" si="15"/>
        <v>2.5979999999999999</v>
      </c>
      <c r="I182" s="125">
        <v>434147</v>
      </c>
      <c r="J182" s="126">
        <v>26559.4</v>
      </c>
      <c r="K182" s="126">
        <f>J182-L182</f>
        <v>25762.618000000002</v>
      </c>
      <c r="L182" s="148">
        <f t="shared" si="17"/>
        <v>796.78200000000004</v>
      </c>
      <c r="M182" s="189" t="s">
        <v>349</v>
      </c>
    </row>
    <row r="183" spans="1:13" s="150" customFormat="1" ht="32.1" customHeight="1" x14ac:dyDescent="0.25">
      <c r="A183" s="122"/>
      <c r="B183" s="166" t="s">
        <v>262</v>
      </c>
      <c r="C183" s="154" t="str">
        <f>'3rd Quarter 2016'!C184</f>
        <v>3415725506/SWIW #10</v>
      </c>
      <c r="D183" s="166" t="str">
        <f>'3rd Quarter 2016'!D184</f>
        <v>Brine Disposal</v>
      </c>
      <c r="E183" s="125">
        <v>261489.74</v>
      </c>
      <c r="F183" s="126">
        <f t="shared" si="12"/>
        <v>13074.487000000001</v>
      </c>
      <c r="G183" s="126">
        <f t="shared" si="14"/>
        <v>12682.252390000001</v>
      </c>
      <c r="H183" s="126">
        <f t="shared" si="15"/>
        <v>392.23461000000003</v>
      </c>
      <c r="I183" s="125">
        <v>60829.9</v>
      </c>
      <c r="J183" s="126">
        <v>12166</v>
      </c>
      <c r="K183" s="126">
        <f>J183-L183</f>
        <v>11801.02</v>
      </c>
      <c r="L183" s="148">
        <f t="shared" si="17"/>
        <v>364.97999999999996</v>
      </c>
      <c r="M183" s="149"/>
    </row>
    <row r="184" spans="1:13" s="150" customFormat="1" ht="32.1" customHeight="1" x14ac:dyDescent="0.25">
      <c r="A184" s="122"/>
      <c r="B184" s="123" t="str">
        <f>'3rd Quarter 2016'!B185</f>
        <v>Resource Well Service</v>
      </c>
      <c r="C184" s="154" t="str">
        <f>'3rd Quarter 2016'!C185</f>
        <v>3413322860/SWIW #4</v>
      </c>
      <c r="D184" s="123" t="str">
        <f>'3rd Quarter 2016'!D185</f>
        <v>Brine Disposal</v>
      </c>
      <c r="E184" s="125">
        <v>9632</v>
      </c>
      <c r="F184" s="126">
        <f t="shared" si="12"/>
        <v>481.6</v>
      </c>
      <c r="G184" s="126">
        <f t="shared" si="14"/>
        <v>467.15200000000004</v>
      </c>
      <c r="H184" s="126">
        <f t="shared" si="15"/>
        <v>14.448</v>
      </c>
      <c r="I184" s="125">
        <v>0</v>
      </c>
      <c r="J184" s="126">
        <f t="shared" si="13"/>
        <v>0</v>
      </c>
      <c r="K184" s="126">
        <f t="shared" si="16"/>
        <v>0</v>
      </c>
      <c r="L184" s="148">
        <f>J184*$L$4</f>
        <v>0</v>
      </c>
      <c r="M184" s="149"/>
    </row>
    <row r="185" spans="1:13" s="150" customFormat="1" ht="32.1" customHeight="1" x14ac:dyDescent="0.25">
      <c r="A185" s="122"/>
      <c r="B185" s="123" t="str">
        <f>'3rd Quarter 2016'!B187</f>
        <v>Rex Drummond</v>
      </c>
      <c r="C185" s="154" t="str">
        <f>'3rd Quarter 2016'!C187</f>
        <v>3400720095/SWIW #17</v>
      </c>
      <c r="D185" s="123" t="str">
        <f>'3rd Quarter 2016'!D187</f>
        <v>Brine Disposal</v>
      </c>
      <c r="E185" s="125">
        <v>90</v>
      </c>
      <c r="F185" s="126">
        <f t="shared" si="12"/>
        <v>4.5</v>
      </c>
      <c r="G185" s="126">
        <f t="shared" si="14"/>
        <v>4.5</v>
      </c>
      <c r="H185" s="126">
        <v>0</v>
      </c>
      <c r="I185" s="125">
        <v>90</v>
      </c>
      <c r="J185" s="126">
        <f t="shared" si="13"/>
        <v>18</v>
      </c>
      <c r="K185" s="126">
        <f t="shared" si="16"/>
        <v>18</v>
      </c>
      <c r="L185" s="148">
        <v>0</v>
      </c>
      <c r="M185" s="158"/>
    </row>
    <row r="186" spans="1:13" s="150" customFormat="1" ht="32.1" customHeight="1" x14ac:dyDescent="0.25">
      <c r="A186" s="122"/>
      <c r="B186" s="123" t="str">
        <f>'3rd Quarter 2016'!B188</f>
        <v>Ridgway Realty &amp; Land Development</v>
      </c>
      <c r="C186" s="154" t="str">
        <f>'3rd Quarter 2016'!C188</f>
        <v>3400720360/SWIW #3</v>
      </c>
      <c r="D186" s="147" t="str">
        <f>'3rd Quarter 2016'!D188</f>
        <v>Brine Disposal</v>
      </c>
      <c r="E186" s="125">
        <v>1122</v>
      </c>
      <c r="F186" s="126">
        <f t="shared" si="12"/>
        <v>56.1</v>
      </c>
      <c r="G186" s="126">
        <f t="shared" si="14"/>
        <v>54.417000000000002</v>
      </c>
      <c r="H186" s="126">
        <f t="shared" si="15"/>
        <v>1.6830000000000001</v>
      </c>
      <c r="I186" s="125">
        <v>0</v>
      </c>
      <c r="J186" s="126">
        <f t="shared" si="13"/>
        <v>0</v>
      </c>
      <c r="K186" s="126">
        <f t="shared" si="16"/>
        <v>0</v>
      </c>
      <c r="L186" s="148">
        <f t="shared" si="17"/>
        <v>0</v>
      </c>
      <c r="M186" s="149"/>
    </row>
    <row r="187" spans="1:13" s="150" customFormat="1" ht="32.1" customHeight="1" x14ac:dyDescent="0.25">
      <c r="A187" s="151"/>
      <c r="B187" s="123" t="str">
        <f>'3rd Quarter 2016'!B189</f>
        <v>Ridgway Realty &amp; Land Development</v>
      </c>
      <c r="C187" s="154" t="str">
        <f>'3rd Quarter 2016'!C189</f>
        <v>3400720245/SWIW #9</v>
      </c>
      <c r="D187" s="123" t="str">
        <f>'3rd Quarter 2016'!D189</f>
        <v>Brine Disposal</v>
      </c>
      <c r="E187" s="125">
        <v>1446</v>
      </c>
      <c r="F187" s="126">
        <f t="shared" si="12"/>
        <v>72.3</v>
      </c>
      <c r="G187" s="126">
        <f t="shared" si="14"/>
        <v>70.131</v>
      </c>
      <c r="H187" s="126">
        <f t="shared" si="15"/>
        <v>2.169</v>
      </c>
      <c r="I187" s="125">
        <v>0</v>
      </c>
      <c r="J187" s="126">
        <f t="shared" si="13"/>
        <v>0</v>
      </c>
      <c r="K187" s="126">
        <f t="shared" si="16"/>
        <v>0</v>
      </c>
      <c r="L187" s="148">
        <f t="shared" si="17"/>
        <v>0</v>
      </c>
      <c r="M187" s="149"/>
    </row>
    <row r="188" spans="1:13" s="150" customFormat="1" ht="32.1" customHeight="1" x14ac:dyDescent="0.25">
      <c r="A188" s="151"/>
      <c r="B188" s="123" t="str">
        <f>'3rd Quarter 2016'!B190</f>
        <v>Riverside Petroleum</v>
      </c>
      <c r="C188" s="154" t="str">
        <f>'3rd Quarter 2016'!C190</f>
        <v>3415121179/SWIW #11</v>
      </c>
      <c r="D188" s="123" t="str">
        <f>'3rd Quarter 2016'!D190</f>
        <v>Brine Disposal</v>
      </c>
      <c r="E188" s="125">
        <v>5470</v>
      </c>
      <c r="F188" s="126">
        <f t="shared" si="12"/>
        <v>273.5</v>
      </c>
      <c r="G188" s="126">
        <f t="shared" si="14"/>
        <v>265.29500000000002</v>
      </c>
      <c r="H188" s="126">
        <f t="shared" si="15"/>
        <v>8.2050000000000001</v>
      </c>
      <c r="I188" s="125">
        <v>1141</v>
      </c>
      <c r="J188" s="126">
        <f t="shared" si="13"/>
        <v>228.20000000000002</v>
      </c>
      <c r="K188" s="126">
        <f t="shared" si="16"/>
        <v>221.35400000000001</v>
      </c>
      <c r="L188" s="148">
        <f t="shared" si="17"/>
        <v>6.8460000000000001</v>
      </c>
      <c r="M188" s="149"/>
    </row>
    <row r="189" spans="1:13" s="150" customFormat="1" ht="32.1" customHeight="1" x14ac:dyDescent="0.25">
      <c r="A189" s="151"/>
      <c r="B189" s="123" t="str">
        <f>'3rd Quarter 2016'!B191</f>
        <v>Riverside Petroleum</v>
      </c>
      <c r="C189" s="154" t="str">
        <f>'3rd Quarter 2016'!C191</f>
        <v>3415122089/SWIW #3</v>
      </c>
      <c r="D189" s="123" t="str">
        <f>'3rd Quarter 2016'!D191</f>
        <v>Brine Disposal</v>
      </c>
      <c r="E189" s="125">
        <v>3093</v>
      </c>
      <c r="F189" s="126">
        <f t="shared" si="12"/>
        <v>154.65</v>
      </c>
      <c r="G189" s="126">
        <f t="shared" si="14"/>
        <v>150.01050000000001</v>
      </c>
      <c r="H189" s="126">
        <f t="shared" si="15"/>
        <v>4.6395</v>
      </c>
      <c r="I189" s="125">
        <v>0</v>
      </c>
      <c r="J189" s="126">
        <f t="shared" si="13"/>
        <v>0</v>
      </c>
      <c r="K189" s="126">
        <f t="shared" si="16"/>
        <v>0</v>
      </c>
      <c r="L189" s="148">
        <f t="shared" si="17"/>
        <v>0</v>
      </c>
      <c r="M189" s="149"/>
    </row>
    <row r="190" spans="1:13" s="150" customFormat="1" ht="32.1" customHeight="1" x14ac:dyDescent="0.25">
      <c r="A190" s="157"/>
      <c r="B190" s="123" t="str">
        <f>'3rd Quarter 2016'!B192</f>
        <v>Robert W. Orr, Jr.</v>
      </c>
      <c r="C190" s="154" t="str">
        <f>'3rd Quarter 2016'!C192</f>
        <v>3411928531/SWIW #24</v>
      </c>
      <c r="D190" s="123" t="str">
        <f>'3rd Quarter 2016'!D192</f>
        <v>Brine Disposal</v>
      </c>
      <c r="E190" s="125">
        <v>2623.9</v>
      </c>
      <c r="F190" s="126">
        <f t="shared" si="12"/>
        <v>131.19500000000002</v>
      </c>
      <c r="G190" s="126">
        <f t="shared" si="14"/>
        <v>127.25915000000002</v>
      </c>
      <c r="H190" s="126">
        <f t="shared" si="15"/>
        <v>3.9358500000000003</v>
      </c>
      <c r="I190" s="125">
        <v>0</v>
      </c>
      <c r="J190" s="126">
        <f t="shared" si="13"/>
        <v>0</v>
      </c>
      <c r="K190" s="126">
        <f t="shared" si="16"/>
        <v>0</v>
      </c>
      <c r="L190" s="148">
        <f t="shared" si="17"/>
        <v>0</v>
      </c>
    </row>
    <row r="191" spans="1:13" s="150" customFormat="1" ht="32.1" customHeight="1" x14ac:dyDescent="0.25">
      <c r="A191" s="166" t="str">
        <f>'3rd Quarter 2016'!B193</f>
        <v>Environmental Energy Solutions</v>
      </c>
      <c r="B191" s="151" t="s">
        <v>350</v>
      </c>
      <c r="C191" s="154" t="str">
        <f>'3rd Quarter 2016'!C193</f>
        <v>3411928803/ SWIW #30</v>
      </c>
      <c r="D191" s="166" t="str">
        <f>'3rd Quarter 2016'!D193</f>
        <v>Brine Disposal</v>
      </c>
      <c r="E191" s="125">
        <v>344948.77</v>
      </c>
      <c r="F191" s="126">
        <v>0</v>
      </c>
      <c r="G191" s="126">
        <f t="shared" si="14"/>
        <v>0</v>
      </c>
      <c r="H191" s="126">
        <f t="shared" si="15"/>
        <v>0</v>
      </c>
      <c r="I191" s="125">
        <v>49377.79</v>
      </c>
      <c r="J191" s="126">
        <v>8521.86</v>
      </c>
      <c r="K191" s="126">
        <v>8266.2000000000007</v>
      </c>
      <c r="L191" s="148">
        <v>255.66</v>
      </c>
    </row>
    <row r="192" spans="1:13" s="150" customFormat="1" ht="32.1" customHeight="1" x14ac:dyDescent="0.25">
      <c r="A192" s="157" t="s">
        <v>345</v>
      </c>
      <c r="B192" s="123" t="str">
        <f>'3rd Quarter 2016'!B194</f>
        <v>Roscoe Mills Injection Well</v>
      </c>
      <c r="C192" s="154" t="str">
        <f>'3rd Quarter 2016'!C194</f>
        <v>3410523619/ SWIW #19</v>
      </c>
      <c r="D192" s="123" t="str">
        <f>'3rd Quarter 2016'!D194</f>
        <v>Brine Disposal</v>
      </c>
      <c r="E192" s="125">
        <v>738</v>
      </c>
      <c r="F192" s="126">
        <f t="shared" si="12"/>
        <v>36.9</v>
      </c>
      <c r="G192" s="126">
        <f t="shared" si="14"/>
        <v>35.792999999999999</v>
      </c>
      <c r="H192" s="126">
        <f t="shared" si="15"/>
        <v>1.107</v>
      </c>
      <c r="I192" s="125">
        <v>78150</v>
      </c>
      <c r="J192" s="126">
        <f t="shared" si="13"/>
        <v>15630</v>
      </c>
      <c r="K192" s="126">
        <f t="shared" si="16"/>
        <v>15161.1</v>
      </c>
      <c r="L192" s="148">
        <f t="shared" si="17"/>
        <v>468.9</v>
      </c>
      <c r="M192" s="149"/>
    </row>
    <row r="193" spans="1:13" s="150" customFormat="1" ht="32.1" customHeight="1" x14ac:dyDescent="0.25">
      <c r="A193" s="157" t="s">
        <v>345</v>
      </c>
      <c r="B193" s="123" t="str">
        <f>'3rd Quarter 2016'!B195</f>
        <v>Roscoe Mills Injection Well</v>
      </c>
      <c r="C193" s="154" t="str">
        <f>'3rd Quarter 2016'!C195</f>
        <v>3410523652/ SWIW #21</v>
      </c>
      <c r="D193" s="123" t="str">
        <f>'3rd Quarter 2016'!D195</f>
        <v>Brine Disposal</v>
      </c>
      <c r="E193" s="125">
        <v>568</v>
      </c>
      <c r="F193" s="126">
        <f t="shared" si="12"/>
        <v>28.400000000000002</v>
      </c>
      <c r="G193" s="126">
        <f t="shared" si="14"/>
        <v>27.548000000000002</v>
      </c>
      <c r="H193" s="126">
        <f t="shared" si="15"/>
        <v>0.85199999999999998</v>
      </c>
      <c r="I193" s="125">
        <v>60170</v>
      </c>
      <c r="J193" s="126">
        <f t="shared" si="13"/>
        <v>12034</v>
      </c>
      <c r="K193" s="126">
        <f t="shared" si="16"/>
        <v>11672.98</v>
      </c>
      <c r="L193" s="148">
        <f t="shared" si="17"/>
        <v>361.02</v>
      </c>
      <c r="M193" s="149"/>
    </row>
    <row r="194" spans="1:13" s="150" customFormat="1" ht="32.1" customHeight="1" x14ac:dyDescent="0.25">
      <c r="A194" s="157" t="s">
        <v>345</v>
      </c>
      <c r="B194" s="123" t="str">
        <f>'3rd Quarter 2016'!B196</f>
        <v>Roscoe Mills Injection Well</v>
      </c>
      <c r="C194" s="154" t="str">
        <f>'3rd Quarter 2016'!C196</f>
        <v>3410523637/ SWIW #22</v>
      </c>
      <c r="D194" s="123" t="str">
        <f>'3rd Quarter 2016'!D196</f>
        <v>Brine Disposal</v>
      </c>
      <c r="E194" s="125">
        <v>11</v>
      </c>
      <c r="F194" s="126">
        <f t="shared" si="12"/>
        <v>0.55000000000000004</v>
      </c>
      <c r="G194" s="126">
        <f t="shared" si="14"/>
        <v>0.53350000000000009</v>
      </c>
      <c r="H194" s="126">
        <f t="shared" si="15"/>
        <v>1.6500000000000001E-2</v>
      </c>
      <c r="I194" s="125">
        <v>1212</v>
      </c>
      <c r="J194" s="126">
        <f t="shared" si="13"/>
        <v>242.4</v>
      </c>
      <c r="K194" s="126">
        <f t="shared" si="16"/>
        <v>235.12800000000001</v>
      </c>
      <c r="L194" s="148">
        <f t="shared" si="17"/>
        <v>7.2720000000000002</v>
      </c>
      <c r="M194" s="149"/>
    </row>
    <row r="195" spans="1:13" s="150" customFormat="1" ht="32.1" customHeight="1" x14ac:dyDescent="0.25">
      <c r="A195" s="151"/>
      <c r="B195" s="166" t="str">
        <f>'3rd Quarter 2016'!B197</f>
        <v>S &amp; H Water Service</v>
      </c>
      <c r="C195" s="154" t="str">
        <f>'3rd Quarter 2016'!C197</f>
        <v>3407524375/SWIW #2</v>
      </c>
      <c r="D195" s="166" t="str">
        <f>'3rd Quarter 2016'!D197</f>
        <v>Brine Disposal</v>
      </c>
      <c r="E195" s="125">
        <v>7771</v>
      </c>
      <c r="F195" s="126">
        <f t="shared" si="12"/>
        <v>388.55</v>
      </c>
      <c r="G195" s="126">
        <f t="shared" si="14"/>
        <v>388.55</v>
      </c>
      <c r="H195" s="184">
        <v>0</v>
      </c>
      <c r="I195" s="125">
        <v>0</v>
      </c>
      <c r="J195" s="126">
        <f t="shared" si="13"/>
        <v>0</v>
      </c>
      <c r="K195" s="126">
        <f t="shared" si="16"/>
        <v>0</v>
      </c>
      <c r="L195" s="148">
        <f t="shared" si="17"/>
        <v>0</v>
      </c>
      <c r="M195" s="158"/>
    </row>
    <row r="196" spans="1:13" s="150" customFormat="1" ht="32.1" customHeight="1" x14ac:dyDescent="0.25">
      <c r="A196" s="151"/>
      <c r="B196" s="166" t="str">
        <f>'3rd Quarter 2016'!B198</f>
        <v>S &amp; H Water Service</v>
      </c>
      <c r="C196" s="154" t="str">
        <f>'3rd Quarter 2016'!C198</f>
        <v>3409321236/SWIW #1</v>
      </c>
      <c r="D196" s="166" t="str">
        <f>'3rd Quarter 2016'!D198</f>
        <v>Brine Disposal</v>
      </c>
      <c r="E196" s="125">
        <v>7044</v>
      </c>
      <c r="F196" s="126">
        <f t="shared" si="12"/>
        <v>352.20000000000005</v>
      </c>
      <c r="G196" s="126">
        <f t="shared" si="14"/>
        <v>352.20000000000005</v>
      </c>
      <c r="H196" s="184">
        <v>0</v>
      </c>
      <c r="I196" s="125">
        <v>0</v>
      </c>
      <c r="J196" s="126">
        <f t="shared" si="13"/>
        <v>0</v>
      </c>
      <c r="K196" s="126">
        <f t="shared" si="16"/>
        <v>0</v>
      </c>
      <c r="L196" s="148">
        <f t="shared" si="17"/>
        <v>0</v>
      </c>
      <c r="M196" s="158"/>
    </row>
    <row r="197" spans="1:13" s="150" customFormat="1" ht="32.1" customHeight="1" x14ac:dyDescent="0.25">
      <c r="A197" s="151"/>
      <c r="B197" s="166" t="str">
        <f>'3rd Quarter 2016'!B199</f>
        <v>S &amp; H Water Service</v>
      </c>
      <c r="C197" s="154" t="str">
        <f>'3rd Quarter 2016'!C199</f>
        <v>3416920775/SWIW #7</v>
      </c>
      <c r="D197" s="166" t="str">
        <f>'3rd Quarter 2016'!D199</f>
        <v>Brine Disposal</v>
      </c>
      <c r="E197" s="125">
        <v>14871</v>
      </c>
      <c r="F197" s="126">
        <f t="shared" si="12"/>
        <v>743.55000000000007</v>
      </c>
      <c r="G197" s="126">
        <f t="shared" si="14"/>
        <v>743.55000000000007</v>
      </c>
      <c r="H197" s="184">
        <v>0</v>
      </c>
      <c r="I197" s="125">
        <v>0</v>
      </c>
      <c r="J197" s="126">
        <f t="shared" si="13"/>
        <v>0</v>
      </c>
      <c r="K197" s="126">
        <f t="shared" si="16"/>
        <v>0</v>
      </c>
      <c r="L197" s="148">
        <f t="shared" si="17"/>
        <v>0</v>
      </c>
      <c r="M197" s="158"/>
    </row>
    <row r="198" spans="1:13" s="150" customFormat="1" ht="32.1" customHeight="1" x14ac:dyDescent="0.25">
      <c r="A198" s="151"/>
      <c r="B198" s="123" t="str">
        <f>'3rd Quarter 2016'!B200</f>
        <v>Salty's Disposal Well, LP</v>
      </c>
      <c r="C198" s="154" t="str">
        <f>'3rd Quarter 2016'!C200</f>
        <v>3413321076/SWIW #31</v>
      </c>
      <c r="D198" s="147" t="str">
        <f>'3rd Quarter 2016'!D200</f>
        <v>Brine Disposal</v>
      </c>
      <c r="E198" s="125">
        <v>103001</v>
      </c>
      <c r="F198" s="126">
        <f t="shared" si="12"/>
        <v>5150.05</v>
      </c>
      <c r="G198" s="126">
        <f t="shared" si="14"/>
        <v>4995.5484999999999</v>
      </c>
      <c r="H198" s="126">
        <f t="shared" si="15"/>
        <v>154.50149999999999</v>
      </c>
      <c r="I198" s="125">
        <v>11042</v>
      </c>
      <c r="J198" s="126">
        <f t="shared" si="13"/>
        <v>2208.4</v>
      </c>
      <c r="K198" s="126">
        <f t="shared" si="16"/>
        <v>2142.1480000000001</v>
      </c>
      <c r="L198" s="148">
        <f t="shared" si="17"/>
        <v>66.251999999999995</v>
      </c>
      <c r="M198" s="149"/>
    </row>
    <row r="199" spans="1:13" s="150" customFormat="1" ht="32.1" customHeight="1" x14ac:dyDescent="0.25">
      <c r="A199" s="151"/>
      <c r="B199" s="123" t="str">
        <f>'3rd Quarter 2016'!B201</f>
        <v>Salty's Disposal Well, LP</v>
      </c>
      <c r="C199" s="154" t="str">
        <f>'3rd Quarter 2016'!C201</f>
        <v>3413320114/SWIW #29</v>
      </c>
      <c r="D199" s="147" t="str">
        <f>'3rd Quarter 2016'!D201</f>
        <v>Brine Disposal</v>
      </c>
      <c r="E199" s="125">
        <v>32547</v>
      </c>
      <c r="F199" s="126">
        <f t="shared" si="12"/>
        <v>1627.3500000000001</v>
      </c>
      <c r="G199" s="126">
        <f t="shared" si="14"/>
        <v>1578.5295000000001</v>
      </c>
      <c r="H199" s="126">
        <f t="shared" si="15"/>
        <v>48.820500000000003</v>
      </c>
      <c r="I199" s="125">
        <v>7441</v>
      </c>
      <c r="J199" s="126">
        <f t="shared" si="13"/>
        <v>1488.2</v>
      </c>
      <c r="K199" s="126">
        <f t="shared" si="16"/>
        <v>1443.5540000000001</v>
      </c>
      <c r="L199" s="148">
        <f t="shared" si="17"/>
        <v>44.646000000000001</v>
      </c>
      <c r="M199" s="149"/>
    </row>
    <row r="200" spans="1:13" s="150" customFormat="1" ht="32.1" customHeight="1" x14ac:dyDescent="0.25">
      <c r="A200" s="151"/>
      <c r="B200" s="123" t="str">
        <f>'3rd Quarter 2016'!B202</f>
        <v>Salty's Disposal Well, LP</v>
      </c>
      <c r="C200" s="154" t="str">
        <f>'3rd Quarter 2016'!C202</f>
        <v>3413324096/SWIW #34</v>
      </c>
      <c r="D200" s="147" t="str">
        <f>'3rd Quarter 2016'!D202</f>
        <v>Brine Disposal</v>
      </c>
      <c r="E200" s="125">
        <v>4443</v>
      </c>
      <c r="F200" s="126">
        <f t="shared" si="12"/>
        <v>222.15</v>
      </c>
      <c r="G200" s="126">
        <f t="shared" si="14"/>
        <v>215.4855</v>
      </c>
      <c r="H200" s="126">
        <f t="shared" si="15"/>
        <v>6.6645000000000003</v>
      </c>
      <c r="I200" s="125">
        <v>47102</v>
      </c>
      <c r="J200" s="126">
        <f t="shared" si="13"/>
        <v>9420.4</v>
      </c>
      <c r="K200" s="126">
        <f t="shared" si="16"/>
        <v>9137.7880000000005</v>
      </c>
      <c r="L200" s="148">
        <f t="shared" si="17"/>
        <v>282.61199999999997</v>
      </c>
      <c r="M200" s="149"/>
    </row>
    <row r="201" spans="1:13" s="150" customFormat="1" ht="32.1" customHeight="1" x14ac:dyDescent="0.25">
      <c r="A201" s="151"/>
      <c r="B201" s="166" t="str">
        <f>'3rd Quarter 2016'!B203</f>
        <v>Second Oil Ltd.</v>
      </c>
      <c r="C201" s="154" t="str">
        <f>'3rd Quarter 2016'!C203</f>
        <v>3406920139/SWIW #2</v>
      </c>
      <c r="D201" s="147" t="str">
        <f>'3rd Quarter 2016'!D203</f>
        <v>Brine Disposal</v>
      </c>
      <c r="E201" s="125">
        <v>0</v>
      </c>
      <c r="F201" s="126">
        <f t="shared" ref="F201:F215" si="18">E201*$F$4</f>
        <v>0</v>
      </c>
      <c r="G201" s="126">
        <f t="shared" si="14"/>
        <v>0</v>
      </c>
      <c r="H201" s="126">
        <f t="shared" si="15"/>
        <v>0</v>
      </c>
      <c r="I201" s="125">
        <v>0</v>
      </c>
      <c r="J201" s="126">
        <f t="shared" ref="J201:J215" si="19">I201*$J$4</f>
        <v>0</v>
      </c>
      <c r="K201" s="126">
        <f t="shared" si="16"/>
        <v>0</v>
      </c>
      <c r="L201" s="148">
        <f t="shared" si="17"/>
        <v>0</v>
      </c>
      <c r="M201" s="149"/>
    </row>
    <row r="202" spans="1:13" s="150" customFormat="1" ht="32.1" customHeight="1" x14ac:dyDescent="0.25">
      <c r="A202" s="151"/>
      <c r="B202" s="123" t="str">
        <f>'3rd Quarter 2016'!B204</f>
        <v>SES Assets LLC</v>
      </c>
      <c r="C202" s="154" t="str">
        <f>'3rd Quarter 2016'!C204</f>
        <v>3405920965/SWIW #1</v>
      </c>
      <c r="D202" s="147" t="str">
        <f>'3rd Quarter 2016'!D204</f>
        <v>Brine Disposal</v>
      </c>
      <c r="E202" s="125">
        <v>1986</v>
      </c>
      <c r="F202" s="126">
        <f t="shared" si="18"/>
        <v>99.300000000000011</v>
      </c>
      <c r="G202" s="126">
        <f t="shared" ref="G202:G215" si="20">F202-H202</f>
        <v>96.321000000000012</v>
      </c>
      <c r="H202" s="126">
        <f t="shared" ref="H202:H215" si="21">F202*$H$4</f>
        <v>2.9790000000000001</v>
      </c>
      <c r="I202" s="125">
        <v>20035</v>
      </c>
      <c r="J202" s="126">
        <f t="shared" si="19"/>
        <v>4007</v>
      </c>
      <c r="K202" s="126">
        <f t="shared" ref="K202:K215" si="22">J202-L202</f>
        <v>3886.79</v>
      </c>
      <c r="L202" s="148">
        <f t="shared" ref="L202:L215" si="23">J202*$L$4</f>
        <v>120.21</v>
      </c>
      <c r="M202" s="149"/>
    </row>
    <row r="203" spans="1:13" s="150" customFormat="1" ht="32.1" customHeight="1" x14ac:dyDescent="0.25">
      <c r="A203" s="151"/>
      <c r="B203" s="123" t="str">
        <f>'3rd Quarter 2016'!B205</f>
        <v>SES Assets LLC</v>
      </c>
      <c r="C203" s="154" t="str">
        <f>'3rd Quarter 2016'!C205</f>
        <v>3412122459/SWIW #1</v>
      </c>
      <c r="D203" s="147" t="str">
        <f>'3rd Quarter 2016'!D205</f>
        <v>Brine Disposal</v>
      </c>
      <c r="E203" s="125">
        <v>21830</v>
      </c>
      <c r="F203" s="126">
        <f t="shared" si="18"/>
        <v>1091.5</v>
      </c>
      <c r="G203" s="126">
        <f t="shared" si="20"/>
        <v>1058.7550000000001</v>
      </c>
      <c r="H203" s="126">
        <f t="shared" si="21"/>
        <v>32.744999999999997</v>
      </c>
      <c r="I203" s="125">
        <v>36131</v>
      </c>
      <c r="J203" s="126">
        <f t="shared" si="19"/>
        <v>7226.2000000000007</v>
      </c>
      <c r="K203" s="126">
        <f t="shared" si="22"/>
        <v>7009.4140000000007</v>
      </c>
      <c r="L203" s="148">
        <f t="shared" si="23"/>
        <v>216.786</v>
      </c>
      <c r="M203" s="149"/>
    </row>
    <row r="204" spans="1:13" s="150" customFormat="1" ht="32.1" customHeight="1" x14ac:dyDescent="0.25">
      <c r="A204" s="151"/>
      <c r="B204" s="123" t="str">
        <f>'3rd Quarter 2016'!B206</f>
        <v>Shalelogix LLC</v>
      </c>
      <c r="C204" s="154" t="str">
        <f>'3rd Quarter 2016'!C206</f>
        <v xml:space="preserve">3400722187/SWIW #8 </v>
      </c>
      <c r="D204" s="147" t="str">
        <f>'3rd Quarter 2016'!D206</f>
        <v>Brine Disposal</v>
      </c>
      <c r="E204" s="125">
        <v>510</v>
      </c>
      <c r="F204" s="126">
        <f t="shared" si="18"/>
        <v>25.5</v>
      </c>
      <c r="G204" s="126">
        <f t="shared" si="20"/>
        <v>24.734999999999999</v>
      </c>
      <c r="H204" s="126">
        <f t="shared" si="21"/>
        <v>0.76500000000000001</v>
      </c>
      <c r="I204" s="125">
        <v>92416.6</v>
      </c>
      <c r="J204" s="126">
        <f t="shared" si="19"/>
        <v>18483.320000000003</v>
      </c>
      <c r="K204" s="126">
        <f t="shared" si="22"/>
        <v>17928.820400000004</v>
      </c>
      <c r="L204" s="148">
        <f t="shared" si="23"/>
        <v>554.4996000000001</v>
      </c>
      <c r="M204" s="149"/>
    </row>
    <row r="205" spans="1:13" s="150" customFormat="1" ht="32.1" customHeight="1" x14ac:dyDescent="0.25">
      <c r="A205" s="151"/>
      <c r="B205" s="123" t="str">
        <f>'3rd Quarter 2016'!B207</f>
        <v>Silcor Oilfield Services</v>
      </c>
      <c r="C205" s="154" t="str">
        <f>'3rd Quarter 2016'!C207</f>
        <v>3405924202/SWIW #12</v>
      </c>
      <c r="D205" s="147" t="str">
        <f>'3rd Quarter 2016'!D207</f>
        <v>Brine Disposal</v>
      </c>
      <c r="E205" s="125">
        <v>68199</v>
      </c>
      <c r="F205" s="126">
        <f t="shared" si="18"/>
        <v>3409.9500000000003</v>
      </c>
      <c r="G205" s="126">
        <f t="shared" si="20"/>
        <v>3307.6515000000004</v>
      </c>
      <c r="H205" s="126">
        <f t="shared" si="21"/>
        <v>102.2985</v>
      </c>
      <c r="I205" s="125">
        <v>27166</v>
      </c>
      <c r="J205" s="126">
        <f t="shared" si="19"/>
        <v>5433.2000000000007</v>
      </c>
      <c r="K205" s="126">
        <f t="shared" si="22"/>
        <v>5270.2040000000006</v>
      </c>
      <c r="L205" s="148">
        <f t="shared" si="23"/>
        <v>162.99600000000001</v>
      </c>
      <c r="M205" s="149"/>
    </row>
    <row r="206" spans="1:13" s="150" customFormat="1" ht="32.1" customHeight="1" x14ac:dyDescent="0.25">
      <c r="A206" s="151"/>
      <c r="B206" s="123" t="str">
        <f>'3rd Quarter 2016'!B208</f>
        <v>Silcor Oilfield Services</v>
      </c>
      <c r="C206" s="154" t="str">
        <f>'3rd Quarter 2016'!C208</f>
        <v>3405924332/ SWIW #14</v>
      </c>
      <c r="D206" s="147" t="str">
        <f>'3rd Quarter 2016'!D208</f>
        <v>Brine Disposal</v>
      </c>
      <c r="E206" s="125">
        <v>71295</v>
      </c>
      <c r="F206" s="126">
        <f t="shared" si="18"/>
        <v>3564.75</v>
      </c>
      <c r="G206" s="126">
        <f t="shared" si="20"/>
        <v>3457.8074999999999</v>
      </c>
      <c r="H206" s="126">
        <f t="shared" si="21"/>
        <v>106.9425</v>
      </c>
      <c r="I206" s="125">
        <v>28399</v>
      </c>
      <c r="J206" s="126">
        <f t="shared" si="19"/>
        <v>5679.8</v>
      </c>
      <c r="K206" s="126">
        <f t="shared" si="22"/>
        <v>5509.4059999999999</v>
      </c>
      <c r="L206" s="148">
        <f t="shared" si="23"/>
        <v>170.39400000000001</v>
      </c>
      <c r="M206" s="149"/>
    </row>
    <row r="207" spans="1:13" s="150" customFormat="1" ht="32.1" customHeight="1" x14ac:dyDescent="0.25">
      <c r="A207" s="151"/>
      <c r="B207" s="123" t="str">
        <f>'3rd Quarter 2016'!B209</f>
        <v>Temple Oil &amp; Gas Company</v>
      </c>
      <c r="C207" s="154" t="str">
        <f>'3rd Quarter 2016'!C209</f>
        <v>3411520432/SWIW #15</v>
      </c>
      <c r="D207" s="147" t="str">
        <f>'3rd Quarter 2016'!D209</f>
        <v>Brine Disposal</v>
      </c>
      <c r="E207" s="125">
        <v>7108</v>
      </c>
      <c r="F207" s="126">
        <f t="shared" si="18"/>
        <v>355.40000000000003</v>
      </c>
      <c r="G207" s="126">
        <f t="shared" si="20"/>
        <v>344.73800000000006</v>
      </c>
      <c r="H207" s="126">
        <f t="shared" si="21"/>
        <v>10.662000000000001</v>
      </c>
      <c r="I207" s="125">
        <v>0</v>
      </c>
      <c r="J207" s="126">
        <f t="shared" si="19"/>
        <v>0</v>
      </c>
      <c r="K207" s="126">
        <f t="shared" si="22"/>
        <v>0</v>
      </c>
      <c r="L207" s="148">
        <f t="shared" si="23"/>
        <v>0</v>
      </c>
      <c r="M207" s="149"/>
    </row>
    <row r="208" spans="1:13" s="150" customFormat="1" ht="32.1" customHeight="1" x14ac:dyDescent="0.25">
      <c r="A208" s="151"/>
      <c r="B208" s="166" t="s">
        <v>369</v>
      </c>
      <c r="C208" s="154" t="s">
        <v>339</v>
      </c>
      <c r="D208" s="147" t="s">
        <v>1</v>
      </c>
      <c r="E208" s="125">
        <v>17684.87</v>
      </c>
      <c r="F208" s="126">
        <f t="shared" si="18"/>
        <v>884.24350000000004</v>
      </c>
      <c r="G208" s="126">
        <f t="shared" si="20"/>
        <v>857.71619500000008</v>
      </c>
      <c r="H208" s="126">
        <f t="shared" si="21"/>
        <v>26.527305000000002</v>
      </c>
      <c r="I208" s="125">
        <v>182820.26</v>
      </c>
      <c r="J208" s="126">
        <f t="shared" si="19"/>
        <v>36564.052000000003</v>
      </c>
      <c r="K208" s="126">
        <f t="shared" si="22"/>
        <v>35467.130440000001</v>
      </c>
      <c r="L208" s="148">
        <f t="shared" si="23"/>
        <v>1096.92156</v>
      </c>
      <c r="M208" s="149"/>
    </row>
    <row r="209" spans="1:13" s="150" customFormat="1" ht="32.1" customHeight="1" x14ac:dyDescent="0.25">
      <c r="A209" s="151"/>
      <c r="B209" s="166" t="s">
        <v>369</v>
      </c>
      <c r="C209" s="154" t="s">
        <v>342</v>
      </c>
      <c r="D209" s="147" t="s">
        <v>1</v>
      </c>
      <c r="E209" s="125">
        <v>15525.91</v>
      </c>
      <c r="F209" s="126">
        <f t="shared" si="18"/>
        <v>776.29550000000006</v>
      </c>
      <c r="G209" s="126">
        <f t="shared" si="20"/>
        <v>753.00663500000007</v>
      </c>
      <c r="H209" s="126">
        <f t="shared" si="21"/>
        <v>23.288865000000001</v>
      </c>
      <c r="I209" s="125">
        <v>159187.23000000001</v>
      </c>
      <c r="J209" s="126">
        <f t="shared" si="19"/>
        <v>31837.446000000004</v>
      </c>
      <c r="K209" s="126">
        <f t="shared" si="22"/>
        <v>30882.322620000003</v>
      </c>
      <c r="L209" s="148">
        <f t="shared" si="23"/>
        <v>955.12338000000011</v>
      </c>
      <c r="M209" s="149"/>
    </row>
    <row r="210" spans="1:13" s="150" customFormat="1" ht="32.1" customHeight="1" x14ac:dyDescent="0.25">
      <c r="A210" s="151"/>
      <c r="B210" s="166" t="s">
        <v>369</v>
      </c>
      <c r="C210" s="154" t="s">
        <v>343</v>
      </c>
      <c r="D210" s="147" t="s">
        <v>1</v>
      </c>
      <c r="E210" s="125">
        <v>17454.47</v>
      </c>
      <c r="F210" s="126">
        <f t="shared" si="18"/>
        <v>872.72350000000006</v>
      </c>
      <c r="G210" s="126">
        <f t="shared" si="20"/>
        <v>846.54179500000009</v>
      </c>
      <c r="H210" s="126">
        <f t="shared" si="21"/>
        <v>26.181705000000001</v>
      </c>
      <c r="I210" s="125">
        <v>179603.47</v>
      </c>
      <c r="J210" s="126">
        <f t="shared" si="19"/>
        <v>35920.694000000003</v>
      </c>
      <c r="K210" s="126">
        <f t="shared" si="22"/>
        <v>34843.073180000007</v>
      </c>
      <c r="L210" s="148">
        <f t="shared" si="23"/>
        <v>1077.6208200000001</v>
      </c>
      <c r="M210" s="149"/>
    </row>
    <row r="211" spans="1:13" s="150" customFormat="1" ht="32.1" customHeight="1" x14ac:dyDescent="0.25">
      <c r="A211" s="151"/>
      <c r="B211" s="123" t="str">
        <f>'3rd Quarter 2016'!B213</f>
        <v>WE Energy, LLC</v>
      </c>
      <c r="C211" s="154" t="str">
        <f>'3rd Quarter 2016'!C213</f>
        <v>3412920059/SWIW #6</v>
      </c>
      <c r="D211" s="147" t="str">
        <f>'3rd Quarter 2016'!D213</f>
        <v>Brine Disposal</v>
      </c>
      <c r="E211" s="125">
        <v>753</v>
      </c>
      <c r="F211" s="126">
        <f t="shared" si="18"/>
        <v>37.65</v>
      </c>
      <c r="G211" s="126">
        <f t="shared" si="20"/>
        <v>36.520499999999998</v>
      </c>
      <c r="H211" s="126">
        <f t="shared" si="21"/>
        <v>1.1294999999999999</v>
      </c>
      <c r="I211" s="125">
        <v>0</v>
      </c>
      <c r="J211" s="126">
        <f t="shared" si="19"/>
        <v>0</v>
      </c>
      <c r="K211" s="126">
        <f t="shared" si="22"/>
        <v>0</v>
      </c>
      <c r="L211" s="148">
        <f t="shared" si="23"/>
        <v>0</v>
      </c>
      <c r="M211" s="160"/>
    </row>
    <row r="212" spans="1:13" s="150" customFormat="1" ht="32.1" customHeight="1" x14ac:dyDescent="0.25">
      <c r="A212" s="151"/>
      <c r="B212" s="123" t="str">
        <f>'3rd Quarter 2016'!B214</f>
        <v>White Energy</v>
      </c>
      <c r="C212" s="154" t="str">
        <f>'3rd Quarter 2016'!C214</f>
        <v>3409920903/SWIW #7</v>
      </c>
      <c r="D212" s="147" t="str">
        <f>'3rd Quarter 2016'!D214</f>
        <v>Brine Disposal</v>
      </c>
      <c r="E212" s="125">
        <v>9264.44</v>
      </c>
      <c r="F212" s="126">
        <f t="shared" si="18"/>
        <v>463.22200000000004</v>
      </c>
      <c r="G212" s="126">
        <f t="shared" si="20"/>
        <v>449.32534000000004</v>
      </c>
      <c r="H212" s="126">
        <f t="shared" si="21"/>
        <v>13.896660000000001</v>
      </c>
      <c r="I212" s="125">
        <v>0</v>
      </c>
      <c r="J212" s="126">
        <f t="shared" si="19"/>
        <v>0</v>
      </c>
      <c r="K212" s="126">
        <f t="shared" si="22"/>
        <v>0</v>
      </c>
      <c r="L212" s="148">
        <f t="shared" si="23"/>
        <v>0</v>
      </c>
      <c r="M212" s="164"/>
    </row>
    <row r="213" spans="1:13" ht="32.1" customHeight="1" x14ac:dyDescent="0.25">
      <c r="A213" s="83"/>
      <c r="B213" s="98"/>
      <c r="C213" s="155"/>
      <c r="D213" s="99"/>
      <c r="E213" s="49">
        <v>0</v>
      </c>
      <c r="F213" s="145">
        <f t="shared" si="18"/>
        <v>0</v>
      </c>
      <c r="G213" s="145">
        <f t="shared" si="20"/>
        <v>0</v>
      </c>
      <c r="H213" s="145">
        <f t="shared" si="21"/>
        <v>0</v>
      </c>
      <c r="I213" s="49">
        <v>0</v>
      </c>
      <c r="J213" s="145">
        <f t="shared" si="19"/>
        <v>0</v>
      </c>
      <c r="K213" s="145">
        <f t="shared" si="22"/>
        <v>0</v>
      </c>
      <c r="L213" s="171">
        <f t="shared" si="23"/>
        <v>0</v>
      </c>
    </row>
    <row r="214" spans="1:13" ht="32.1" customHeight="1" x14ac:dyDescent="0.25">
      <c r="A214" s="83"/>
      <c r="B214" s="98"/>
      <c r="C214" s="155"/>
      <c r="D214" s="99"/>
      <c r="E214" s="49">
        <v>0</v>
      </c>
      <c r="F214" s="145">
        <f t="shared" si="18"/>
        <v>0</v>
      </c>
      <c r="G214" s="145">
        <f t="shared" si="20"/>
        <v>0</v>
      </c>
      <c r="H214" s="145">
        <f t="shared" si="21"/>
        <v>0</v>
      </c>
      <c r="I214" s="49">
        <v>0</v>
      </c>
      <c r="J214" s="145">
        <f t="shared" si="19"/>
        <v>0</v>
      </c>
      <c r="K214" s="145">
        <f t="shared" si="22"/>
        <v>0</v>
      </c>
      <c r="L214" s="171">
        <f t="shared" si="23"/>
        <v>0</v>
      </c>
    </row>
    <row r="215" spans="1:13" ht="32.1" customHeight="1" x14ac:dyDescent="0.25">
      <c r="A215" s="83"/>
      <c r="B215" s="98"/>
      <c r="C215" s="155"/>
      <c r="D215" s="99"/>
      <c r="E215" s="49">
        <v>0</v>
      </c>
      <c r="F215" s="145">
        <f t="shared" si="18"/>
        <v>0</v>
      </c>
      <c r="G215" s="145">
        <f t="shared" si="20"/>
        <v>0</v>
      </c>
      <c r="H215" s="145">
        <f t="shared" si="21"/>
        <v>0</v>
      </c>
      <c r="I215" s="49">
        <v>0</v>
      </c>
      <c r="J215" s="145">
        <f t="shared" si="19"/>
        <v>0</v>
      </c>
      <c r="K215" s="145">
        <f t="shared" si="22"/>
        <v>0</v>
      </c>
      <c r="L215" s="171">
        <f t="shared" si="23"/>
        <v>0</v>
      </c>
    </row>
    <row r="216" spans="1:13" ht="32.1" customHeight="1" x14ac:dyDescent="0.25">
      <c r="A216" s="83" t="s">
        <v>261</v>
      </c>
      <c r="B216" s="98"/>
      <c r="C216" s="155"/>
      <c r="D216" s="99"/>
      <c r="E216" s="118">
        <f t="shared" ref="E216:L216" si="24">SUM(E7:E215)</f>
        <v>3895822.3200000003</v>
      </c>
      <c r="F216" s="119">
        <f t="shared" si="24"/>
        <v>173902.99099999998</v>
      </c>
      <c r="G216" s="119">
        <f t="shared" si="24"/>
        <v>168846.86706500011</v>
      </c>
      <c r="H216" s="119">
        <f t="shared" si="24"/>
        <v>5056.1189350000004</v>
      </c>
      <c r="I216" s="118">
        <f t="shared" si="24"/>
        <v>3742222.75</v>
      </c>
      <c r="J216" s="119">
        <f t="shared" si="24"/>
        <v>686820.47200000007</v>
      </c>
      <c r="K216" s="119">
        <f t="shared" si="24"/>
        <v>666226.14364000014</v>
      </c>
      <c r="L216" s="121">
        <f t="shared" si="24"/>
        <v>20594.328359999996</v>
      </c>
    </row>
  </sheetData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226"/>
  <sheetViews>
    <sheetView zoomScale="80" zoomScaleNormal="80" workbookViewId="0">
      <pane ySplit="6" topLeftCell="A184" activePane="bottomLeft" state="frozenSplit"/>
      <selection activeCell="A7" sqref="A7"/>
      <selection pane="bottomLeft" activeCell="H197" sqref="H197:H199"/>
    </sheetView>
  </sheetViews>
  <sheetFormatPr defaultColWidth="9.140625" defaultRowHeight="15.75" x14ac:dyDescent="0.25"/>
  <cols>
    <col min="1" max="1" width="28.7109375" style="7" customWidth="1"/>
    <col min="2" max="2" width="40.7109375" style="93" customWidth="1"/>
    <col min="3" max="3" width="27" style="9" customWidth="1"/>
    <col min="4" max="4" width="22" style="7" customWidth="1"/>
    <col min="5" max="5" width="15.7109375" style="10" customWidth="1"/>
    <col min="6" max="8" width="15.7109375" style="7" customWidth="1"/>
    <col min="9" max="9" width="15.7109375" style="11" customWidth="1"/>
    <col min="10" max="10" width="15.7109375" style="7" customWidth="1"/>
    <col min="11" max="11" width="15.7109375" style="12" customWidth="1"/>
    <col min="12" max="12" width="15.7109375" style="7" customWidth="1"/>
    <col min="13" max="13" width="30.28515625" style="8" bestFit="1" customWidth="1"/>
    <col min="14" max="14" width="9.5703125" style="7" bestFit="1" customWidth="1"/>
    <col min="15" max="15" width="2.7109375" style="7" customWidth="1"/>
    <col min="16" max="16384" width="9.140625" style="7"/>
  </cols>
  <sheetData>
    <row r="1" spans="1:20" ht="30" customHeight="1" x14ac:dyDescent="0.25">
      <c r="A1" s="1"/>
      <c r="B1" s="86"/>
      <c r="C1" s="2"/>
      <c r="D1" s="3"/>
      <c r="E1" s="4"/>
      <c r="F1" s="3"/>
      <c r="G1" s="5"/>
      <c r="H1" s="5"/>
      <c r="I1" s="5"/>
      <c r="J1" s="5"/>
      <c r="K1" s="5"/>
      <c r="L1" s="5"/>
      <c r="M1" s="6"/>
    </row>
    <row r="2" spans="1:20" s="19" customFormat="1" ht="30" customHeight="1" x14ac:dyDescent="0.25">
      <c r="A2" s="57"/>
      <c r="B2" s="87"/>
      <c r="C2" s="58"/>
      <c r="D2" s="58" t="s">
        <v>194</v>
      </c>
      <c r="E2" s="58"/>
      <c r="F2" s="58"/>
      <c r="G2" s="59"/>
      <c r="H2" s="17"/>
      <c r="I2" s="17"/>
      <c r="J2" s="17"/>
      <c r="K2" s="17"/>
      <c r="L2" s="17"/>
      <c r="M2" s="18"/>
    </row>
    <row r="3" spans="1:20" s="19" customFormat="1" ht="30" customHeight="1" x14ac:dyDescent="0.25">
      <c r="A3" s="57"/>
      <c r="B3" s="87"/>
      <c r="C3" s="58"/>
      <c r="D3" s="58" t="s">
        <v>193</v>
      </c>
      <c r="E3" s="58"/>
      <c r="F3" s="58"/>
      <c r="G3" s="51">
        <v>2016</v>
      </c>
      <c r="H3" s="17"/>
      <c r="I3" s="17"/>
      <c r="J3" s="17"/>
      <c r="K3" s="17"/>
      <c r="L3" s="17"/>
      <c r="M3" s="18"/>
    </row>
    <row r="4" spans="1:20" ht="36.75" customHeight="1" thickBot="1" x14ac:dyDescent="0.3">
      <c r="A4" s="13"/>
      <c r="B4" s="88"/>
      <c r="C4" s="2"/>
      <c r="D4" s="14"/>
      <c r="E4" s="14"/>
      <c r="F4" s="140">
        <v>0.05</v>
      </c>
      <c r="G4" s="14"/>
      <c r="H4" s="61">
        <v>0.03</v>
      </c>
      <c r="I4" s="3"/>
      <c r="J4" s="140">
        <v>0.2</v>
      </c>
      <c r="K4" s="14"/>
      <c r="L4" s="61">
        <v>0.03</v>
      </c>
      <c r="N4" s="6"/>
      <c r="O4" s="6"/>
      <c r="P4" s="6"/>
      <c r="Q4" s="6"/>
      <c r="R4" s="6"/>
      <c r="S4" s="6"/>
      <c r="T4" s="6"/>
    </row>
    <row r="5" spans="1:20" ht="36.75" customHeight="1" x14ac:dyDescent="0.25">
      <c r="A5" s="52"/>
      <c r="B5" s="89" t="s">
        <v>291</v>
      </c>
      <c r="C5" s="53" t="s">
        <v>292</v>
      </c>
      <c r="D5" s="54" t="s">
        <v>224</v>
      </c>
      <c r="E5" s="239" t="s">
        <v>192</v>
      </c>
      <c r="F5" s="240"/>
      <c r="G5" s="240"/>
      <c r="H5" s="241"/>
      <c r="I5" s="242" t="s">
        <v>191</v>
      </c>
      <c r="J5" s="243"/>
      <c r="K5" s="243"/>
      <c r="L5" s="244"/>
      <c r="M5" s="6"/>
      <c r="N5" s="6"/>
      <c r="O5" s="6"/>
      <c r="P5" s="6"/>
      <c r="Q5" s="6"/>
      <c r="R5" s="6"/>
      <c r="S5" s="6"/>
    </row>
    <row r="6" spans="1:20" ht="30" customHeight="1" x14ac:dyDescent="0.25">
      <c r="A6" s="55" t="s">
        <v>208</v>
      </c>
      <c r="B6" s="90" t="s">
        <v>190</v>
      </c>
      <c r="C6" s="55" t="s">
        <v>189</v>
      </c>
      <c r="D6" s="55" t="s">
        <v>188</v>
      </c>
      <c r="E6" s="56" t="s">
        <v>186</v>
      </c>
      <c r="F6" s="56" t="s">
        <v>187</v>
      </c>
      <c r="G6" s="55" t="s">
        <v>184</v>
      </c>
      <c r="H6" s="55" t="s">
        <v>183</v>
      </c>
      <c r="I6" s="55" t="s">
        <v>186</v>
      </c>
      <c r="J6" s="55" t="s">
        <v>185</v>
      </c>
      <c r="K6" s="55" t="s">
        <v>184</v>
      </c>
      <c r="L6" s="55" t="s">
        <v>183</v>
      </c>
      <c r="M6" s="6"/>
      <c r="N6" s="6"/>
      <c r="O6" s="6"/>
      <c r="P6" s="6"/>
      <c r="Q6" s="6"/>
      <c r="R6" s="6"/>
      <c r="S6" s="6"/>
    </row>
    <row r="7" spans="1:20" s="167" customFormat="1" ht="32.450000000000003" customHeight="1" x14ac:dyDescent="0.25">
      <c r="A7" s="122"/>
      <c r="B7" s="174" t="s">
        <v>308</v>
      </c>
      <c r="C7" s="124" t="str">
        <f>'4th Quarter 2016'!C7</f>
        <v>3412724260/SWIW #7</v>
      </c>
      <c r="D7" s="124" t="str">
        <f>'4th Quarter 2016'!D7</f>
        <v>Brine Disposal</v>
      </c>
      <c r="E7" s="125">
        <v>475</v>
      </c>
      <c r="F7" s="126">
        <f>E7*$F$4</f>
        <v>23.75</v>
      </c>
      <c r="G7" s="126">
        <f>F7-H7</f>
        <v>23.037500000000001</v>
      </c>
      <c r="H7" s="126">
        <f>F7*$H$4</f>
        <v>0.71250000000000002</v>
      </c>
      <c r="I7" s="125">
        <v>0</v>
      </c>
      <c r="J7" s="126">
        <f>I7*$J$4</f>
        <v>0</v>
      </c>
      <c r="K7" s="126">
        <f>J7-L7</f>
        <v>0</v>
      </c>
      <c r="L7" s="127">
        <f>J7*$L$4</f>
        <v>0</v>
      </c>
      <c r="M7" s="183"/>
    </row>
    <row r="8" spans="1:20" s="167" customFormat="1" ht="32.450000000000003" customHeight="1" x14ac:dyDescent="0.25">
      <c r="A8" s="122"/>
      <c r="B8" s="174" t="s">
        <v>91</v>
      </c>
      <c r="C8" s="124" t="str">
        <f>'4th Quarter 2016'!C8</f>
        <v>3400720919/SWIW #23</v>
      </c>
      <c r="D8" s="124" t="str">
        <f>'4th Quarter 2016'!D8</f>
        <v>Brine Disposal</v>
      </c>
      <c r="E8" s="125">
        <v>4367</v>
      </c>
      <c r="F8" s="126">
        <f t="shared" ref="F8:F73" si="0">E8*$F$4</f>
        <v>218.35000000000002</v>
      </c>
      <c r="G8" s="126">
        <f t="shared" ref="G8:G74" si="1">F8-H8</f>
        <v>211.79950000000002</v>
      </c>
      <c r="H8" s="126">
        <f t="shared" ref="H8:H74" si="2">F8*$H$4</f>
        <v>6.5505000000000004</v>
      </c>
      <c r="I8" s="125">
        <v>9803</v>
      </c>
      <c r="J8" s="126">
        <f t="shared" ref="J8:J73" si="3">I8*$J$4</f>
        <v>1960.6000000000001</v>
      </c>
      <c r="K8" s="126">
        <f t="shared" ref="K8:K74" si="4">J8-L8</f>
        <v>1901.7820000000002</v>
      </c>
      <c r="L8" s="127">
        <f t="shared" ref="L8:L74" si="5">J8*$L$4</f>
        <v>58.818000000000005</v>
      </c>
    </row>
    <row r="9" spans="1:20" s="167" customFormat="1" ht="32.450000000000003" customHeight="1" x14ac:dyDescent="0.25">
      <c r="A9" s="122"/>
      <c r="B9" s="166" t="str">
        <f>'4th Quarter 2016'!B9</f>
        <v>American Energy Associates, Inc.</v>
      </c>
      <c r="C9" s="124" t="str">
        <f>'4th Quarter 2016'!C9</f>
        <v>3415524063/ SWIW #23</v>
      </c>
      <c r="D9" s="124" t="str">
        <f>'4th Quarter 2016'!D9</f>
        <v>Brine Disposal</v>
      </c>
      <c r="E9" s="125">
        <v>1178</v>
      </c>
      <c r="F9" s="126">
        <f t="shared" si="0"/>
        <v>58.900000000000006</v>
      </c>
      <c r="G9" s="126">
        <f t="shared" si="1"/>
        <v>57.133000000000003</v>
      </c>
      <c r="H9" s="126">
        <f t="shared" si="2"/>
        <v>1.7670000000000001</v>
      </c>
      <c r="I9" s="125">
        <v>35426</v>
      </c>
      <c r="J9" s="126">
        <f t="shared" si="3"/>
        <v>7085.2000000000007</v>
      </c>
      <c r="K9" s="126">
        <f t="shared" si="4"/>
        <v>6872.6440000000011</v>
      </c>
      <c r="L9" s="127">
        <f t="shared" si="5"/>
        <v>212.55600000000001</v>
      </c>
    </row>
    <row r="10" spans="1:20" s="159" customFormat="1" ht="32.450000000000003" customHeight="1" x14ac:dyDescent="0.25">
      <c r="A10" s="170"/>
      <c r="B10" s="161" t="s">
        <v>91</v>
      </c>
      <c r="C10" s="186" t="s">
        <v>383</v>
      </c>
      <c r="D10" s="186" t="s">
        <v>1</v>
      </c>
      <c r="E10" s="162">
        <v>568</v>
      </c>
      <c r="F10" s="163">
        <v>0</v>
      </c>
      <c r="G10" s="163">
        <v>0</v>
      </c>
      <c r="H10" s="163">
        <v>0</v>
      </c>
      <c r="I10" s="162">
        <v>65457</v>
      </c>
      <c r="J10" s="163">
        <v>0</v>
      </c>
      <c r="K10" s="163">
        <v>0</v>
      </c>
      <c r="L10" s="185">
        <v>0</v>
      </c>
      <c r="M10" s="159" t="s">
        <v>391</v>
      </c>
    </row>
    <row r="11" spans="1:20" s="167" customFormat="1" ht="32.450000000000003" customHeight="1" x14ac:dyDescent="0.25">
      <c r="A11" s="122"/>
      <c r="B11" s="166" t="str">
        <f>'4th Quarter 2016'!B11</f>
        <v>American Natural Gas Inc.</v>
      </c>
      <c r="C11" s="124" t="str">
        <f>'4th Quarter 2016'!C11</f>
        <v>3410523319/SWIW #7</v>
      </c>
      <c r="D11" s="124" t="str">
        <f>'4th Quarter 2016'!D11</f>
        <v>Brine Disposal</v>
      </c>
      <c r="E11" s="125">
        <v>36497</v>
      </c>
      <c r="F11" s="126">
        <f t="shared" si="0"/>
        <v>1824.8500000000001</v>
      </c>
      <c r="G11" s="126">
        <f t="shared" si="1"/>
        <v>1770.1045000000001</v>
      </c>
      <c r="H11" s="126">
        <f t="shared" si="2"/>
        <v>54.7455</v>
      </c>
      <c r="I11" s="125">
        <v>0</v>
      </c>
      <c r="J11" s="126">
        <f t="shared" si="3"/>
        <v>0</v>
      </c>
      <c r="K11" s="126">
        <f t="shared" si="4"/>
        <v>0</v>
      </c>
      <c r="L11" s="127">
        <f t="shared" si="5"/>
        <v>0</v>
      </c>
    </row>
    <row r="12" spans="1:20" s="167" customFormat="1" ht="32.450000000000003" customHeight="1" x14ac:dyDescent="0.25">
      <c r="A12" s="122"/>
      <c r="B12" s="166" t="str">
        <f>'4th Quarter 2016'!B12</f>
        <v>American Natural Gas Inc.</v>
      </c>
      <c r="C12" s="124" t="str">
        <f>'4th Quarter 2016'!C12</f>
        <v>3410523433/SWIW #10</v>
      </c>
      <c r="D12" s="124" t="str">
        <f>'4th Quarter 2016'!D12</f>
        <v>Brine Disposal</v>
      </c>
      <c r="E12" s="125">
        <v>17669</v>
      </c>
      <c r="F12" s="126">
        <f t="shared" si="0"/>
        <v>883.45</v>
      </c>
      <c r="G12" s="126">
        <f t="shared" si="1"/>
        <v>856.94650000000001</v>
      </c>
      <c r="H12" s="126">
        <f t="shared" si="2"/>
        <v>26.503499999999999</v>
      </c>
      <c r="I12" s="125">
        <v>0</v>
      </c>
      <c r="J12" s="126">
        <f t="shared" si="3"/>
        <v>0</v>
      </c>
      <c r="K12" s="126">
        <f t="shared" si="4"/>
        <v>0</v>
      </c>
      <c r="L12" s="127">
        <f t="shared" si="5"/>
        <v>0</v>
      </c>
    </row>
    <row r="13" spans="1:20" s="167" customFormat="1" ht="32.450000000000003" customHeight="1" x14ac:dyDescent="0.25">
      <c r="A13" s="122"/>
      <c r="B13" s="166" t="str">
        <f>'4th Quarter 2016'!B13</f>
        <v>American Water Management Services, LLC</v>
      </c>
      <c r="C13" s="124" t="str">
        <f>'4th Quarter 2016'!C13</f>
        <v>3415524076/SWIW #21</v>
      </c>
      <c r="D13" s="124" t="str">
        <f>'4th Quarter 2016'!D13</f>
        <v>Brine Disposal</v>
      </c>
      <c r="E13" s="125">
        <v>0</v>
      </c>
      <c r="F13" s="126">
        <f t="shared" si="0"/>
        <v>0</v>
      </c>
      <c r="G13" s="126">
        <f t="shared" si="1"/>
        <v>0</v>
      </c>
      <c r="H13" s="126">
        <f t="shared" si="2"/>
        <v>0</v>
      </c>
      <c r="I13" s="125">
        <v>0</v>
      </c>
      <c r="J13" s="126">
        <f t="shared" si="3"/>
        <v>0</v>
      </c>
      <c r="K13" s="126">
        <f t="shared" si="4"/>
        <v>0</v>
      </c>
      <c r="L13" s="127">
        <f t="shared" si="5"/>
        <v>0</v>
      </c>
    </row>
    <row r="14" spans="1:20" s="167" customFormat="1" ht="32.450000000000003" customHeight="1" x14ac:dyDescent="0.25">
      <c r="A14" s="125"/>
      <c r="B14" s="166" t="str">
        <f>'4th Quarter 2016'!B14</f>
        <v>American Water Management Services, LLC</v>
      </c>
      <c r="C14" s="124" t="str">
        <f>'4th Quarter 2016'!C14</f>
        <v>3415524075/SWIW #22</v>
      </c>
      <c r="D14" s="124" t="str">
        <f>'4th Quarter 2016'!D14</f>
        <v>Brine Disposal</v>
      </c>
      <c r="E14" s="125">
        <v>0</v>
      </c>
      <c r="F14" s="126">
        <f t="shared" si="0"/>
        <v>0</v>
      </c>
      <c r="G14" s="126">
        <f t="shared" si="1"/>
        <v>0</v>
      </c>
      <c r="H14" s="126">
        <f t="shared" si="2"/>
        <v>0</v>
      </c>
      <c r="I14" s="125">
        <v>0</v>
      </c>
      <c r="J14" s="126">
        <f t="shared" si="3"/>
        <v>0</v>
      </c>
      <c r="K14" s="126">
        <f t="shared" si="4"/>
        <v>0</v>
      </c>
      <c r="L14" s="127">
        <f t="shared" si="5"/>
        <v>0</v>
      </c>
    </row>
    <row r="15" spans="1:20" s="167" customFormat="1" ht="32.450000000000003" customHeight="1" x14ac:dyDescent="0.25">
      <c r="A15" s="122"/>
      <c r="B15" s="166" t="str">
        <f>'4th Quarter 2016'!B15</f>
        <v>B &amp; B Oilfield Service Inc.</v>
      </c>
      <c r="C15" s="124" t="str">
        <f>'4th Quarter 2016'!C15</f>
        <v>Ashtabula SWIW #21, #28, #30. #31 &amp;#32</v>
      </c>
      <c r="D15" s="124" t="str">
        <f>'4th Quarter 2016'!D15</f>
        <v>Brine Disposal</v>
      </c>
      <c r="E15" s="125">
        <v>7324.38</v>
      </c>
      <c r="F15" s="126">
        <f t="shared" si="0"/>
        <v>366.21900000000005</v>
      </c>
      <c r="G15" s="126">
        <f t="shared" si="1"/>
        <v>355.23243000000002</v>
      </c>
      <c r="H15" s="126">
        <f t="shared" si="2"/>
        <v>10.98657</v>
      </c>
      <c r="I15" s="125">
        <v>3151</v>
      </c>
      <c r="J15" s="126">
        <f t="shared" si="3"/>
        <v>630.20000000000005</v>
      </c>
      <c r="K15" s="126">
        <f t="shared" si="4"/>
        <v>611.2940000000001</v>
      </c>
      <c r="L15" s="127">
        <f t="shared" si="5"/>
        <v>18.906000000000002</v>
      </c>
    </row>
    <row r="16" spans="1:20" s="167" customFormat="1" ht="32.450000000000003" customHeight="1" x14ac:dyDescent="0.25">
      <c r="A16" s="122"/>
      <c r="B16" s="166" t="str">
        <f>'4th Quarter 2016'!B16</f>
        <v>B &amp; B Oilfield Service Inc.</v>
      </c>
      <c r="C16" s="124" t="str">
        <f>'4th Quarter 2016'!C16</f>
        <v>3413322736/SWIW #16</v>
      </c>
      <c r="D16" s="124" t="str">
        <f>'4th Quarter 2016'!D16</f>
        <v>Brine Disposal</v>
      </c>
      <c r="E16" s="125">
        <v>15958.88</v>
      </c>
      <c r="F16" s="126">
        <f t="shared" si="0"/>
        <v>797.94399999999996</v>
      </c>
      <c r="G16" s="126">
        <f t="shared" si="1"/>
        <v>774.00567999999998</v>
      </c>
      <c r="H16" s="126">
        <f t="shared" si="2"/>
        <v>23.938319999999997</v>
      </c>
      <c r="I16" s="125">
        <v>75</v>
      </c>
      <c r="J16" s="126">
        <f t="shared" si="3"/>
        <v>15</v>
      </c>
      <c r="K16" s="126">
        <f t="shared" si="4"/>
        <v>14.55</v>
      </c>
      <c r="L16" s="127">
        <f t="shared" si="5"/>
        <v>0.44999999999999996</v>
      </c>
    </row>
    <row r="17" spans="1:13" s="167" customFormat="1" ht="32.450000000000003" customHeight="1" x14ac:dyDescent="0.25">
      <c r="A17" s="122"/>
      <c r="B17" s="166" t="str">
        <f>'4th Quarter 2016'!B17</f>
        <v>B &amp; B Oilfield Service Inc.</v>
      </c>
      <c r="C17" s="124" t="str">
        <f>'4th Quarter 2016'!C17</f>
        <v>3413321473/SWIW #27</v>
      </c>
      <c r="D17" s="124" t="str">
        <f>'4th Quarter 2016'!D17</f>
        <v>Brine Disposal</v>
      </c>
      <c r="E17" s="125">
        <v>5361</v>
      </c>
      <c r="F17" s="126">
        <f t="shared" si="0"/>
        <v>268.05</v>
      </c>
      <c r="G17" s="126">
        <f t="shared" si="1"/>
        <v>260.00850000000003</v>
      </c>
      <c r="H17" s="126">
        <f t="shared" si="2"/>
        <v>8.0414999999999992</v>
      </c>
      <c r="I17" s="125">
        <v>0</v>
      </c>
      <c r="J17" s="126">
        <f t="shared" si="3"/>
        <v>0</v>
      </c>
      <c r="K17" s="126">
        <f t="shared" si="4"/>
        <v>0</v>
      </c>
      <c r="L17" s="127">
        <f t="shared" si="5"/>
        <v>0</v>
      </c>
    </row>
    <row r="18" spans="1:13" s="167" customFormat="1" ht="32.450000000000003" customHeight="1" x14ac:dyDescent="0.25">
      <c r="A18" s="122"/>
      <c r="B18" s="166" t="str">
        <f>'4th Quarter 2016'!B18</f>
        <v>B &amp; J Drilling</v>
      </c>
      <c r="C18" s="124" t="str">
        <f>'4th Quarter 2016'!C18</f>
        <v>3408324195/ SWIW #6</v>
      </c>
      <c r="D18" s="124" t="str">
        <f>'4th Quarter 2016'!D18</f>
        <v>Brine Disposal</v>
      </c>
      <c r="E18" s="125">
        <v>12989</v>
      </c>
      <c r="F18" s="126">
        <f t="shared" si="0"/>
        <v>649.45000000000005</v>
      </c>
      <c r="G18" s="126">
        <f t="shared" si="1"/>
        <v>629.9665</v>
      </c>
      <c r="H18" s="126">
        <f t="shared" si="2"/>
        <v>19.483499999999999</v>
      </c>
      <c r="I18" s="125">
        <v>0</v>
      </c>
      <c r="J18" s="126">
        <f t="shared" si="3"/>
        <v>0</v>
      </c>
      <c r="K18" s="126">
        <f t="shared" si="4"/>
        <v>0</v>
      </c>
      <c r="L18" s="127">
        <f t="shared" si="5"/>
        <v>0</v>
      </c>
    </row>
    <row r="19" spans="1:13" s="167" customFormat="1" ht="32.450000000000003" customHeight="1" x14ac:dyDescent="0.25">
      <c r="A19" s="122"/>
      <c r="B19" s="166" t="str">
        <f>'4th Quarter 2016'!B19</f>
        <v>Bancequity Petroleum Corp.</v>
      </c>
      <c r="C19" s="124" t="str">
        <f>'4th Quarter 2016'!C19</f>
        <v>3411524096/SWIW #22</v>
      </c>
      <c r="D19" s="124" t="str">
        <f>'4th Quarter 2016'!D19</f>
        <v>Brine Disposal</v>
      </c>
      <c r="E19" s="125">
        <v>169</v>
      </c>
      <c r="F19" s="126">
        <f t="shared" si="0"/>
        <v>8.4500000000000011</v>
      </c>
      <c r="G19" s="126">
        <f t="shared" si="1"/>
        <v>8.1965000000000003</v>
      </c>
      <c r="H19" s="126">
        <f t="shared" si="2"/>
        <v>0.2535</v>
      </c>
      <c r="I19" s="125">
        <v>0</v>
      </c>
      <c r="J19" s="126">
        <f t="shared" si="3"/>
        <v>0</v>
      </c>
      <c r="K19" s="126">
        <f t="shared" si="4"/>
        <v>0</v>
      </c>
      <c r="L19" s="127">
        <f t="shared" si="5"/>
        <v>0</v>
      </c>
    </row>
    <row r="20" spans="1:13" s="167" customFormat="1" ht="32.450000000000003" customHeight="1" x14ac:dyDescent="0.25">
      <c r="A20" s="122"/>
      <c r="B20" s="166" t="str">
        <f>'4th Quarter 2016'!B20</f>
        <v>Bancequity Petroleum Corp.</v>
      </c>
      <c r="C20" s="124" t="str">
        <f>'4th Quarter 2016'!C20</f>
        <v>3416320885/SWIW #8</v>
      </c>
      <c r="D20" s="124" t="str">
        <f>'4th Quarter 2016'!D20</f>
        <v>Brine Disposal</v>
      </c>
      <c r="E20" s="125">
        <v>10483</v>
      </c>
      <c r="F20" s="126">
        <f t="shared" si="0"/>
        <v>524.15</v>
      </c>
      <c r="G20" s="126">
        <f t="shared" si="1"/>
        <v>508.4255</v>
      </c>
      <c r="H20" s="126">
        <f t="shared" si="2"/>
        <v>15.724499999999999</v>
      </c>
      <c r="I20" s="125">
        <v>0</v>
      </c>
      <c r="J20" s="126">
        <f t="shared" si="3"/>
        <v>0</v>
      </c>
      <c r="K20" s="126">
        <f t="shared" si="4"/>
        <v>0</v>
      </c>
      <c r="L20" s="127">
        <f t="shared" si="5"/>
        <v>0</v>
      </c>
      <c r="M20" s="168"/>
    </row>
    <row r="21" spans="1:13" s="167" customFormat="1" ht="32.450000000000003" customHeight="1" x14ac:dyDescent="0.25">
      <c r="A21" s="122"/>
      <c r="B21" s="166" t="str">
        <f>'4th Quarter 2016'!B21</f>
        <v>Bancequity Petroleum Corp.</v>
      </c>
      <c r="C21" s="124" t="str">
        <f>'4th Quarter 2016'!C21</f>
        <v>3416320883/SWIW #10</v>
      </c>
      <c r="D21" s="124" t="str">
        <f>'4th Quarter 2016'!D21</f>
        <v>Brine Disposal</v>
      </c>
      <c r="E21" s="125">
        <v>5647</v>
      </c>
      <c r="F21" s="126">
        <f t="shared" si="0"/>
        <v>282.35000000000002</v>
      </c>
      <c r="G21" s="126">
        <f t="shared" si="1"/>
        <v>273.87950000000001</v>
      </c>
      <c r="H21" s="126">
        <f t="shared" si="2"/>
        <v>8.4705000000000013</v>
      </c>
      <c r="I21" s="125">
        <v>0</v>
      </c>
      <c r="J21" s="126">
        <f t="shared" si="3"/>
        <v>0</v>
      </c>
      <c r="K21" s="126">
        <f t="shared" si="4"/>
        <v>0</v>
      </c>
      <c r="L21" s="127">
        <f t="shared" si="5"/>
        <v>0</v>
      </c>
      <c r="M21" s="168"/>
    </row>
    <row r="22" spans="1:13" s="167" customFormat="1" ht="32.450000000000003" customHeight="1" x14ac:dyDescent="0.25">
      <c r="A22" s="122"/>
      <c r="B22" s="166" t="str">
        <f>'4th Quarter 2016'!B22</f>
        <v>Big Sky Energy</v>
      </c>
      <c r="C22" s="124" t="str">
        <f>'4th Quarter 2016'!C22</f>
        <v>3415520682/SWIW #11</v>
      </c>
      <c r="D22" s="124" t="str">
        <f>'4th Quarter 2016'!D22</f>
        <v>Brine Disposal</v>
      </c>
      <c r="E22" s="125">
        <v>0</v>
      </c>
      <c r="F22" s="126">
        <f t="shared" si="0"/>
        <v>0</v>
      </c>
      <c r="G22" s="126">
        <f t="shared" si="1"/>
        <v>0</v>
      </c>
      <c r="H22" s="126">
        <f t="shared" si="2"/>
        <v>0</v>
      </c>
      <c r="I22" s="125">
        <v>0</v>
      </c>
      <c r="J22" s="126">
        <f t="shared" si="3"/>
        <v>0</v>
      </c>
      <c r="K22" s="126">
        <f t="shared" si="4"/>
        <v>0</v>
      </c>
      <c r="L22" s="127">
        <f t="shared" si="5"/>
        <v>0</v>
      </c>
      <c r="M22" s="168"/>
    </row>
    <row r="23" spans="1:13" s="167" customFormat="1" ht="32.450000000000003" customHeight="1" x14ac:dyDescent="0.25">
      <c r="A23" s="122"/>
      <c r="B23" s="166" t="str">
        <f>'4th Quarter 2016'!B23</f>
        <v>Big Sky Energy</v>
      </c>
      <c r="C23" s="124" t="str">
        <f>'4th Quarter 2016'!C23</f>
        <v>3400721673/SWIW #7</v>
      </c>
      <c r="D23" s="124" t="str">
        <f>'4th Quarter 2016'!D23</f>
        <v>Brine Disposal</v>
      </c>
      <c r="E23" s="125">
        <v>0</v>
      </c>
      <c r="F23" s="126">
        <f t="shared" si="0"/>
        <v>0</v>
      </c>
      <c r="G23" s="126">
        <f t="shared" si="1"/>
        <v>0</v>
      </c>
      <c r="H23" s="126">
        <f t="shared" si="2"/>
        <v>0</v>
      </c>
      <c r="I23" s="125">
        <v>0</v>
      </c>
      <c r="J23" s="126">
        <f t="shared" si="3"/>
        <v>0</v>
      </c>
      <c r="K23" s="126">
        <f t="shared" si="4"/>
        <v>0</v>
      </c>
      <c r="L23" s="127">
        <f t="shared" si="5"/>
        <v>0</v>
      </c>
      <c r="M23" s="168"/>
    </row>
    <row r="24" spans="1:13" s="167" customFormat="1" ht="32.450000000000003" customHeight="1" x14ac:dyDescent="0.25">
      <c r="A24" s="122"/>
      <c r="B24" s="166" t="str">
        <f>'4th Quarter 2016'!B24</f>
        <v>Big Sky Energy</v>
      </c>
      <c r="C24" s="124" t="str">
        <f>'4th Quarter 2016'!C24</f>
        <v>3405521059/SWIW #6</v>
      </c>
      <c r="D24" s="124" t="str">
        <f>'4th Quarter 2016'!D24</f>
        <v>Brine Disposal</v>
      </c>
      <c r="E24" s="125">
        <v>0</v>
      </c>
      <c r="F24" s="126">
        <f t="shared" si="0"/>
        <v>0</v>
      </c>
      <c r="G24" s="126">
        <f t="shared" si="1"/>
        <v>0</v>
      </c>
      <c r="H24" s="126">
        <f t="shared" si="2"/>
        <v>0</v>
      </c>
      <c r="I24" s="125">
        <v>0</v>
      </c>
      <c r="J24" s="126">
        <f t="shared" si="3"/>
        <v>0</v>
      </c>
      <c r="K24" s="126">
        <f t="shared" si="4"/>
        <v>0</v>
      </c>
      <c r="L24" s="127">
        <f t="shared" si="5"/>
        <v>0</v>
      </c>
      <c r="M24" s="168"/>
    </row>
    <row r="25" spans="1:13" s="167" customFormat="1" ht="32.450000000000003" customHeight="1" x14ac:dyDescent="0.25">
      <c r="A25" s="122"/>
      <c r="B25" s="166" t="str">
        <f>'4th Quarter 2016'!B25</f>
        <v>Brine X LLC</v>
      </c>
      <c r="C25" s="124" t="str">
        <f>'4th Quarter 2016'!C25</f>
        <v>3415723690/SWIW #3</v>
      </c>
      <c r="D25" s="124" t="str">
        <f>'4th Quarter 2016'!D25</f>
        <v>Brine Disposal</v>
      </c>
      <c r="E25" s="125">
        <v>5413</v>
      </c>
      <c r="F25" s="126">
        <f t="shared" si="0"/>
        <v>270.65000000000003</v>
      </c>
      <c r="G25" s="126">
        <f t="shared" si="1"/>
        <v>262.53050000000002</v>
      </c>
      <c r="H25" s="126">
        <f t="shared" si="2"/>
        <v>8.1195000000000004</v>
      </c>
      <c r="I25" s="125">
        <v>0</v>
      </c>
      <c r="J25" s="126">
        <f t="shared" si="3"/>
        <v>0</v>
      </c>
      <c r="K25" s="126">
        <f t="shared" si="4"/>
        <v>0</v>
      </c>
      <c r="L25" s="127">
        <f t="shared" si="5"/>
        <v>0</v>
      </c>
      <c r="M25" s="169"/>
    </row>
    <row r="26" spans="1:13" s="167" customFormat="1" ht="32.450000000000003" customHeight="1" x14ac:dyDescent="0.25">
      <c r="A26" s="122"/>
      <c r="B26" s="166" t="str">
        <f>'4th Quarter 2016'!B26</f>
        <v>Brineaway, Inc.</v>
      </c>
      <c r="C26" s="124" t="str">
        <f>'4th Quarter 2016'!C26</f>
        <v>3409921956/SWIW #4</v>
      </c>
      <c r="D26" s="124" t="str">
        <f>'4th Quarter 2016'!D26</f>
        <v>Brine Disposal</v>
      </c>
      <c r="E26" s="125">
        <v>2176.12</v>
      </c>
      <c r="F26" s="126">
        <f t="shared" si="0"/>
        <v>108.806</v>
      </c>
      <c r="G26" s="126">
        <f t="shared" si="1"/>
        <v>105.836</v>
      </c>
      <c r="H26" s="126">
        <v>2.97</v>
      </c>
      <c r="I26" s="125">
        <v>0</v>
      </c>
      <c r="J26" s="126">
        <f t="shared" si="3"/>
        <v>0</v>
      </c>
      <c r="K26" s="126">
        <f t="shared" si="4"/>
        <v>0</v>
      </c>
      <c r="L26" s="127">
        <f t="shared" si="5"/>
        <v>0</v>
      </c>
      <c r="M26" s="169"/>
    </row>
    <row r="27" spans="1:13" s="167" customFormat="1" ht="32.450000000000003" customHeight="1" x14ac:dyDescent="0.25">
      <c r="A27" s="122"/>
      <c r="B27" s="166" t="str">
        <f>'4th Quarter 2016'!B27</f>
        <v>Brineaway, Inc.</v>
      </c>
      <c r="C27" s="124" t="str">
        <f>'4th Quarter 2016'!C27</f>
        <v>3415121351/SWIW #18</v>
      </c>
      <c r="D27" s="124" t="str">
        <f>'4th Quarter 2016'!D27</f>
        <v>Brine Disposal</v>
      </c>
      <c r="E27" s="125">
        <v>47.2</v>
      </c>
      <c r="F27" s="126">
        <f t="shared" si="0"/>
        <v>2.3600000000000003</v>
      </c>
      <c r="G27" s="126">
        <f t="shared" si="1"/>
        <v>2.3000000000000003</v>
      </c>
      <c r="H27" s="126">
        <v>0.06</v>
      </c>
      <c r="I27" s="125">
        <v>0</v>
      </c>
      <c r="J27" s="126">
        <f t="shared" si="3"/>
        <v>0</v>
      </c>
      <c r="K27" s="126">
        <f t="shared" si="4"/>
        <v>0</v>
      </c>
      <c r="L27" s="127">
        <f t="shared" si="5"/>
        <v>0</v>
      </c>
      <c r="M27" s="169"/>
    </row>
    <row r="28" spans="1:13" s="167" customFormat="1" ht="32.450000000000003" customHeight="1" x14ac:dyDescent="0.25">
      <c r="A28" s="122"/>
      <c r="B28" s="174" t="s">
        <v>147</v>
      </c>
      <c r="C28" s="124" t="str">
        <f>'4th Quarter 2016'!C28</f>
        <v>3415122459/SWIW #20</v>
      </c>
      <c r="D28" s="124" t="str">
        <f>'4th Quarter 2016'!D28</f>
        <v>Brine Disposal</v>
      </c>
      <c r="E28" s="125">
        <v>8221.75</v>
      </c>
      <c r="F28" s="126">
        <f t="shared" si="0"/>
        <v>411.08750000000003</v>
      </c>
      <c r="G28" s="126">
        <v>411.08749999999998</v>
      </c>
      <c r="H28" s="126">
        <v>0</v>
      </c>
      <c r="I28" s="125">
        <v>0</v>
      </c>
      <c r="J28" s="126">
        <f t="shared" si="3"/>
        <v>0</v>
      </c>
      <c r="K28" s="126">
        <f t="shared" si="4"/>
        <v>0</v>
      </c>
      <c r="L28" s="127">
        <f t="shared" si="5"/>
        <v>0</v>
      </c>
      <c r="M28" s="169"/>
    </row>
    <row r="29" spans="1:13" s="167" customFormat="1" ht="32.450000000000003" customHeight="1" x14ac:dyDescent="0.25">
      <c r="A29" s="122"/>
      <c r="B29" s="166" t="str">
        <f>'4th Quarter 2016'!B29</f>
        <v>Brineaway, Inc.</v>
      </c>
      <c r="C29" s="124" t="str">
        <f>'4th Quarter 2016'!C29</f>
        <v>3415121295/SWIW #23</v>
      </c>
      <c r="D29" s="124" t="str">
        <f>'4th Quarter 2016'!D29</f>
        <v>Brine Disposal</v>
      </c>
      <c r="E29" s="125">
        <v>33.39</v>
      </c>
      <c r="F29" s="126">
        <f t="shared" si="0"/>
        <v>1.6695000000000002</v>
      </c>
      <c r="G29" s="126">
        <f t="shared" si="1"/>
        <v>1.6194150000000003</v>
      </c>
      <c r="H29" s="126">
        <f t="shared" si="2"/>
        <v>5.0085000000000005E-2</v>
      </c>
      <c r="I29" s="125">
        <v>0</v>
      </c>
      <c r="J29" s="126">
        <f t="shared" si="3"/>
        <v>0</v>
      </c>
      <c r="K29" s="126">
        <f t="shared" si="4"/>
        <v>0</v>
      </c>
      <c r="L29" s="127">
        <f t="shared" si="5"/>
        <v>0</v>
      </c>
      <c r="M29" s="169"/>
    </row>
    <row r="30" spans="1:13" s="167" customFormat="1" ht="32.450000000000003" customHeight="1" x14ac:dyDescent="0.25">
      <c r="A30" s="122"/>
      <c r="B30" s="166" t="str">
        <f>'4th Quarter 2016'!B30</f>
        <v>Brineaway, Inc.</v>
      </c>
      <c r="C30" s="124" t="str">
        <f>'4th Quarter 2016'!C30</f>
        <v>3409920974/SWIW #9</v>
      </c>
      <c r="D30" s="124" t="str">
        <f>'4th Quarter 2016'!D30</f>
        <v>Brine Disposal</v>
      </c>
      <c r="E30" s="125">
        <v>6061.71</v>
      </c>
      <c r="F30" s="126">
        <f t="shared" si="0"/>
        <v>303.08550000000002</v>
      </c>
      <c r="G30" s="126">
        <f t="shared" si="1"/>
        <v>291.21550000000002</v>
      </c>
      <c r="H30" s="126">
        <v>11.87</v>
      </c>
      <c r="I30" s="125">
        <v>0</v>
      </c>
      <c r="J30" s="126">
        <f t="shared" si="3"/>
        <v>0</v>
      </c>
      <c r="K30" s="126">
        <f t="shared" si="4"/>
        <v>0</v>
      </c>
      <c r="L30" s="127">
        <f t="shared" si="5"/>
        <v>0</v>
      </c>
      <c r="M30" s="169"/>
    </row>
    <row r="31" spans="1:13" s="167" customFormat="1" ht="32.450000000000003" customHeight="1" x14ac:dyDescent="0.25">
      <c r="A31" s="122"/>
      <c r="B31" s="166" t="str">
        <f>'4th Quarter 2016'!B31</f>
        <v>Brineaway, Inc.</v>
      </c>
      <c r="C31" s="124" t="str">
        <f>'4th Quarter 2016'!C31</f>
        <v>3409921613/ SWIW # 16</v>
      </c>
      <c r="D31" s="124" t="str">
        <f>'4th Quarter 2016'!D31</f>
        <v>Brine Disposal</v>
      </c>
      <c r="E31" s="125">
        <v>15881.96</v>
      </c>
      <c r="F31" s="126">
        <f t="shared" si="0"/>
        <v>794.09799999999996</v>
      </c>
      <c r="G31" s="126">
        <f t="shared" si="1"/>
        <v>770.048</v>
      </c>
      <c r="H31" s="126">
        <v>24.05</v>
      </c>
      <c r="I31" s="125">
        <v>0</v>
      </c>
      <c r="J31" s="126">
        <f t="shared" si="3"/>
        <v>0</v>
      </c>
      <c r="K31" s="126">
        <f t="shared" si="4"/>
        <v>0</v>
      </c>
      <c r="L31" s="127">
        <f t="shared" si="5"/>
        <v>0</v>
      </c>
      <c r="M31" s="169"/>
    </row>
    <row r="32" spans="1:13" s="167" customFormat="1" ht="32.450000000000003" customHeight="1" x14ac:dyDescent="0.25">
      <c r="A32" s="122"/>
      <c r="B32" s="166" t="str">
        <f>'4th Quarter 2016'!B32</f>
        <v>BT Energy Corporation</v>
      </c>
      <c r="C32" s="124" t="str">
        <f>'4th Quarter 2016'!C32</f>
        <v>3411521896/SWIW #3</v>
      </c>
      <c r="D32" s="124" t="str">
        <f>'4th Quarter 2016'!D32</f>
        <v>Brine Disposal</v>
      </c>
      <c r="E32" s="125">
        <v>2850</v>
      </c>
      <c r="F32" s="126">
        <f t="shared" si="0"/>
        <v>142.5</v>
      </c>
      <c r="G32" s="126">
        <f t="shared" si="1"/>
        <v>138.22499999999999</v>
      </c>
      <c r="H32" s="126">
        <f t="shared" si="2"/>
        <v>4.2749999999999995</v>
      </c>
      <c r="I32" s="125">
        <v>0</v>
      </c>
      <c r="J32" s="126">
        <f t="shared" si="3"/>
        <v>0</v>
      </c>
      <c r="K32" s="126">
        <f t="shared" si="4"/>
        <v>0</v>
      </c>
      <c r="L32" s="127">
        <f t="shared" si="5"/>
        <v>0</v>
      </c>
      <c r="M32" s="168"/>
    </row>
    <row r="33" spans="1:13" s="167" customFormat="1" ht="32.450000000000003" customHeight="1" x14ac:dyDescent="0.25">
      <c r="A33" s="122"/>
      <c r="B33" s="166" t="str">
        <f>'4th Quarter 2016'!B33</f>
        <v>BT Energy Corporation</v>
      </c>
      <c r="C33" s="124" t="str">
        <f>'4th Quarter 2016'!C33</f>
        <v>3400921899/SWIW #1</v>
      </c>
      <c r="D33" s="124" t="str">
        <f>'4th Quarter 2016'!D33</f>
        <v>Brine Disposal</v>
      </c>
      <c r="E33" s="125">
        <v>706</v>
      </c>
      <c r="F33" s="126">
        <f t="shared" si="0"/>
        <v>35.300000000000004</v>
      </c>
      <c r="G33" s="126">
        <f t="shared" si="1"/>
        <v>34.241000000000007</v>
      </c>
      <c r="H33" s="126">
        <f t="shared" si="2"/>
        <v>1.0590000000000002</v>
      </c>
      <c r="I33" s="125">
        <v>0</v>
      </c>
      <c r="J33" s="126">
        <f t="shared" si="3"/>
        <v>0</v>
      </c>
      <c r="K33" s="126">
        <f t="shared" si="4"/>
        <v>0</v>
      </c>
      <c r="L33" s="127">
        <f t="shared" si="5"/>
        <v>0</v>
      </c>
      <c r="M33" s="168"/>
    </row>
    <row r="34" spans="1:13" s="167" customFormat="1" ht="32.450000000000003" customHeight="1" x14ac:dyDescent="0.25">
      <c r="A34" s="130"/>
      <c r="B34" s="166" t="str">
        <f>'4th Quarter 2016'!B34</f>
        <v>Buckeye Brine LLC</v>
      </c>
      <c r="C34" s="124" t="str">
        <f>'4th Quarter 2016'!C34</f>
        <v>3403127177/ SWIW #10</v>
      </c>
      <c r="D34" s="124" t="str">
        <f>'4th Quarter 2016'!D34</f>
        <v>Brine Disposal</v>
      </c>
      <c r="E34" s="125">
        <v>137624</v>
      </c>
      <c r="F34" s="126">
        <v>1555.75</v>
      </c>
      <c r="G34" s="126">
        <f t="shared" si="1"/>
        <v>1509.0775000000001</v>
      </c>
      <c r="H34" s="126">
        <f t="shared" si="2"/>
        <v>46.672499999999999</v>
      </c>
      <c r="I34" s="125">
        <v>3233</v>
      </c>
      <c r="J34" s="126">
        <f t="shared" si="3"/>
        <v>646.6</v>
      </c>
      <c r="K34" s="126">
        <f t="shared" si="4"/>
        <v>627.202</v>
      </c>
      <c r="L34" s="127">
        <f t="shared" si="5"/>
        <v>19.398</v>
      </c>
      <c r="M34" s="192" t="s">
        <v>351</v>
      </c>
    </row>
    <row r="35" spans="1:13" s="167" customFormat="1" ht="32.450000000000003" customHeight="1" x14ac:dyDescent="0.25">
      <c r="A35" s="130"/>
      <c r="B35" s="166" t="str">
        <f>'4th Quarter 2016'!B35</f>
        <v>Buckeye Brine LLC</v>
      </c>
      <c r="C35" s="124" t="str">
        <f>'4th Quarter 2016'!C35</f>
        <v>3403127178 SWIW #11</v>
      </c>
      <c r="D35" s="124" t="str">
        <f>'4th Quarter 2016'!D35</f>
        <v>Brine Disposal</v>
      </c>
      <c r="E35" s="125">
        <v>190172</v>
      </c>
      <c r="F35" s="126">
        <v>2149.75</v>
      </c>
      <c r="G35" s="126">
        <f t="shared" si="1"/>
        <v>2085.2575000000002</v>
      </c>
      <c r="H35" s="126">
        <f t="shared" si="2"/>
        <v>64.492499999999993</v>
      </c>
      <c r="I35" s="125">
        <v>4467</v>
      </c>
      <c r="J35" s="126">
        <f t="shared" si="3"/>
        <v>893.40000000000009</v>
      </c>
      <c r="K35" s="126">
        <f t="shared" si="4"/>
        <v>866.59800000000007</v>
      </c>
      <c r="L35" s="127">
        <f t="shared" si="5"/>
        <v>26.802000000000003</v>
      </c>
      <c r="M35" s="192" t="s">
        <v>351</v>
      </c>
    </row>
    <row r="36" spans="1:13" s="167" customFormat="1" ht="32.450000000000003" customHeight="1" x14ac:dyDescent="0.25">
      <c r="A36" s="130"/>
      <c r="B36" s="166" t="str">
        <f>'4th Quarter 2016'!B36</f>
        <v>Buckeye Brine LLC</v>
      </c>
      <c r="C36" s="124" t="str">
        <f>'4th Quarter 2016'!C36</f>
        <v>3403127241/ SWIW #12</v>
      </c>
      <c r="D36" s="124" t="str">
        <f>'4th Quarter 2016'!D36</f>
        <v>Brine Disposal</v>
      </c>
      <c r="E36" s="125">
        <v>172656</v>
      </c>
      <c r="F36" s="126">
        <v>1951.7</v>
      </c>
      <c r="G36" s="126">
        <f t="shared" si="1"/>
        <v>1893.1490000000001</v>
      </c>
      <c r="H36" s="126">
        <f t="shared" si="2"/>
        <v>58.551000000000002</v>
      </c>
      <c r="I36" s="125">
        <v>4055</v>
      </c>
      <c r="J36" s="126">
        <f t="shared" si="3"/>
        <v>811</v>
      </c>
      <c r="K36" s="126">
        <f t="shared" si="4"/>
        <v>786.67</v>
      </c>
      <c r="L36" s="127">
        <f t="shared" si="5"/>
        <v>24.33</v>
      </c>
      <c r="M36" s="192" t="s">
        <v>351</v>
      </c>
    </row>
    <row r="37" spans="1:13" s="167" customFormat="1" ht="32.450000000000003" customHeight="1" x14ac:dyDescent="0.25">
      <c r="A37" s="130"/>
      <c r="B37" s="166" t="str">
        <f>'4th Quarter 2016'!B37</f>
        <v>Bulldog Energy Services, LLC</v>
      </c>
      <c r="C37" s="124" t="str">
        <f>'4th Quarter 2016'!C37</f>
        <v>3405922688/SWIW #3</v>
      </c>
      <c r="D37" s="124" t="str">
        <f>'4th Quarter 2016'!D37</f>
        <v>Brine Disposal</v>
      </c>
      <c r="E37" s="125">
        <v>4641</v>
      </c>
      <c r="F37" s="126">
        <f t="shared" si="0"/>
        <v>232.05</v>
      </c>
      <c r="G37" s="126">
        <f t="shared" si="1"/>
        <v>225.08850000000001</v>
      </c>
      <c r="H37" s="126">
        <f t="shared" si="2"/>
        <v>6.9615</v>
      </c>
      <c r="I37" s="125">
        <v>0</v>
      </c>
      <c r="J37" s="126">
        <f t="shared" si="3"/>
        <v>0</v>
      </c>
      <c r="K37" s="126">
        <f t="shared" si="4"/>
        <v>0</v>
      </c>
      <c r="L37" s="127">
        <f t="shared" si="5"/>
        <v>0</v>
      </c>
    </row>
    <row r="38" spans="1:13" s="167" customFormat="1" ht="32.450000000000003" customHeight="1" x14ac:dyDescent="0.25">
      <c r="A38" s="122"/>
      <c r="B38" s="166" t="str">
        <f>'4th Quarter 2016'!B38</f>
        <v>Cambrian Well Services, LLC</v>
      </c>
      <c r="C38" s="124" t="str">
        <f>'4th Quarter 2016'!C38</f>
        <v>3411928780/SWIW #28</v>
      </c>
      <c r="D38" s="124" t="str">
        <f>'4th Quarter 2016'!D38</f>
        <v>Brine Disposal</v>
      </c>
      <c r="E38" s="125">
        <v>146853.9</v>
      </c>
      <c r="F38" s="126">
        <f t="shared" si="0"/>
        <v>7342.6949999999997</v>
      </c>
      <c r="G38" s="126">
        <f t="shared" si="1"/>
        <v>7122.4141499999996</v>
      </c>
      <c r="H38" s="126">
        <f t="shared" si="2"/>
        <v>220.28084999999999</v>
      </c>
      <c r="I38" s="125">
        <v>218.46</v>
      </c>
      <c r="J38" s="126">
        <f t="shared" si="3"/>
        <v>43.692000000000007</v>
      </c>
      <c r="K38" s="126">
        <f t="shared" si="4"/>
        <v>42.381240000000005</v>
      </c>
      <c r="L38" s="127">
        <f t="shared" si="5"/>
        <v>1.3107600000000001</v>
      </c>
    </row>
    <row r="39" spans="1:13" s="167" customFormat="1" ht="32.450000000000003" customHeight="1" x14ac:dyDescent="0.25">
      <c r="A39" s="122"/>
      <c r="B39" s="166" t="str">
        <f>'2nd Quarter 2016'!B39</f>
        <v>Carl E. Smith Petroleum</v>
      </c>
      <c r="C39" s="166" t="str">
        <f>'2nd Quarter 2016'!C39</f>
        <v>3410522461/ SWIW #9</v>
      </c>
      <c r="D39" s="166" t="str">
        <f>'2nd Quarter 2016'!D39</f>
        <v>Brine Disposal</v>
      </c>
      <c r="E39" s="125">
        <v>0</v>
      </c>
      <c r="F39" s="126">
        <v>0</v>
      </c>
      <c r="G39" s="126">
        <v>0</v>
      </c>
      <c r="H39" s="126">
        <v>0</v>
      </c>
      <c r="I39" s="125">
        <v>0</v>
      </c>
      <c r="J39" s="126">
        <f t="shared" si="3"/>
        <v>0</v>
      </c>
      <c r="K39" s="126">
        <f t="shared" si="4"/>
        <v>0</v>
      </c>
      <c r="L39" s="127">
        <f t="shared" si="5"/>
        <v>0</v>
      </c>
    </row>
    <row r="40" spans="1:13" s="167" customFormat="1" ht="32.450000000000003" customHeight="1" x14ac:dyDescent="0.25">
      <c r="A40" s="122"/>
      <c r="B40" s="166" t="str">
        <f>'4th Quarter 2016'!B40</f>
        <v>Carper Well Service Inc.</v>
      </c>
      <c r="C40" s="124" t="s">
        <v>358</v>
      </c>
      <c r="D40" s="124" t="str">
        <f>'4th Quarter 2016'!D40</f>
        <v>Brine Disposal</v>
      </c>
      <c r="E40" s="125">
        <v>0</v>
      </c>
      <c r="F40" s="126">
        <f t="shared" si="0"/>
        <v>0</v>
      </c>
      <c r="G40" s="126">
        <f t="shared" si="1"/>
        <v>0</v>
      </c>
      <c r="H40" s="126">
        <f t="shared" si="2"/>
        <v>0</v>
      </c>
      <c r="I40" s="125">
        <v>0</v>
      </c>
      <c r="J40" s="126">
        <f t="shared" si="3"/>
        <v>0</v>
      </c>
      <c r="K40" s="126">
        <f t="shared" si="4"/>
        <v>0</v>
      </c>
      <c r="L40" s="127">
        <f t="shared" si="5"/>
        <v>0</v>
      </c>
    </row>
    <row r="41" spans="1:13" s="167" customFormat="1" ht="32.450000000000003" customHeight="1" x14ac:dyDescent="0.25">
      <c r="A41" s="122"/>
      <c r="B41" s="166" t="str">
        <f>'4th Quarter 2016'!B41</f>
        <v>Carper Well Service Inc.</v>
      </c>
      <c r="C41" s="124" t="s">
        <v>357</v>
      </c>
      <c r="D41" s="124" t="str">
        <f>'4th Quarter 2016'!D41</f>
        <v>Brine Disposal</v>
      </c>
      <c r="E41" s="125">
        <v>391.7</v>
      </c>
      <c r="F41" s="126">
        <f t="shared" si="0"/>
        <v>19.585000000000001</v>
      </c>
      <c r="G41" s="126">
        <f t="shared" si="1"/>
        <v>18.997450000000001</v>
      </c>
      <c r="H41" s="126">
        <f t="shared" si="2"/>
        <v>0.58755000000000002</v>
      </c>
      <c r="I41" s="125">
        <v>0</v>
      </c>
      <c r="J41" s="126">
        <f t="shared" si="3"/>
        <v>0</v>
      </c>
      <c r="K41" s="126">
        <f t="shared" si="4"/>
        <v>0</v>
      </c>
      <c r="L41" s="127">
        <f t="shared" si="5"/>
        <v>0</v>
      </c>
    </row>
    <row r="42" spans="1:13" s="167" customFormat="1" ht="32.450000000000003" customHeight="1" x14ac:dyDescent="0.25">
      <c r="A42" s="122"/>
      <c r="B42" s="166" t="str">
        <f>'4th Quarter 2016'!B42</f>
        <v>Carper Well Service Inc.</v>
      </c>
      <c r="C42" s="124" t="s">
        <v>356</v>
      </c>
      <c r="D42" s="124" t="str">
        <f>'4th Quarter 2016'!D42</f>
        <v>Brine Disposal</v>
      </c>
      <c r="E42" s="125">
        <v>368.14</v>
      </c>
      <c r="F42" s="126">
        <f t="shared" si="0"/>
        <v>18.407</v>
      </c>
      <c r="G42" s="126">
        <f t="shared" si="1"/>
        <v>17.854790000000001</v>
      </c>
      <c r="H42" s="126">
        <f t="shared" si="2"/>
        <v>0.55220999999999998</v>
      </c>
      <c r="I42" s="125">
        <v>95.2</v>
      </c>
      <c r="J42" s="126">
        <f t="shared" si="3"/>
        <v>19.040000000000003</v>
      </c>
      <c r="K42" s="126">
        <f t="shared" si="4"/>
        <v>18.468800000000002</v>
      </c>
      <c r="L42" s="127">
        <f t="shared" si="5"/>
        <v>0.57120000000000004</v>
      </c>
      <c r="M42" s="168"/>
    </row>
    <row r="43" spans="1:13" s="167" customFormat="1" ht="32.450000000000003" customHeight="1" x14ac:dyDescent="0.25">
      <c r="A43" s="122"/>
      <c r="B43" s="166" t="str">
        <f>'4th Quarter 2016'!B43</f>
        <v>Carper Well Service Inc.</v>
      </c>
      <c r="C43" s="124" t="s">
        <v>355</v>
      </c>
      <c r="D43" s="124" t="str">
        <f>'4th Quarter 2016'!D43</f>
        <v>Brine Disposal</v>
      </c>
      <c r="E43" s="125">
        <v>16653.009999999998</v>
      </c>
      <c r="F43" s="126">
        <f t="shared" si="0"/>
        <v>832.65049999999997</v>
      </c>
      <c r="G43" s="126">
        <f t="shared" si="1"/>
        <v>807.67098499999997</v>
      </c>
      <c r="H43" s="126">
        <f t="shared" si="2"/>
        <v>24.979514999999999</v>
      </c>
      <c r="I43" s="125">
        <v>10797.88</v>
      </c>
      <c r="J43" s="126">
        <f t="shared" si="3"/>
        <v>2159.576</v>
      </c>
      <c r="K43" s="126">
        <f t="shared" si="4"/>
        <v>2094.78872</v>
      </c>
      <c r="L43" s="127">
        <f t="shared" si="5"/>
        <v>64.787279999999996</v>
      </c>
      <c r="M43" s="168"/>
    </row>
    <row r="44" spans="1:13" s="167" customFormat="1" ht="32.450000000000003" customHeight="1" x14ac:dyDescent="0.25">
      <c r="A44" s="122"/>
      <c r="B44" s="166" t="s">
        <v>354</v>
      </c>
      <c r="C44" s="124" t="s">
        <v>366</v>
      </c>
      <c r="D44" s="124" t="s">
        <v>1</v>
      </c>
      <c r="E44" s="125">
        <v>76062</v>
      </c>
      <c r="F44" s="126">
        <f t="shared" si="0"/>
        <v>3803.1000000000004</v>
      </c>
      <c r="G44" s="126">
        <f t="shared" si="1"/>
        <v>3689.0070000000005</v>
      </c>
      <c r="H44" s="126">
        <f t="shared" si="2"/>
        <v>114.093</v>
      </c>
      <c r="I44" s="125">
        <v>0</v>
      </c>
      <c r="J44" s="126">
        <f t="shared" si="3"/>
        <v>0</v>
      </c>
      <c r="K44" s="126">
        <f t="shared" si="4"/>
        <v>0</v>
      </c>
      <c r="L44" s="127">
        <f t="shared" si="5"/>
        <v>0</v>
      </c>
      <c r="M44" s="168"/>
    </row>
    <row r="45" spans="1:13" s="167" customFormat="1" ht="32.450000000000003" customHeight="1" x14ac:dyDescent="0.25">
      <c r="A45" s="122"/>
      <c r="B45" s="166" t="s">
        <v>392</v>
      </c>
      <c r="C45" s="124" t="s">
        <v>390</v>
      </c>
      <c r="D45" s="124" t="s">
        <v>1</v>
      </c>
      <c r="E45" s="125">
        <v>27445</v>
      </c>
      <c r="F45" s="126">
        <f t="shared" si="0"/>
        <v>1372.25</v>
      </c>
      <c r="G45" s="126">
        <f t="shared" si="1"/>
        <v>1331.0825</v>
      </c>
      <c r="H45" s="126">
        <f t="shared" si="2"/>
        <v>41.167499999999997</v>
      </c>
      <c r="I45" s="125">
        <v>0</v>
      </c>
      <c r="J45" s="126">
        <f t="shared" si="3"/>
        <v>0</v>
      </c>
      <c r="K45" s="126">
        <f t="shared" si="4"/>
        <v>0</v>
      </c>
      <c r="L45" s="127">
        <f t="shared" si="5"/>
        <v>0</v>
      </c>
      <c r="M45" s="168"/>
    </row>
    <row r="46" spans="1:13" s="167" customFormat="1" ht="32.450000000000003" customHeight="1" x14ac:dyDescent="0.25">
      <c r="A46" s="122"/>
      <c r="B46" s="166" t="str">
        <f>'4th Quarter 2016'!B46</f>
        <v>Clarence K. Tussel, Jr. Ltd.</v>
      </c>
      <c r="C46" s="124" t="str">
        <f>'4th Quarter 2016'!C46</f>
        <v>3400721293/SWIW #26</v>
      </c>
      <c r="D46" s="124" t="str">
        <f>'4th Quarter 2016'!D46</f>
        <v>Brine Disposal</v>
      </c>
      <c r="E46" s="125">
        <v>7761</v>
      </c>
      <c r="F46" s="126">
        <v>388</v>
      </c>
      <c r="G46" s="126">
        <f t="shared" si="1"/>
        <v>376</v>
      </c>
      <c r="H46" s="126">
        <v>12</v>
      </c>
      <c r="I46" s="125">
        <v>0</v>
      </c>
      <c r="J46" s="126">
        <f t="shared" si="3"/>
        <v>0</v>
      </c>
      <c r="K46" s="126">
        <f t="shared" si="4"/>
        <v>0</v>
      </c>
      <c r="L46" s="127">
        <f t="shared" si="5"/>
        <v>0</v>
      </c>
      <c r="M46" s="169"/>
    </row>
    <row r="47" spans="1:13" s="167" customFormat="1" ht="32.450000000000003" customHeight="1" x14ac:dyDescent="0.25">
      <c r="A47" s="122"/>
      <c r="B47" s="166" t="str">
        <f>'4th Quarter 2016'!B47</f>
        <v>Clearwater Three, LLC</v>
      </c>
      <c r="C47" s="124" t="str">
        <f>'4th Quarter 2016'!C47</f>
        <v>3405923986/ SWIW #15</v>
      </c>
      <c r="D47" s="124" t="str">
        <f>'4th Quarter 2016'!D47</f>
        <v>Brine Disposal</v>
      </c>
      <c r="E47" s="125">
        <v>283819</v>
      </c>
      <c r="F47" s="126">
        <v>14191</v>
      </c>
      <c r="G47" s="126">
        <f t="shared" si="1"/>
        <v>13766</v>
      </c>
      <c r="H47" s="126">
        <v>425</v>
      </c>
      <c r="I47" s="125">
        <v>1977</v>
      </c>
      <c r="J47" s="126">
        <v>395</v>
      </c>
      <c r="K47" s="126">
        <f t="shared" si="4"/>
        <v>382</v>
      </c>
      <c r="L47" s="127">
        <v>13</v>
      </c>
      <c r="M47" s="169"/>
    </row>
    <row r="48" spans="1:13" s="167" customFormat="1" ht="32.450000000000003" customHeight="1" x14ac:dyDescent="0.25">
      <c r="A48" s="122"/>
      <c r="B48" s="166" t="str">
        <f>'4th Quarter 2016'!B48</f>
        <v>Clearwater Three, LLC</v>
      </c>
      <c r="C48" s="124" t="str">
        <f>'4th Quarter 2016'!C48</f>
        <v>3405924473/ SWIW #20</v>
      </c>
      <c r="D48" s="124" t="str">
        <f>'4th Quarter 2016'!D48</f>
        <v>Brine Disposal</v>
      </c>
      <c r="E48" s="125">
        <v>283819</v>
      </c>
      <c r="F48" s="126">
        <v>14191</v>
      </c>
      <c r="G48" s="126">
        <f t="shared" si="1"/>
        <v>13766</v>
      </c>
      <c r="H48" s="126">
        <v>425</v>
      </c>
      <c r="I48" s="125">
        <v>1977</v>
      </c>
      <c r="J48" s="126">
        <v>395</v>
      </c>
      <c r="K48" s="126">
        <f t="shared" si="4"/>
        <v>382</v>
      </c>
      <c r="L48" s="127">
        <v>13</v>
      </c>
      <c r="M48" s="169"/>
    </row>
    <row r="49" spans="1:13" s="167" customFormat="1" ht="32.450000000000003" customHeight="1" x14ac:dyDescent="0.25">
      <c r="A49" s="122"/>
      <c r="B49" s="166" t="str">
        <f>'4th Quarter 2016'!B49</f>
        <v>CNX Gas Company</v>
      </c>
      <c r="C49" s="124" t="str">
        <f>'4th Quarter 2016'!C49</f>
        <v>3401320609/SWIW #1</v>
      </c>
      <c r="D49" s="124" t="str">
        <f>'4th Quarter 2016'!D49</f>
        <v>Brine Disposal</v>
      </c>
      <c r="E49" s="125">
        <v>137524</v>
      </c>
      <c r="F49" s="126">
        <f t="shared" si="0"/>
        <v>6876.2000000000007</v>
      </c>
      <c r="G49" s="126">
        <f t="shared" si="1"/>
        <v>6669.9140000000007</v>
      </c>
      <c r="H49" s="126">
        <f t="shared" si="2"/>
        <v>206.286</v>
      </c>
      <c r="I49" s="125">
        <v>6723</v>
      </c>
      <c r="J49" s="126">
        <f t="shared" si="3"/>
        <v>1344.6000000000001</v>
      </c>
      <c r="K49" s="126">
        <f t="shared" si="4"/>
        <v>1304.2620000000002</v>
      </c>
      <c r="L49" s="127">
        <f t="shared" si="5"/>
        <v>40.338000000000001</v>
      </c>
      <c r="M49" s="168"/>
    </row>
    <row r="50" spans="1:13" s="167" customFormat="1" ht="32.450000000000003" customHeight="1" x14ac:dyDescent="0.25">
      <c r="A50" s="122"/>
      <c r="B50" s="166" t="str">
        <f>'4th Quarter 2016'!B50</f>
        <v>Cortland Energy Co., Inc.</v>
      </c>
      <c r="C50" s="124" t="str">
        <f>'4th Quarter 2016'!C50</f>
        <v>3412920157/SWIW #8</v>
      </c>
      <c r="D50" s="124" t="str">
        <f>'4th Quarter 2016'!D50</f>
        <v>Brine Disposal</v>
      </c>
      <c r="E50" s="125">
        <v>6805</v>
      </c>
      <c r="F50" s="126">
        <f t="shared" si="0"/>
        <v>340.25</v>
      </c>
      <c r="G50" s="126">
        <v>340.25</v>
      </c>
      <c r="H50" s="126">
        <v>0</v>
      </c>
      <c r="I50" s="125">
        <v>0</v>
      </c>
      <c r="J50" s="126">
        <f t="shared" si="3"/>
        <v>0</v>
      </c>
      <c r="K50" s="126">
        <f t="shared" si="4"/>
        <v>0</v>
      </c>
      <c r="L50" s="127">
        <f t="shared" si="5"/>
        <v>0</v>
      </c>
      <c r="M50" s="168"/>
    </row>
    <row r="51" spans="1:13" s="167" customFormat="1" ht="32.450000000000003" customHeight="1" x14ac:dyDescent="0.25">
      <c r="A51" s="122"/>
      <c r="B51" s="166" t="str">
        <f>'4th Quarter 2016'!B51</f>
        <v>Danny Long &amp; Sons</v>
      </c>
      <c r="C51" s="124" t="str">
        <f>'4th Quarter 2016'!C51</f>
        <v>Stark County SWIW #9 &amp; #12</v>
      </c>
      <c r="D51" s="124" t="str">
        <f>'4th Quarter 2016'!D51</f>
        <v>Brine Disposal</v>
      </c>
      <c r="E51" s="125">
        <v>4379</v>
      </c>
      <c r="F51" s="126">
        <v>219</v>
      </c>
      <c r="G51" s="126">
        <f t="shared" si="1"/>
        <v>212</v>
      </c>
      <c r="H51" s="126">
        <v>7</v>
      </c>
      <c r="I51" s="125">
        <v>0</v>
      </c>
      <c r="J51" s="126">
        <f t="shared" si="3"/>
        <v>0</v>
      </c>
      <c r="K51" s="126">
        <f t="shared" si="4"/>
        <v>0</v>
      </c>
      <c r="L51" s="127">
        <f t="shared" si="5"/>
        <v>0</v>
      </c>
      <c r="M51" s="169"/>
    </row>
    <row r="52" spans="1:13" s="167" customFormat="1" ht="32.450000000000003" customHeight="1" x14ac:dyDescent="0.25">
      <c r="A52" s="122"/>
      <c r="B52" s="166" t="str">
        <f>'4th Quarter 2016'!B52</f>
        <v>Dart Oil &amp; Gas-Ohio, LLC</v>
      </c>
      <c r="C52" s="124" t="str">
        <f>'4th Quarter 2016'!C52</f>
        <v>3412920125/SWIW #4</v>
      </c>
      <c r="D52" s="124" t="str">
        <f>'4th Quarter 2016'!D52</f>
        <v>Brine Disposal</v>
      </c>
      <c r="E52" s="125">
        <v>0</v>
      </c>
      <c r="F52" s="126">
        <f t="shared" si="0"/>
        <v>0</v>
      </c>
      <c r="G52" s="126">
        <f t="shared" si="1"/>
        <v>0</v>
      </c>
      <c r="H52" s="126">
        <f t="shared" si="2"/>
        <v>0</v>
      </c>
      <c r="I52" s="125">
        <v>0</v>
      </c>
      <c r="J52" s="126">
        <f t="shared" si="3"/>
        <v>0</v>
      </c>
      <c r="K52" s="126">
        <f t="shared" si="4"/>
        <v>0</v>
      </c>
      <c r="L52" s="127">
        <f t="shared" si="5"/>
        <v>0</v>
      </c>
      <c r="M52" s="168"/>
    </row>
    <row r="53" spans="1:13" s="167" customFormat="1" ht="32.450000000000003" customHeight="1" x14ac:dyDescent="0.25">
      <c r="A53" s="122"/>
      <c r="B53" s="166" t="str">
        <f>'4th Quarter 2016'!B53</f>
        <v>Dart Oil &amp; Gas-Ohio, LLC</v>
      </c>
      <c r="C53" s="124" t="str">
        <f>'4th Quarter 2016'!C53</f>
        <v>3412920088/SWIW #2</v>
      </c>
      <c r="D53" s="124" t="str">
        <f>'4th Quarter 2016'!D53</f>
        <v>Brine Disposal</v>
      </c>
      <c r="E53" s="125">
        <v>15928</v>
      </c>
      <c r="F53" s="126">
        <f t="shared" si="0"/>
        <v>796.40000000000009</v>
      </c>
      <c r="G53" s="126">
        <f t="shared" si="1"/>
        <v>772.50800000000004</v>
      </c>
      <c r="H53" s="126">
        <f t="shared" si="2"/>
        <v>23.892000000000003</v>
      </c>
      <c r="I53" s="125">
        <v>0</v>
      </c>
      <c r="J53" s="126">
        <f t="shared" si="3"/>
        <v>0</v>
      </c>
      <c r="K53" s="126">
        <f t="shared" si="4"/>
        <v>0</v>
      </c>
      <c r="L53" s="127">
        <f t="shared" si="5"/>
        <v>0</v>
      </c>
      <c r="M53" s="168"/>
    </row>
    <row r="54" spans="1:13" s="167" customFormat="1" ht="32.450000000000003" customHeight="1" thickBot="1" x14ac:dyDescent="0.3">
      <c r="A54" s="122"/>
      <c r="B54" s="166" t="str">
        <f>'4th Quarter 2016'!B54</f>
        <v>Dart Oil &amp; Gas-Ohio, LLC</v>
      </c>
      <c r="C54" s="124" t="str">
        <f>'4th Quarter 2016'!C54</f>
        <v>3412920095/SWIW #3</v>
      </c>
      <c r="D54" s="124" t="str">
        <f>'4th Quarter 2016'!D54</f>
        <v>Brine Disposal</v>
      </c>
      <c r="E54" s="125">
        <v>20116</v>
      </c>
      <c r="F54" s="126">
        <f t="shared" si="0"/>
        <v>1005.8000000000001</v>
      </c>
      <c r="G54" s="126">
        <f t="shared" si="1"/>
        <v>975.62600000000009</v>
      </c>
      <c r="H54" s="126">
        <f t="shared" si="2"/>
        <v>30.173999999999999</v>
      </c>
      <c r="I54" s="125">
        <v>0</v>
      </c>
      <c r="J54" s="126">
        <f t="shared" si="3"/>
        <v>0</v>
      </c>
      <c r="K54" s="126">
        <f t="shared" si="4"/>
        <v>0</v>
      </c>
      <c r="L54" s="127">
        <f t="shared" si="5"/>
        <v>0</v>
      </c>
      <c r="M54" s="168"/>
    </row>
    <row r="55" spans="1:13" s="167" customFormat="1" ht="39" customHeight="1" thickTop="1" thickBot="1" x14ac:dyDescent="0.3">
      <c r="A55" s="122"/>
      <c r="B55" s="166" t="str">
        <f>'4th Quarter 2016'!B55</f>
        <v>David R. Hill, Inc.</v>
      </c>
      <c r="C55" s="124" t="str">
        <f>'4th Quarter 2016'!C55</f>
        <v>3405924067 &amp; 3405924188/SWIW #11 &amp; #13</v>
      </c>
      <c r="D55" s="124" t="str">
        <f>'4th Quarter 2016'!D55</f>
        <v>Brine Disposal</v>
      </c>
      <c r="E55" s="125">
        <v>106688</v>
      </c>
      <c r="F55" s="126">
        <f t="shared" si="0"/>
        <v>5334.4000000000005</v>
      </c>
      <c r="G55" s="126">
        <f t="shared" si="1"/>
        <v>5174.3680000000004</v>
      </c>
      <c r="H55" s="126">
        <f t="shared" si="2"/>
        <v>160.03200000000001</v>
      </c>
      <c r="I55" s="125">
        <v>6063</v>
      </c>
      <c r="J55" s="126">
        <f t="shared" si="3"/>
        <v>1212.6000000000001</v>
      </c>
      <c r="K55" s="126">
        <f t="shared" si="4"/>
        <v>1176.2220000000002</v>
      </c>
      <c r="L55" s="127">
        <f t="shared" si="5"/>
        <v>36.378</v>
      </c>
      <c r="M55" s="172"/>
    </row>
    <row r="56" spans="1:13" s="167" customFormat="1" ht="32.450000000000003" customHeight="1" thickTop="1" x14ac:dyDescent="0.25">
      <c r="A56" s="122"/>
      <c r="B56" s="166" t="str">
        <f>'4th Quarter 2016'!B56</f>
        <v>Dennison Disposal, LLC</v>
      </c>
      <c r="C56" s="124" t="str">
        <f>'4th Quarter 2016'!C56</f>
        <v>3415725507/ SWIW #11</v>
      </c>
      <c r="D56" s="124" t="str">
        <f>'4th Quarter 2016'!D56</f>
        <v>Brine Disposal</v>
      </c>
      <c r="E56" s="125">
        <v>16706</v>
      </c>
      <c r="F56" s="126">
        <f t="shared" si="0"/>
        <v>835.30000000000007</v>
      </c>
      <c r="G56" s="126">
        <f t="shared" si="1"/>
        <v>810.2410000000001</v>
      </c>
      <c r="H56" s="126">
        <f t="shared" si="2"/>
        <v>25.059000000000001</v>
      </c>
      <c r="I56" s="125">
        <v>3515</v>
      </c>
      <c r="J56" s="126">
        <f t="shared" si="3"/>
        <v>703</v>
      </c>
      <c r="K56" s="126">
        <f t="shared" si="4"/>
        <v>681.91</v>
      </c>
      <c r="L56" s="127">
        <f t="shared" si="5"/>
        <v>21.09</v>
      </c>
      <c r="M56" s="168"/>
    </row>
    <row r="57" spans="1:13" s="233" customFormat="1" ht="40.5" customHeight="1" x14ac:dyDescent="0.25">
      <c r="A57" s="122"/>
      <c r="B57" s="166" t="str">
        <f>'4th Quarter 2016'!B57</f>
        <v>Diamond Disposal</v>
      </c>
      <c r="C57" s="124" t="str">
        <f>'4th Quarter 2016'!C57</f>
        <v>3413322523/SWIW #12</v>
      </c>
      <c r="D57" s="124" t="str">
        <f>'4th Quarter 2016'!D57</f>
        <v>Brine Disposal</v>
      </c>
      <c r="E57" s="125">
        <v>5406.77</v>
      </c>
      <c r="F57" s="126">
        <f t="shared" si="0"/>
        <v>270.33850000000001</v>
      </c>
      <c r="G57" s="126">
        <f t="shared" si="1"/>
        <v>262.22834499999999</v>
      </c>
      <c r="H57" s="126">
        <f t="shared" si="2"/>
        <v>8.1101550000000007</v>
      </c>
      <c r="I57" s="125">
        <v>54856.3</v>
      </c>
      <c r="J57" s="126">
        <f t="shared" si="3"/>
        <v>10971.260000000002</v>
      </c>
      <c r="K57" s="126">
        <f t="shared" si="4"/>
        <v>10642.122200000002</v>
      </c>
      <c r="L57" s="127">
        <f t="shared" si="5"/>
        <v>329.13780000000003</v>
      </c>
      <c r="M57" s="234"/>
    </row>
    <row r="58" spans="1:13" s="167" customFormat="1" ht="32.450000000000003" customHeight="1" x14ac:dyDescent="0.25">
      <c r="A58" s="122"/>
      <c r="B58" s="166" t="str">
        <f>'4th Quarter 2016'!B58</f>
        <v>Dominion East Ohio</v>
      </c>
      <c r="C58" s="124" t="str">
        <f>'4th Quarter 2016'!C58</f>
        <v>3416921767/SWIW #1</v>
      </c>
      <c r="D58" s="124" t="str">
        <f>'4th Quarter 2016'!D58</f>
        <v>Brine Disposal</v>
      </c>
      <c r="E58" s="125">
        <v>0</v>
      </c>
      <c r="F58" s="126">
        <f t="shared" si="0"/>
        <v>0</v>
      </c>
      <c r="G58" s="126">
        <f t="shared" si="1"/>
        <v>0</v>
      </c>
      <c r="H58" s="126">
        <f t="shared" si="2"/>
        <v>0</v>
      </c>
      <c r="I58" s="125">
        <v>0</v>
      </c>
      <c r="J58" s="126">
        <f t="shared" si="3"/>
        <v>0</v>
      </c>
      <c r="K58" s="126">
        <f t="shared" si="4"/>
        <v>0</v>
      </c>
      <c r="L58" s="127">
        <f t="shared" si="5"/>
        <v>0</v>
      </c>
      <c r="M58" s="168"/>
    </row>
    <row r="59" spans="1:13" s="167" customFormat="1" ht="32.450000000000003" customHeight="1" x14ac:dyDescent="0.25">
      <c r="A59" s="122"/>
      <c r="B59" s="166" t="s">
        <v>309</v>
      </c>
      <c r="C59" s="124" t="s">
        <v>310</v>
      </c>
      <c r="D59" s="124" t="s">
        <v>1</v>
      </c>
      <c r="E59" s="125">
        <v>2218</v>
      </c>
      <c r="F59" s="126">
        <f t="shared" si="0"/>
        <v>110.9</v>
      </c>
      <c r="G59" s="126">
        <f t="shared" si="1"/>
        <v>107.57300000000001</v>
      </c>
      <c r="H59" s="126">
        <f t="shared" si="2"/>
        <v>3.327</v>
      </c>
      <c r="I59" s="125">
        <v>0</v>
      </c>
      <c r="J59" s="126">
        <f t="shared" si="3"/>
        <v>0</v>
      </c>
      <c r="K59" s="126">
        <f t="shared" si="4"/>
        <v>0</v>
      </c>
      <c r="L59" s="127">
        <f t="shared" si="5"/>
        <v>0</v>
      </c>
      <c r="M59" s="168"/>
    </row>
    <row r="60" spans="1:13" s="167" customFormat="1" ht="32.450000000000003" customHeight="1" x14ac:dyDescent="0.25">
      <c r="A60" s="122"/>
      <c r="B60" s="166" t="str">
        <f>'4th Quarter 2016'!B60</f>
        <v>Downright Brine Disposal LLC</v>
      </c>
      <c r="C60" s="124" t="str">
        <f>'4th Quarter 2016'!C60</f>
        <v>3401920790/SWIW #2</v>
      </c>
      <c r="D60" s="124" t="str">
        <f>'4th Quarter 2016'!D60</f>
        <v>Brine Disposal</v>
      </c>
      <c r="E60" s="125">
        <v>10501</v>
      </c>
      <c r="F60" s="126">
        <f t="shared" si="0"/>
        <v>525.05000000000007</v>
      </c>
      <c r="G60" s="126">
        <f t="shared" si="1"/>
        <v>509.29850000000005</v>
      </c>
      <c r="H60" s="126">
        <f t="shared" si="2"/>
        <v>15.751500000000002</v>
      </c>
      <c r="I60" s="125">
        <v>0</v>
      </c>
      <c r="J60" s="126">
        <f t="shared" si="3"/>
        <v>0</v>
      </c>
      <c r="K60" s="126">
        <f t="shared" si="4"/>
        <v>0</v>
      </c>
      <c r="L60" s="127">
        <f t="shared" si="5"/>
        <v>0</v>
      </c>
      <c r="M60" s="168"/>
    </row>
    <row r="61" spans="1:13" s="233" customFormat="1" ht="32.25" customHeight="1" x14ac:dyDescent="0.25">
      <c r="A61" s="175"/>
      <c r="B61" s="176" t="str">
        <f>'4th Quarter 2016'!$B$61</f>
        <v>Scarlett Entergy</v>
      </c>
      <c r="C61" s="231" t="s">
        <v>314</v>
      </c>
      <c r="D61" s="231" t="s">
        <v>1</v>
      </c>
      <c r="E61" s="178">
        <v>1428</v>
      </c>
      <c r="F61" s="179">
        <f t="shared" si="0"/>
        <v>71.400000000000006</v>
      </c>
      <c r="G61" s="179">
        <f t="shared" si="1"/>
        <v>69.25800000000001</v>
      </c>
      <c r="H61" s="179">
        <f t="shared" si="2"/>
        <v>2.1419999999999999</v>
      </c>
      <c r="I61" s="178">
        <v>129482.5</v>
      </c>
      <c r="J61" s="179">
        <f t="shared" si="3"/>
        <v>25896.5</v>
      </c>
      <c r="K61" s="179">
        <f t="shared" si="4"/>
        <v>25119.605</v>
      </c>
      <c r="L61" s="228">
        <f t="shared" si="5"/>
        <v>776.89499999999998</v>
      </c>
      <c r="M61" s="232"/>
    </row>
    <row r="62" spans="1:13" s="167" customFormat="1" ht="32.450000000000003" customHeight="1" x14ac:dyDescent="0.25">
      <c r="A62" s="122"/>
      <c r="B62" s="166" t="str">
        <f>'4th Quarter 2016'!B62</f>
        <v>Echo Drilling Inc.</v>
      </c>
      <c r="C62" s="124" t="str">
        <f>'4th Quarter 2016'!C62</f>
        <v>3415720542/SWIW #4</v>
      </c>
      <c r="D62" s="124" t="str">
        <f>'4th Quarter 2016'!D62</f>
        <v>Brine Disposal</v>
      </c>
      <c r="E62" s="125">
        <v>11776</v>
      </c>
      <c r="F62" s="126">
        <f t="shared" si="0"/>
        <v>588.80000000000007</v>
      </c>
      <c r="G62" s="126">
        <f t="shared" si="1"/>
        <v>571.13600000000008</v>
      </c>
      <c r="H62" s="126">
        <f t="shared" si="2"/>
        <v>17.664000000000001</v>
      </c>
      <c r="I62" s="125">
        <v>0</v>
      </c>
      <c r="J62" s="126">
        <f t="shared" si="3"/>
        <v>0</v>
      </c>
      <c r="K62" s="126">
        <f t="shared" si="4"/>
        <v>0</v>
      </c>
      <c r="L62" s="127">
        <f t="shared" si="5"/>
        <v>0</v>
      </c>
      <c r="M62" s="168"/>
    </row>
    <row r="63" spans="1:13" s="167" customFormat="1" ht="32.450000000000003" customHeight="1" x14ac:dyDescent="0.25">
      <c r="A63" s="122"/>
      <c r="B63" s="166" t="str">
        <f>'4th Quarter 2016'!B63</f>
        <v>Echo Drilling Inc.</v>
      </c>
      <c r="C63" s="124" t="str">
        <f>'4th Quarter 2016'!C63</f>
        <v>3415720575/SWIW #1</v>
      </c>
      <c r="D63" s="124" t="str">
        <f>'4th Quarter 2016'!D63</f>
        <v>Brine Disposal</v>
      </c>
      <c r="E63" s="125">
        <v>40101</v>
      </c>
      <c r="F63" s="126">
        <f t="shared" si="0"/>
        <v>2005.0500000000002</v>
      </c>
      <c r="G63" s="126">
        <f t="shared" si="1"/>
        <v>1944.8985000000002</v>
      </c>
      <c r="H63" s="126">
        <f t="shared" si="2"/>
        <v>60.151500000000006</v>
      </c>
      <c r="I63" s="125">
        <v>0</v>
      </c>
      <c r="J63" s="126">
        <f t="shared" si="3"/>
        <v>0</v>
      </c>
      <c r="K63" s="126">
        <f t="shared" si="4"/>
        <v>0</v>
      </c>
      <c r="L63" s="127">
        <f t="shared" si="5"/>
        <v>0</v>
      </c>
      <c r="M63" s="168"/>
    </row>
    <row r="64" spans="1:13" s="167" customFormat="1" ht="32.450000000000003" customHeight="1" x14ac:dyDescent="0.25">
      <c r="A64" s="122" t="s">
        <v>202</v>
      </c>
      <c r="B64" s="166" t="str">
        <f>'4th Quarter 2016'!B64</f>
        <v>Eclipse Resources-Ohio, LLC</v>
      </c>
      <c r="C64" s="124" t="str">
        <f>'4th Quarter 2016'!C64</f>
        <v>3412722616/SWIW #9</v>
      </c>
      <c r="D64" s="124" t="str">
        <f>'4th Quarter 2016'!D64</f>
        <v>Brine Disposal</v>
      </c>
      <c r="E64" s="125">
        <v>940</v>
      </c>
      <c r="F64" s="126">
        <f t="shared" si="0"/>
        <v>47</v>
      </c>
      <c r="G64" s="126">
        <f t="shared" si="1"/>
        <v>47</v>
      </c>
      <c r="H64" s="126">
        <v>0</v>
      </c>
      <c r="I64" s="125">
        <v>0</v>
      </c>
      <c r="J64" s="126">
        <f t="shared" si="3"/>
        <v>0</v>
      </c>
      <c r="K64" s="126">
        <f t="shared" si="4"/>
        <v>0</v>
      </c>
      <c r="L64" s="127">
        <f t="shared" si="5"/>
        <v>0</v>
      </c>
      <c r="M64" s="169"/>
    </row>
    <row r="65" spans="1:13" s="167" customFormat="1" ht="32.450000000000003" customHeight="1" x14ac:dyDescent="0.25">
      <c r="A65" s="122" t="s">
        <v>202</v>
      </c>
      <c r="B65" s="166" t="str">
        <f>'4th Quarter 2016'!B65</f>
        <v>Eclipse Resources-Ohio, LLC</v>
      </c>
      <c r="C65" s="124" t="str">
        <f>'4th Quarter 2016'!C65</f>
        <v>3410523590/SWIW #17</v>
      </c>
      <c r="D65" s="124" t="str">
        <f>'4th Quarter 2016'!D65</f>
        <v>Brine Disposal</v>
      </c>
      <c r="E65" s="125">
        <v>47</v>
      </c>
      <c r="F65" s="126">
        <f t="shared" si="0"/>
        <v>2.35</v>
      </c>
      <c r="G65" s="126">
        <f t="shared" si="1"/>
        <v>2.35</v>
      </c>
      <c r="H65" s="126">
        <v>0</v>
      </c>
      <c r="I65" s="125">
        <v>0</v>
      </c>
      <c r="J65" s="126">
        <f t="shared" si="3"/>
        <v>0</v>
      </c>
      <c r="K65" s="126">
        <f t="shared" si="4"/>
        <v>0</v>
      </c>
      <c r="L65" s="127">
        <f t="shared" si="5"/>
        <v>0</v>
      </c>
      <c r="M65" s="169"/>
    </row>
    <row r="66" spans="1:13" s="167" customFormat="1" ht="32.450000000000003" customHeight="1" x14ac:dyDescent="0.25">
      <c r="A66" s="122"/>
      <c r="B66" s="166" t="str">
        <f>'4th Quarter 2016'!B66</f>
        <v>Elkhead Gas &amp; Oil</v>
      </c>
      <c r="C66" s="124" t="str">
        <f>'4th Quarter 2016'!C66</f>
        <v>3408324137/SWIW #8</v>
      </c>
      <c r="D66" s="124" t="str">
        <f>'4th Quarter 2016'!D66</f>
        <v>Brine Disposal</v>
      </c>
      <c r="E66" s="125">
        <v>2625</v>
      </c>
      <c r="F66" s="126">
        <f t="shared" si="0"/>
        <v>131.25</v>
      </c>
      <c r="G66" s="126">
        <f t="shared" si="1"/>
        <v>127.3125</v>
      </c>
      <c r="H66" s="126">
        <f t="shared" si="2"/>
        <v>3.9375</v>
      </c>
      <c r="I66" s="125">
        <v>0</v>
      </c>
      <c r="J66" s="126">
        <f t="shared" si="3"/>
        <v>0</v>
      </c>
      <c r="K66" s="126">
        <f t="shared" si="4"/>
        <v>0</v>
      </c>
      <c r="L66" s="127">
        <f t="shared" si="5"/>
        <v>0</v>
      </c>
      <c r="M66" s="168"/>
    </row>
    <row r="67" spans="1:13" s="167" customFormat="1" ht="32.450000000000003" customHeight="1" x14ac:dyDescent="0.25">
      <c r="A67" s="122"/>
      <c r="B67" s="166" t="str">
        <f>'4th Quarter 2016'!B67</f>
        <v>Elkhead Gas &amp; Oil</v>
      </c>
      <c r="C67" s="124" t="str">
        <f>'4th Quarter 2016'!C67</f>
        <v>3415725511/ SWIW #13</v>
      </c>
      <c r="D67" s="124" t="str">
        <f>'4th Quarter 2016'!D67</f>
        <v>Brine Disposal</v>
      </c>
      <c r="E67" s="125">
        <v>233092.9</v>
      </c>
      <c r="F67" s="126">
        <v>0</v>
      </c>
      <c r="G67" s="126">
        <f t="shared" si="1"/>
        <v>0</v>
      </c>
      <c r="H67" s="126">
        <f t="shared" si="2"/>
        <v>0</v>
      </c>
      <c r="I67" s="125">
        <v>65583.100000000006</v>
      </c>
      <c r="J67" s="126">
        <v>7024.36</v>
      </c>
      <c r="K67" s="126">
        <f t="shared" si="4"/>
        <v>7024.36</v>
      </c>
      <c r="L67" s="127">
        <v>0</v>
      </c>
      <c r="M67" s="191" t="s">
        <v>351</v>
      </c>
    </row>
    <row r="68" spans="1:13" s="167" customFormat="1" ht="32.450000000000003" customHeight="1" x14ac:dyDescent="0.25">
      <c r="A68" s="122"/>
      <c r="B68" s="166" t="str">
        <f>'4th Quarter 2016'!B68</f>
        <v>EnerVest Operating, LLC</v>
      </c>
      <c r="C68" s="124" t="str">
        <f>'4th Quarter 2016'!C68</f>
        <v>3415123877/SWIW #17</v>
      </c>
      <c r="D68" s="124" t="str">
        <f>'4th Quarter 2016'!D68</f>
        <v>Brine Disposal</v>
      </c>
      <c r="E68" s="125">
        <v>18368</v>
      </c>
      <c r="F68" s="126">
        <f t="shared" si="0"/>
        <v>918.40000000000009</v>
      </c>
      <c r="G68" s="126">
        <f t="shared" si="1"/>
        <v>890.84800000000007</v>
      </c>
      <c r="H68" s="126">
        <f t="shared" si="2"/>
        <v>27.552000000000003</v>
      </c>
      <c r="I68" s="125">
        <v>0</v>
      </c>
      <c r="J68" s="126">
        <f t="shared" si="3"/>
        <v>0</v>
      </c>
      <c r="K68" s="126">
        <f t="shared" si="4"/>
        <v>0</v>
      </c>
      <c r="L68" s="127">
        <f t="shared" si="5"/>
        <v>0</v>
      </c>
      <c r="M68" s="168"/>
    </row>
    <row r="69" spans="1:13" s="167" customFormat="1" ht="32.450000000000003" customHeight="1" x14ac:dyDescent="0.25">
      <c r="A69" s="122"/>
      <c r="B69" s="166" t="str">
        <f>'4th Quarter 2016'!B69</f>
        <v>EnerVest Operating, LLC</v>
      </c>
      <c r="C69" s="124" t="str">
        <f>'4th Quarter 2016'!C69</f>
        <v>3415124352/SWIW #19</v>
      </c>
      <c r="D69" s="124" t="str">
        <f>'4th Quarter 2016'!D69</f>
        <v>Brine Disposal</v>
      </c>
      <c r="E69" s="125">
        <v>0</v>
      </c>
      <c r="F69" s="126">
        <f t="shared" si="0"/>
        <v>0</v>
      </c>
      <c r="G69" s="126">
        <f t="shared" si="1"/>
        <v>0</v>
      </c>
      <c r="H69" s="126">
        <f t="shared" si="2"/>
        <v>0</v>
      </c>
      <c r="I69" s="125">
        <v>0</v>
      </c>
      <c r="J69" s="126">
        <f t="shared" si="3"/>
        <v>0</v>
      </c>
      <c r="K69" s="126">
        <f t="shared" si="4"/>
        <v>0</v>
      </c>
      <c r="L69" s="127">
        <f t="shared" si="5"/>
        <v>0</v>
      </c>
      <c r="M69" s="168"/>
    </row>
    <row r="70" spans="1:13" s="167" customFormat="1" ht="32.450000000000003" customHeight="1" x14ac:dyDescent="0.25">
      <c r="A70" s="122"/>
      <c r="B70" s="166" t="str">
        <f>'4th Quarter 2016'!B70</f>
        <v>EnerVest Operating, LLC</v>
      </c>
      <c r="C70" s="124" t="str">
        <f>'4th Quarter 2016'!C70</f>
        <v>3415125237/SWIW #26</v>
      </c>
      <c r="D70" s="124" t="str">
        <f>'4th Quarter 2016'!D70</f>
        <v>Brine Disposal</v>
      </c>
      <c r="E70" s="125">
        <v>20944</v>
      </c>
      <c r="F70" s="126">
        <f t="shared" si="0"/>
        <v>1047.2</v>
      </c>
      <c r="G70" s="126">
        <f t="shared" si="1"/>
        <v>1015.784</v>
      </c>
      <c r="H70" s="126">
        <f t="shared" si="2"/>
        <v>31.416</v>
      </c>
      <c r="I70" s="125">
        <v>0</v>
      </c>
      <c r="J70" s="126">
        <f t="shared" si="3"/>
        <v>0</v>
      </c>
      <c r="K70" s="126">
        <f t="shared" si="4"/>
        <v>0</v>
      </c>
      <c r="L70" s="127">
        <f t="shared" si="5"/>
        <v>0</v>
      </c>
      <c r="M70" s="168"/>
    </row>
    <row r="71" spans="1:13" s="167" customFormat="1" ht="32.450000000000003" customHeight="1" x14ac:dyDescent="0.25">
      <c r="A71" s="122"/>
      <c r="B71" s="166" t="str">
        <f>'4th Quarter 2016'!B71</f>
        <v>EnerVest Operating, LLC</v>
      </c>
      <c r="C71" s="124" t="str">
        <f>'4th Quarter 2016'!C71</f>
        <v>3415122849/SWIW #24</v>
      </c>
      <c r="D71" s="124" t="str">
        <f>'4th Quarter 2016'!D71</f>
        <v>Brine Disposal</v>
      </c>
      <c r="E71" s="125">
        <v>0</v>
      </c>
      <c r="F71" s="126">
        <f t="shared" si="0"/>
        <v>0</v>
      </c>
      <c r="G71" s="126">
        <f t="shared" si="1"/>
        <v>0</v>
      </c>
      <c r="H71" s="126">
        <f t="shared" si="2"/>
        <v>0</v>
      </c>
      <c r="I71" s="125">
        <v>0</v>
      </c>
      <c r="J71" s="126">
        <f t="shared" si="3"/>
        <v>0</v>
      </c>
      <c r="K71" s="126">
        <f t="shared" si="4"/>
        <v>0</v>
      </c>
      <c r="L71" s="127">
        <f t="shared" si="5"/>
        <v>0</v>
      </c>
      <c r="M71" s="168"/>
    </row>
    <row r="72" spans="1:13" s="167" customFormat="1" ht="32.450000000000003" customHeight="1" x14ac:dyDescent="0.25">
      <c r="A72" s="122"/>
      <c r="B72" s="166" t="str">
        <f>'4th Quarter 2016'!B72</f>
        <v>EnerVest Operating, LLC</v>
      </c>
      <c r="C72" s="124" t="str">
        <f>'4th Quarter 2016'!C72</f>
        <v>3415123018/SWIW #22</v>
      </c>
      <c r="D72" s="124" t="str">
        <f>'4th Quarter 2016'!D72</f>
        <v>Brine Disposal</v>
      </c>
      <c r="E72" s="125">
        <v>11004</v>
      </c>
      <c r="F72" s="126">
        <f t="shared" si="0"/>
        <v>550.20000000000005</v>
      </c>
      <c r="G72" s="126">
        <f t="shared" si="1"/>
        <v>533.69400000000007</v>
      </c>
      <c r="H72" s="126">
        <f t="shared" si="2"/>
        <v>16.506</v>
      </c>
      <c r="I72" s="125">
        <v>0</v>
      </c>
      <c r="J72" s="126">
        <f t="shared" si="3"/>
        <v>0</v>
      </c>
      <c r="K72" s="126">
        <f t="shared" si="4"/>
        <v>0</v>
      </c>
      <c r="L72" s="127">
        <f t="shared" si="5"/>
        <v>0</v>
      </c>
      <c r="M72" s="168"/>
    </row>
    <row r="73" spans="1:13" s="167" customFormat="1" ht="32.450000000000003" customHeight="1" x14ac:dyDescent="0.25">
      <c r="A73" s="122"/>
      <c r="B73" s="166" t="str">
        <f>'4th Quarter 2016'!B73</f>
        <v>EnerVest Operating, LLC</v>
      </c>
      <c r="C73" s="124" t="str">
        <f>'4th Quarter 2016'!C73</f>
        <v>3401920325/SWIW #7</v>
      </c>
      <c r="D73" s="124" t="str">
        <f>'4th Quarter 2016'!D73</f>
        <v>Brine Disposal</v>
      </c>
      <c r="E73" s="125">
        <v>4491</v>
      </c>
      <c r="F73" s="126">
        <f t="shared" si="0"/>
        <v>224.55</v>
      </c>
      <c r="G73" s="126">
        <f t="shared" si="1"/>
        <v>217.8135</v>
      </c>
      <c r="H73" s="126">
        <f t="shared" si="2"/>
        <v>6.7365000000000004</v>
      </c>
      <c r="I73" s="125">
        <v>0</v>
      </c>
      <c r="J73" s="126">
        <f t="shared" si="3"/>
        <v>0</v>
      </c>
      <c r="K73" s="126">
        <f t="shared" si="4"/>
        <v>0</v>
      </c>
      <c r="L73" s="127">
        <f t="shared" si="5"/>
        <v>0</v>
      </c>
      <c r="M73" s="168"/>
    </row>
    <row r="74" spans="1:13" s="167" customFormat="1" ht="32.450000000000003" customHeight="1" x14ac:dyDescent="0.25">
      <c r="A74" s="122"/>
      <c r="B74" s="166" t="str">
        <f>'4th Quarter 2016'!B74</f>
        <v>EnerVest Operating, LLC</v>
      </c>
      <c r="C74" s="124" t="str">
        <f>'4th Quarter 2016'!C74</f>
        <v>3401920326/SWIW #8</v>
      </c>
      <c r="D74" s="124" t="str">
        <f>'4th Quarter 2016'!D74</f>
        <v>Brine Disposal</v>
      </c>
      <c r="E74" s="125">
        <v>4141</v>
      </c>
      <c r="F74" s="126">
        <f t="shared" ref="F74:F133" si="6">E74*$F$4</f>
        <v>207.05</v>
      </c>
      <c r="G74" s="126">
        <f t="shared" si="1"/>
        <v>200.83850000000001</v>
      </c>
      <c r="H74" s="126">
        <f t="shared" si="2"/>
        <v>6.2115</v>
      </c>
      <c r="I74" s="125">
        <v>0</v>
      </c>
      <c r="J74" s="126">
        <f t="shared" ref="J74:J133" si="7">I74*$J$4</f>
        <v>0</v>
      </c>
      <c r="K74" s="126">
        <f t="shared" si="4"/>
        <v>0</v>
      </c>
      <c r="L74" s="127">
        <f t="shared" si="5"/>
        <v>0</v>
      </c>
      <c r="M74" s="168"/>
    </row>
    <row r="75" spans="1:13" s="167" customFormat="1" ht="32.450000000000003" customHeight="1" x14ac:dyDescent="0.25">
      <c r="A75" s="122"/>
      <c r="B75" s="166" t="str">
        <f>'4th Quarter 2016'!B75</f>
        <v>EnerVest Operating, LLC</v>
      </c>
      <c r="C75" s="124" t="str">
        <f>'4th Quarter 2016'!C75</f>
        <v>3413320747/SWIW #3</v>
      </c>
      <c r="D75" s="124" t="str">
        <f>'4th Quarter 2016'!D75</f>
        <v>Brine Disposal</v>
      </c>
      <c r="E75" s="125">
        <v>1862</v>
      </c>
      <c r="F75" s="126">
        <f t="shared" si="6"/>
        <v>93.100000000000009</v>
      </c>
      <c r="G75" s="126">
        <f t="shared" ref="G75:G134" si="8">F75-H75</f>
        <v>90.307000000000002</v>
      </c>
      <c r="H75" s="126">
        <f t="shared" ref="H75:H134" si="9">F75*$H$4</f>
        <v>2.7930000000000001</v>
      </c>
      <c r="I75" s="125">
        <v>0</v>
      </c>
      <c r="J75" s="126">
        <f t="shared" si="7"/>
        <v>0</v>
      </c>
      <c r="K75" s="126">
        <f t="shared" ref="K75:K134" si="10">J75-L75</f>
        <v>0</v>
      </c>
      <c r="L75" s="127">
        <f t="shared" ref="L75:L134" si="11">J75*$L$4</f>
        <v>0</v>
      </c>
      <c r="M75" s="168"/>
    </row>
    <row r="76" spans="1:13" s="167" customFormat="1" ht="32.450000000000003" customHeight="1" x14ac:dyDescent="0.25">
      <c r="A76" s="122"/>
      <c r="B76" s="166" t="str">
        <f>'4th Quarter 2016'!B76</f>
        <v>EnerVest Operating, LLC</v>
      </c>
      <c r="C76" s="124" t="str">
        <f>'4th Quarter 2016'!C76</f>
        <v>3413322283/SWIW #13</v>
      </c>
      <c r="D76" s="124" t="str">
        <f>'4th Quarter 2016'!D76</f>
        <v>Brine Disposal</v>
      </c>
      <c r="E76" s="125">
        <v>7724</v>
      </c>
      <c r="F76" s="126">
        <f t="shared" si="6"/>
        <v>386.20000000000005</v>
      </c>
      <c r="G76" s="126">
        <f t="shared" si="8"/>
        <v>374.61400000000003</v>
      </c>
      <c r="H76" s="126">
        <f t="shared" si="9"/>
        <v>11.586</v>
      </c>
      <c r="I76" s="125">
        <v>0</v>
      </c>
      <c r="J76" s="126">
        <f t="shared" si="7"/>
        <v>0</v>
      </c>
      <c r="K76" s="126">
        <f t="shared" si="10"/>
        <v>0</v>
      </c>
      <c r="L76" s="127">
        <f t="shared" si="11"/>
        <v>0</v>
      </c>
      <c r="M76" s="168"/>
    </row>
    <row r="77" spans="1:13" s="167" customFormat="1" ht="32.450000000000003" customHeight="1" x14ac:dyDescent="0.25">
      <c r="A77" s="122"/>
      <c r="B77" s="166" t="str">
        <f>'4th Quarter 2016'!B77</f>
        <v>EnerVest Operating, LLC</v>
      </c>
      <c r="C77" s="124" t="str">
        <f>'4th Quarter 2016'!C77</f>
        <v>3401922045/SWIW #9</v>
      </c>
      <c r="D77" s="124" t="str">
        <f>'4th Quarter 2016'!D77</f>
        <v>Brine Disposal</v>
      </c>
      <c r="E77" s="125">
        <v>19686</v>
      </c>
      <c r="F77" s="126">
        <f t="shared" si="6"/>
        <v>984.30000000000007</v>
      </c>
      <c r="G77" s="126">
        <f t="shared" si="8"/>
        <v>954.77100000000007</v>
      </c>
      <c r="H77" s="126">
        <f t="shared" si="9"/>
        <v>29.529</v>
      </c>
      <c r="I77" s="125">
        <v>0</v>
      </c>
      <c r="J77" s="126">
        <f t="shared" si="7"/>
        <v>0</v>
      </c>
      <c r="K77" s="126">
        <f t="shared" si="10"/>
        <v>0</v>
      </c>
      <c r="L77" s="127">
        <f t="shared" si="11"/>
        <v>0</v>
      </c>
      <c r="M77" s="168"/>
    </row>
    <row r="78" spans="1:13" s="167" customFormat="1" ht="32.450000000000003" customHeight="1" x14ac:dyDescent="0.25">
      <c r="A78" s="122"/>
      <c r="B78" s="166" t="str">
        <f>'4th Quarter 2016'!B78</f>
        <v>EnerVest Operating, LLC</v>
      </c>
      <c r="C78" s="124" t="str">
        <f>'4th Quarter 2016'!C78</f>
        <v>3413323343/SWIW #19</v>
      </c>
      <c r="D78" s="124" t="str">
        <f>'4th Quarter 2016'!D78</f>
        <v>Brine Disposal</v>
      </c>
      <c r="E78" s="125">
        <v>8732</v>
      </c>
      <c r="F78" s="126">
        <f t="shared" si="6"/>
        <v>436.6</v>
      </c>
      <c r="G78" s="126">
        <f t="shared" si="8"/>
        <v>423.50200000000001</v>
      </c>
      <c r="H78" s="126">
        <f t="shared" si="9"/>
        <v>13.098000000000001</v>
      </c>
      <c r="I78" s="125">
        <v>64</v>
      </c>
      <c r="J78" s="126">
        <f t="shared" si="7"/>
        <v>12.8</v>
      </c>
      <c r="K78" s="126">
        <f t="shared" si="10"/>
        <v>12.416</v>
      </c>
      <c r="L78" s="127">
        <f t="shared" si="11"/>
        <v>0.38400000000000001</v>
      </c>
      <c r="M78" s="168"/>
    </row>
    <row r="79" spans="1:13" s="167" customFormat="1" ht="32.450000000000003" customHeight="1" x14ac:dyDescent="0.25">
      <c r="A79" s="122"/>
      <c r="B79" s="166" t="str">
        <f>'4th Quarter 2016'!B79</f>
        <v>EnerVest Operating, LLC</v>
      </c>
      <c r="C79" s="124" t="s">
        <v>385</v>
      </c>
      <c r="D79" s="124" t="str">
        <f>'4th Quarter 2016'!D79</f>
        <v>Brine Disposal</v>
      </c>
      <c r="E79" s="125">
        <v>0</v>
      </c>
      <c r="F79" s="126">
        <f t="shared" si="6"/>
        <v>0</v>
      </c>
      <c r="G79" s="126">
        <f t="shared" si="8"/>
        <v>0</v>
      </c>
      <c r="H79" s="126">
        <f t="shared" si="9"/>
        <v>0</v>
      </c>
      <c r="I79" s="125">
        <v>0</v>
      </c>
      <c r="J79" s="126">
        <f t="shared" si="7"/>
        <v>0</v>
      </c>
      <c r="K79" s="126">
        <f t="shared" si="10"/>
        <v>0</v>
      </c>
      <c r="L79" s="127">
        <f t="shared" si="11"/>
        <v>0</v>
      </c>
      <c r="M79" s="168"/>
    </row>
    <row r="80" spans="1:13" s="167" customFormat="1" ht="32.450000000000003" customHeight="1" x14ac:dyDescent="0.25">
      <c r="A80" s="122"/>
      <c r="B80" s="166" t="s">
        <v>388</v>
      </c>
      <c r="C80" s="124" t="s">
        <v>386</v>
      </c>
      <c r="D80" s="124" t="s">
        <v>387</v>
      </c>
      <c r="E80" s="125">
        <v>0</v>
      </c>
      <c r="F80" s="126">
        <f t="shared" si="6"/>
        <v>0</v>
      </c>
      <c r="G80" s="126">
        <f t="shared" si="8"/>
        <v>0</v>
      </c>
      <c r="H80" s="126">
        <f t="shared" si="9"/>
        <v>0</v>
      </c>
      <c r="I80" s="125">
        <v>0</v>
      </c>
      <c r="J80" s="126">
        <f t="shared" si="7"/>
        <v>0</v>
      </c>
      <c r="K80" s="126">
        <f t="shared" si="10"/>
        <v>0</v>
      </c>
      <c r="L80" s="127">
        <f t="shared" si="11"/>
        <v>0</v>
      </c>
      <c r="M80" s="168"/>
    </row>
    <row r="81" spans="1:13" s="167" customFormat="1" ht="32.450000000000003" customHeight="1" x14ac:dyDescent="0.25">
      <c r="A81" s="122"/>
      <c r="B81" s="166" t="str">
        <f>'4th Quarter 2016'!B81</f>
        <v>Fishburn Producing, Inc.</v>
      </c>
      <c r="C81" s="124" t="str">
        <f>'4th Quarter 2016'!C81</f>
        <v>3411722829/SWIW #33</v>
      </c>
      <c r="D81" s="124" t="str">
        <f>'4th Quarter 2016'!D81</f>
        <v>Brine Disposal</v>
      </c>
      <c r="E81" s="125">
        <v>6740</v>
      </c>
      <c r="F81" s="126">
        <f t="shared" si="6"/>
        <v>337</v>
      </c>
      <c r="G81" s="126">
        <f t="shared" si="8"/>
        <v>326.89</v>
      </c>
      <c r="H81" s="126">
        <f t="shared" si="9"/>
        <v>10.11</v>
      </c>
      <c r="I81" s="125">
        <v>0</v>
      </c>
      <c r="J81" s="126">
        <f t="shared" si="7"/>
        <v>0</v>
      </c>
      <c r="K81" s="126">
        <f t="shared" si="10"/>
        <v>0</v>
      </c>
      <c r="L81" s="127">
        <f t="shared" si="11"/>
        <v>0</v>
      </c>
      <c r="M81" s="168"/>
    </row>
    <row r="82" spans="1:13" s="167" customFormat="1" ht="32.450000000000003" customHeight="1" x14ac:dyDescent="0.25">
      <c r="A82" s="122"/>
      <c r="B82" s="166" t="str">
        <f>'4th Quarter 2016'!B82</f>
        <v>Fishburn Producing, Inc.</v>
      </c>
      <c r="C82" s="124" t="str">
        <f>'4th Quarter 2016'!C82</f>
        <v>3411723402/SWIW #44</v>
      </c>
      <c r="D82" s="124" t="str">
        <f>'4th Quarter 2016'!D82</f>
        <v>Brine Disposal</v>
      </c>
      <c r="E82" s="125">
        <v>0</v>
      </c>
      <c r="F82" s="126">
        <f t="shared" si="6"/>
        <v>0</v>
      </c>
      <c r="G82" s="126">
        <f t="shared" si="8"/>
        <v>0</v>
      </c>
      <c r="H82" s="126">
        <f t="shared" si="9"/>
        <v>0</v>
      </c>
      <c r="I82" s="125">
        <v>0</v>
      </c>
      <c r="J82" s="126">
        <f t="shared" si="7"/>
        <v>0</v>
      </c>
      <c r="K82" s="126">
        <f t="shared" si="10"/>
        <v>0</v>
      </c>
      <c r="L82" s="127">
        <f t="shared" si="11"/>
        <v>0</v>
      </c>
      <c r="M82" s="168"/>
    </row>
    <row r="83" spans="1:13" s="167" customFormat="1" ht="32.450000000000003" customHeight="1" x14ac:dyDescent="0.25">
      <c r="A83" s="122"/>
      <c r="B83" s="166" t="str">
        <f>'4th Quarter 2016'!B83</f>
        <v>Fishburn Producing, Inc.</v>
      </c>
      <c r="C83" s="124" t="str">
        <f>'4th Quarter 2016'!C83</f>
        <v>3411723388/SWIW #45</v>
      </c>
      <c r="D83" s="124" t="str">
        <f>'4th Quarter 2016'!D83</f>
        <v>Brine Disposal</v>
      </c>
      <c r="E83" s="125">
        <v>16790</v>
      </c>
      <c r="F83" s="126">
        <f t="shared" si="6"/>
        <v>839.5</v>
      </c>
      <c r="G83" s="126">
        <f t="shared" si="8"/>
        <v>814.31500000000005</v>
      </c>
      <c r="H83" s="126">
        <f t="shared" si="9"/>
        <v>25.184999999999999</v>
      </c>
      <c r="I83" s="125">
        <v>0</v>
      </c>
      <c r="J83" s="126">
        <f t="shared" si="7"/>
        <v>0</v>
      </c>
      <c r="K83" s="126">
        <f t="shared" si="10"/>
        <v>0</v>
      </c>
      <c r="L83" s="127">
        <f t="shared" si="11"/>
        <v>0</v>
      </c>
      <c r="M83" s="168"/>
    </row>
    <row r="84" spans="1:13" s="167" customFormat="1" ht="32.450000000000003" customHeight="1" x14ac:dyDescent="0.25">
      <c r="A84" s="122"/>
      <c r="B84" s="166" t="str">
        <f>'4th Quarter 2016'!B84</f>
        <v>Fishburn Producing, Inc.</v>
      </c>
      <c r="C84" s="124" t="str">
        <f>'4th Quarter 2016'!C84</f>
        <v>3411723414/SWIW #46</v>
      </c>
      <c r="D84" s="124" t="str">
        <f>'4th Quarter 2016'!D84</f>
        <v>Brine Disposal</v>
      </c>
      <c r="E84" s="125">
        <v>3485</v>
      </c>
      <c r="F84" s="126">
        <f t="shared" si="6"/>
        <v>174.25</v>
      </c>
      <c r="G84" s="126">
        <f t="shared" si="8"/>
        <v>169.02250000000001</v>
      </c>
      <c r="H84" s="126">
        <f t="shared" si="9"/>
        <v>5.2275</v>
      </c>
      <c r="I84" s="125">
        <v>0</v>
      </c>
      <c r="J84" s="126">
        <f t="shared" si="7"/>
        <v>0</v>
      </c>
      <c r="K84" s="126">
        <f t="shared" si="10"/>
        <v>0</v>
      </c>
      <c r="L84" s="127">
        <f t="shared" si="11"/>
        <v>0</v>
      </c>
      <c r="M84" s="168"/>
    </row>
    <row r="85" spans="1:13" s="167" customFormat="1" ht="32.450000000000003" customHeight="1" x14ac:dyDescent="0.25">
      <c r="A85" s="122"/>
      <c r="B85" s="166" t="str">
        <f>'4th Quarter 2016'!B85</f>
        <v>Fishburn Producing, Inc.</v>
      </c>
      <c r="C85" s="124" t="str">
        <f>'4th Quarter 2016'!C85</f>
        <v>3411722109/SWIW #51</v>
      </c>
      <c r="D85" s="124" t="str">
        <f>'4th Quarter 2016'!D85</f>
        <v>Brine Disposal</v>
      </c>
      <c r="E85" s="125">
        <v>19135</v>
      </c>
      <c r="F85" s="126">
        <f t="shared" si="6"/>
        <v>956.75</v>
      </c>
      <c r="G85" s="126">
        <f t="shared" si="8"/>
        <v>928.04750000000001</v>
      </c>
      <c r="H85" s="126">
        <f t="shared" si="9"/>
        <v>28.702500000000001</v>
      </c>
      <c r="I85" s="125">
        <v>0</v>
      </c>
      <c r="J85" s="126">
        <f t="shared" si="7"/>
        <v>0</v>
      </c>
      <c r="K85" s="126">
        <f t="shared" si="10"/>
        <v>0</v>
      </c>
      <c r="L85" s="127">
        <f t="shared" si="11"/>
        <v>0</v>
      </c>
      <c r="M85" s="168"/>
    </row>
    <row r="86" spans="1:13" s="167" customFormat="1" ht="32.450000000000003" customHeight="1" x14ac:dyDescent="0.25">
      <c r="A86" s="122"/>
      <c r="B86" s="166" t="str">
        <f>'4th Quarter 2016'!B86</f>
        <v>Fishburn Producing, Inc.</v>
      </c>
      <c r="C86" s="124" t="str">
        <f>'4th Quarter 2016'!C86</f>
        <v>3411721472/SWIW #62</v>
      </c>
      <c r="D86" s="124" t="str">
        <f>'4th Quarter 2016'!D86</f>
        <v>Brine Disposal</v>
      </c>
      <c r="E86" s="125">
        <v>25990</v>
      </c>
      <c r="F86" s="126">
        <f t="shared" si="6"/>
        <v>1299.5</v>
      </c>
      <c r="G86" s="126">
        <f t="shared" si="8"/>
        <v>1260.5150000000001</v>
      </c>
      <c r="H86" s="126">
        <f t="shared" si="9"/>
        <v>38.984999999999999</v>
      </c>
      <c r="I86" s="125">
        <v>0</v>
      </c>
      <c r="J86" s="126">
        <f t="shared" si="7"/>
        <v>0</v>
      </c>
      <c r="K86" s="126">
        <f t="shared" si="10"/>
        <v>0</v>
      </c>
      <c r="L86" s="127">
        <f t="shared" si="11"/>
        <v>0</v>
      </c>
      <c r="M86" s="168"/>
    </row>
    <row r="87" spans="1:13" s="167" customFormat="1" ht="32.450000000000003" customHeight="1" x14ac:dyDescent="0.25">
      <c r="A87" s="122"/>
      <c r="B87" s="166" t="str">
        <f>'4th Quarter 2016'!B87</f>
        <v>Foltz &amp; Foltz LLP</v>
      </c>
      <c r="C87" s="124" t="str">
        <f>'4th Quarter 2016'!C87</f>
        <v>3415122088/SWIW #21</v>
      </c>
      <c r="D87" s="124" t="str">
        <f>'4th Quarter 2016'!D87</f>
        <v>Brine Disposal</v>
      </c>
      <c r="E87" s="125">
        <v>1118</v>
      </c>
      <c r="F87" s="126">
        <f t="shared" si="6"/>
        <v>55.900000000000006</v>
      </c>
      <c r="G87" s="126">
        <f t="shared" si="8"/>
        <v>55.900000000000006</v>
      </c>
      <c r="H87" s="126">
        <v>0</v>
      </c>
      <c r="I87" s="125">
        <v>0</v>
      </c>
      <c r="J87" s="126">
        <f t="shared" si="7"/>
        <v>0</v>
      </c>
      <c r="K87" s="126">
        <f t="shared" si="10"/>
        <v>0</v>
      </c>
      <c r="L87" s="127">
        <f t="shared" si="11"/>
        <v>0</v>
      </c>
      <c r="M87" s="169"/>
    </row>
    <row r="88" spans="1:13" s="167" customFormat="1" ht="32.450000000000003" customHeight="1" x14ac:dyDescent="0.25">
      <c r="A88" s="122"/>
      <c r="B88" s="166" t="str">
        <f>'4th Quarter 2016'!B88</f>
        <v>Frantz Enterprises Ltd.</v>
      </c>
      <c r="C88" s="124" t="str">
        <f>'4th Quarter 2016'!C88</f>
        <v>3414720348/SWIW #2</v>
      </c>
      <c r="D88" s="124" t="str">
        <f>'4th Quarter 2016'!D88</f>
        <v>Brine Disposal</v>
      </c>
      <c r="E88" s="125">
        <v>0</v>
      </c>
      <c r="F88" s="126">
        <f t="shared" si="6"/>
        <v>0</v>
      </c>
      <c r="G88" s="126">
        <f t="shared" si="8"/>
        <v>0</v>
      </c>
      <c r="H88" s="126">
        <f t="shared" si="9"/>
        <v>0</v>
      </c>
      <c r="I88" s="125">
        <v>0</v>
      </c>
      <c r="J88" s="126">
        <f t="shared" si="7"/>
        <v>0</v>
      </c>
      <c r="K88" s="126">
        <f t="shared" si="10"/>
        <v>0</v>
      </c>
      <c r="L88" s="127">
        <f t="shared" si="11"/>
        <v>0</v>
      </c>
      <c r="M88" s="168"/>
    </row>
    <row r="89" spans="1:13" s="167" customFormat="1" ht="32.450000000000003" customHeight="1" x14ac:dyDescent="0.25">
      <c r="A89" s="122"/>
      <c r="B89" s="166" t="str">
        <f>'4th Quarter 2016'!B89</f>
        <v>Frantz Enterprises Ltd.</v>
      </c>
      <c r="C89" s="124" t="str">
        <f>'4th Quarter 2016'!C89</f>
        <v>3414720244/SWIW #1</v>
      </c>
      <c r="D89" s="124" t="str">
        <f>'4th Quarter 2016'!D89</f>
        <v>Brine Disposal</v>
      </c>
      <c r="E89" s="125">
        <v>382</v>
      </c>
      <c r="F89" s="126">
        <f t="shared" si="6"/>
        <v>19.100000000000001</v>
      </c>
      <c r="G89" s="126">
        <f t="shared" si="8"/>
        <v>18.527000000000001</v>
      </c>
      <c r="H89" s="126">
        <f t="shared" si="9"/>
        <v>0.57300000000000006</v>
      </c>
      <c r="I89" s="125">
        <v>0</v>
      </c>
      <c r="J89" s="126">
        <f t="shared" si="7"/>
        <v>0</v>
      </c>
      <c r="K89" s="126">
        <f t="shared" si="10"/>
        <v>0</v>
      </c>
      <c r="L89" s="127">
        <f t="shared" si="11"/>
        <v>0</v>
      </c>
      <c r="M89" s="168"/>
    </row>
    <row r="90" spans="1:13" s="167" customFormat="1" ht="32.450000000000003" customHeight="1" x14ac:dyDescent="0.25">
      <c r="A90" s="122"/>
      <c r="B90" s="166" t="str">
        <f>'4th Quarter 2016'!B90</f>
        <v>Frantz Enterprises Ltd.</v>
      </c>
      <c r="C90" s="124" t="str">
        <f>'4th Quarter 2016'!C90</f>
        <v>3417520267/SWIW #2</v>
      </c>
      <c r="D90" s="124" t="str">
        <f>'4th Quarter 2016'!D90</f>
        <v>Brine Disposal</v>
      </c>
      <c r="E90" s="125">
        <v>12890</v>
      </c>
      <c r="F90" s="126">
        <f t="shared" si="6"/>
        <v>644.5</v>
      </c>
      <c r="G90" s="126">
        <f t="shared" si="8"/>
        <v>625.16499999999996</v>
      </c>
      <c r="H90" s="126">
        <f t="shared" si="9"/>
        <v>19.335000000000001</v>
      </c>
      <c r="I90" s="125">
        <v>0</v>
      </c>
      <c r="J90" s="126">
        <f t="shared" si="7"/>
        <v>0</v>
      </c>
      <c r="K90" s="126">
        <f t="shared" si="10"/>
        <v>0</v>
      </c>
      <c r="L90" s="127">
        <f t="shared" si="11"/>
        <v>0</v>
      </c>
      <c r="M90" s="168"/>
    </row>
    <row r="91" spans="1:13" s="167" customFormat="1" ht="32.450000000000003" customHeight="1" x14ac:dyDescent="0.25">
      <c r="A91" s="122"/>
      <c r="B91" s="166" t="str">
        <f>'4th Quarter 2016'!B91</f>
        <v>Geopetro LLC</v>
      </c>
      <c r="C91" s="124" t="str">
        <f>'4th Quarter 2016'!C91</f>
        <v>3404320043/SWIW #2</v>
      </c>
      <c r="D91" s="124" t="str">
        <f>'4th Quarter 2016'!D91</f>
        <v>Brine Disposal</v>
      </c>
      <c r="E91" s="125">
        <v>6013</v>
      </c>
      <c r="F91" s="126">
        <f t="shared" si="6"/>
        <v>300.65000000000003</v>
      </c>
      <c r="G91" s="126">
        <f t="shared" si="8"/>
        <v>291.65000000000003</v>
      </c>
      <c r="H91" s="126">
        <v>9</v>
      </c>
      <c r="I91" s="125">
        <v>0</v>
      </c>
      <c r="J91" s="126">
        <f t="shared" si="7"/>
        <v>0</v>
      </c>
      <c r="K91" s="126">
        <f t="shared" si="10"/>
        <v>0</v>
      </c>
      <c r="L91" s="127">
        <f t="shared" si="11"/>
        <v>0</v>
      </c>
      <c r="M91" s="168"/>
    </row>
    <row r="92" spans="1:13" s="167" customFormat="1" ht="32.450000000000003" customHeight="1" x14ac:dyDescent="0.25">
      <c r="A92" s="122"/>
      <c r="B92" s="166" t="s">
        <v>331</v>
      </c>
      <c r="C92" s="124" t="s">
        <v>233</v>
      </c>
      <c r="D92" s="124" t="s">
        <v>1</v>
      </c>
      <c r="E92" s="125">
        <v>0</v>
      </c>
      <c r="F92" s="126">
        <f t="shared" si="6"/>
        <v>0</v>
      </c>
      <c r="G92" s="126">
        <f t="shared" si="8"/>
        <v>0</v>
      </c>
      <c r="H92" s="126">
        <f t="shared" si="9"/>
        <v>0</v>
      </c>
      <c r="I92" s="125">
        <v>0</v>
      </c>
      <c r="J92" s="126">
        <f t="shared" si="7"/>
        <v>0</v>
      </c>
      <c r="K92" s="126">
        <f t="shared" si="10"/>
        <v>0</v>
      </c>
      <c r="L92" s="127">
        <f t="shared" si="11"/>
        <v>0</v>
      </c>
      <c r="M92" s="168"/>
    </row>
    <row r="93" spans="1:13" s="167" customFormat="1" ht="32.450000000000003" customHeight="1" x14ac:dyDescent="0.25">
      <c r="A93" s="122"/>
      <c r="B93" s="166" t="str">
        <f>'4th Quarter 2016'!B93</f>
        <v>Rockefeller Oil Company</v>
      </c>
      <c r="C93" s="124" t="str">
        <f>'4th Quarter 2016'!C93</f>
        <v>3408521094/SWIW #6</v>
      </c>
      <c r="D93" s="124" t="str">
        <f>'4th Quarter 2016'!D93</f>
        <v>Brine Disposal</v>
      </c>
      <c r="E93" s="125">
        <v>0</v>
      </c>
      <c r="F93" s="126">
        <f t="shared" si="6"/>
        <v>0</v>
      </c>
      <c r="G93" s="126">
        <f t="shared" si="8"/>
        <v>0</v>
      </c>
      <c r="H93" s="126">
        <f t="shared" si="9"/>
        <v>0</v>
      </c>
      <c r="I93" s="125">
        <v>0</v>
      </c>
      <c r="J93" s="126">
        <f t="shared" si="7"/>
        <v>0</v>
      </c>
      <c r="K93" s="126">
        <f t="shared" si="10"/>
        <v>0</v>
      </c>
      <c r="L93" s="127">
        <f t="shared" si="11"/>
        <v>0</v>
      </c>
      <c r="M93" s="168"/>
    </row>
    <row r="94" spans="1:13" s="167" customFormat="1" ht="32.450000000000003" customHeight="1" x14ac:dyDescent="0.25">
      <c r="A94" s="122" t="s">
        <v>345</v>
      </c>
      <c r="B94" s="166" t="str">
        <f>'4th Quarter 2016'!B94</f>
        <v>FQ Energy Services, LLC</v>
      </c>
      <c r="C94" s="124" t="str">
        <f>'4th Quarter 2016'!C94</f>
        <v>3416729618/ SWIW#15</v>
      </c>
      <c r="D94" s="124" t="str">
        <f>'4th Quarter 2016'!D94</f>
        <v>Brine Disposal</v>
      </c>
      <c r="E94" s="125">
        <v>0</v>
      </c>
      <c r="F94" s="126">
        <f t="shared" si="6"/>
        <v>0</v>
      </c>
      <c r="G94" s="126">
        <f t="shared" si="8"/>
        <v>0</v>
      </c>
      <c r="H94" s="126">
        <f t="shared" si="9"/>
        <v>0</v>
      </c>
      <c r="I94" s="125">
        <v>0</v>
      </c>
      <c r="J94" s="126">
        <f t="shared" si="7"/>
        <v>0</v>
      </c>
      <c r="K94" s="126">
        <f t="shared" si="10"/>
        <v>0</v>
      </c>
      <c r="L94" s="127">
        <f t="shared" si="11"/>
        <v>0</v>
      </c>
      <c r="M94" s="168"/>
    </row>
    <row r="95" spans="1:13" s="167" customFormat="1" ht="32.450000000000003" customHeight="1" x14ac:dyDescent="0.25">
      <c r="A95" s="122" t="s">
        <v>345</v>
      </c>
      <c r="B95" s="166" t="str">
        <f>'4th Quarter 2016'!B95</f>
        <v>FQ Energy Services, LLC</v>
      </c>
      <c r="C95" s="124" t="str">
        <f>'4th Quarter 2016'!C95</f>
        <v>3416729577/SWIW #7</v>
      </c>
      <c r="D95" s="124" t="str">
        <f>'4th Quarter 2016'!D95</f>
        <v>Brine Disposal</v>
      </c>
      <c r="E95" s="125">
        <v>28430</v>
      </c>
      <c r="F95" s="126">
        <f t="shared" si="6"/>
        <v>1421.5</v>
      </c>
      <c r="G95" s="126">
        <f t="shared" si="8"/>
        <v>1378.855</v>
      </c>
      <c r="H95" s="126">
        <f t="shared" si="9"/>
        <v>42.644999999999996</v>
      </c>
      <c r="I95" s="125">
        <v>25436</v>
      </c>
      <c r="J95" s="126">
        <f t="shared" si="7"/>
        <v>5087.2000000000007</v>
      </c>
      <c r="K95" s="126">
        <f t="shared" si="10"/>
        <v>4934.5840000000007</v>
      </c>
      <c r="L95" s="127">
        <f t="shared" si="11"/>
        <v>152.61600000000001</v>
      </c>
      <c r="M95" s="168"/>
    </row>
    <row r="96" spans="1:13" s="167" customFormat="1" ht="32.450000000000003" customHeight="1" x14ac:dyDescent="0.25">
      <c r="A96" s="122"/>
      <c r="B96" s="166" t="str">
        <f>'4th Quarter 2016'!B96</f>
        <v>Houghton Investments LLC</v>
      </c>
      <c r="C96" s="124" t="str">
        <f>'4th Quarter 2016'!C96</f>
        <v>3412920194/SWIW #7</v>
      </c>
      <c r="D96" s="124" t="str">
        <f>'4th Quarter 2016'!D96</f>
        <v>Brine Disposal</v>
      </c>
      <c r="E96" s="125">
        <v>14965</v>
      </c>
      <c r="F96" s="126">
        <f t="shared" si="6"/>
        <v>748.25</v>
      </c>
      <c r="G96" s="126">
        <f t="shared" si="8"/>
        <v>725.80250000000001</v>
      </c>
      <c r="H96" s="126">
        <f t="shared" si="9"/>
        <v>22.447499999999998</v>
      </c>
      <c r="I96" s="125">
        <v>0</v>
      </c>
      <c r="J96" s="126">
        <f t="shared" si="7"/>
        <v>0</v>
      </c>
      <c r="K96" s="126">
        <f t="shared" si="10"/>
        <v>0</v>
      </c>
      <c r="L96" s="127">
        <f t="shared" si="11"/>
        <v>0</v>
      </c>
      <c r="M96" s="168"/>
    </row>
    <row r="97" spans="1:13" s="167" customFormat="1" ht="32.450000000000003" customHeight="1" x14ac:dyDescent="0.25">
      <c r="A97" s="122"/>
      <c r="B97" s="166" t="str">
        <f>'4th Quarter 2016'!B97</f>
        <v>Houghton Investments LLC</v>
      </c>
      <c r="C97" s="124" t="str">
        <f>'4th Quarter 2016'!C97</f>
        <v>3412920105/SWIW #9</v>
      </c>
      <c r="D97" s="124" t="str">
        <f>'4th Quarter 2016'!D97</f>
        <v>Brine Disposal</v>
      </c>
      <c r="E97" s="125">
        <v>7380</v>
      </c>
      <c r="F97" s="126">
        <f t="shared" si="6"/>
        <v>369</v>
      </c>
      <c r="G97" s="126">
        <f t="shared" si="8"/>
        <v>357.93</v>
      </c>
      <c r="H97" s="126">
        <f t="shared" si="9"/>
        <v>11.07</v>
      </c>
      <c r="I97" s="125">
        <v>0</v>
      </c>
      <c r="J97" s="126">
        <f t="shared" si="7"/>
        <v>0</v>
      </c>
      <c r="K97" s="126">
        <f t="shared" si="10"/>
        <v>0</v>
      </c>
      <c r="L97" s="127">
        <f t="shared" si="11"/>
        <v>0</v>
      </c>
      <c r="M97" s="168"/>
    </row>
    <row r="98" spans="1:13" s="167" customFormat="1" ht="32.450000000000003" customHeight="1" x14ac:dyDescent="0.25">
      <c r="A98" s="122"/>
      <c r="B98" s="166" t="s">
        <v>313</v>
      </c>
      <c r="C98" s="124" t="str">
        <f>'4th Quarter 2016'!C98</f>
        <v>3416320705/SWIW#6</v>
      </c>
      <c r="D98" s="124" t="str">
        <f>'4th Quarter 2016'!D98</f>
        <v>Brine Disposal</v>
      </c>
      <c r="E98" s="125">
        <v>3243</v>
      </c>
      <c r="F98" s="126">
        <f t="shared" si="6"/>
        <v>162.15</v>
      </c>
      <c r="G98" s="126">
        <f t="shared" si="8"/>
        <v>157.28550000000001</v>
      </c>
      <c r="H98" s="126">
        <f t="shared" si="9"/>
        <v>4.8644999999999996</v>
      </c>
      <c r="I98" s="125">
        <v>0</v>
      </c>
      <c r="J98" s="126">
        <f t="shared" si="7"/>
        <v>0</v>
      </c>
      <c r="K98" s="126">
        <f t="shared" si="10"/>
        <v>0</v>
      </c>
      <c r="L98" s="127">
        <f t="shared" si="11"/>
        <v>0</v>
      </c>
      <c r="M98" s="168"/>
    </row>
    <row r="99" spans="1:13" s="167" customFormat="1" ht="32.450000000000003" customHeight="1" x14ac:dyDescent="0.25">
      <c r="A99" s="122"/>
      <c r="B99" s="166" t="s">
        <v>313</v>
      </c>
      <c r="C99" s="124" t="str">
        <f>'4th Quarter 2016'!C99</f>
        <v>3416320337/SWIW #12</v>
      </c>
      <c r="D99" s="124" t="str">
        <f>'4th Quarter 2016'!D99</f>
        <v>Brine Disposal</v>
      </c>
      <c r="E99" s="125">
        <v>7126</v>
      </c>
      <c r="F99" s="126">
        <f t="shared" si="6"/>
        <v>356.3</v>
      </c>
      <c r="G99" s="126">
        <f t="shared" si="8"/>
        <v>345.61099999999999</v>
      </c>
      <c r="H99" s="126">
        <f t="shared" si="9"/>
        <v>10.689</v>
      </c>
      <c r="I99" s="125">
        <v>0</v>
      </c>
      <c r="J99" s="126">
        <f t="shared" si="7"/>
        <v>0</v>
      </c>
      <c r="K99" s="126">
        <f t="shared" si="10"/>
        <v>0</v>
      </c>
      <c r="L99" s="127">
        <f t="shared" si="11"/>
        <v>0</v>
      </c>
      <c r="M99" s="168"/>
    </row>
    <row r="100" spans="1:13" s="167" customFormat="1" ht="32.450000000000003" customHeight="1" x14ac:dyDescent="0.25">
      <c r="A100" s="122"/>
      <c r="B100" s="166" t="str">
        <f>'4th Quarter 2016'!B100</f>
        <v>Houghton Investments LLC</v>
      </c>
      <c r="C100" s="124" t="str">
        <f>'4th Quarter 2016'!C100</f>
        <v>3411724222/SWIW #64</v>
      </c>
      <c r="D100" s="124" t="str">
        <f>'4th Quarter 2016'!D100</f>
        <v>Brine Disposal</v>
      </c>
      <c r="E100" s="125">
        <v>16532</v>
      </c>
      <c r="F100" s="126">
        <f t="shared" si="6"/>
        <v>826.6</v>
      </c>
      <c r="G100" s="126">
        <f t="shared" si="8"/>
        <v>801.80200000000002</v>
      </c>
      <c r="H100" s="126">
        <f t="shared" si="9"/>
        <v>24.797999999999998</v>
      </c>
      <c r="I100" s="125">
        <v>0</v>
      </c>
      <c r="J100" s="126">
        <f t="shared" si="7"/>
        <v>0</v>
      </c>
      <c r="K100" s="126">
        <f t="shared" si="10"/>
        <v>0</v>
      </c>
      <c r="L100" s="127">
        <f t="shared" si="11"/>
        <v>0</v>
      </c>
      <c r="M100" s="168"/>
    </row>
    <row r="101" spans="1:13" s="167" customFormat="1" ht="32.450000000000003" customHeight="1" x14ac:dyDescent="0.25">
      <c r="A101" s="122"/>
      <c r="B101" s="166" t="str">
        <f>'4th Quarter 2016'!B101</f>
        <v>Huffman-Bowers Inc.</v>
      </c>
      <c r="C101" s="124" t="str">
        <f>'4th Quarter 2016'!C101</f>
        <v>3405320968/ SWIW #1</v>
      </c>
      <c r="D101" s="124" t="str">
        <f>'4th Quarter 2016'!D101</f>
        <v>Brine Disposal</v>
      </c>
      <c r="E101" s="125">
        <v>845</v>
      </c>
      <c r="F101" s="126">
        <f t="shared" si="6"/>
        <v>42.25</v>
      </c>
      <c r="G101" s="126">
        <f t="shared" si="8"/>
        <v>40.982500000000002</v>
      </c>
      <c r="H101" s="126">
        <f t="shared" si="9"/>
        <v>1.2674999999999998</v>
      </c>
      <c r="I101" s="125">
        <v>1092</v>
      </c>
      <c r="J101" s="126">
        <f t="shared" si="7"/>
        <v>218.4</v>
      </c>
      <c r="K101" s="126">
        <f t="shared" si="10"/>
        <v>211.84800000000001</v>
      </c>
      <c r="L101" s="127">
        <f t="shared" si="11"/>
        <v>6.5519999999999996</v>
      </c>
      <c r="M101" s="168"/>
    </row>
    <row r="102" spans="1:13" s="167" customFormat="1" ht="32.450000000000003" customHeight="1" x14ac:dyDescent="0.25">
      <c r="A102" s="122" t="s">
        <v>345</v>
      </c>
      <c r="B102" s="166" t="str">
        <f>'4th Quarter 2016'!B102</f>
        <v>FQ Energy Services, LLC</v>
      </c>
      <c r="C102" s="124" t="str">
        <f>'4th Quarter 2016'!C102</f>
        <v xml:space="preserve">3412123995/ SWIW #6 </v>
      </c>
      <c r="D102" s="124" t="str">
        <f>'4th Quarter 2016'!D102</f>
        <v>Brine Disposal</v>
      </c>
      <c r="E102" s="125">
        <v>143438</v>
      </c>
      <c r="F102" s="126">
        <f t="shared" si="6"/>
        <v>7171.9000000000005</v>
      </c>
      <c r="G102" s="126">
        <f t="shared" si="8"/>
        <v>6956.7430000000004</v>
      </c>
      <c r="H102" s="126">
        <f t="shared" si="9"/>
        <v>215.15700000000001</v>
      </c>
      <c r="I102" s="125">
        <v>25965</v>
      </c>
      <c r="J102" s="126">
        <f t="shared" si="7"/>
        <v>5193</v>
      </c>
      <c r="K102" s="126">
        <f t="shared" si="10"/>
        <v>5037.21</v>
      </c>
      <c r="L102" s="127">
        <f t="shared" si="11"/>
        <v>155.79</v>
      </c>
      <c r="M102" s="168"/>
    </row>
    <row r="103" spans="1:13" s="167" customFormat="1" ht="32.450000000000003" customHeight="1" x14ac:dyDescent="0.25">
      <c r="A103" s="122" t="s">
        <v>345</v>
      </c>
      <c r="B103" s="166" t="str">
        <f>'4th Quarter 2016'!B103</f>
        <v>FQ Energy Services, LLC</v>
      </c>
      <c r="C103" s="124" t="str">
        <f>'4th Quarter 2016'!C103</f>
        <v>3412124086/ SWIW #7</v>
      </c>
      <c r="D103" s="124" t="str">
        <f>'4th Quarter 2016'!D103</f>
        <v>Brine Disposal</v>
      </c>
      <c r="E103" s="125">
        <v>35593</v>
      </c>
      <c r="F103" s="126">
        <f t="shared" si="6"/>
        <v>1779.65</v>
      </c>
      <c r="G103" s="126">
        <f t="shared" si="8"/>
        <v>1726.2605000000001</v>
      </c>
      <c r="H103" s="126">
        <f t="shared" si="9"/>
        <v>53.389499999999998</v>
      </c>
      <c r="I103" s="125">
        <v>6443</v>
      </c>
      <c r="J103" s="126">
        <f t="shared" si="7"/>
        <v>1288.6000000000001</v>
      </c>
      <c r="K103" s="126">
        <f t="shared" si="10"/>
        <v>1249.9420000000002</v>
      </c>
      <c r="L103" s="127">
        <f t="shared" si="11"/>
        <v>38.658000000000001</v>
      </c>
      <c r="M103" s="168"/>
    </row>
    <row r="104" spans="1:13" s="167" customFormat="1" ht="32.450000000000003" customHeight="1" x14ac:dyDescent="0.25">
      <c r="A104" s="122"/>
      <c r="B104" s="166" t="str">
        <f>'4th Quarter 2016'!B104</f>
        <v>J.M. Adams Roustabout. Inc</v>
      </c>
      <c r="C104" s="124" t="str">
        <f>'4th Quarter 2016'!C104</f>
        <v>3411924439/SWIW #17</v>
      </c>
      <c r="D104" s="124" t="str">
        <f>'4th Quarter 2016'!D104</f>
        <v>Brine Disposal</v>
      </c>
      <c r="E104" s="125">
        <v>4491</v>
      </c>
      <c r="F104" s="126">
        <f t="shared" si="6"/>
        <v>224.55</v>
      </c>
      <c r="G104" s="126">
        <f t="shared" si="8"/>
        <v>224.55</v>
      </c>
      <c r="H104" s="126">
        <v>0</v>
      </c>
      <c r="I104" s="125">
        <v>0</v>
      </c>
      <c r="J104" s="126">
        <f t="shared" si="7"/>
        <v>0</v>
      </c>
      <c r="K104" s="126">
        <f t="shared" si="10"/>
        <v>0</v>
      </c>
      <c r="L104" s="127">
        <f t="shared" si="11"/>
        <v>0</v>
      </c>
      <c r="M104" s="168"/>
    </row>
    <row r="105" spans="1:13" s="167" customFormat="1" ht="32.450000000000003" customHeight="1" x14ac:dyDescent="0.25">
      <c r="A105" s="122"/>
      <c r="B105" s="166" t="str">
        <f>'4th Quarter 2016'!B105</f>
        <v>JD Drilling Company</v>
      </c>
      <c r="C105" s="124" t="str">
        <f>'4th Quarter 2016'!C105</f>
        <v>3410522738/ SWIW #2</v>
      </c>
      <c r="D105" s="124" t="str">
        <f>'4th Quarter 2016'!D105</f>
        <v>Brine Disposal</v>
      </c>
      <c r="E105" s="125">
        <v>0</v>
      </c>
      <c r="F105" s="126">
        <f t="shared" si="6"/>
        <v>0</v>
      </c>
      <c r="G105" s="126">
        <f t="shared" si="8"/>
        <v>0</v>
      </c>
      <c r="H105" s="126">
        <f t="shared" si="9"/>
        <v>0</v>
      </c>
      <c r="I105" s="125">
        <v>0</v>
      </c>
      <c r="J105" s="126">
        <f t="shared" si="7"/>
        <v>0</v>
      </c>
      <c r="K105" s="126">
        <f t="shared" si="10"/>
        <v>0</v>
      </c>
      <c r="L105" s="127">
        <f t="shared" si="11"/>
        <v>0</v>
      </c>
      <c r="M105" s="168"/>
    </row>
    <row r="106" spans="1:13" s="167" customFormat="1" ht="32.450000000000003" customHeight="1" x14ac:dyDescent="0.25">
      <c r="A106" s="122"/>
      <c r="B106" s="166" t="str">
        <f>'4th Quarter 2016'!B106</f>
        <v>JD Drilling Company</v>
      </c>
      <c r="C106" s="124" t="str">
        <f>'4th Quarter 2016'!C106</f>
        <v>3410522739/ SWIW #3</v>
      </c>
      <c r="D106" s="124" t="str">
        <f>'4th Quarter 2016'!D106</f>
        <v>Brine Disposal</v>
      </c>
      <c r="E106" s="125">
        <v>0</v>
      </c>
      <c r="F106" s="126">
        <f t="shared" si="6"/>
        <v>0</v>
      </c>
      <c r="G106" s="126">
        <f t="shared" si="8"/>
        <v>0</v>
      </c>
      <c r="H106" s="126">
        <f t="shared" si="9"/>
        <v>0</v>
      </c>
      <c r="I106" s="125">
        <v>0</v>
      </c>
      <c r="J106" s="126">
        <f t="shared" si="7"/>
        <v>0</v>
      </c>
      <c r="K106" s="126">
        <f t="shared" si="10"/>
        <v>0</v>
      </c>
      <c r="L106" s="127">
        <f t="shared" si="11"/>
        <v>0</v>
      </c>
      <c r="M106" s="168"/>
    </row>
    <row r="107" spans="1:13" s="167" customFormat="1" ht="32.450000000000003" customHeight="1" x14ac:dyDescent="0.25">
      <c r="A107" s="122"/>
      <c r="B107" s="166" t="s">
        <v>14</v>
      </c>
      <c r="C107" s="124" t="str">
        <f>'4th Quarter 2016'!C107</f>
        <v>3410523185/ SWIW #5</v>
      </c>
      <c r="D107" s="124" t="str">
        <f>'4th Quarter 2016'!D107</f>
        <v>Brine Disposal</v>
      </c>
      <c r="E107" s="125">
        <v>13800</v>
      </c>
      <c r="F107" s="126">
        <f t="shared" si="6"/>
        <v>690</v>
      </c>
      <c r="G107" s="126">
        <v>655.5</v>
      </c>
      <c r="H107" s="126">
        <v>34.5</v>
      </c>
      <c r="I107" s="125">
        <v>0</v>
      </c>
      <c r="J107" s="126">
        <f t="shared" si="7"/>
        <v>0</v>
      </c>
      <c r="K107" s="126">
        <f t="shared" si="10"/>
        <v>0</v>
      </c>
      <c r="L107" s="127">
        <f t="shared" si="11"/>
        <v>0</v>
      </c>
      <c r="M107" s="168"/>
    </row>
    <row r="108" spans="1:13" s="167" customFormat="1" ht="32.450000000000003" customHeight="1" x14ac:dyDescent="0.25">
      <c r="A108" s="122"/>
      <c r="B108" s="166" t="str">
        <f>'4th Quarter 2016'!B108</f>
        <v>JD Drilling Company</v>
      </c>
      <c r="C108" s="124" t="str">
        <f>'4th Quarter 2016'!C108</f>
        <v>3410523269/ SWIW #24</v>
      </c>
      <c r="D108" s="124" t="str">
        <f>'4th Quarter 2016'!D108</f>
        <v>Brine Disposal</v>
      </c>
      <c r="E108" s="125">
        <v>0</v>
      </c>
      <c r="F108" s="126">
        <f t="shared" si="6"/>
        <v>0</v>
      </c>
      <c r="G108" s="126">
        <f t="shared" si="8"/>
        <v>0</v>
      </c>
      <c r="H108" s="126">
        <f t="shared" si="9"/>
        <v>0</v>
      </c>
      <c r="I108" s="125">
        <v>0</v>
      </c>
      <c r="J108" s="126">
        <f t="shared" si="7"/>
        <v>0</v>
      </c>
      <c r="K108" s="126">
        <f t="shared" si="10"/>
        <v>0</v>
      </c>
      <c r="L108" s="127">
        <f t="shared" si="11"/>
        <v>0</v>
      </c>
      <c r="M108" s="168"/>
    </row>
    <row r="109" spans="1:13" s="167" customFormat="1" ht="32.450000000000003" customHeight="1" x14ac:dyDescent="0.25">
      <c r="A109" s="122"/>
      <c r="B109" s="166" t="str">
        <f>'4th Quarter 2016'!B109</f>
        <v>JD Drilling Company</v>
      </c>
      <c r="C109" s="124" t="str">
        <f>'4th Quarter 2016'!C109</f>
        <v>3410523268/ SWIW #18</v>
      </c>
      <c r="D109" s="124" t="str">
        <f>'4th Quarter 2016'!D109</f>
        <v>Brine Disposal</v>
      </c>
      <c r="E109" s="125">
        <v>0</v>
      </c>
      <c r="F109" s="126">
        <f t="shared" si="6"/>
        <v>0</v>
      </c>
      <c r="G109" s="126">
        <f t="shared" si="8"/>
        <v>0</v>
      </c>
      <c r="H109" s="126">
        <f t="shared" si="9"/>
        <v>0</v>
      </c>
      <c r="I109" s="125">
        <v>180</v>
      </c>
      <c r="J109" s="126">
        <f t="shared" si="7"/>
        <v>36</v>
      </c>
      <c r="K109" s="126">
        <f t="shared" si="10"/>
        <v>34.92</v>
      </c>
      <c r="L109" s="127">
        <f t="shared" si="11"/>
        <v>1.08</v>
      </c>
      <c r="M109" s="168"/>
    </row>
    <row r="110" spans="1:13" s="167" customFormat="1" ht="32.450000000000003" customHeight="1" x14ac:dyDescent="0.25">
      <c r="A110" s="122"/>
      <c r="B110" s="166" t="str">
        <f>'4th Quarter 2016'!B110</f>
        <v>Jeanie Enterprises</v>
      </c>
      <c r="C110" s="124" t="str">
        <f>'4th Quarter 2016'!C110</f>
        <v>3407322161/ SWIW#1</v>
      </c>
      <c r="D110" s="124" t="str">
        <f>'4th Quarter 2016'!D110</f>
        <v>Brine Disposal</v>
      </c>
      <c r="E110" s="125">
        <v>475</v>
      </c>
      <c r="F110" s="126">
        <f t="shared" si="6"/>
        <v>23.75</v>
      </c>
      <c r="G110" s="126">
        <f t="shared" si="8"/>
        <v>22.92</v>
      </c>
      <c r="H110" s="126">
        <v>0.83</v>
      </c>
      <c r="I110" s="125">
        <v>0</v>
      </c>
      <c r="J110" s="126">
        <f t="shared" si="7"/>
        <v>0</v>
      </c>
      <c r="K110" s="126">
        <f t="shared" si="10"/>
        <v>0</v>
      </c>
      <c r="L110" s="127">
        <f t="shared" si="11"/>
        <v>0</v>
      </c>
      <c r="M110" s="169"/>
    </row>
    <row r="111" spans="1:13" s="167" customFormat="1" ht="32.450000000000003" customHeight="1" x14ac:dyDescent="0.25">
      <c r="A111" s="122"/>
      <c r="B111" s="166" t="str">
        <f>'4th Quarter 2016'!B111</f>
        <v>K &amp; H Partners LLC</v>
      </c>
      <c r="C111" s="124" t="str">
        <f>'4th Quarter 2016'!C111</f>
        <v>3400923821/SWIW #8</v>
      </c>
      <c r="D111" s="124" t="str">
        <f>'4th Quarter 2016'!D111</f>
        <v>Brine Disposal</v>
      </c>
      <c r="E111" s="125">
        <v>0</v>
      </c>
      <c r="F111" s="126">
        <f t="shared" si="6"/>
        <v>0</v>
      </c>
      <c r="G111" s="126">
        <f t="shared" si="8"/>
        <v>0</v>
      </c>
      <c r="H111" s="126">
        <f t="shared" si="9"/>
        <v>0</v>
      </c>
      <c r="I111" s="125">
        <v>139544</v>
      </c>
      <c r="J111" s="126">
        <f t="shared" si="7"/>
        <v>27908.800000000003</v>
      </c>
      <c r="K111" s="126">
        <f t="shared" si="10"/>
        <v>27071.536000000004</v>
      </c>
      <c r="L111" s="127">
        <f t="shared" si="11"/>
        <v>837.26400000000001</v>
      </c>
      <c r="M111" s="168"/>
    </row>
    <row r="112" spans="1:13" s="167" customFormat="1" ht="32.450000000000003" customHeight="1" x14ac:dyDescent="0.25">
      <c r="A112" s="122"/>
      <c r="B112" s="166" t="str">
        <f>'4th Quarter 2016'!B112</f>
        <v>K &amp; H Partners LLC</v>
      </c>
      <c r="C112" s="124" t="str">
        <f>'4th Quarter 2016'!C112</f>
        <v>3400923823/ SWIW #10</v>
      </c>
      <c r="D112" s="124" t="str">
        <f>'4th Quarter 2016'!D112</f>
        <v>Brine Disposal</v>
      </c>
      <c r="E112" s="125">
        <v>0</v>
      </c>
      <c r="F112" s="126">
        <f t="shared" si="6"/>
        <v>0</v>
      </c>
      <c r="G112" s="126">
        <f t="shared" si="8"/>
        <v>0</v>
      </c>
      <c r="H112" s="126">
        <f t="shared" si="9"/>
        <v>0</v>
      </c>
      <c r="I112" s="125">
        <v>58418</v>
      </c>
      <c r="J112" s="126">
        <f t="shared" si="7"/>
        <v>11683.6</v>
      </c>
      <c r="K112" s="126">
        <f t="shared" si="10"/>
        <v>11333.092000000001</v>
      </c>
      <c r="L112" s="127">
        <f t="shared" si="11"/>
        <v>350.50799999999998</v>
      </c>
      <c r="M112" s="168"/>
    </row>
    <row r="113" spans="1:13" s="167" customFormat="1" ht="32.450000000000003" customHeight="1" x14ac:dyDescent="0.25">
      <c r="A113" s="122"/>
      <c r="B113" s="166" t="str">
        <f>'4th Quarter 2016'!B113</f>
        <v>K &amp; H Partners LLC</v>
      </c>
      <c r="C113" s="124" t="str">
        <f>'4th Quarter 2016'!C113</f>
        <v>3400923824/ SWIW #11</v>
      </c>
      <c r="D113" s="124" t="str">
        <f>'4th Quarter 2016'!D113</f>
        <v>Brine Disposal</v>
      </c>
      <c r="E113" s="125">
        <v>0</v>
      </c>
      <c r="F113" s="126">
        <f t="shared" si="6"/>
        <v>0</v>
      </c>
      <c r="G113" s="126">
        <f t="shared" si="8"/>
        <v>0</v>
      </c>
      <c r="H113" s="126">
        <f t="shared" si="9"/>
        <v>0</v>
      </c>
      <c r="I113" s="125">
        <v>27744</v>
      </c>
      <c r="J113" s="126">
        <f t="shared" si="7"/>
        <v>5548.8</v>
      </c>
      <c r="K113" s="126">
        <f t="shared" si="10"/>
        <v>5382.3360000000002</v>
      </c>
      <c r="L113" s="127">
        <f t="shared" si="11"/>
        <v>166.464</v>
      </c>
      <c r="M113" s="168"/>
    </row>
    <row r="114" spans="1:13" s="167" customFormat="1" ht="32.450000000000003" customHeight="1" x14ac:dyDescent="0.25">
      <c r="A114" s="122" t="s">
        <v>334</v>
      </c>
      <c r="B114" s="166" t="str">
        <f>'4th Quarter 2016'!B114</f>
        <v>Kastle Resources LLC</v>
      </c>
      <c r="C114" s="124" t="str">
        <f>'4th Quarter 2016'!C114</f>
        <v>3400724523/SWIW #29</v>
      </c>
      <c r="D114" s="124" t="str">
        <f>'4th Quarter 2016'!D114</f>
        <v>Brine Disposal</v>
      </c>
      <c r="E114" s="125">
        <v>0</v>
      </c>
      <c r="F114" s="126">
        <f t="shared" si="6"/>
        <v>0</v>
      </c>
      <c r="G114" s="126">
        <f t="shared" si="8"/>
        <v>0</v>
      </c>
      <c r="H114" s="126">
        <f t="shared" si="9"/>
        <v>0</v>
      </c>
      <c r="I114" s="125">
        <v>17234</v>
      </c>
      <c r="J114" s="126">
        <f t="shared" si="7"/>
        <v>3446.8</v>
      </c>
      <c r="K114" s="126">
        <f t="shared" si="10"/>
        <v>3343.3960000000002</v>
      </c>
      <c r="L114" s="127">
        <f t="shared" si="11"/>
        <v>103.404</v>
      </c>
      <c r="M114" s="168"/>
    </row>
    <row r="115" spans="1:13" s="167" customFormat="1" ht="32.450000000000003" customHeight="1" x14ac:dyDescent="0.25">
      <c r="A115" s="122"/>
      <c r="B115" s="166" t="str">
        <f>'4th Quarter 2016'!B115</f>
        <v>KDA</v>
      </c>
      <c r="C115" s="124" t="str">
        <f>'4th Quarter 2016'!C115</f>
        <v>3415521438/SWIW #1</v>
      </c>
      <c r="D115" s="124" t="str">
        <f>'4th Quarter 2016'!D115</f>
        <v>Brine Disposal</v>
      </c>
      <c r="E115" s="125">
        <v>0</v>
      </c>
      <c r="F115" s="126">
        <f t="shared" si="6"/>
        <v>0</v>
      </c>
      <c r="G115" s="126">
        <f t="shared" si="8"/>
        <v>0</v>
      </c>
      <c r="H115" s="126">
        <f t="shared" si="9"/>
        <v>0</v>
      </c>
      <c r="I115" s="125">
        <v>0</v>
      </c>
      <c r="J115" s="126">
        <f t="shared" si="7"/>
        <v>0</v>
      </c>
      <c r="K115" s="126">
        <f t="shared" si="10"/>
        <v>0</v>
      </c>
      <c r="L115" s="127">
        <f t="shared" si="11"/>
        <v>0</v>
      </c>
      <c r="M115" s="168"/>
    </row>
    <row r="116" spans="1:13" s="167" customFormat="1" ht="32.450000000000003" customHeight="1" x14ac:dyDescent="0.25">
      <c r="A116" s="122"/>
      <c r="B116" s="166" t="str">
        <f>'4th Quarter 2016'!B116</f>
        <v>KDA</v>
      </c>
      <c r="C116" s="124" t="str">
        <f>'4th Quarter 2016'!C116</f>
        <v>3415521447/SWIW #2</v>
      </c>
      <c r="D116" s="124" t="str">
        <f>'4th Quarter 2016'!D116</f>
        <v>Brine Disposal</v>
      </c>
      <c r="E116" s="125">
        <v>0</v>
      </c>
      <c r="F116" s="126">
        <f t="shared" si="6"/>
        <v>0</v>
      </c>
      <c r="G116" s="126">
        <f t="shared" si="8"/>
        <v>0</v>
      </c>
      <c r="H116" s="126">
        <f t="shared" si="9"/>
        <v>0</v>
      </c>
      <c r="I116" s="125">
        <v>0</v>
      </c>
      <c r="J116" s="126">
        <f t="shared" si="7"/>
        <v>0</v>
      </c>
      <c r="K116" s="126">
        <f t="shared" si="10"/>
        <v>0</v>
      </c>
      <c r="L116" s="127">
        <f t="shared" si="11"/>
        <v>0</v>
      </c>
      <c r="M116" s="168"/>
    </row>
    <row r="117" spans="1:13" s="167" customFormat="1" ht="32.450000000000003" customHeight="1" x14ac:dyDescent="0.25">
      <c r="A117" s="122"/>
      <c r="B117" s="166" t="str">
        <f>'4th Quarter 2016'!B117</f>
        <v>KDA</v>
      </c>
      <c r="C117" s="124" t="str">
        <f>'4th Quarter 2016'!C117</f>
        <v>3415523732/SWIW #24</v>
      </c>
      <c r="D117" s="124" t="str">
        <f>'4th Quarter 2016'!D117</f>
        <v>Brine Disposal</v>
      </c>
      <c r="E117" s="125">
        <v>0</v>
      </c>
      <c r="F117" s="126">
        <f t="shared" si="6"/>
        <v>0</v>
      </c>
      <c r="G117" s="126">
        <f t="shared" si="8"/>
        <v>0</v>
      </c>
      <c r="H117" s="126">
        <f t="shared" si="9"/>
        <v>0</v>
      </c>
      <c r="I117" s="125">
        <v>0</v>
      </c>
      <c r="J117" s="126">
        <f t="shared" si="7"/>
        <v>0</v>
      </c>
      <c r="K117" s="126">
        <f t="shared" si="10"/>
        <v>0</v>
      </c>
      <c r="L117" s="127">
        <f t="shared" si="11"/>
        <v>0</v>
      </c>
      <c r="M117" s="168"/>
    </row>
    <row r="118" spans="1:13" s="167" customFormat="1" ht="32.450000000000003" customHeight="1" x14ac:dyDescent="0.25">
      <c r="A118" s="122"/>
      <c r="B118" s="166" t="str">
        <f>'4th Quarter 2016'!B118</f>
        <v>KDA</v>
      </c>
      <c r="C118" s="124" t="str">
        <f>'4th Quarter 2016'!C118</f>
        <v>3415523759/ SWIW # 25</v>
      </c>
      <c r="D118" s="124" t="str">
        <f>'4th Quarter 2016'!D118</f>
        <v>Brine Disposal</v>
      </c>
      <c r="E118" s="125">
        <v>0</v>
      </c>
      <c r="F118" s="126">
        <f t="shared" si="6"/>
        <v>0</v>
      </c>
      <c r="G118" s="126">
        <f t="shared" si="8"/>
        <v>0</v>
      </c>
      <c r="H118" s="126">
        <f t="shared" si="9"/>
        <v>0</v>
      </c>
      <c r="I118" s="125">
        <v>0</v>
      </c>
      <c r="J118" s="126">
        <f t="shared" si="7"/>
        <v>0</v>
      </c>
      <c r="K118" s="126">
        <f t="shared" si="10"/>
        <v>0</v>
      </c>
      <c r="L118" s="127">
        <f t="shared" si="11"/>
        <v>0</v>
      </c>
      <c r="M118" s="168"/>
    </row>
    <row r="119" spans="1:13" s="167" customFormat="1" ht="32.450000000000003" customHeight="1" x14ac:dyDescent="0.25">
      <c r="A119" s="122" t="s">
        <v>211</v>
      </c>
      <c r="B119" s="166" t="s">
        <v>346</v>
      </c>
      <c r="C119" s="124" t="str">
        <f>'4th Quarter 2016'!C119</f>
        <v>3415523196/ SWIW #28</v>
      </c>
      <c r="D119" s="124" t="str">
        <f>'4th Quarter 2016'!D119</f>
        <v>Brine Disposal</v>
      </c>
      <c r="E119" s="125">
        <v>610.41999999999996</v>
      </c>
      <c r="F119" s="126">
        <f t="shared" si="6"/>
        <v>30.521000000000001</v>
      </c>
      <c r="G119" s="126">
        <f t="shared" si="8"/>
        <v>29.605370000000001</v>
      </c>
      <c r="H119" s="126">
        <f t="shared" si="9"/>
        <v>0.91562999999999994</v>
      </c>
      <c r="I119" s="125">
        <v>28854.81</v>
      </c>
      <c r="J119" s="126">
        <f t="shared" si="7"/>
        <v>5770.9620000000004</v>
      </c>
      <c r="K119" s="126">
        <f t="shared" si="10"/>
        <v>5597.8331400000006</v>
      </c>
      <c r="L119" s="127">
        <f t="shared" si="11"/>
        <v>173.12886</v>
      </c>
      <c r="M119" s="168"/>
    </row>
    <row r="120" spans="1:13" s="167" customFormat="1" ht="32.450000000000003" customHeight="1" x14ac:dyDescent="0.25">
      <c r="A120" s="122" t="s">
        <v>211</v>
      </c>
      <c r="B120" s="166" t="s">
        <v>346</v>
      </c>
      <c r="C120" s="124" t="str">
        <f>'4th Quarter 2016'!C120</f>
        <v>3415523223/ SWIW #29</v>
      </c>
      <c r="D120" s="124" t="str">
        <f>'4th Quarter 2016'!D120</f>
        <v>Brine Disposal</v>
      </c>
      <c r="E120" s="125">
        <v>610.41999999999996</v>
      </c>
      <c r="F120" s="126">
        <f t="shared" si="6"/>
        <v>30.521000000000001</v>
      </c>
      <c r="G120" s="126">
        <f t="shared" si="8"/>
        <v>29.605370000000001</v>
      </c>
      <c r="H120" s="126">
        <f t="shared" si="9"/>
        <v>0.91562999999999994</v>
      </c>
      <c r="I120" s="125">
        <v>28854.81</v>
      </c>
      <c r="J120" s="126">
        <f t="shared" si="7"/>
        <v>5770.9620000000004</v>
      </c>
      <c r="K120" s="126">
        <f t="shared" si="10"/>
        <v>5597.8331400000006</v>
      </c>
      <c r="L120" s="127">
        <f t="shared" si="11"/>
        <v>173.12886</v>
      </c>
      <c r="M120" s="168"/>
    </row>
    <row r="121" spans="1:13" s="167" customFormat="1" ht="32.450000000000003" customHeight="1" x14ac:dyDescent="0.25">
      <c r="A121" s="122"/>
      <c r="B121" s="166" t="str">
        <f>'4th Quarter 2016'!B121</f>
        <v>KDA</v>
      </c>
      <c r="C121" s="124" t="str">
        <f>'4th Quarter 2016'!C121</f>
        <v>3415524078/ SWIW#32</v>
      </c>
      <c r="D121" s="124" t="str">
        <f>'4th Quarter 2016'!D121</f>
        <v>Brine Disposal</v>
      </c>
      <c r="E121" s="125">
        <v>0</v>
      </c>
      <c r="F121" s="126">
        <f t="shared" si="6"/>
        <v>0</v>
      </c>
      <c r="G121" s="126">
        <f t="shared" si="8"/>
        <v>0</v>
      </c>
      <c r="H121" s="126">
        <f t="shared" si="9"/>
        <v>0</v>
      </c>
      <c r="I121" s="125">
        <v>0</v>
      </c>
      <c r="J121" s="126">
        <f t="shared" si="7"/>
        <v>0</v>
      </c>
      <c r="K121" s="126">
        <f t="shared" si="10"/>
        <v>0</v>
      </c>
      <c r="L121" s="127">
        <f t="shared" si="11"/>
        <v>0</v>
      </c>
      <c r="M121" s="168"/>
    </row>
    <row r="122" spans="1:13" s="167" customFormat="1" ht="32.450000000000003" customHeight="1" x14ac:dyDescent="0.25">
      <c r="A122" s="122"/>
      <c r="B122" s="166" t="str">
        <f>'4th Quarter 2016'!B122</f>
        <v>Kilbarger Construction Inc.</v>
      </c>
      <c r="C122" s="124" t="str">
        <f>'4th Quarter 2016'!C122</f>
        <v>3407321543/SWIW #4</v>
      </c>
      <c r="D122" s="124" t="str">
        <f>'4th Quarter 2016'!D122</f>
        <v>Brine Disposal</v>
      </c>
      <c r="E122" s="125">
        <v>15190</v>
      </c>
      <c r="F122" s="126">
        <f t="shared" si="6"/>
        <v>759.5</v>
      </c>
      <c r="G122" s="126">
        <f t="shared" si="8"/>
        <v>736.71500000000003</v>
      </c>
      <c r="H122" s="126">
        <f t="shared" si="9"/>
        <v>22.785</v>
      </c>
      <c r="I122" s="125">
        <v>0</v>
      </c>
      <c r="J122" s="126">
        <f t="shared" si="7"/>
        <v>0</v>
      </c>
      <c r="K122" s="126">
        <f t="shared" si="10"/>
        <v>0</v>
      </c>
      <c r="L122" s="127">
        <f t="shared" si="11"/>
        <v>0</v>
      </c>
      <c r="M122" s="168"/>
    </row>
    <row r="123" spans="1:13" s="167" customFormat="1" ht="32.450000000000003" customHeight="1" x14ac:dyDescent="0.25">
      <c r="A123" s="122"/>
      <c r="B123" s="166" t="str">
        <f>'4th Quarter 2016'!B123</f>
        <v>King Oil Co., Inc.</v>
      </c>
      <c r="C123" s="124" t="str">
        <f>'4th Quarter 2016'!C123</f>
        <v>3410324515/SWIW #3</v>
      </c>
      <c r="D123" s="124" t="str">
        <f>'4th Quarter 2016'!D123</f>
        <v>Brine Disposal</v>
      </c>
      <c r="E123" s="125">
        <v>0</v>
      </c>
      <c r="F123" s="126">
        <f t="shared" si="6"/>
        <v>0</v>
      </c>
      <c r="G123" s="126">
        <f t="shared" si="8"/>
        <v>0</v>
      </c>
      <c r="H123" s="126">
        <f t="shared" si="9"/>
        <v>0</v>
      </c>
      <c r="I123" s="125">
        <v>0</v>
      </c>
      <c r="J123" s="126">
        <f t="shared" si="7"/>
        <v>0</v>
      </c>
      <c r="K123" s="126">
        <f t="shared" si="10"/>
        <v>0</v>
      </c>
      <c r="L123" s="127">
        <f t="shared" si="11"/>
        <v>0</v>
      </c>
      <c r="M123" s="168"/>
    </row>
    <row r="124" spans="1:13" s="167" customFormat="1" ht="32.450000000000003" customHeight="1" x14ac:dyDescent="0.25">
      <c r="A124" s="122"/>
      <c r="B124" s="166" t="str">
        <f>'4th Quarter 2016'!B124</f>
        <v>Knox Energy, Inc.</v>
      </c>
      <c r="C124" s="124" t="str">
        <f>'4th Quarter 2016'!C124</f>
        <v>3408324502/SWIW #10</v>
      </c>
      <c r="D124" s="124" t="str">
        <f>'4th Quarter 2016'!D124</f>
        <v>Brine Disposal</v>
      </c>
      <c r="E124" s="125">
        <v>6171</v>
      </c>
      <c r="F124" s="126">
        <f t="shared" si="6"/>
        <v>308.55</v>
      </c>
      <c r="G124" s="126">
        <f t="shared" si="8"/>
        <v>299.29349999999999</v>
      </c>
      <c r="H124" s="126">
        <f t="shared" si="9"/>
        <v>9.2565000000000008</v>
      </c>
      <c r="I124" s="125">
        <v>0</v>
      </c>
      <c r="J124" s="126">
        <f t="shared" si="7"/>
        <v>0</v>
      </c>
      <c r="K124" s="126">
        <f t="shared" si="10"/>
        <v>0</v>
      </c>
      <c r="L124" s="127">
        <f t="shared" si="11"/>
        <v>0</v>
      </c>
      <c r="M124" s="168"/>
    </row>
    <row r="125" spans="1:13" s="167" customFormat="1" ht="32.450000000000003" customHeight="1" x14ac:dyDescent="0.25">
      <c r="A125" s="122"/>
      <c r="B125" s="166" t="s">
        <v>352</v>
      </c>
      <c r="C125" s="124" t="s">
        <v>353</v>
      </c>
      <c r="D125" s="124" t="s">
        <v>1</v>
      </c>
      <c r="E125" s="125">
        <v>0</v>
      </c>
      <c r="F125" s="126">
        <f t="shared" si="6"/>
        <v>0</v>
      </c>
      <c r="G125" s="126">
        <f t="shared" si="8"/>
        <v>0</v>
      </c>
      <c r="H125" s="126">
        <f t="shared" si="9"/>
        <v>0</v>
      </c>
      <c r="I125" s="125">
        <v>14029.8</v>
      </c>
      <c r="J125" s="126">
        <f t="shared" si="7"/>
        <v>2805.96</v>
      </c>
      <c r="K125" s="126">
        <f t="shared" si="10"/>
        <v>2721.7811999999999</v>
      </c>
      <c r="L125" s="127">
        <f t="shared" si="11"/>
        <v>84.178799999999995</v>
      </c>
      <c r="M125" s="168"/>
    </row>
    <row r="126" spans="1:13" s="167" customFormat="1" ht="32.450000000000003" customHeight="1" x14ac:dyDescent="0.25">
      <c r="A126" s="122"/>
      <c r="B126" s="166" t="str">
        <f>'4th Quarter 2016'!B126</f>
        <v>Lee Oil &amp; Gas Company</v>
      </c>
      <c r="C126" s="124" t="str">
        <f>'4th Quarter 2016'!C126</f>
        <v>3400923480/SWIW #7</v>
      </c>
      <c r="D126" s="124" t="str">
        <f>'4th Quarter 2016'!D126</f>
        <v>Brine Disposal</v>
      </c>
      <c r="E126" s="125">
        <v>0</v>
      </c>
      <c r="F126" s="126">
        <f t="shared" si="6"/>
        <v>0</v>
      </c>
      <c r="G126" s="126">
        <f t="shared" si="8"/>
        <v>0</v>
      </c>
      <c r="H126" s="126">
        <f t="shared" si="9"/>
        <v>0</v>
      </c>
      <c r="I126" s="125">
        <v>0</v>
      </c>
      <c r="J126" s="126">
        <f t="shared" si="7"/>
        <v>0</v>
      </c>
      <c r="K126" s="126">
        <f t="shared" si="10"/>
        <v>0</v>
      </c>
      <c r="L126" s="127">
        <f t="shared" si="11"/>
        <v>0</v>
      </c>
      <c r="M126" s="168"/>
    </row>
    <row r="127" spans="1:13" s="167" customFormat="1" ht="32.450000000000003" customHeight="1" x14ac:dyDescent="0.25">
      <c r="A127" s="122"/>
      <c r="B127" s="166" t="str">
        <f>'4th Quarter 2016'!B127</f>
        <v>Lippizan Petroleum</v>
      </c>
      <c r="C127" s="124" t="str">
        <f>'4th Quarter 2016'!C127</f>
        <v>3408923406/SWIW #4</v>
      </c>
      <c r="D127" s="124" t="str">
        <f>'4th Quarter 2016'!D127</f>
        <v>Brine Disposal</v>
      </c>
      <c r="E127" s="125">
        <v>544</v>
      </c>
      <c r="F127" s="126">
        <f t="shared" si="6"/>
        <v>27.200000000000003</v>
      </c>
      <c r="G127" s="126">
        <f t="shared" si="8"/>
        <v>27.200000000000003</v>
      </c>
      <c r="H127" s="126">
        <v>0</v>
      </c>
      <c r="I127" s="125">
        <v>0</v>
      </c>
      <c r="J127" s="126">
        <f t="shared" si="7"/>
        <v>0</v>
      </c>
      <c r="K127" s="126">
        <f t="shared" si="10"/>
        <v>0</v>
      </c>
      <c r="L127" s="127">
        <f t="shared" si="11"/>
        <v>0</v>
      </c>
      <c r="M127" s="169"/>
    </row>
    <row r="128" spans="1:13" s="167" customFormat="1" ht="32.450000000000003" customHeight="1" x14ac:dyDescent="0.25">
      <c r="A128" s="122"/>
      <c r="B128" s="166" t="str">
        <f>'4th Quarter 2016'!B128</f>
        <v>LLP Gas &amp; Oil Corporation</v>
      </c>
      <c r="C128" s="124" t="str">
        <f>'4th Quarter 2016'!C128</f>
        <v>3415724311/SWIW #6</v>
      </c>
      <c r="D128" s="124" t="str">
        <f>'4th Quarter 2016'!D128</f>
        <v>Brine Disposal</v>
      </c>
      <c r="E128" s="125">
        <v>16255</v>
      </c>
      <c r="F128" s="126">
        <f t="shared" si="6"/>
        <v>812.75</v>
      </c>
      <c r="G128" s="126">
        <f t="shared" si="8"/>
        <v>812.75</v>
      </c>
      <c r="H128" s="126">
        <v>0</v>
      </c>
      <c r="I128" s="125">
        <v>0</v>
      </c>
      <c r="J128" s="126">
        <f t="shared" si="7"/>
        <v>0</v>
      </c>
      <c r="K128" s="126">
        <f t="shared" si="10"/>
        <v>0</v>
      </c>
      <c r="L128" s="127">
        <f t="shared" si="11"/>
        <v>0</v>
      </c>
      <c r="M128" s="169"/>
    </row>
    <row r="129" spans="1:13" s="167" customFormat="1" ht="32.450000000000003" customHeight="1" x14ac:dyDescent="0.25">
      <c r="A129" s="122"/>
      <c r="B129" s="166" t="str">
        <f>'4th Quarter 2016'!B129</f>
        <v>M &amp; R Investments</v>
      </c>
      <c r="C129" s="124" t="str">
        <f>'4th Quarter 2016'!C129</f>
        <v>3411522981/SWIW #11</v>
      </c>
      <c r="D129" s="124" t="str">
        <f>'4th Quarter 2016'!D129</f>
        <v>Brine Disposal</v>
      </c>
      <c r="E129" s="125">
        <v>1510</v>
      </c>
      <c r="F129" s="126">
        <f t="shared" si="6"/>
        <v>75.5</v>
      </c>
      <c r="G129" s="126">
        <f t="shared" si="8"/>
        <v>75.5</v>
      </c>
      <c r="H129" s="126">
        <v>0</v>
      </c>
      <c r="I129" s="125">
        <v>0</v>
      </c>
      <c r="J129" s="126">
        <f t="shared" si="7"/>
        <v>0</v>
      </c>
      <c r="K129" s="126">
        <f t="shared" si="10"/>
        <v>0</v>
      </c>
      <c r="L129" s="127">
        <f t="shared" si="11"/>
        <v>0</v>
      </c>
      <c r="M129" s="169"/>
    </row>
    <row r="130" spans="1:13" s="167" customFormat="1" ht="32.450000000000003" customHeight="1" x14ac:dyDescent="0.25">
      <c r="A130" s="122"/>
      <c r="B130" s="166" t="str">
        <f>'4th Quarter 2016'!B130</f>
        <v>M &amp; R Investments</v>
      </c>
      <c r="C130" s="124" t="str">
        <f>'4th Quarter 2016'!C130</f>
        <v>3415524658/SWIW #26</v>
      </c>
      <c r="D130" s="124" t="str">
        <f>'4th Quarter 2016'!D130</f>
        <v>Brine Disposal</v>
      </c>
      <c r="E130" s="125">
        <v>2135</v>
      </c>
      <c r="F130" s="126">
        <f t="shared" si="6"/>
        <v>106.75</v>
      </c>
      <c r="G130" s="126">
        <f t="shared" si="8"/>
        <v>106.75</v>
      </c>
      <c r="H130" s="126">
        <v>0</v>
      </c>
      <c r="I130" s="125">
        <v>0</v>
      </c>
      <c r="J130" s="126">
        <f t="shared" si="7"/>
        <v>0</v>
      </c>
      <c r="K130" s="126">
        <f t="shared" si="10"/>
        <v>0</v>
      </c>
      <c r="L130" s="127">
        <f t="shared" si="11"/>
        <v>0</v>
      </c>
      <c r="M130" s="169"/>
    </row>
    <row r="131" spans="1:13" s="167" customFormat="1" ht="32.450000000000003" customHeight="1" x14ac:dyDescent="0.25">
      <c r="A131" s="122"/>
      <c r="B131" s="166" t="str">
        <f>'4th Quarter 2016'!B131</f>
        <v>M &amp; R Investments</v>
      </c>
      <c r="C131" s="124" t="str">
        <f>'4th Quarter 2016'!C131</f>
        <v>3416728462/SWIW #4</v>
      </c>
      <c r="D131" s="124" t="str">
        <f>'4th Quarter 2016'!D131</f>
        <v>Brine Disposal</v>
      </c>
      <c r="E131" s="125">
        <v>17946</v>
      </c>
      <c r="F131" s="126">
        <f t="shared" si="6"/>
        <v>897.30000000000007</v>
      </c>
      <c r="G131" s="126">
        <f t="shared" si="8"/>
        <v>870.38100000000009</v>
      </c>
      <c r="H131" s="126">
        <f t="shared" si="9"/>
        <v>26.919</v>
      </c>
      <c r="I131" s="125">
        <v>48869</v>
      </c>
      <c r="J131" s="126">
        <f t="shared" si="7"/>
        <v>9773.8000000000011</v>
      </c>
      <c r="K131" s="126">
        <f t="shared" si="10"/>
        <v>9480.5860000000011</v>
      </c>
      <c r="L131" s="127">
        <f t="shared" si="11"/>
        <v>293.214</v>
      </c>
      <c r="M131" s="168"/>
    </row>
    <row r="132" spans="1:13" s="167" customFormat="1" ht="32.450000000000003" customHeight="1" x14ac:dyDescent="0.25">
      <c r="A132" s="122"/>
      <c r="B132" s="166" t="str">
        <f>'4th Quarter 2016'!B132</f>
        <v>M &amp; R Investments</v>
      </c>
      <c r="C132" s="124" t="str">
        <f>'4th Quarter 2016'!C132</f>
        <v>3411522617/SWIW #20</v>
      </c>
      <c r="D132" s="124" t="str">
        <f>'4th Quarter 2016'!D132</f>
        <v>Brine Disposal</v>
      </c>
      <c r="E132" s="125">
        <v>0</v>
      </c>
      <c r="F132" s="126">
        <f t="shared" si="6"/>
        <v>0</v>
      </c>
      <c r="G132" s="126">
        <f t="shared" si="8"/>
        <v>0</v>
      </c>
      <c r="H132" s="126">
        <f t="shared" si="9"/>
        <v>0</v>
      </c>
      <c r="I132" s="125">
        <v>0</v>
      </c>
      <c r="J132" s="126">
        <f t="shared" si="7"/>
        <v>0</v>
      </c>
      <c r="K132" s="126">
        <f t="shared" si="10"/>
        <v>0</v>
      </c>
      <c r="L132" s="127">
        <f t="shared" si="11"/>
        <v>0</v>
      </c>
      <c r="M132" s="168"/>
    </row>
    <row r="133" spans="1:13" s="167" customFormat="1" ht="32.450000000000003" customHeight="1" x14ac:dyDescent="0.25">
      <c r="A133" s="122"/>
      <c r="B133" s="166" t="str">
        <f>'4th Quarter 2016'!B133</f>
        <v>M &amp; R Investments</v>
      </c>
      <c r="C133" s="124" t="str">
        <f>'4th Quarter 2016'!C133</f>
        <v>3411522527/SWIW #19</v>
      </c>
      <c r="D133" s="124" t="str">
        <f>'4th Quarter 2016'!D133</f>
        <v>Brine Disposal</v>
      </c>
      <c r="E133" s="125">
        <v>2590</v>
      </c>
      <c r="F133" s="126">
        <f t="shared" si="6"/>
        <v>129.5</v>
      </c>
      <c r="G133" s="126">
        <f t="shared" si="8"/>
        <v>129.5</v>
      </c>
      <c r="H133" s="126">
        <v>0</v>
      </c>
      <c r="I133" s="125">
        <v>0</v>
      </c>
      <c r="J133" s="126">
        <f t="shared" si="7"/>
        <v>0</v>
      </c>
      <c r="K133" s="126">
        <f t="shared" si="10"/>
        <v>0</v>
      </c>
      <c r="L133" s="127">
        <f t="shared" si="11"/>
        <v>0</v>
      </c>
      <c r="M133" s="168"/>
    </row>
    <row r="134" spans="1:13" s="167" customFormat="1" ht="32.450000000000003" customHeight="1" x14ac:dyDescent="0.25">
      <c r="A134" s="122"/>
      <c r="B134" s="166" t="str">
        <f>'4th Quarter 2016'!B134</f>
        <v>M &amp; R Investments</v>
      </c>
      <c r="C134" s="124" t="str">
        <f>'4th Quarter 2016'!C134</f>
        <v>3411722260/SWIW #54</v>
      </c>
      <c r="D134" s="124" t="str">
        <f>'4th Quarter 2016'!D134</f>
        <v>Brine Disposal</v>
      </c>
      <c r="E134" s="125">
        <v>0</v>
      </c>
      <c r="F134" s="126">
        <f t="shared" ref="F134:F202" si="12">E134*$F$4</f>
        <v>0</v>
      </c>
      <c r="G134" s="126">
        <f t="shared" si="8"/>
        <v>0</v>
      </c>
      <c r="H134" s="126">
        <f t="shared" si="9"/>
        <v>0</v>
      </c>
      <c r="I134" s="125">
        <v>0</v>
      </c>
      <c r="J134" s="126">
        <f t="shared" ref="J134:J202" si="13">I134*$J$4</f>
        <v>0</v>
      </c>
      <c r="K134" s="126">
        <f t="shared" si="10"/>
        <v>0</v>
      </c>
      <c r="L134" s="127">
        <f t="shared" si="11"/>
        <v>0</v>
      </c>
      <c r="M134" s="168"/>
    </row>
    <row r="135" spans="1:13" s="167" customFormat="1" ht="32.450000000000003" customHeight="1" x14ac:dyDescent="0.25">
      <c r="A135" s="122"/>
      <c r="B135" s="166" t="str">
        <f>'4th Quarter 2016'!B135</f>
        <v>Mac Oilfield Services, Inc.</v>
      </c>
      <c r="C135" s="124" t="str">
        <f>'4th Quarter 2016'!C135</f>
        <v>3407522732/SWIW #1</v>
      </c>
      <c r="D135" s="124" t="str">
        <f>'4th Quarter 2016'!D135</f>
        <v>Brine Disposal</v>
      </c>
      <c r="E135" s="125">
        <v>11345</v>
      </c>
      <c r="F135" s="126">
        <f t="shared" si="12"/>
        <v>567.25</v>
      </c>
      <c r="G135" s="126">
        <f t="shared" ref="G135:G203" si="14">F135-H135</f>
        <v>550.23249999999996</v>
      </c>
      <c r="H135" s="126">
        <f t="shared" ref="H135:H203" si="15">F135*$H$4</f>
        <v>17.017499999999998</v>
      </c>
      <c r="I135" s="125">
        <v>0</v>
      </c>
      <c r="J135" s="126">
        <f t="shared" si="13"/>
        <v>0</v>
      </c>
      <c r="K135" s="126">
        <f t="shared" ref="K135:K203" si="16">J135-L135</f>
        <v>0</v>
      </c>
      <c r="L135" s="127">
        <f t="shared" ref="L135:L203" si="17">J135*$L$4</f>
        <v>0</v>
      </c>
      <c r="M135" s="168"/>
    </row>
    <row r="136" spans="1:13" s="167" customFormat="1" ht="32.450000000000003" customHeight="1" x14ac:dyDescent="0.25">
      <c r="A136" s="122"/>
      <c r="B136" s="166" t="str">
        <f>'4th Quarter 2016'!B136</f>
        <v>Mac Oilfield Services, Inc.</v>
      </c>
      <c r="C136" s="124" t="str">
        <f>'4th Quarter 2016'!C136</f>
        <v>3416922198/SWIW #2</v>
      </c>
      <c r="D136" s="124" t="str">
        <f>'4th Quarter 2016'!D136</f>
        <v>Brine Disposal</v>
      </c>
      <c r="E136" s="125">
        <v>10902</v>
      </c>
      <c r="F136" s="126">
        <f t="shared" si="12"/>
        <v>545.1</v>
      </c>
      <c r="G136" s="126">
        <f t="shared" si="14"/>
        <v>528.74700000000007</v>
      </c>
      <c r="H136" s="126">
        <f t="shared" si="15"/>
        <v>16.353000000000002</v>
      </c>
      <c r="I136" s="125">
        <v>0</v>
      </c>
      <c r="J136" s="126">
        <f t="shared" si="13"/>
        <v>0</v>
      </c>
      <c r="K136" s="126">
        <f t="shared" si="16"/>
        <v>0</v>
      </c>
      <c r="L136" s="127">
        <f t="shared" si="17"/>
        <v>0</v>
      </c>
      <c r="M136" s="168"/>
    </row>
    <row r="137" spans="1:13" s="167" customFormat="1" ht="32.450000000000003" customHeight="1" x14ac:dyDescent="0.25">
      <c r="A137" s="122" t="s">
        <v>142</v>
      </c>
      <c r="B137" s="166" t="s">
        <v>330</v>
      </c>
      <c r="C137" s="124" t="str">
        <f>'4th Quarter 2016'!C137</f>
        <v>3403122041/SWIW #2</v>
      </c>
      <c r="D137" s="124" t="str">
        <f>'4th Quarter 2016'!D137</f>
        <v>Brine Disposal</v>
      </c>
      <c r="E137" s="125">
        <v>1629</v>
      </c>
      <c r="F137" s="126">
        <f>E137*$F$4</f>
        <v>81.45</v>
      </c>
      <c r="G137" s="126">
        <f>F137-H137</f>
        <v>79.006500000000003</v>
      </c>
      <c r="H137" s="126">
        <f>F137*$H$4</f>
        <v>2.4434999999999998</v>
      </c>
      <c r="I137" s="125">
        <v>0</v>
      </c>
      <c r="J137" s="126">
        <f>I137*$J$4</f>
        <v>0</v>
      </c>
      <c r="K137" s="126">
        <f>J137-L137</f>
        <v>0</v>
      </c>
      <c r="L137" s="127">
        <f>J137*$L$4</f>
        <v>0</v>
      </c>
      <c r="M137" s="168"/>
    </row>
    <row r="138" spans="1:13" s="167" customFormat="1" ht="32.450000000000003" customHeight="1" x14ac:dyDescent="0.25">
      <c r="A138" s="122" t="s">
        <v>142</v>
      </c>
      <c r="B138" s="166" t="s">
        <v>330</v>
      </c>
      <c r="C138" s="124" t="str">
        <f>'4th Quarter 2016'!C138</f>
        <v>3411721444/SWIW #60</v>
      </c>
      <c r="D138" s="124" t="str">
        <f>'4th Quarter 2016'!D138</f>
        <v>Brine Disposal</v>
      </c>
      <c r="E138" s="125">
        <v>9565</v>
      </c>
      <c r="F138" s="126">
        <f>E138*$F$4</f>
        <v>478.25</v>
      </c>
      <c r="G138" s="126">
        <f>F138-H138</f>
        <v>463.90249999999997</v>
      </c>
      <c r="H138" s="126">
        <f>F138*$H$4</f>
        <v>14.3475</v>
      </c>
      <c r="I138" s="125">
        <v>0</v>
      </c>
      <c r="J138" s="126">
        <f>I138*$J$4</f>
        <v>0</v>
      </c>
      <c r="K138" s="126">
        <f>J138-L138</f>
        <v>0</v>
      </c>
      <c r="L138" s="127">
        <f>J138*$L$4</f>
        <v>0</v>
      </c>
      <c r="M138" s="168"/>
    </row>
    <row r="139" spans="1:13" s="167" customFormat="1" ht="32.450000000000003" customHeight="1" x14ac:dyDescent="0.25">
      <c r="A139" s="122" t="s">
        <v>142</v>
      </c>
      <c r="B139" s="166" t="s">
        <v>330</v>
      </c>
      <c r="C139" s="124" t="str">
        <f>'4th Quarter 2016'!C139</f>
        <v>3411723781/SWIW #56</v>
      </c>
      <c r="D139" s="124" t="str">
        <f>'4th Quarter 2016'!D139</f>
        <v>Brine Disposal</v>
      </c>
      <c r="E139" s="125">
        <v>6895</v>
      </c>
      <c r="F139" s="126">
        <f>E139*$F$4</f>
        <v>344.75</v>
      </c>
      <c r="G139" s="126">
        <f>F139-H139</f>
        <v>334.40750000000003</v>
      </c>
      <c r="H139" s="126">
        <f>F139*$H$4</f>
        <v>10.342499999999999</v>
      </c>
      <c r="I139" s="125">
        <v>0</v>
      </c>
      <c r="J139" s="126">
        <f>I139*$J$4</f>
        <v>0</v>
      </c>
      <c r="K139" s="126">
        <f>J139-L139</f>
        <v>0</v>
      </c>
      <c r="L139" s="127">
        <f>J139*$L$4</f>
        <v>0</v>
      </c>
      <c r="M139" s="168"/>
    </row>
    <row r="140" spans="1:13" s="167" customFormat="1" ht="32.450000000000003" customHeight="1" x14ac:dyDescent="0.25">
      <c r="A140" s="122" t="s">
        <v>142</v>
      </c>
      <c r="B140" s="166" t="s">
        <v>330</v>
      </c>
      <c r="C140" s="124" t="str">
        <f>'4th Quarter 2016'!C140</f>
        <v>3408324072/SWIW #9</v>
      </c>
      <c r="D140" s="124" t="str">
        <f>'4th Quarter 2016'!D140</f>
        <v>Brine Disposal</v>
      </c>
      <c r="E140" s="125">
        <v>6825</v>
      </c>
      <c r="F140" s="126">
        <f>E140*$F$4</f>
        <v>341.25</v>
      </c>
      <c r="G140" s="126">
        <f>F140-H140</f>
        <v>331.01249999999999</v>
      </c>
      <c r="H140" s="126">
        <f>F140*$H$4</f>
        <v>10.237499999999999</v>
      </c>
      <c r="I140" s="125">
        <v>0</v>
      </c>
      <c r="J140" s="126">
        <f>I140*$J$4</f>
        <v>0</v>
      </c>
      <c r="K140" s="126">
        <f>J140-L140</f>
        <v>0</v>
      </c>
      <c r="L140" s="127">
        <f>J140*$L$4</f>
        <v>0</v>
      </c>
      <c r="M140" s="168"/>
    </row>
    <row r="141" spans="1:13" s="167" customFormat="1" ht="32.450000000000003" customHeight="1" x14ac:dyDescent="0.25">
      <c r="A141" s="122" t="s">
        <v>142</v>
      </c>
      <c r="B141" s="166" t="s">
        <v>330</v>
      </c>
      <c r="C141" s="124" t="str">
        <f>'4th Quarter 2016'!C141</f>
        <v>3411723020/SWIW #39</v>
      </c>
      <c r="D141" s="124" t="str">
        <f>'4th Quarter 2016'!D141</f>
        <v>Brine Disposal</v>
      </c>
      <c r="E141" s="125">
        <v>0</v>
      </c>
      <c r="F141" s="126">
        <f>E141*$F$4</f>
        <v>0</v>
      </c>
      <c r="G141" s="126">
        <f>F141-H141</f>
        <v>0</v>
      </c>
      <c r="H141" s="126">
        <f>F141*$H$4</f>
        <v>0</v>
      </c>
      <c r="I141" s="125">
        <v>0</v>
      </c>
      <c r="J141" s="126">
        <f>I141*$J$4</f>
        <v>0</v>
      </c>
      <c r="K141" s="126">
        <f>J141-L141</f>
        <v>0</v>
      </c>
      <c r="L141" s="127">
        <f>J141*$L$4</f>
        <v>0</v>
      </c>
      <c r="M141" s="168"/>
    </row>
    <row r="142" spans="1:13" s="167" customFormat="1" ht="32.450000000000003" customHeight="1" x14ac:dyDescent="0.25">
      <c r="A142" s="122"/>
      <c r="B142" s="166" t="str">
        <f>'4th Quarter 2016'!B142</f>
        <v>Mar Oil Company</v>
      </c>
      <c r="C142" s="124" t="str">
        <f>'4th Quarter 2016'!C142</f>
        <v>3417520341/SWIW #3</v>
      </c>
      <c r="D142" s="124" t="str">
        <f>'4th Quarter 2016'!D142</f>
        <v>Brine Disposal</v>
      </c>
      <c r="E142" s="125">
        <v>0</v>
      </c>
      <c r="F142" s="126">
        <f t="shared" si="12"/>
        <v>0</v>
      </c>
      <c r="G142" s="126">
        <f t="shared" si="14"/>
        <v>0</v>
      </c>
      <c r="H142" s="126">
        <f t="shared" si="15"/>
        <v>0</v>
      </c>
      <c r="I142" s="125">
        <v>0</v>
      </c>
      <c r="J142" s="126">
        <f t="shared" si="13"/>
        <v>0</v>
      </c>
      <c r="K142" s="126">
        <f t="shared" si="16"/>
        <v>0</v>
      </c>
      <c r="L142" s="127">
        <f t="shared" si="17"/>
        <v>0</v>
      </c>
      <c r="M142" s="168"/>
    </row>
    <row r="143" spans="1:13" s="167" customFormat="1" ht="32.450000000000003" customHeight="1" x14ac:dyDescent="0.25">
      <c r="A143" s="122"/>
      <c r="B143" s="166" t="str">
        <f>'4th Quarter 2016'!B143</f>
        <v>Mesh, Ltd.</v>
      </c>
      <c r="C143" s="124" t="str">
        <f>'4th Quarter 2016'!C143</f>
        <v>3411927350/SWIW #18</v>
      </c>
      <c r="D143" s="124" t="str">
        <f>'4th Quarter 2016'!D143</f>
        <v>Brine Disposal</v>
      </c>
      <c r="E143" s="125">
        <v>30300</v>
      </c>
      <c r="F143" s="126">
        <f t="shared" si="12"/>
        <v>1515</v>
      </c>
      <c r="G143" s="126">
        <f t="shared" si="14"/>
        <v>1469.55</v>
      </c>
      <c r="H143" s="126">
        <f t="shared" si="15"/>
        <v>45.449999999999996</v>
      </c>
      <c r="I143" s="125">
        <v>0</v>
      </c>
      <c r="J143" s="126">
        <f t="shared" si="13"/>
        <v>0</v>
      </c>
      <c r="K143" s="126">
        <f t="shared" si="16"/>
        <v>0</v>
      </c>
      <c r="L143" s="127">
        <f t="shared" si="17"/>
        <v>0</v>
      </c>
      <c r="M143" s="168"/>
    </row>
    <row r="144" spans="1:13" s="167" customFormat="1" ht="32.450000000000003" customHeight="1" x14ac:dyDescent="0.25">
      <c r="A144" s="122"/>
      <c r="B144" s="166" t="str">
        <f>'4th Quarter 2016'!B144</f>
        <v>MFC</v>
      </c>
      <c r="C144" s="124" t="str">
        <f>'4th Quarter 2016'!C144</f>
        <v>3403123353/SWIW #3</v>
      </c>
      <c r="D144" s="124" t="str">
        <f>'4th Quarter 2016'!D144</f>
        <v>Brine Disposal</v>
      </c>
      <c r="E144" s="125">
        <v>542</v>
      </c>
      <c r="F144" s="126">
        <f t="shared" si="12"/>
        <v>27.1</v>
      </c>
      <c r="G144" s="126">
        <f t="shared" si="14"/>
        <v>27.1</v>
      </c>
      <c r="H144" s="126">
        <v>0</v>
      </c>
      <c r="I144" s="125">
        <v>0</v>
      </c>
      <c r="J144" s="126">
        <f t="shared" si="13"/>
        <v>0</v>
      </c>
      <c r="K144" s="126">
        <f t="shared" si="16"/>
        <v>0</v>
      </c>
      <c r="L144" s="127">
        <f t="shared" si="17"/>
        <v>0</v>
      </c>
      <c r="M144" s="169"/>
    </row>
    <row r="145" spans="1:13" s="167" customFormat="1" ht="32.450000000000003" customHeight="1" x14ac:dyDescent="0.25">
      <c r="A145" s="122"/>
      <c r="B145" s="166" t="str">
        <f>'4th Quarter 2016'!B145</f>
        <v>Moore Well Services, Inc.</v>
      </c>
      <c r="C145" s="124" t="str">
        <f>'4th Quarter 2016'!C145</f>
        <v>3415320907/SWIW #2</v>
      </c>
      <c r="D145" s="124" t="str">
        <f>'4th Quarter 2016'!D145</f>
        <v>Brine Disposal</v>
      </c>
      <c r="E145" s="125">
        <v>16621.939999999999</v>
      </c>
      <c r="F145" s="126">
        <f t="shared" si="12"/>
        <v>831.09699999999998</v>
      </c>
      <c r="G145" s="126">
        <f t="shared" si="14"/>
        <v>806.16408999999999</v>
      </c>
      <c r="H145" s="126">
        <f t="shared" si="15"/>
        <v>24.93291</v>
      </c>
      <c r="I145" s="125">
        <v>0</v>
      </c>
      <c r="J145" s="126">
        <f t="shared" si="13"/>
        <v>0</v>
      </c>
      <c r="K145" s="126">
        <f t="shared" si="16"/>
        <v>0</v>
      </c>
      <c r="L145" s="127">
        <f t="shared" si="17"/>
        <v>0</v>
      </c>
      <c r="M145" s="168"/>
    </row>
    <row r="146" spans="1:13" s="167" customFormat="1" ht="32.450000000000003" customHeight="1" x14ac:dyDescent="0.25">
      <c r="A146" s="122"/>
      <c r="B146" s="166" t="str">
        <f>'4th Quarter 2016'!B146</f>
        <v>Moran Well Service Inc.</v>
      </c>
      <c r="C146" s="124" t="str">
        <f>'1st Quarter 2016'!$C$144</f>
        <v>3408324412 &amp; 3408324603/ SWIW #1 &amp; 2</v>
      </c>
      <c r="D146" s="124" t="str">
        <f>'4th Quarter 2016'!D146</f>
        <v>Brine Disposal</v>
      </c>
      <c r="E146" s="125">
        <v>6956.33</v>
      </c>
      <c r="F146" s="126">
        <f t="shared" si="12"/>
        <v>347.81650000000002</v>
      </c>
      <c r="G146" s="126">
        <f t="shared" si="14"/>
        <v>347.81650000000002</v>
      </c>
      <c r="H146" s="126">
        <v>0</v>
      </c>
      <c r="I146" s="125">
        <v>0</v>
      </c>
      <c r="J146" s="126">
        <f t="shared" si="13"/>
        <v>0</v>
      </c>
      <c r="K146" s="126">
        <f t="shared" si="16"/>
        <v>0</v>
      </c>
      <c r="L146" s="127">
        <f t="shared" si="17"/>
        <v>0</v>
      </c>
      <c r="M146" s="169"/>
    </row>
    <row r="147" spans="1:13" s="167" customFormat="1" ht="32.450000000000003" customHeight="1" x14ac:dyDescent="0.25">
      <c r="A147" s="122" t="s">
        <v>345</v>
      </c>
      <c r="B147" s="166" t="str">
        <f>'4th Quarter 2016'!B147</f>
        <v>Murphy Oil Company</v>
      </c>
      <c r="C147" s="124" t="str">
        <f>'4th Quarter 2016'!C147</f>
        <v>3410523651/ SWIW #23</v>
      </c>
      <c r="D147" s="124" t="str">
        <f>'4th Quarter 2016'!D147</f>
        <v>Brine Disposal</v>
      </c>
      <c r="E147" s="125">
        <v>19</v>
      </c>
      <c r="F147" s="126">
        <f t="shared" si="12"/>
        <v>0.95000000000000007</v>
      </c>
      <c r="G147" s="126">
        <f t="shared" si="14"/>
        <v>0.9215000000000001</v>
      </c>
      <c r="H147" s="126">
        <f t="shared" si="15"/>
        <v>2.8500000000000001E-2</v>
      </c>
      <c r="I147" s="125">
        <v>1006</v>
      </c>
      <c r="J147" s="126">
        <f t="shared" si="13"/>
        <v>201.20000000000002</v>
      </c>
      <c r="K147" s="126">
        <f t="shared" si="16"/>
        <v>195.16400000000002</v>
      </c>
      <c r="L147" s="127">
        <f t="shared" si="17"/>
        <v>6.0360000000000005</v>
      </c>
      <c r="M147" s="168"/>
    </row>
    <row r="148" spans="1:13" s="167" customFormat="1" ht="32.450000000000003" customHeight="1" x14ac:dyDescent="0.25">
      <c r="A148" s="122"/>
      <c r="B148" s="166" t="str">
        <f>'4th Quarter 2016'!B148</f>
        <v>NGO Development Corp., Inc.</v>
      </c>
      <c r="C148" s="124" t="str">
        <f>'4th Quarter 2016'!C148</f>
        <v>3403123277/SWIW #1</v>
      </c>
      <c r="D148" s="124" t="str">
        <f>'4th Quarter 2016'!D148</f>
        <v>Brine Disposal</v>
      </c>
      <c r="E148" s="125">
        <v>890</v>
      </c>
      <c r="F148" s="126">
        <f t="shared" si="12"/>
        <v>44.5</v>
      </c>
      <c r="G148" s="126">
        <f t="shared" si="14"/>
        <v>43.164999999999999</v>
      </c>
      <c r="H148" s="126">
        <f t="shared" si="15"/>
        <v>1.335</v>
      </c>
      <c r="I148" s="125">
        <v>0</v>
      </c>
      <c r="J148" s="126">
        <f t="shared" si="13"/>
        <v>0</v>
      </c>
      <c r="K148" s="126">
        <f t="shared" si="16"/>
        <v>0</v>
      </c>
      <c r="L148" s="127">
        <f t="shared" si="17"/>
        <v>0</v>
      </c>
      <c r="M148" s="168"/>
    </row>
    <row r="149" spans="1:13" s="167" customFormat="1" ht="32.450000000000003" customHeight="1" x14ac:dyDescent="0.25">
      <c r="A149" s="122"/>
      <c r="B149" s="166" t="str">
        <f>'4th Quarter 2016'!B149</f>
        <v>NGO Development Corp., Inc.</v>
      </c>
      <c r="C149" s="124" t="str">
        <f>'4th Quarter 2016'!C149</f>
        <v>3403124178/SWIW #9</v>
      </c>
      <c r="D149" s="124" t="str">
        <f>'4th Quarter 2016'!D149</f>
        <v>Brine Disposal</v>
      </c>
      <c r="E149" s="125">
        <v>3126</v>
      </c>
      <c r="F149" s="126">
        <f t="shared" si="12"/>
        <v>156.30000000000001</v>
      </c>
      <c r="G149" s="126">
        <f t="shared" si="14"/>
        <v>151.61100000000002</v>
      </c>
      <c r="H149" s="126">
        <f t="shared" si="15"/>
        <v>4.6890000000000001</v>
      </c>
      <c r="I149" s="125">
        <v>0</v>
      </c>
      <c r="J149" s="126">
        <f t="shared" si="13"/>
        <v>0</v>
      </c>
      <c r="K149" s="126">
        <f t="shared" si="16"/>
        <v>0</v>
      </c>
      <c r="L149" s="127">
        <f t="shared" si="17"/>
        <v>0</v>
      </c>
      <c r="M149" s="168"/>
    </row>
    <row r="150" spans="1:13" s="167" customFormat="1" ht="32.450000000000003" customHeight="1" x14ac:dyDescent="0.25">
      <c r="A150" s="122"/>
      <c r="B150" s="166" t="str">
        <f>'4th Quarter 2016'!B150</f>
        <v>North Lima Disposal</v>
      </c>
      <c r="C150" s="124" t="str">
        <f>'4th Quarter 2016'!C150</f>
        <v>3409923158/ SWIW #12</v>
      </c>
      <c r="D150" s="124" t="str">
        <f>'4th Quarter 2016'!D150</f>
        <v>Brine Disposal</v>
      </c>
      <c r="E150" s="125">
        <v>25957.599999999999</v>
      </c>
      <c r="F150" s="126">
        <f t="shared" si="12"/>
        <v>1297.8800000000001</v>
      </c>
      <c r="G150" s="126">
        <f t="shared" si="14"/>
        <v>1258.9436000000001</v>
      </c>
      <c r="H150" s="126">
        <f t="shared" si="15"/>
        <v>38.936399999999999</v>
      </c>
      <c r="I150" s="125">
        <v>238975.4</v>
      </c>
      <c r="J150" s="126">
        <f t="shared" si="13"/>
        <v>47795.08</v>
      </c>
      <c r="K150" s="126">
        <f t="shared" si="16"/>
        <v>46361.227599999998</v>
      </c>
      <c r="L150" s="127">
        <f t="shared" si="17"/>
        <v>1433.8524</v>
      </c>
      <c r="M150" s="168"/>
    </row>
    <row r="151" spans="1:13" s="167" customFormat="1" ht="32.450000000000003" customHeight="1" x14ac:dyDescent="0.25">
      <c r="A151" s="122"/>
      <c r="B151" s="166" t="str">
        <f>'4th Quarter 2016'!B151</f>
        <v>Northwood Energy Corp.</v>
      </c>
      <c r="C151" s="124" t="str">
        <f>'4th Quarter 2016'!C151</f>
        <v>3412124250/ SWIW #9</v>
      </c>
      <c r="D151" s="124" t="str">
        <f>'4th Quarter 2016'!D151</f>
        <v>Brine Disposal</v>
      </c>
      <c r="E151" s="125">
        <v>12782</v>
      </c>
      <c r="F151" s="126">
        <f t="shared" si="12"/>
        <v>639.1</v>
      </c>
      <c r="G151" s="126">
        <f t="shared" si="14"/>
        <v>619.92700000000002</v>
      </c>
      <c r="H151" s="126">
        <f t="shared" si="15"/>
        <v>19.172999999999998</v>
      </c>
      <c r="I151" s="125">
        <v>0</v>
      </c>
      <c r="J151" s="126">
        <f t="shared" si="13"/>
        <v>0</v>
      </c>
      <c r="K151" s="126">
        <f t="shared" si="16"/>
        <v>0</v>
      </c>
      <c r="L151" s="127">
        <f t="shared" si="17"/>
        <v>0</v>
      </c>
      <c r="M151" s="168"/>
    </row>
    <row r="152" spans="1:13" s="167" customFormat="1" ht="32.450000000000003" customHeight="1" x14ac:dyDescent="0.25">
      <c r="A152" s="122"/>
      <c r="B152" s="166" t="s">
        <v>230</v>
      </c>
      <c r="C152" s="124" t="str">
        <f>'4th Quarter 2016'!C152</f>
        <v>3415522403/ SWIW #7</v>
      </c>
      <c r="D152" s="124" t="str">
        <f>'4th Quarter 2016'!D152</f>
        <v>Brine Disposal</v>
      </c>
      <c r="E152" s="125">
        <v>100</v>
      </c>
      <c r="F152" s="126">
        <f t="shared" si="12"/>
        <v>5</v>
      </c>
      <c r="G152" s="126">
        <f t="shared" si="14"/>
        <v>4.8499999999999996</v>
      </c>
      <c r="H152" s="126">
        <f t="shared" si="15"/>
        <v>0.15</v>
      </c>
      <c r="I152" s="125">
        <v>25401</v>
      </c>
      <c r="J152" s="126">
        <f t="shared" si="13"/>
        <v>5080.2000000000007</v>
      </c>
      <c r="K152" s="126">
        <f t="shared" si="16"/>
        <v>4927.7940000000008</v>
      </c>
      <c r="L152" s="127">
        <f t="shared" si="17"/>
        <v>152.40600000000001</v>
      </c>
      <c r="M152" s="168"/>
    </row>
    <row r="153" spans="1:13" s="167" customFormat="1" ht="32.450000000000003" customHeight="1" x14ac:dyDescent="0.25">
      <c r="A153" s="122"/>
      <c r="B153" s="166" t="s">
        <v>230</v>
      </c>
      <c r="C153" s="124" t="str">
        <f>'4th Quarter 2016'!C153</f>
        <v xml:space="preserve">3415123420/ SWIW #5 </v>
      </c>
      <c r="D153" s="124" t="str">
        <f>'4th Quarter 2016'!D153</f>
        <v>Brine Disposal</v>
      </c>
      <c r="E153" s="125">
        <v>4070</v>
      </c>
      <c r="F153" s="126">
        <f t="shared" si="12"/>
        <v>203.5</v>
      </c>
      <c r="G153" s="126">
        <f t="shared" si="14"/>
        <v>197.39500000000001</v>
      </c>
      <c r="H153" s="126">
        <f t="shared" si="15"/>
        <v>6.1049999999999995</v>
      </c>
      <c r="I153" s="125">
        <v>0</v>
      </c>
      <c r="J153" s="126">
        <f t="shared" si="13"/>
        <v>0</v>
      </c>
      <c r="K153" s="126">
        <f t="shared" si="16"/>
        <v>0</v>
      </c>
      <c r="L153" s="127">
        <f t="shared" si="17"/>
        <v>0</v>
      </c>
      <c r="M153" s="168"/>
    </row>
    <row r="154" spans="1:13" s="167" customFormat="1" ht="32.450000000000003" customHeight="1" x14ac:dyDescent="0.25">
      <c r="A154" s="122"/>
      <c r="B154" s="166" t="s">
        <v>230</v>
      </c>
      <c r="C154" s="124" t="s">
        <v>316</v>
      </c>
      <c r="D154" s="124" t="s">
        <v>1</v>
      </c>
      <c r="E154" s="125">
        <v>0</v>
      </c>
      <c r="F154" s="126">
        <f t="shared" si="12"/>
        <v>0</v>
      </c>
      <c r="G154" s="126">
        <f t="shared" si="14"/>
        <v>0</v>
      </c>
      <c r="H154" s="126">
        <f t="shared" si="15"/>
        <v>0</v>
      </c>
      <c r="I154" s="125">
        <v>0</v>
      </c>
      <c r="J154" s="126">
        <f t="shared" si="13"/>
        <v>0</v>
      </c>
      <c r="K154" s="126">
        <f t="shared" si="16"/>
        <v>0</v>
      </c>
      <c r="L154" s="127">
        <f t="shared" si="17"/>
        <v>0</v>
      </c>
      <c r="M154" s="168"/>
    </row>
    <row r="155" spans="1:13" s="167" customFormat="1" ht="32.450000000000003" customHeight="1" x14ac:dyDescent="0.25">
      <c r="A155" s="122"/>
      <c r="B155" s="166" t="s">
        <v>230</v>
      </c>
      <c r="C155" s="124" t="s">
        <v>318</v>
      </c>
      <c r="D155" s="124" t="s">
        <v>1</v>
      </c>
      <c r="E155" s="125">
        <v>0</v>
      </c>
      <c r="F155" s="126">
        <f t="shared" si="12"/>
        <v>0</v>
      </c>
      <c r="G155" s="126">
        <f t="shared" si="14"/>
        <v>0</v>
      </c>
      <c r="H155" s="126">
        <f t="shared" si="15"/>
        <v>0</v>
      </c>
      <c r="I155" s="125">
        <v>0</v>
      </c>
      <c r="J155" s="126">
        <f t="shared" si="13"/>
        <v>0</v>
      </c>
      <c r="K155" s="126">
        <f t="shared" si="16"/>
        <v>0</v>
      </c>
      <c r="L155" s="127">
        <f t="shared" si="17"/>
        <v>0</v>
      </c>
      <c r="M155" s="168"/>
    </row>
    <row r="156" spans="1:13" s="167" customFormat="1" ht="32.450000000000003" customHeight="1" x14ac:dyDescent="0.25">
      <c r="A156" s="122"/>
      <c r="B156" s="166" t="s">
        <v>230</v>
      </c>
      <c r="C156" s="124" t="s">
        <v>317</v>
      </c>
      <c r="D156" s="124" t="s">
        <v>1</v>
      </c>
      <c r="E156" s="125">
        <v>34150</v>
      </c>
      <c r="F156" s="126">
        <f t="shared" si="12"/>
        <v>1707.5</v>
      </c>
      <c r="G156" s="126">
        <f t="shared" si="14"/>
        <v>1656.2750000000001</v>
      </c>
      <c r="H156" s="126">
        <f t="shared" si="15"/>
        <v>51.225000000000001</v>
      </c>
      <c r="I156" s="125">
        <v>111527</v>
      </c>
      <c r="J156" s="126">
        <f t="shared" si="13"/>
        <v>22305.4</v>
      </c>
      <c r="K156" s="126">
        <f t="shared" si="16"/>
        <v>21636.238000000001</v>
      </c>
      <c r="L156" s="127">
        <f t="shared" si="17"/>
        <v>669.16200000000003</v>
      </c>
      <c r="M156" s="168"/>
    </row>
    <row r="157" spans="1:13" s="167" customFormat="1" ht="32.450000000000003" customHeight="1" x14ac:dyDescent="0.25">
      <c r="A157" s="122"/>
      <c r="B157" s="166" t="str">
        <f>'4th Quarter 2016'!B157</f>
        <v>Nuverra/Heckman</v>
      </c>
      <c r="C157" s="124" t="str">
        <f>'4th Quarter 2016'!C157</f>
        <v>3415523794/SWIW #16</v>
      </c>
      <c r="D157" s="124" t="str">
        <f>'4th Quarter 2016'!D157</f>
        <v>Brine Disposal</v>
      </c>
      <c r="E157" s="125">
        <v>0</v>
      </c>
      <c r="F157" s="126">
        <f t="shared" si="12"/>
        <v>0</v>
      </c>
      <c r="G157" s="126">
        <f t="shared" si="14"/>
        <v>0</v>
      </c>
      <c r="H157" s="126">
        <f t="shared" si="15"/>
        <v>0</v>
      </c>
      <c r="I157" s="125">
        <v>0</v>
      </c>
      <c r="J157" s="126">
        <f t="shared" si="13"/>
        <v>0</v>
      </c>
      <c r="K157" s="126">
        <f t="shared" si="16"/>
        <v>0</v>
      </c>
      <c r="L157" s="127">
        <f t="shared" si="17"/>
        <v>0</v>
      </c>
      <c r="M157" s="168"/>
    </row>
    <row r="158" spans="1:13" s="167" customFormat="1" ht="32.450000000000003" customHeight="1" x14ac:dyDescent="0.25">
      <c r="A158" s="122"/>
      <c r="B158" s="166" t="s">
        <v>230</v>
      </c>
      <c r="C158" s="124" t="s">
        <v>320</v>
      </c>
      <c r="D158" s="124" t="s">
        <v>1</v>
      </c>
      <c r="E158" s="125">
        <v>0</v>
      </c>
      <c r="F158" s="126">
        <f t="shared" si="12"/>
        <v>0</v>
      </c>
      <c r="G158" s="126">
        <f t="shared" si="14"/>
        <v>0</v>
      </c>
      <c r="H158" s="126">
        <f t="shared" si="15"/>
        <v>0</v>
      </c>
      <c r="I158" s="125">
        <v>11934</v>
      </c>
      <c r="J158" s="126">
        <f t="shared" si="13"/>
        <v>2386.8000000000002</v>
      </c>
      <c r="K158" s="126">
        <f t="shared" si="16"/>
        <v>2315.1960000000004</v>
      </c>
      <c r="L158" s="127">
        <f t="shared" si="17"/>
        <v>71.603999999999999</v>
      </c>
      <c r="M158" s="168"/>
    </row>
    <row r="159" spans="1:13" s="167" customFormat="1" ht="32.450000000000003" customHeight="1" x14ac:dyDescent="0.25">
      <c r="A159" s="122"/>
      <c r="B159" s="166" t="s">
        <v>230</v>
      </c>
      <c r="C159" s="124" t="s">
        <v>319</v>
      </c>
      <c r="D159" s="124" t="s">
        <v>1</v>
      </c>
      <c r="E159" s="125">
        <v>0</v>
      </c>
      <c r="F159" s="126">
        <f t="shared" si="12"/>
        <v>0</v>
      </c>
      <c r="G159" s="126">
        <f t="shared" si="14"/>
        <v>0</v>
      </c>
      <c r="H159" s="126">
        <f t="shared" si="15"/>
        <v>0</v>
      </c>
      <c r="I159" s="125">
        <v>296</v>
      </c>
      <c r="J159" s="126">
        <f t="shared" si="13"/>
        <v>59.2</v>
      </c>
      <c r="K159" s="126">
        <f t="shared" si="16"/>
        <v>57.423999999999999</v>
      </c>
      <c r="L159" s="127">
        <f t="shared" si="17"/>
        <v>1.776</v>
      </c>
      <c r="M159" s="168"/>
    </row>
    <row r="160" spans="1:13" s="167" customFormat="1" ht="32.450000000000003" customHeight="1" x14ac:dyDescent="0.25">
      <c r="A160" s="122"/>
      <c r="B160" s="166" t="s">
        <v>230</v>
      </c>
      <c r="C160" s="124" t="s">
        <v>321</v>
      </c>
      <c r="D160" s="124" t="s">
        <v>1</v>
      </c>
      <c r="E160" s="125">
        <v>0</v>
      </c>
      <c r="F160" s="126">
        <f t="shared" si="12"/>
        <v>0</v>
      </c>
      <c r="G160" s="126">
        <f t="shared" si="14"/>
        <v>0</v>
      </c>
      <c r="H160" s="126">
        <f t="shared" si="15"/>
        <v>0</v>
      </c>
      <c r="I160" s="125">
        <v>0</v>
      </c>
      <c r="J160" s="126">
        <f t="shared" si="13"/>
        <v>0</v>
      </c>
      <c r="K160" s="126">
        <f t="shared" si="16"/>
        <v>0</v>
      </c>
      <c r="L160" s="127">
        <f t="shared" si="17"/>
        <v>0</v>
      </c>
      <c r="M160" s="168"/>
    </row>
    <row r="161" spans="1:13" s="167" customFormat="1" ht="45" x14ac:dyDescent="0.25">
      <c r="A161" s="122"/>
      <c r="B161" s="166" t="s">
        <v>230</v>
      </c>
      <c r="C161" s="124" t="s">
        <v>382</v>
      </c>
      <c r="D161" s="124" t="s">
        <v>1</v>
      </c>
      <c r="E161" s="125">
        <v>0</v>
      </c>
      <c r="F161" s="126">
        <f t="shared" si="12"/>
        <v>0</v>
      </c>
      <c r="G161" s="126">
        <f t="shared" si="14"/>
        <v>0</v>
      </c>
      <c r="H161" s="126">
        <f t="shared" si="15"/>
        <v>0</v>
      </c>
      <c r="I161" s="125">
        <v>15343</v>
      </c>
      <c r="J161" s="126">
        <f t="shared" si="13"/>
        <v>3068.6000000000004</v>
      </c>
      <c r="K161" s="126">
        <f t="shared" si="16"/>
        <v>2976.5420000000004</v>
      </c>
      <c r="L161" s="127">
        <f t="shared" si="17"/>
        <v>92.058000000000007</v>
      </c>
      <c r="M161" s="168"/>
    </row>
    <row r="162" spans="1:13" s="167" customFormat="1" ht="32.450000000000003" customHeight="1" x14ac:dyDescent="0.25">
      <c r="A162" s="122"/>
      <c r="B162" s="166" t="s">
        <v>137</v>
      </c>
      <c r="C162" s="124" t="str">
        <f>'4th Quarter 2016'!C162</f>
        <v>3416729658/ SWIW #8</v>
      </c>
      <c r="D162" s="124" t="str">
        <f>'4th Quarter 2016'!D162</f>
        <v>Brine Disposal</v>
      </c>
      <c r="E162" s="125">
        <v>0</v>
      </c>
      <c r="F162" s="126">
        <f>E162*$F$4</f>
        <v>0</v>
      </c>
      <c r="G162" s="126">
        <f>F162-H162</f>
        <v>0</v>
      </c>
      <c r="H162" s="126">
        <f>F162*$H$4</f>
        <v>0</v>
      </c>
      <c r="I162" s="125">
        <v>109777.35</v>
      </c>
      <c r="J162" s="126">
        <f>I162*$J$4</f>
        <v>21955.47</v>
      </c>
      <c r="K162" s="126">
        <f>J162-L162</f>
        <v>21296.805899999999</v>
      </c>
      <c r="L162" s="127">
        <f>J162*$L$4</f>
        <v>658.66409999999996</v>
      </c>
      <c r="M162" s="168"/>
    </row>
    <row r="163" spans="1:13" s="167" customFormat="1" ht="32.450000000000003" customHeight="1" x14ac:dyDescent="0.25">
      <c r="A163" s="122"/>
      <c r="B163" s="166" t="s">
        <v>137</v>
      </c>
      <c r="C163" s="124" t="str">
        <f>'4th Quarter 2016'!C163</f>
        <v>3416729685/ SWIW #10</v>
      </c>
      <c r="D163" s="124" t="str">
        <f>'4th Quarter 2016'!D163</f>
        <v>Brine Disposal</v>
      </c>
      <c r="E163" s="125">
        <v>0</v>
      </c>
      <c r="F163" s="126">
        <f>E163*$F$4</f>
        <v>0</v>
      </c>
      <c r="G163" s="126">
        <f>F163-H163</f>
        <v>0</v>
      </c>
      <c r="H163" s="126">
        <f>F163*$H$4</f>
        <v>0</v>
      </c>
      <c r="I163" s="125">
        <v>60919.14</v>
      </c>
      <c r="J163" s="126">
        <f>I163*$J$4</f>
        <v>12183.828000000001</v>
      </c>
      <c r="K163" s="126">
        <f>J163-L163</f>
        <v>11818.313160000002</v>
      </c>
      <c r="L163" s="127">
        <f>J163*$L$4</f>
        <v>365.51484000000005</v>
      </c>
      <c r="M163" s="168"/>
    </row>
    <row r="164" spans="1:13" s="167" customFormat="1" ht="32.450000000000003" customHeight="1" x14ac:dyDescent="0.25">
      <c r="A164" s="122"/>
      <c r="B164" s="166" t="s">
        <v>137</v>
      </c>
      <c r="C164" s="124" t="str">
        <f>'4th Quarter 2016'!C164</f>
        <v>3416729719/ SWIW #16</v>
      </c>
      <c r="D164" s="124" t="str">
        <f>'4th Quarter 2016'!D164</f>
        <v>Brine Disposal</v>
      </c>
      <c r="E164" s="125">
        <v>0</v>
      </c>
      <c r="F164" s="126">
        <f>E164*$F$4</f>
        <v>0</v>
      </c>
      <c r="G164" s="126">
        <f>F164-H164</f>
        <v>0</v>
      </c>
      <c r="H164" s="126">
        <f>F164*$H$4</f>
        <v>0</v>
      </c>
      <c r="I164" s="125">
        <v>4249.51</v>
      </c>
      <c r="J164" s="126">
        <f>I164*$J$4</f>
        <v>849.90200000000004</v>
      </c>
      <c r="K164" s="126">
        <f>J164-L164</f>
        <v>824.40494000000001</v>
      </c>
      <c r="L164" s="127">
        <f>J164*$L$4</f>
        <v>25.497060000000001</v>
      </c>
      <c r="M164" s="168"/>
    </row>
    <row r="165" spans="1:13" s="167" customFormat="1" ht="32.450000000000003" customHeight="1" x14ac:dyDescent="0.25">
      <c r="A165" s="122"/>
      <c r="B165" s="166" t="str">
        <f>'4th Quarter 2016'!B165</f>
        <v>OOGC Disposal Co.</v>
      </c>
      <c r="C165" s="124" t="str">
        <f>'4th Quarter 2016'!C165</f>
        <v>3407524527/SWIW #1</v>
      </c>
      <c r="D165" s="124" t="str">
        <f>'4th Quarter 2016'!D165</f>
        <v>Brine Disposal</v>
      </c>
      <c r="E165" s="125">
        <v>15693</v>
      </c>
      <c r="F165" s="126">
        <f t="shared" si="12"/>
        <v>784.65000000000009</v>
      </c>
      <c r="G165" s="126">
        <f t="shared" si="14"/>
        <v>761.11050000000012</v>
      </c>
      <c r="H165" s="126">
        <f t="shared" si="15"/>
        <v>23.5395</v>
      </c>
      <c r="I165" s="125">
        <v>0</v>
      </c>
      <c r="J165" s="126">
        <f t="shared" si="13"/>
        <v>0</v>
      </c>
      <c r="K165" s="126">
        <f t="shared" si="16"/>
        <v>0</v>
      </c>
      <c r="L165" s="127">
        <f t="shared" si="17"/>
        <v>0</v>
      </c>
      <c r="M165" s="168"/>
    </row>
    <row r="166" spans="1:13" s="167" customFormat="1" ht="32.450000000000003" customHeight="1" x14ac:dyDescent="0.25">
      <c r="A166" s="122"/>
      <c r="B166" s="166" t="str">
        <f>'4th Quarter 2016'!B166</f>
        <v>OOGC Disposal Co.</v>
      </c>
      <c r="C166" s="124" t="str">
        <f>'4th Quarter 2016'!C166</f>
        <v>3416729395/SWIW #6</v>
      </c>
      <c r="D166" s="124" t="str">
        <f>'4th Quarter 2016'!D166</f>
        <v>Brine Disposal</v>
      </c>
      <c r="E166" s="125">
        <v>0</v>
      </c>
      <c r="F166" s="126">
        <f t="shared" si="12"/>
        <v>0</v>
      </c>
      <c r="G166" s="126">
        <f t="shared" si="14"/>
        <v>0</v>
      </c>
      <c r="H166" s="126">
        <f t="shared" si="15"/>
        <v>0</v>
      </c>
      <c r="I166" s="125">
        <v>93046</v>
      </c>
      <c r="J166" s="126">
        <f t="shared" si="13"/>
        <v>18609.2</v>
      </c>
      <c r="K166" s="126">
        <f t="shared" si="16"/>
        <v>18050.923999999999</v>
      </c>
      <c r="L166" s="127">
        <f t="shared" si="17"/>
        <v>558.27599999999995</v>
      </c>
      <c r="M166" s="168"/>
    </row>
    <row r="167" spans="1:13" s="167" customFormat="1" ht="32.450000000000003" customHeight="1" x14ac:dyDescent="0.25">
      <c r="A167" s="122"/>
      <c r="B167" s="166" t="str">
        <f>'4th Quarter 2016'!B167</f>
        <v>OOGC Disposal Co.</v>
      </c>
      <c r="C167" s="124" t="str">
        <f>'4th Quarter 2016'!C167</f>
        <v>3408924792/SWIW #2</v>
      </c>
      <c r="D167" s="124" t="str">
        <f>'4th Quarter 2016'!D167</f>
        <v>Brine Disposal</v>
      </c>
      <c r="E167" s="125">
        <v>5440.52</v>
      </c>
      <c r="F167" s="126">
        <f t="shared" si="12"/>
        <v>272.02600000000001</v>
      </c>
      <c r="G167" s="126">
        <f t="shared" si="14"/>
        <v>263.86522000000002</v>
      </c>
      <c r="H167" s="126">
        <f t="shared" si="15"/>
        <v>8.1607800000000008</v>
      </c>
      <c r="I167" s="125">
        <v>21492.48</v>
      </c>
      <c r="J167" s="126">
        <f t="shared" si="13"/>
        <v>4298.4960000000001</v>
      </c>
      <c r="K167" s="126">
        <f t="shared" si="16"/>
        <v>4169.5411199999999</v>
      </c>
      <c r="L167" s="127">
        <f t="shared" si="17"/>
        <v>128.95488</v>
      </c>
      <c r="M167" s="168"/>
    </row>
    <row r="168" spans="1:13" s="167" customFormat="1" ht="32.450000000000003" customHeight="1" x14ac:dyDescent="0.25">
      <c r="A168" s="122"/>
      <c r="B168" s="166" t="str">
        <f>'4th Quarter 2016'!B168</f>
        <v>Patricia Harman</v>
      </c>
      <c r="C168" s="124" t="str">
        <f>'4th Quarter 2016'!C168</f>
        <v>3404120160/SWIW #6</v>
      </c>
      <c r="D168" s="124" t="str">
        <f>'4th Quarter 2016'!D168</f>
        <v>Brine Disposal</v>
      </c>
      <c r="E168" s="125">
        <v>0</v>
      </c>
      <c r="F168" s="126">
        <f t="shared" si="12"/>
        <v>0</v>
      </c>
      <c r="G168" s="126">
        <f t="shared" si="14"/>
        <v>0</v>
      </c>
      <c r="H168" s="126">
        <f t="shared" si="15"/>
        <v>0</v>
      </c>
      <c r="I168" s="125">
        <v>0</v>
      </c>
      <c r="J168" s="126">
        <f t="shared" si="13"/>
        <v>0</v>
      </c>
      <c r="K168" s="126">
        <f t="shared" si="16"/>
        <v>0</v>
      </c>
      <c r="L168" s="127">
        <f t="shared" si="17"/>
        <v>0</v>
      </c>
      <c r="M168" s="168"/>
    </row>
    <row r="169" spans="1:13" s="167" customFormat="1" ht="32.450000000000003" customHeight="1" x14ac:dyDescent="0.25">
      <c r="A169" s="122"/>
      <c r="B169" s="166" t="str">
        <f>'4th Quarter 2016'!B169</f>
        <v>Pet Processors LLC</v>
      </c>
      <c r="C169" s="124" t="str">
        <f>'4th Quarter 2016'!C169</f>
        <v>3408520266/SWIW #2</v>
      </c>
      <c r="D169" s="124" t="str">
        <f>'4th Quarter 2016'!D169</f>
        <v>Brine Disposal</v>
      </c>
      <c r="E169" s="125">
        <v>0</v>
      </c>
      <c r="F169" s="126">
        <f t="shared" si="12"/>
        <v>0</v>
      </c>
      <c r="G169" s="126">
        <f t="shared" si="14"/>
        <v>0</v>
      </c>
      <c r="H169" s="126">
        <f t="shared" si="15"/>
        <v>0</v>
      </c>
      <c r="I169" s="125">
        <v>0</v>
      </c>
      <c r="J169" s="126">
        <f t="shared" si="13"/>
        <v>0</v>
      </c>
      <c r="K169" s="126">
        <f t="shared" si="16"/>
        <v>0</v>
      </c>
      <c r="L169" s="127">
        <f t="shared" si="17"/>
        <v>0</v>
      </c>
      <c r="M169" s="168"/>
    </row>
    <row r="170" spans="1:13" s="167" customFormat="1" ht="32.450000000000003" customHeight="1" x14ac:dyDescent="0.25">
      <c r="A170" s="122"/>
      <c r="B170" s="166" t="str">
        <f>'4th Quarter 2016'!B170</f>
        <v>Petro Quest Inc.</v>
      </c>
      <c r="C170" s="124" t="str">
        <f>'4th Quarter 2016'!C170</f>
        <v>3400921892/SWIW #6</v>
      </c>
      <c r="D170" s="124" t="str">
        <f>'4th Quarter 2016'!D170</f>
        <v>Brine Disposal</v>
      </c>
      <c r="E170" s="125">
        <v>640</v>
      </c>
      <c r="F170" s="126">
        <f t="shared" si="12"/>
        <v>32</v>
      </c>
      <c r="G170" s="126">
        <f t="shared" si="14"/>
        <v>31.04</v>
      </c>
      <c r="H170" s="126">
        <f t="shared" si="15"/>
        <v>0.96</v>
      </c>
      <c r="I170" s="125">
        <v>0</v>
      </c>
      <c r="J170" s="126">
        <f t="shared" si="13"/>
        <v>0</v>
      </c>
      <c r="K170" s="126">
        <f t="shared" si="16"/>
        <v>0</v>
      </c>
      <c r="L170" s="127">
        <f t="shared" si="17"/>
        <v>0</v>
      </c>
      <c r="M170" s="168"/>
    </row>
    <row r="171" spans="1:13" s="167" customFormat="1" ht="32.450000000000003" customHeight="1" x14ac:dyDescent="0.25">
      <c r="A171" s="122" t="s">
        <v>362</v>
      </c>
      <c r="B171" s="166" t="str">
        <f>'4th Quarter 2016'!B172</f>
        <v>Petrowater Inc.</v>
      </c>
      <c r="C171" s="124" t="str">
        <f>'4th Quarter 2016'!C172</f>
        <v>3400723192/SWIW# 20</v>
      </c>
      <c r="D171" s="124" t="str">
        <f>'4th Quarter 2016'!D172</f>
        <v>Brine Disposal</v>
      </c>
      <c r="E171" s="125">
        <v>18484</v>
      </c>
      <c r="F171" s="126">
        <f t="shared" si="12"/>
        <v>924.2</v>
      </c>
      <c r="G171" s="126">
        <f t="shared" si="14"/>
        <v>896.47400000000005</v>
      </c>
      <c r="H171" s="126">
        <f t="shared" si="15"/>
        <v>27.725999999999999</v>
      </c>
      <c r="I171" s="125">
        <v>62541</v>
      </c>
      <c r="J171" s="126">
        <f t="shared" si="13"/>
        <v>12508.2</v>
      </c>
      <c r="K171" s="126">
        <f t="shared" si="16"/>
        <v>12132.954000000002</v>
      </c>
      <c r="L171" s="127">
        <f t="shared" si="17"/>
        <v>375.24599999999998</v>
      </c>
      <c r="M171" s="168"/>
    </row>
    <row r="172" spans="1:13" s="167" customFormat="1" ht="32.450000000000003" customHeight="1" x14ac:dyDescent="0.25">
      <c r="A172" s="122" t="s">
        <v>362</v>
      </c>
      <c r="B172" s="166" t="s">
        <v>165</v>
      </c>
      <c r="C172" s="124" t="s">
        <v>361</v>
      </c>
      <c r="D172" s="124" t="s">
        <v>1</v>
      </c>
      <c r="E172" s="125">
        <v>2202</v>
      </c>
      <c r="F172" s="126">
        <f t="shared" si="12"/>
        <v>110.10000000000001</v>
      </c>
      <c r="G172" s="126">
        <f t="shared" si="14"/>
        <v>106.79700000000001</v>
      </c>
      <c r="H172" s="126">
        <f t="shared" si="15"/>
        <v>3.3029999999999999</v>
      </c>
      <c r="I172" s="125">
        <v>2203</v>
      </c>
      <c r="J172" s="126">
        <f t="shared" si="13"/>
        <v>440.6</v>
      </c>
      <c r="K172" s="126">
        <f t="shared" si="16"/>
        <v>427.38200000000001</v>
      </c>
      <c r="L172" s="127">
        <f t="shared" si="17"/>
        <v>13.218</v>
      </c>
      <c r="M172" s="168"/>
    </row>
    <row r="173" spans="1:13" s="167" customFormat="1" ht="32.450000000000003" customHeight="1" x14ac:dyDescent="0.25">
      <c r="A173" s="122"/>
      <c r="B173" s="166" t="str">
        <f>'4th Quarter 2016'!B173</f>
        <v>Pettigrew Pumping Service</v>
      </c>
      <c r="C173" s="124" t="str">
        <f>'4th Quarter 2016'!C173</f>
        <v>3411720239/SWIW #61</v>
      </c>
      <c r="D173" s="124" t="str">
        <f>'4th Quarter 2016'!D173</f>
        <v>Brine Disposal</v>
      </c>
      <c r="E173" s="125">
        <v>3355</v>
      </c>
      <c r="F173" s="126">
        <f t="shared" si="12"/>
        <v>167.75</v>
      </c>
      <c r="G173" s="126">
        <f t="shared" si="14"/>
        <v>162.7175</v>
      </c>
      <c r="H173" s="126">
        <f t="shared" si="15"/>
        <v>5.0324999999999998</v>
      </c>
      <c r="I173" s="125">
        <v>0</v>
      </c>
      <c r="J173" s="126">
        <f t="shared" si="13"/>
        <v>0</v>
      </c>
      <c r="K173" s="126">
        <f t="shared" si="16"/>
        <v>0</v>
      </c>
      <c r="L173" s="127">
        <f t="shared" si="17"/>
        <v>0</v>
      </c>
      <c r="M173" s="168"/>
    </row>
    <row r="174" spans="1:13" s="167" customFormat="1" ht="32.450000000000003" customHeight="1" x14ac:dyDescent="0.25">
      <c r="A174" s="122"/>
      <c r="B174" s="166" t="str">
        <f>'4th Quarter 2016'!B174</f>
        <v>Progressive Oil &amp; Gas, Inc.</v>
      </c>
      <c r="C174" s="124" t="str">
        <f>'4th Quarter 2016'!C174</f>
        <v>3416320756/SWIW #9</v>
      </c>
      <c r="D174" s="124" t="str">
        <f>'4th Quarter 2016'!D174</f>
        <v>Brine Disposal</v>
      </c>
      <c r="E174" s="125">
        <v>478</v>
      </c>
      <c r="F174" s="126">
        <f t="shared" si="12"/>
        <v>23.900000000000002</v>
      </c>
      <c r="G174" s="126">
        <f t="shared" si="14"/>
        <v>23.900000000000002</v>
      </c>
      <c r="H174" s="126">
        <v>0</v>
      </c>
      <c r="I174" s="125">
        <v>0</v>
      </c>
      <c r="J174" s="126">
        <f t="shared" si="13"/>
        <v>0</v>
      </c>
      <c r="K174" s="126">
        <f t="shared" si="16"/>
        <v>0</v>
      </c>
      <c r="L174" s="127">
        <f t="shared" si="17"/>
        <v>0</v>
      </c>
      <c r="M174" s="169"/>
    </row>
    <row r="175" spans="1:13" s="167" customFormat="1" ht="32.450000000000003" customHeight="1" x14ac:dyDescent="0.25">
      <c r="A175" s="122"/>
      <c r="B175" s="166" t="str">
        <f>'4th Quarter 2016'!B175</f>
        <v>Progressive Oil &amp; Gas, Inc.</v>
      </c>
      <c r="C175" s="124" t="str">
        <f>'4th Quarter 2016'!C175</f>
        <v>3416320541/SWIW #11</v>
      </c>
      <c r="D175" s="124" t="str">
        <f>'4th Quarter 2016'!D175</f>
        <v>Brine Disposal</v>
      </c>
      <c r="E175" s="125">
        <v>920</v>
      </c>
      <c r="F175" s="126">
        <f t="shared" si="12"/>
        <v>46</v>
      </c>
      <c r="G175" s="126">
        <f t="shared" si="14"/>
        <v>46</v>
      </c>
      <c r="H175" s="126">
        <v>0</v>
      </c>
      <c r="I175" s="125">
        <v>0</v>
      </c>
      <c r="J175" s="126">
        <f t="shared" si="13"/>
        <v>0</v>
      </c>
      <c r="K175" s="126">
        <f t="shared" si="16"/>
        <v>0</v>
      </c>
      <c r="L175" s="127">
        <f t="shared" si="17"/>
        <v>0</v>
      </c>
      <c r="M175" s="169"/>
    </row>
    <row r="176" spans="1:13" s="167" customFormat="1" ht="32.450000000000003" customHeight="1" x14ac:dyDescent="0.25">
      <c r="A176" s="122"/>
      <c r="B176" s="166" t="str">
        <f>'4th Quarter 2016'!B176</f>
        <v>Progressive Oil &amp; Gas, Inc.</v>
      </c>
      <c r="C176" s="124" t="str">
        <f>'4th Quarter 2016'!C176</f>
        <v>3410523473/SWIW #13</v>
      </c>
      <c r="D176" s="124" t="str">
        <f>'4th Quarter 2016'!D176</f>
        <v>Brine Disposal</v>
      </c>
      <c r="E176" s="125">
        <v>276</v>
      </c>
      <c r="F176" s="126">
        <f t="shared" si="12"/>
        <v>13.8</v>
      </c>
      <c r="G176" s="126">
        <f t="shared" si="14"/>
        <v>13.8</v>
      </c>
      <c r="H176" s="126">
        <v>0</v>
      </c>
      <c r="I176" s="125">
        <v>0</v>
      </c>
      <c r="J176" s="126">
        <f t="shared" si="13"/>
        <v>0</v>
      </c>
      <c r="K176" s="126">
        <f t="shared" si="16"/>
        <v>0</v>
      </c>
      <c r="L176" s="127">
        <f t="shared" si="17"/>
        <v>0</v>
      </c>
      <c r="M176" s="169"/>
    </row>
    <row r="177" spans="1:13" s="167" customFormat="1" ht="32.450000000000003" customHeight="1" x14ac:dyDescent="0.25">
      <c r="A177" s="122"/>
      <c r="B177" s="166" t="str">
        <f>'4th Quarter 2016'!B177</f>
        <v>PT Services LLC</v>
      </c>
      <c r="C177" s="124" t="str">
        <f>'4th Quarter 2016'!C177</f>
        <v>3415122783/SWIW #13</v>
      </c>
      <c r="D177" s="124" t="str">
        <f>'4th Quarter 2016'!D177</f>
        <v>Brine Disposal</v>
      </c>
      <c r="E177" s="125">
        <v>3176</v>
      </c>
      <c r="F177" s="126">
        <v>158.80000000000001</v>
      </c>
      <c r="G177" s="126">
        <v>154.03</v>
      </c>
      <c r="H177" s="126">
        <f t="shared" si="15"/>
        <v>4.7640000000000002</v>
      </c>
      <c r="I177" s="125">
        <v>0</v>
      </c>
      <c r="J177" s="126">
        <f t="shared" si="13"/>
        <v>0</v>
      </c>
      <c r="K177" s="126">
        <f t="shared" si="16"/>
        <v>0</v>
      </c>
      <c r="L177" s="127">
        <f t="shared" si="17"/>
        <v>0</v>
      </c>
      <c r="M177" s="168"/>
    </row>
    <row r="178" spans="1:13" s="167" customFormat="1" ht="32.450000000000003" customHeight="1" x14ac:dyDescent="0.25">
      <c r="A178" s="122"/>
      <c r="B178" s="166" t="str">
        <f>'4th Quarter 2016'!B178</f>
        <v>PT Services LLC</v>
      </c>
      <c r="C178" s="124" t="str">
        <f>'4th Quarter 2016'!C178</f>
        <v>3413321459/SWIW #14</v>
      </c>
      <c r="D178" s="124" t="str">
        <f>'4th Quarter 2016'!D178</f>
        <v>Brine Disposal</v>
      </c>
      <c r="E178" s="125">
        <v>1783</v>
      </c>
      <c r="F178" s="126">
        <f t="shared" si="12"/>
        <v>89.15</v>
      </c>
      <c r="G178" s="126">
        <v>86.47</v>
      </c>
      <c r="H178" s="126">
        <f t="shared" si="15"/>
        <v>2.6745000000000001</v>
      </c>
      <c r="I178" s="125">
        <v>0</v>
      </c>
      <c r="J178" s="126">
        <f t="shared" si="13"/>
        <v>0</v>
      </c>
      <c r="K178" s="126">
        <f t="shared" si="16"/>
        <v>0</v>
      </c>
      <c r="L178" s="127">
        <f t="shared" si="17"/>
        <v>0</v>
      </c>
      <c r="M178" s="168"/>
    </row>
    <row r="179" spans="1:13" s="167" customFormat="1" ht="32.450000000000003" customHeight="1" x14ac:dyDescent="0.25">
      <c r="A179" s="122"/>
      <c r="B179" s="166" t="str">
        <f>'4th Quarter 2016'!B179</f>
        <v>PT Services LLC</v>
      </c>
      <c r="C179" s="124" t="str">
        <f>'4th Quarter 2016'!C179</f>
        <v>3400720357/SWIW #22</v>
      </c>
      <c r="D179" s="124" t="str">
        <f>'4th Quarter 2016'!D179</f>
        <v>Brine Disposal</v>
      </c>
      <c r="E179" s="125">
        <v>4340</v>
      </c>
      <c r="F179" s="126">
        <f t="shared" si="12"/>
        <v>217</v>
      </c>
      <c r="G179" s="126">
        <f t="shared" si="14"/>
        <v>210.49</v>
      </c>
      <c r="H179" s="126">
        <f t="shared" si="15"/>
        <v>6.51</v>
      </c>
      <c r="I179" s="125">
        <v>0</v>
      </c>
      <c r="J179" s="126">
        <f t="shared" si="13"/>
        <v>0</v>
      </c>
      <c r="K179" s="126">
        <f t="shared" si="16"/>
        <v>0</v>
      </c>
      <c r="L179" s="127">
        <f t="shared" si="17"/>
        <v>0</v>
      </c>
      <c r="M179" s="168"/>
    </row>
    <row r="180" spans="1:13" s="167" customFormat="1" ht="32.450000000000003" customHeight="1" x14ac:dyDescent="0.25">
      <c r="A180" s="122"/>
      <c r="B180" s="166" t="str">
        <f>'4th Quarter 2016'!B180</f>
        <v>PT Services LLC</v>
      </c>
      <c r="C180" s="124" t="str">
        <f>'4th Quarter 2016'!C180</f>
        <v>3405520773/SWIW #4</v>
      </c>
      <c r="D180" s="124" t="str">
        <f>'4th Quarter 2016'!D180</f>
        <v>Brine Disposal</v>
      </c>
      <c r="E180" s="125">
        <v>1264</v>
      </c>
      <c r="F180" s="126">
        <f t="shared" si="12"/>
        <v>63.2</v>
      </c>
      <c r="G180" s="126">
        <v>61.3</v>
      </c>
      <c r="H180" s="126">
        <v>1.89</v>
      </c>
      <c r="I180" s="125">
        <v>0</v>
      </c>
      <c r="J180" s="126">
        <f t="shared" si="13"/>
        <v>0</v>
      </c>
      <c r="K180" s="126">
        <f t="shared" si="16"/>
        <v>0</v>
      </c>
      <c r="L180" s="127">
        <f t="shared" si="17"/>
        <v>0</v>
      </c>
      <c r="M180" s="168"/>
    </row>
    <row r="181" spans="1:13" s="167" customFormat="1" ht="32.450000000000003" customHeight="1" x14ac:dyDescent="0.25">
      <c r="A181" s="122"/>
      <c r="B181" s="166" t="str">
        <f>'4th Quarter 2016'!B181</f>
        <v>Pursie E. Pipes</v>
      </c>
      <c r="C181" s="124" t="str">
        <f>'4th Quarter 2016'!C181</f>
        <v>3413323542/SWIW #35</v>
      </c>
      <c r="D181" s="124" t="str">
        <f>'4th Quarter 2016'!D181</f>
        <v>Brine Disposal</v>
      </c>
      <c r="E181" s="125">
        <v>30296</v>
      </c>
      <c r="F181" s="126">
        <v>1514.8</v>
      </c>
      <c r="G181" s="126">
        <f t="shared" si="14"/>
        <v>1469.356</v>
      </c>
      <c r="H181" s="126">
        <f t="shared" si="15"/>
        <v>45.443999999999996</v>
      </c>
      <c r="I181" s="125">
        <v>0</v>
      </c>
      <c r="J181" s="126">
        <f t="shared" si="13"/>
        <v>0</v>
      </c>
      <c r="K181" s="126">
        <f t="shared" si="16"/>
        <v>0</v>
      </c>
      <c r="L181" s="127">
        <f t="shared" si="17"/>
        <v>0</v>
      </c>
      <c r="M181" s="168"/>
    </row>
    <row r="182" spans="1:13" s="167" customFormat="1" ht="32.450000000000003" customHeight="1" x14ac:dyDescent="0.25">
      <c r="A182" s="122" t="s">
        <v>338</v>
      </c>
      <c r="B182" s="166" t="str">
        <f>'4th Quarter 2016'!B182</f>
        <v>R.C. Poling Co., Inc.</v>
      </c>
      <c r="C182" s="124" t="str">
        <f>'4th Quarter 2016'!C182</f>
        <v>3412726595/SWIW #5</v>
      </c>
      <c r="D182" s="124" t="str">
        <f>'4th Quarter 2016'!D182</f>
        <v>Brine Disposal</v>
      </c>
      <c r="E182" s="125">
        <v>22889</v>
      </c>
      <c r="F182" s="126">
        <f t="shared" si="12"/>
        <v>1144.45</v>
      </c>
      <c r="G182" s="126">
        <f t="shared" si="14"/>
        <v>1110.1165000000001</v>
      </c>
      <c r="H182" s="126">
        <f t="shared" si="15"/>
        <v>34.333500000000001</v>
      </c>
      <c r="I182" s="125">
        <v>0</v>
      </c>
      <c r="J182" s="126">
        <f t="shared" si="13"/>
        <v>0</v>
      </c>
      <c r="K182" s="126">
        <f t="shared" si="16"/>
        <v>0</v>
      </c>
      <c r="L182" s="127">
        <f t="shared" si="17"/>
        <v>0</v>
      </c>
      <c r="M182" s="168"/>
    </row>
    <row r="183" spans="1:13" s="167" customFormat="1" ht="32.450000000000003" customHeight="1" x14ac:dyDescent="0.25">
      <c r="A183" s="122"/>
      <c r="B183" s="166" t="str">
        <f>'4th Quarter 2016'!B183</f>
        <v>Redbird Development</v>
      </c>
      <c r="C183" s="124" t="str">
        <f>'4th Quarter 2016'!C183</f>
        <v>3416729731/SWIW #18</v>
      </c>
      <c r="D183" s="124" t="str">
        <f>'4th Quarter 2016'!D183</f>
        <v>Brine Disposal</v>
      </c>
      <c r="E183" s="125">
        <v>38084</v>
      </c>
      <c r="F183" s="126">
        <v>0</v>
      </c>
      <c r="G183" s="126">
        <f t="shared" si="14"/>
        <v>0</v>
      </c>
      <c r="H183" s="126">
        <f t="shared" si="15"/>
        <v>0</v>
      </c>
      <c r="I183" s="125">
        <v>500636</v>
      </c>
      <c r="J183" s="126">
        <v>0</v>
      </c>
      <c r="K183" s="126">
        <f t="shared" si="16"/>
        <v>0</v>
      </c>
      <c r="L183" s="127">
        <f t="shared" si="17"/>
        <v>0</v>
      </c>
      <c r="M183" s="190" t="s">
        <v>351</v>
      </c>
    </row>
    <row r="184" spans="1:13" s="167" customFormat="1" ht="32.450000000000003" customHeight="1" x14ac:dyDescent="0.25">
      <c r="A184" s="122"/>
      <c r="B184" s="166" t="str">
        <f>'4th Quarter 2016'!B184</f>
        <v>Mason Drilling Inc.</v>
      </c>
      <c r="C184" s="124" t="str">
        <f>'4th Quarter 2016'!C184</f>
        <v>3415725506/SWIW #10</v>
      </c>
      <c r="D184" s="124" t="str">
        <f>'4th Quarter 2016'!D184</f>
        <v>Brine Disposal</v>
      </c>
      <c r="E184" s="125">
        <v>259720.78</v>
      </c>
      <c r="F184" s="126">
        <f t="shared" si="12"/>
        <v>12986.039000000001</v>
      </c>
      <c r="G184" s="126">
        <f t="shared" si="14"/>
        <v>10553.989000000001</v>
      </c>
      <c r="H184" s="184">
        <v>2432.0500000000002</v>
      </c>
      <c r="I184" s="125">
        <v>65467.14</v>
      </c>
      <c r="J184" s="126">
        <f t="shared" si="13"/>
        <v>13093.428</v>
      </c>
      <c r="K184" s="126">
        <f t="shared" si="16"/>
        <v>12700.62516</v>
      </c>
      <c r="L184" s="127">
        <f t="shared" si="17"/>
        <v>392.80284</v>
      </c>
      <c r="M184" s="169" t="s">
        <v>365</v>
      </c>
    </row>
    <row r="185" spans="1:13" s="167" customFormat="1" ht="32.450000000000003" customHeight="1" x14ac:dyDescent="0.25">
      <c r="A185" s="122"/>
      <c r="B185" s="166" t="str">
        <f>'4th Quarter 2016'!B185</f>
        <v>Resource Well Service</v>
      </c>
      <c r="C185" s="124" t="str">
        <f>'4th Quarter 2016'!C185</f>
        <v>3413322860/SWIW #4</v>
      </c>
      <c r="D185" s="124" t="str">
        <f>'4th Quarter 2016'!D185</f>
        <v>Brine Disposal</v>
      </c>
      <c r="E185" s="125">
        <v>8421</v>
      </c>
      <c r="F185" s="126">
        <f t="shared" si="12"/>
        <v>421.05</v>
      </c>
      <c r="G185" s="126">
        <f t="shared" si="14"/>
        <v>408.32</v>
      </c>
      <c r="H185" s="126">
        <v>12.73</v>
      </c>
      <c r="I185" s="125">
        <v>0</v>
      </c>
      <c r="J185" s="126">
        <f t="shared" si="13"/>
        <v>0</v>
      </c>
      <c r="K185" s="126">
        <f t="shared" si="16"/>
        <v>0</v>
      </c>
      <c r="L185" s="127">
        <f t="shared" si="17"/>
        <v>0</v>
      </c>
      <c r="M185" s="168"/>
    </row>
    <row r="186" spans="1:13" s="167" customFormat="1" ht="32.450000000000003" customHeight="1" x14ac:dyDescent="0.25">
      <c r="A186" s="122"/>
      <c r="B186" s="166" t="str">
        <f>'4th Quarter 2016'!B186</f>
        <v>Resource Well Service</v>
      </c>
      <c r="C186" s="124" t="str">
        <f>'4th Quarter 2016'!C186</f>
        <v>3411522796/SWIW #8</v>
      </c>
      <c r="D186" s="124" t="str">
        <f>'4th Quarter 2016'!D186</f>
        <v>Brine Disposal</v>
      </c>
      <c r="E186" s="125">
        <v>1086</v>
      </c>
      <c r="F186" s="126">
        <f t="shared" si="12"/>
        <v>54.300000000000004</v>
      </c>
      <c r="G186" s="126">
        <f t="shared" si="14"/>
        <v>52.671000000000006</v>
      </c>
      <c r="H186" s="126">
        <f t="shared" si="15"/>
        <v>1.629</v>
      </c>
      <c r="I186" s="125">
        <v>0</v>
      </c>
      <c r="J186" s="126">
        <f t="shared" si="13"/>
        <v>0</v>
      </c>
      <c r="K186" s="126">
        <f t="shared" si="16"/>
        <v>0</v>
      </c>
      <c r="L186" s="127">
        <f t="shared" si="17"/>
        <v>0</v>
      </c>
      <c r="M186" s="168"/>
    </row>
    <row r="187" spans="1:13" s="167" customFormat="1" ht="32.450000000000003" customHeight="1" x14ac:dyDescent="0.25">
      <c r="A187" s="122"/>
      <c r="B187" s="166" t="str">
        <f>'4th Quarter 2016'!B187</f>
        <v>Rex Drummond</v>
      </c>
      <c r="C187" s="124" t="str">
        <f>'4th Quarter 2016'!C187</f>
        <v>3400720095/SWIW #17</v>
      </c>
      <c r="D187" s="124" t="str">
        <f>'4th Quarter 2016'!D187</f>
        <v>Brine Disposal</v>
      </c>
      <c r="E187" s="125">
        <v>120</v>
      </c>
      <c r="F187" s="126">
        <f t="shared" si="12"/>
        <v>6</v>
      </c>
      <c r="G187" s="126">
        <f t="shared" si="14"/>
        <v>5.82</v>
      </c>
      <c r="H187" s="126">
        <f t="shared" si="15"/>
        <v>0.18</v>
      </c>
      <c r="I187" s="125">
        <v>120</v>
      </c>
      <c r="J187" s="126">
        <f t="shared" si="13"/>
        <v>24</v>
      </c>
      <c r="K187" s="126">
        <f t="shared" si="16"/>
        <v>23.28</v>
      </c>
      <c r="L187" s="127">
        <f t="shared" si="17"/>
        <v>0.72</v>
      </c>
      <c r="M187" s="168"/>
    </row>
    <row r="188" spans="1:13" s="167" customFormat="1" ht="32.450000000000003" customHeight="1" x14ac:dyDescent="0.25">
      <c r="A188" s="122"/>
      <c r="B188" s="166" t="str">
        <f>'4th Quarter 2016'!B188</f>
        <v>Ridgway Realty &amp; Land Development</v>
      </c>
      <c r="C188" s="124" t="str">
        <f>'4th Quarter 2016'!C188</f>
        <v>3400720360/SWIW #3</v>
      </c>
      <c r="D188" s="124" t="str">
        <f>'4th Quarter 2016'!D188</f>
        <v>Brine Disposal</v>
      </c>
      <c r="E188" s="125">
        <v>0</v>
      </c>
      <c r="F188" s="126">
        <f t="shared" si="12"/>
        <v>0</v>
      </c>
      <c r="G188" s="126">
        <f t="shared" si="14"/>
        <v>0</v>
      </c>
      <c r="H188" s="126">
        <f t="shared" si="15"/>
        <v>0</v>
      </c>
      <c r="I188" s="125">
        <v>0</v>
      </c>
      <c r="J188" s="126">
        <f t="shared" si="13"/>
        <v>0</v>
      </c>
      <c r="K188" s="126">
        <f t="shared" si="16"/>
        <v>0</v>
      </c>
      <c r="L188" s="127">
        <f t="shared" si="17"/>
        <v>0</v>
      </c>
      <c r="M188" s="168"/>
    </row>
    <row r="189" spans="1:13" s="167" customFormat="1" ht="32.450000000000003" customHeight="1" x14ac:dyDescent="0.25">
      <c r="A189" s="122"/>
      <c r="B189" s="166" t="str">
        <f>'4th Quarter 2016'!B189</f>
        <v>Ridgway Realty &amp; Land Development</v>
      </c>
      <c r="C189" s="124" t="str">
        <f>'4th Quarter 2016'!C189</f>
        <v>3400720245/SWIW #9</v>
      </c>
      <c r="D189" s="124" t="str">
        <f>'4th Quarter 2016'!D189</f>
        <v>Brine Disposal</v>
      </c>
      <c r="E189" s="125">
        <v>0</v>
      </c>
      <c r="F189" s="126">
        <f t="shared" si="12"/>
        <v>0</v>
      </c>
      <c r="G189" s="126">
        <f t="shared" si="14"/>
        <v>0</v>
      </c>
      <c r="H189" s="126">
        <f t="shared" si="15"/>
        <v>0</v>
      </c>
      <c r="I189" s="125">
        <v>0</v>
      </c>
      <c r="J189" s="126">
        <f t="shared" si="13"/>
        <v>0</v>
      </c>
      <c r="K189" s="126">
        <f t="shared" si="16"/>
        <v>0</v>
      </c>
      <c r="L189" s="127">
        <f t="shared" si="17"/>
        <v>0</v>
      </c>
      <c r="M189" s="168"/>
    </row>
    <row r="190" spans="1:13" s="167" customFormat="1" ht="32.450000000000003" customHeight="1" x14ac:dyDescent="0.25">
      <c r="A190" s="122"/>
      <c r="B190" s="166" t="str">
        <f>'4th Quarter 2016'!B190</f>
        <v>Riverside Petroleum</v>
      </c>
      <c r="C190" s="124" t="str">
        <f>'4th Quarter 2016'!C190</f>
        <v>3415121179/SWIW #11</v>
      </c>
      <c r="D190" s="124" t="str">
        <f>'4th Quarter 2016'!D190</f>
        <v>Brine Disposal</v>
      </c>
      <c r="E190" s="125">
        <v>5687</v>
      </c>
      <c r="F190" s="126">
        <f t="shared" si="12"/>
        <v>284.35000000000002</v>
      </c>
      <c r="G190" s="126">
        <f t="shared" si="14"/>
        <v>275.81950000000001</v>
      </c>
      <c r="H190" s="126">
        <f t="shared" si="15"/>
        <v>8.5305</v>
      </c>
      <c r="I190" s="125">
        <v>216</v>
      </c>
      <c r="J190" s="126">
        <f t="shared" si="13"/>
        <v>43.2</v>
      </c>
      <c r="K190" s="126">
        <f t="shared" si="16"/>
        <v>41.904000000000003</v>
      </c>
      <c r="L190" s="127">
        <f t="shared" si="17"/>
        <v>1.296</v>
      </c>
      <c r="M190" s="168"/>
    </row>
    <row r="191" spans="1:13" s="167" customFormat="1" ht="32.450000000000003" customHeight="1" x14ac:dyDescent="0.25">
      <c r="A191" s="122"/>
      <c r="B191" s="166" t="str">
        <f>'4th Quarter 2016'!B191</f>
        <v>Riverside Petroleum</v>
      </c>
      <c r="C191" s="124" t="str">
        <f>'4th Quarter 2016'!C191</f>
        <v>3415122089/SWIW #3</v>
      </c>
      <c r="D191" s="124" t="str">
        <f>'4th Quarter 2016'!D191</f>
        <v>Brine Disposal</v>
      </c>
      <c r="E191" s="125">
        <v>3787</v>
      </c>
      <c r="F191" s="126">
        <f t="shared" si="12"/>
        <v>189.35000000000002</v>
      </c>
      <c r="G191" s="126">
        <f t="shared" si="14"/>
        <v>183.66950000000003</v>
      </c>
      <c r="H191" s="126">
        <f t="shared" si="15"/>
        <v>5.6805000000000003</v>
      </c>
      <c r="I191" s="125">
        <v>0</v>
      </c>
      <c r="J191" s="126">
        <f t="shared" si="13"/>
        <v>0</v>
      </c>
      <c r="K191" s="126">
        <f t="shared" si="16"/>
        <v>0</v>
      </c>
      <c r="L191" s="127">
        <f t="shared" si="17"/>
        <v>0</v>
      </c>
      <c r="M191" s="168"/>
    </row>
    <row r="192" spans="1:13" s="167" customFormat="1" ht="32.450000000000003" customHeight="1" x14ac:dyDescent="0.25">
      <c r="A192" s="122"/>
      <c r="B192" s="166" t="str">
        <f>'4th Quarter 2016'!B192</f>
        <v>Robert W. Orr, Jr.</v>
      </c>
      <c r="C192" s="124" t="str">
        <f>'4th Quarter 2016'!C192</f>
        <v>3411928531/SWIW #24</v>
      </c>
      <c r="D192" s="124" t="str">
        <f>'4th Quarter 2016'!D192</f>
        <v>Brine Disposal</v>
      </c>
      <c r="E192" s="125">
        <v>2374.83</v>
      </c>
      <c r="F192" s="126">
        <f t="shared" si="12"/>
        <v>118.7415</v>
      </c>
      <c r="G192" s="126">
        <f t="shared" si="14"/>
        <v>115.179255</v>
      </c>
      <c r="H192" s="126">
        <f t="shared" si="15"/>
        <v>3.5622449999999999</v>
      </c>
      <c r="I192" s="125">
        <v>0</v>
      </c>
      <c r="J192" s="126">
        <f t="shared" si="13"/>
        <v>0</v>
      </c>
      <c r="K192" s="126">
        <f t="shared" si="16"/>
        <v>0</v>
      </c>
      <c r="L192" s="127">
        <f t="shared" si="17"/>
        <v>0</v>
      </c>
      <c r="M192" s="168"/>
    </row>
    <row r="193" spans="1:13" s="167" customFormat="1" ht="32.450000000000003" customHeight="1" x14ac:dyDescent="0.25">
      <c r="A193" s="130"/>
      <c r="B193" s="166" t="str">
        <f>'4th Quarter 2016'!B193</f>
        <v>Environmental Energy Solutions</v>
      </c>
      <c r="C193" s="124" t="str">
        <f>'4th Quarter 2016'!C193</f>
        <v>3411928803/ SWIW #30</v>
      </c>
      <c r="D193" s="124" t="str">
        <f>'4th Quarter 2016'!D193</f>
        <v>Brine Disposal</v>
      </c>
      <c r="E193" s="125">
        <v>358279.17</v>
      </c>
      <c r="F193" s="126">
        <v>0</v>
      </c>
      <c r="G193" s="126">
        <f t="shared" si="14"/>
        <v>0</v>
      </c>
      <c r="H193" s="126">
        <f t="shared" si="15"/>
        <v>0</v>
      </c>
      <c r="I193" s="125">
        <v>344.31</v>
      </c>
      <c r="J193" s="126">
        <v>68.86</v>
      </c>
      <c r="K193" s="126">
        <f t="shared" si="16"/>
        <v>50.11</v>
      </c>
      <c r="L193" s="127">
        <v>18.75</v>
      </c>
      <c r="M193" s="168"/>
    </row>
    <row r="194" spans="1:13" s="167" customFormat="1" ht="32.450000000000003" customHeight="1" x14ac:dyDescent="0.25">
      <c r="A194" s="130"/>
      <c r="B194" s="166" t="str">
        <f>'4th Quarter 2016'!B194</f>
        <v>Roscoe Mills Injection Well</v>
      </c>
      <c r="C194" s="124" t="str">
        <f>'4th Quarter 2016'!C194</f>
        <v>3410523619/ SWIW #19</v>
      </c>
      <c r="D194" s="124" t="str">
        <f>'4th Quarter 2016'!D194</f>
        <v>Brine Disposal</v>
      </c>
      <c r="E194" s="125">
        <v>2120</v>
      </c>
      <c r="F194" s="126">
        <f t="shared" si="12"/>
        <v>106</v>
      </c>
      <c r="G194" s="126">
        <f t="shared" si="14"/>
        <v>102.82</v>
      </c>
      <c r="H194" s="126">
        <f t="shared" si="15"/>
        <v>3.1799999999999997</v>
      </c>
      <c r="I194" s="125">
        <v>114739</v>
      </c>
      <c r="J194" s="126">
        <f t="shared" si="13"/>
        <v>22947.800000000003</v>
      </c>
      <c r="K194" s="126">
        <f t="shared" si="16"/>
        <v>22259.366000000002</v>
      </c>
      <c r="L194" s="127">
        <f t="shared" si="17"/>
        <v>688.43400000000008</v>
      </c>
      <c r="M194" s="168"/>
    </row>
    <row r="195" spans="1:13" s="167" customFormat="1" ht="32.450000000000003" customHeight="1" x14ac:dyDescent="0.25">
      <c r="A195" s="130"/>
      <c r="B195" s="166" t="str">
        <f>'4th Quarter 2016'!B195</f>
        <v>Roscoe Mills Injection Well</v>
      </c>
      <c r="C195" s="124" t="str">
        <f>'4th Quarter 2016'!C195</f>
        <v>3410523652/ SWIW #21</v>
      </c>
      <c r="D195" s="124" t="str">
        <f>'4th Quarter 2016'!D195</f>
        <v>Brine Disposal</v>
      </c>
      <c r="E195" s="125">
        <v>1881</v>
      </c>
      <c r="F195" s="126">
        <f t="shared" si="12"/>
        <v>94.050000000000011</v>
      </c>
      <c r="G195" s="126">
        <f t="shared" si="14"/>
        <v>91.228500000000011</v>
      </c>
      <c r="H195" s="126">
        <f t="shared" si="15"/>
        <v>2.8215000000000003</v>
      </c>
      <c r="I195" s="125">
        <v>101801</v>
      </c>
      <c r="J195" s="126">
        <f t="shared" si="13"/>
        <v>20360.2</v>
      </c>
      <c r="K195" s="126">
        <f t="shared" si="16"/>
        <v>19749.394</v>
      </c>
      <c r="L195" s="127">
        <f t="shared" si="17"/>
        <v>610.80600000000004</v>
      </c>
      <c r="M195" s="168"/>
    </row>
    <row r="196" spans="1:13" s="167" customFormat="1" ht="32.450000000000003" customHeight="1" x14ac:dyDescent="0.25">
      <c r="A196" s="130"/>
      <c r="B196" s="166" t="str">
        <f>'4th Quarter 2016'!B196</f>
        <v>Roscoe Mills Injection Well</v>
      </c>
      <c r="C196" s="124" t="str">
        <f>'4th Quarter 2016'!C196</f>
        <v>3410523637/ SWIW #22</v>
      </c>
      <c r="D196" s="124" t="str">
        <f>'4th Quarter 2016'!D196</f>
        <v>Brine Disposal</v>
      </c>
      <c r="E196" s="125">
        <v>29</v>
      </c>
      <c r="F196" s="126">
        <f t="shared" si="12"/>
        <v>1.4500000000000002</v>
      </c>
      <c r="G196" s="126">
        <f t="shared" si="14"/>
        <v>1.4065000000000001</v>
      </c>
      <c r="H196" s="126">
        <f t="shared" si="15"/>
        <v>4.3500000000000004E-2</v>
      </c>
      <c r="I196" s="125">
        <v>1581</v>
      </c>
      <c r="J196" s="126">
        <f t="shared" si="13"/>
        <v>316.20000000000005</v>
      </c>
      <c r="K196" s="126">
        <f t="shared" si="16"/>
        <v>306.71400000000006</v>
      </c>
      <c r="L196" s="127">
        <f t="shared" si="17"/>
        <v>9.4860000000000007</v>
      </c>
    </row>
    <row r="197" spans="1:13" s="167" customFormat="1" ht="32.450000000000003" customHeight="1" x14ac:dyDescent="0.25">
      <c r="A197" s="130"/>
      <c r="B197" s="166" t="str">
        <f>'4th Quarter 2016'!B197</f>
        <v>S &amp; H Water Service</v>
      </c>
      <c r="C197" s="124" t="str">
        <f>'4th Quarter 2016'!C197</f>
        <v>3407524375/SWIW #2</v>
      </c>
      <c r="D197" s="124" t="str">
        <f>'4th Quarter 2016'!D197</f>
        <v>Brine Disposal</v>
      </c>
      <c r="E197" s="125">
        <v>7642</v>
      </c>
      <c r="F197" s="126">
        <f t="shared" si="12"/>
        <v>382.1</v>
      </c>
      <c r="G197" s="126">
        <f t="shared" si="14"/>
        <v>382.1</v>
      </c>
      <c r="H197" s="184">
        <v>0</v>
      </c>
      <c r="I197" s="125">
        <v>0</v>
      </c>
      <c r="J197" s="126">
        <f t="shared" si="13"/>
        <v>0</v>
      </c>
      <c r="K197" s="126">
        <f t="shared" si="16"/>
        <v>0</v>
      </c>
      <c r="L197" s="127">
        <f t="shared" si="17"/>
        <v>0</v>
      </c>
      <c r="M197" s="183"/>
    </row>
    <row r="198" spans="1:13" s="167" customFormat="1" ht="32.450000000000003" customHeight="1" x14ac:dyDescent="0.25">
      <c r="A198" s="130"/>
      <c r="B198" s="166" t="str">
        <f>'4th Quarter 2016'!B198</f>
        <v>S &amp; H Water Service</v>
      </c>
      <c r="C198" s="124" t="str">
        <f>'4th Quarter 2016'!C198</f>
        <v>3409321236/SWIW #1</v>
      </c>
      <c r="D198" s="124" t="str">
        <f>'4th Quarter 2016'!D198</f>
        <v>Brine Disposal</v>
      </c>
      <c r="E198" s="125">
        <v>6988</v>
      </c>
      <c r="F198" s="126">
        <f t="shared" si="12"/>
        <v>349.40000000000003</v>
      </c>
      <c r="G198" s="126">
        <f t="shared" si="14"/>
        <v>349.40000000000003</v>
      </c>
      <c r="H198" s="184">
        <v>0</v>
      </c>
      <c r="I198" s="125">
        <v>0</v>
      </c>
      <c r="J198" s="126">
        <f t="shared" si="13"/>
        <v>0</v>
      </c>
      <c r="K198" s="126">
        <f t="shared" si="16"/>
        <v>0</v>
      </c>
      <c r="L198" s="127">
        <f t="shared" si="17"/>
        <v>0</v>
      </c>
      <c r="M198" s="169"/>
    </row>
    <row r="199" spans="1:13" s="167" customFormat="1" ht="32.450000000000003" customHeight="1" x14ac:dyDescent="0.25">
      <c r="A199" s="130"/>
      <c r="B199" s="166" t="str">
        <f>'4th Quarter 2016'!B199</f>
        <v>S &amp; H Water Service</v>
      </c>
      <c r="C199" s="124" t="str">
        <f>'4th Quarter 2016'!C199</f>
        <v>3416920775/SWIW #7</v>
      </c>
      <c r="D199" s="124" t="str">
        <f>'4th Quarter 2016'!D199</f>
        <v>Brine Disposal</v>
      </c>
      <c r="E199" s="125">
        <v>13995</v>
      </c>
      <c r="F199" s="126">
        <f t="shared" si="12"/>
        <v>699.75</v>
      </c>
      <c r="G199" s="126">
        <f t="shared" si="14"/>
        <v>699.75</v>
      </c>
      <c r="H199" s="184">
        <v>0</v>
      </c>
      <c r="I199" s="125">
        <v>0</v>
      </c>
      <c r="J199" s="126">
        <f t="shared" si="13"/>
        <v>0</v>
      </c>
      <c r="K199" s="126">
        <f t="shared" si="16"/>
        <v>0</v>
      </c>
      <c r="L199" s="127">
        <f t="shared" si="17"/>
        <v>0</v>
      </c>
      <c r="M199" s="169"/>
    </row>
    <row r="200" spans="1:13" s="167" customFormat="1" ht="32.450000000000003" customHeight="1" x14ac:dyDescent="0.25">
      <c r="A200" s="130"/>
      <c r="B200" s="166" t="str">
        <f>'4th Quarter 2016'!B200</f>
        <v>Salty's Disposal Well, LP</v>
      </c>
      <c r="C200" s="124" t="str">
        <f>'4th Quarter 2016'!C200</f>
        <v>3413321076/SWIW #31</v>
      </c>
      <c r="D200" s="124" t="str">
        <f>'4th Quarter 2016'!D200</f>
        <v>Brine Disposal</v>
      </c>
      <c r="E200" s="125">
        <v>143549</v>
      </c>
      <c r="F200" s="126">
        <f t="shared" si="12"/>
        <v>7177.4500000000007</v>
      </c>
      <c r="G200" s="126">
        <f t="shared" si="14"/>
        <v>6962.1265000000003</v>
      </c>
      <c r="H200" s="126">
        <f t="shared" si="15"/>
        <v>215.32350000000002</v>
      </c>
      <c r="I200" s="125">
        <v>14395</v>
      </c>
      <c r="J200" s="126">
        <f t="shared" si="13"/>
        <v>2879</v>
      </c>
      <c r="K200" s="126">
        <f t="shared" si="16"/>
        <v>2792.63</v>
      </c>
      <c r="L200" s="127">
        <f t="shared" si="17"/>
        <v>86.36999999999999</v>
      </c>
      <c r="M200" s="168"/>
    </row>
    <row r="201" spans="1:13" s="167" customFormat="1" ht="32.450000000000003" customHeight="1" x14ac:dyDescent="0.25">
      <c r="A201" s="130"/>
      <c r="B201" s="166" t="str">
        <f>'4th Quarter 2016'!B201</f>
        <v>Salty's Disposal Well, LP</v>
      </c>
      <c r="C201" s="124" t="str">
        <f>'4th Quarter 2016'!C201</f>
        <v>3413320114/SWIW #29</v>
      </c>
      <c r="D201" s="124" t="str">
        <f>'4th Quarter 2016'!D201</f>
        <v>Brine Disposal</v>
      </c>
      <c r="E201" s="125">
        <v>37586</v>
      </c>
      <c r="F201" s="126">
        <f t="shared" si="12"/>
        <v>1879.3000000000002</v>
      </c>
      <c r="G201" s="126">
        <f t="shared" si="14"/>
        <v>1822.9210000000003</v>
      </c>
      <c r="H201" s="126">
        <f t="shared" si="15"/>
        <v>56.379000000000005</v>
      </c>
      <c r="I201" s="125">
        <v>4124</v>
      </c>
      <c r="J201" s="126">
        <f t="shared" si="13"/>
        <v>824.80000000000007</v>
      </c>
      <c r="K201" s="126">
        <f t="shared" si="16"/>
        <v>800.05600000000004</v>
      </c>
      <c r="L201" s="127">
        <f t="shared" si="17"/>
        <v>24.744</v>
      </c>
      <c r="M201" s="168"/>
    </row>
    <row r="202" spans="1:13" s="167" customFormat="1" ht="32.450000000000003" customHeight="1" thickBot="1" x14ac:dyDescent="0.3">
      <c r="A202" s="130"/>
      <c r="B202" s="166" t="str">
        <f>'4th Quarter 2016'!B202</f>
        <v>Salty's Disposal Well, LP</v>
      </c>
      <c r="C202" s="124" t="str">
        <f>'4th Quarter 2016'!C202</f>
        <v>3413324096/SWIW #34</v>
      </c>
      <c r="D202" s="124" t="str">
        <f>'4th Quarter 2016'!D202</f>
        <v>Brine Disposal</v>
      </c>
      <c r="E202" s="125">
        <v>519</v>
      </c>
      <c r="F202" s="126">
        <f t="shared" si="12"/>
        <v>25.950000000000003</v>
      </c>
      <c r="G202" s="126">
        <f t="shared" si="14"/>
        <v>25.171500000000002</v>
      </c>
      <c r="H202" s="126">
        <f t="shared" si="15"/>
        <v>0.77850000000000008</v>
      </c>
      <c r="I202" s="125">
        <v>14075</v>
      </c>
      <c r="J202" s="126">
        <f t="shared" si="13"/>
        <v>2815</v>
      </c>
      <c r="K202" s="126">
        <f t="shared" si="16"/>
        <v>2730.55</v>
      </c>
      <c r="L202" s="127">
        <f t="shared" si="17"/>
        <v>84.45</v>
      </c>
      <c r="M202" s="168"/>
    </row>
    <row r="203" spans="1:13" s="167" customFormat="1" ht="32.450000000000003" customHeight="1" thickTop="1" thickBot="1" x14ac:dyDescent="0.3">
      <c r="A203" s="130"/>
      <c r="B203" s="166" t="str">
        <f>'4th Quarter 2016'!B203</f>
        <v>Second Oil Ltd.</v>
      </c>
      <c r="C203" s="124" t="str">
        <f>'4th Quarter 2016'!C203</f>
        <v>3406920139/SWIW #2</v>
      </c>
      <c r="D203" s="124" t="str">
        <f>'4th Quarter 2016'!D203</f>
        <v>Brine Disposal</v>
      </c>
      <c r="E203" s="125">
        <v>0</v>
      </c>
      <c r="F203" s="126">
        <f t="shared" ref="F203:F217" si="18">E203*$F$4</f>
        <v>0</v>
      </c>
      <c r="G203" s="126">
        <f t="shared" si="14"/>
        <v>0</v>
      </c>
      <c r="H203" s="126">
        <f t="shared" si="15"/>
        <v>0</v>
      </c>
      <c r="I203" s="125">
        <v>0</v>
      </c>
      <c r="J203" s="126">
        <f t="shared" ref="J203:J217" si="19">I203*$J$4</f>
        <v>0</v>
      </c>
      <c r="K203" s="126">
        <f t="shared" si="16"/>
        <v>0</v>
      </c>
      <c r="L203" s="127">
        <f t="shared" si="17"/>
        <v>0</v>
      </c>
      <c r="M203" s="172"/>
    </row>
    <row r="204" spans="1:13" s="167" customFormat="1" ht="32.450000000000003" customHeight="1" thickTop="1" x14ac:dyDescent="0.25">
      <c r="A204" s="130"/>
      <c r="B204" s="166" t="str">
        <f>'4th Quarter 2016'!B204</f>
        <v>SES Assets LLC</v>
      </c>
      <c r="C204" s="124" t="str">
        <f>'4th Quarter 2016'!C204</f>
        <v>3405920965/SWIW #1</v>
      </c>
      <c r="D204" s="124" t="str">
        <f>'4th Quarter 2016'!D204</f>
        <v>Brine Disposal</v>
      </c>
      <c r="E204" s="125">
        <v>272</v>
      </c>
      <c r="F204" s="126">
        <f t="shared" si="18"/>
        <v>13.600000000000001</v>
      </c>
      <c r="G204" s="126">
        <f t="shared" ref="G204:G217" si="20">F204-H204</f>
        <v>13.192000000000002</v>
      </c>
      <c r="H204" s="126">
        <f t="shared" ref="H204:H217" si="21">F204*$H$4</f>
        <v>0.40800000000000003</v>
      </c>
      <c r="I204" s="125">
        <v>26960</v>
      </c>
      <c r="J204" s="126">
        <f t="shared" si="19"/>
        <v>5392</v>
      </c>
      <c r="K204" s="126">
        <f t="shared" ref="K204:K217" si="22">J204-L204</f>
        <v>5230.24</v>
      </c>
      <c r="L204" s="127">
        <f t="shared" ref="L204:L217" si="23">J204*$L$4</f>
        <v>161.76</v>
      </c>
      <c r="M204" s="168"/>
    </row>
    <row r="205" spans="1:13" s="167" customFormat="1" ht="32.450000000000003" customHeight="1" x14ac:dyDescent="0.25">
      <c r="A205" s="130"/>
      <c r="B205" s="166" t="str">
        <f>'4th Quarter 2016'!B205</f>
        <v>SES Assets LLC</v>
      </c>
      <c r="C205" s="124" t="str">
        <f>'4th Quarter 2016'!C205</f>
        <v>3412122459/SWIW #1</v>
      </c>
      <c r="D205" s="124" t="str">
        <f>'4th Quarter 2016'!D205</f>
        <v>Brine Disposal</v>
      </c>
      <c r="E205" s="125">
        <v>52910</v>
      </c>
      <c r="F205" s="126">
        <f t="shared" si="18"/>
        <v>2645.5</v>
      </c>
      <c r="G205" s="126">
        <f t="shared" si="20"/>
        <v>2566.1350000000002</v>
      </c>
      <c r="H205" s="126">
        <f t="shared" si="21"/>
        <v>79.364999999999995</v>
      </c>
      <c r="I205" s="125">
        <v>21865</v>
      </c>
      <c r="J205" s="126">
        <f t="shared" si="19"/>
        <v>4373</v>
      </c>
      <c r="K205" s="126">
        <f t="shared" si="22"/>
        <v>4241.8100000000004</v>
      </c>
      <c r="L205" s="127">
        <f t="shared" si="23"/>
        <v>131.19</v>
      </c>
      <c r="M205" s="168"/>
    </row>
    <row r="206" spans="1:13" s="167" customFormat="1" ht="32.450000000000003" customHeight="1" x14ac:dyDescent="0.25">
      <c r="A206" s="130"/>
      <c r="B206" s="166" t="str">
        <f>'4th Quarter 2016'!B206</f>
        <v>Shalelogix LLC</v>
      </c>
      <c r="C206" s="124" t="str">
        <f>'4th Quarter 2016'!C206</f>
        <v xml:space="preserve">3400722187/SWIW #8 </v>
      </c>
      <c r="D206" s="124" t="str">
        <f>'4th Quarter 2016'!D206</f>
        <v>Brine Disposal</v>
      </c>
      <c r="E206" s="125">
        <v>160</v>
      </c>
      <c r="F206" s="126">
        <f t="shared" si="18"/>
        <v>8</v>
      </c>
      <c r="G206" s="126">
        <f t="shared" si="20"/>
        <v>7.76</v>
      </c>
      <c r="H206" s="126">
        <f t="shared" si="21"/>
        <v>0.24</v>
      </c>
      <c r="I206" s="125">
        <v>87608</v>
      </c>
      <c r="J206" s="126">
        <f t="shared" si="19"/>
        <v>17521.600000000002</v>
      </c>
      <c r="K206" s="126">
        <f t="shared" si="22"/>
        <v>16995.952000000001</v>
      </c>
      <c r="L206" s="127">
        <f t="shared" si="23"/>
        <v>525.64800000000002</v>
      </c>
      <c r="M206" s="168"/>
    </row>
    <row r="207" spans="1:13" s="167" customFormat="1" ht="32.450000000000003" customHeight="1" x14ac:dyDescent="0.25">
      <c r="A207" s="130"/>
      <c r="B207" s="166" t="str">
        <f>'4th Quarter 2016'!B207</f>
        <v>Silcor Oilfield Services</v>
      </c>
      <c r="C207" s="124" t="str">
        <f>'4th Quarter 2016'!C207</f>
        <v>3405924202/SWIW #12</v>
      </c>
      <c r="D207" s="124" t="str">
        <f>'4th Quarter 2016'!D207</f>
        <v>Brine Disposal</v>
      </c>
      <c r="E207" s="125">
        <v>67604</v>
      </c>
      <c r="F207" s="126">
        <f t="shared" si="18"/>
        <v>3380.2000000000003</v>
      </c>
      <c r="G207" s="126">
        <f t="shared" si="20"/>
        <v>3278.7940000000003</v>
      </c>
      <c r="H207" s="126">
        <f t="shared" si="21"/>
        <v>101.40600000000001</v>
      </c>
      <c r="I207" s="125">
        <v>26999</v>
      </c>
      <c r="J207" s="126">
        <f t="shared" si="19"/>
        <v>5399.8</v>
      </c>
      <c r="K207" s="126">
        <f t="shared" si="22"/>
        <v>5237.8060000000005</v>
      </c>
      <c r="L207" s="127">
        <f t="shared" si="23"/>
        <v>161.994</v>
      </c>
      <c r="M207" s="168"/>
    </row>
    <row r="208" spans="1:13" s="167" customFormat="1" ht="32.450000000000003" customHeight="1" x14ac:dyDescent="0.25">
      <c r="A208" s="130"/>
      <c r="B208" s="166" t="str">
        <f>'4th Quarter 2016'!B208</f>
        <v>Silcor Oilfield Services</v>
      </c>
      <c r="C208" s="124" t="str">
        <f>'4th Quarter 2016'!C208</f>
        <v>3405924332/ SWIW #14</v>
      </c>
      <c r="D208" s="124" t="str">
        <f>'4th Quarter 2016'!D208</f>
        <v>Brine Disposal</v>
      </c>
      <c r="E208" s="125">
        <v>139625</v>
      </c>
      <c r="F208" s="126">
        <f t="shared" si="18"/>
        <v>6981.25</v>
      </c>
      <c r="G208" s="126">
        <f t="shared" si="20"/>
        <v>6771.8125</v>
      </c>
      <c r="H208" s="126">
        <f t="shared" si="21"/>
        <v>209.4375</v>
      </c>
      <c r="I208" s="125">
        <v>55762</v>
      </c>
      <c r="J208" s="126">
        <f t="shared" si="19"/>
        <v>11152.400000000001</v>
      </c>
      <c r="K208" s="126">
        <f t="shared" si="22"/>
        <v>10817.828000000001</v>
      </c>
      <c r="L208" s="127">
        <f t="shared" si="23"/>
        <v>334.57200000000006</v>
      </c>
      <c r="M208" s="168"/>
    </row>
    <row r="209" spans="1:13" s="167" customFormat="1" ht="32.450000000000003" customHeight="1" x14ac:dyDescent="0.25">
      <c r="A209" s="130"/>
      <c r="B209" s="166" t="str">
        <f>'4th Quarter 2016'!B209</f>
        <v>Temple Oil &amp; Gas Company</v>
      </c>
      <c r="C209" s="124" t="str">
        <f>'4th Quarter 2016'!C209</f>
        <v>3411520432/SWIW #15</v>
      </c>
      <c r="D209" s="124" t="str">
        <f>'4th Quarter 2016'!D209</f>
        <v>Brine Disposal</v>
      </c>
      <c r="E209" s="125">
        <v>8350</v>
      </c>
      <c r="F209" s="126">
        <f t="shared" si="18"/>
        <v>417.5</v>
      </c>
      <c r="G209" s="126">
        <f t="shared" si="20"/>
        <v>404.97500000000002</v>
      </c>
      <c r="H209" s="126">
        <f t="shared" si="21"/>
        <v>12.525</v>
      </c>
      <c r="I209" s="125">
        <v>0</v>
      </c>
      <c r="J209" s="126">
        <f t="shared" si="19"/>
        <v>0</v>
      </c>
      <c r="K209" s="126">
        <f t="shared" si="22"/>
        <v>0</v>
      </c>
      <c r="L209" s="127">
        <f t="shared" si="23"/>
        <v>0</v>
      </c>
      <c r="M209" s="168"/>
    </row>
    <row r="210" spans="1:13" s="167" customFormat="1" ht="32.450000000000003" customHeight="1" x14ac:dyDescent="0.25">
      <c r="A210" s="130"/>
      <c r="B210" s="166" t="s">
        <v>369</v>
      </c>
      <c r="C210" s="124" t="s">
        <v>339</v>
      </c>
      <c r="D210" s="124" t="s">
        <v>1</v>
      </c>
      <c r="E210" s="125">
        <v>14362.18</v>
      </c>
      <c r="F210" s="126">
        <f t="shared" si="18"/>
        <v>718.10900000000004</v>
      </c>
      <c r="G210" s="126">
        <f t="shared" si="20"/>
        <v>696.56573000000003</v>
      </c>
      <c r="H210" s="126">
        <f t="shared" si="21"/>
        <v>21.54327</v>
      </c>
      <c r="I210" s="125">
        <v>126110.88</v>
      </c>
      <c r="J210" s="126">
        <f t="shared" si="19"/>
        <v>25222.176000000003</v>
      </c>
      <c r="K210" s="126">
        <f t="shared" si="22"/>
        <v>24465.510720000002</v>
      </c>
      <c r="L210" s="127">
        <f t="shared" si="23"/>
        <v>756.66528000000005</v>
      </c>
      <c r="M210" s="168"/>
    </row>
    <row r="211" spans="1:13" s="167" customFormat="1" ht="32.450000000000003" customHeight="1" x14ac:dyDescent="0.25">
      <c r="A211" s="130"/>
      <c r="B211" s="166" t="s">
        <v>369</v>
      </c>
      <c r="C211" s="124" t="s">
        <v>342</v>
      </c>
      <c r="D211" s="124" t="s">
        <v>1</v>
      </c>
      <c r="E211" s="125">
        <v>20687.759999999998</v>
      </c>
      <c r="F211" s="126">
        <f t="shared" si="18"/>
        <v>1034.3879999999999</v>
      </c>
      <c r="G211" s="126">
        <f t="shared" si="20"/>
        <v>1003.3563599999999</v>
      </c>
      <c r="H211" s="126">
        <f t="shared" si="21"/>
        <v>31.031639999999996</v>
      </c>
      <c r="I211" s="125">
        <v>188705.64</v>
      </c>
      <c r="J211" s="126">
        <f t="shared" si="19"/>
        <v>37741.128000000004</v>
      </c>
      <c r="K211" s="126">
        <f t="shared" si="22"/>
        <v>36608.894160000003</v>
      </c>
      <c r="L211" s="127">
        <f t="shared" si="23"/>
        <v>1132.2338400000001</v>
      </c>
      <c r="M211" s="168"/>
    </row>
    <row r="212" spans="1:13" s="167" customFormat="1" ht="32.450000000000003" customHeight="1" x14ac:dyDescent="0.25">
      <c r="A212" s="130"/>
      <c r="B212" s="166" t="s">
        <v>369</v>
      </c>
      <c r="C212" s="124" t="s">
        <v>343</v>
      </c>
      <c r="D212" s="124" t="s">
        <v>1</v>
      </c>
      <c r="E212" s="125">
        <v>20003.03</v>
      </c>
      <c r="F212" s="126">
        <f t="shared" si="18"/>
        <v>1000.1514999999999</v>
      </c>
      <c r="G212" s="126">
        <f t="shared" si="20"/>
        <v>970.14695499999993</v>
      </c>
      <c r="H212" s="126">
        <f t="shared" si="21"/>
        <v>30.004544999999997</v>
      </c>
      <c r="I212" s="125">
        <v>180756.58</v>
      </c>
      <c r="J212" s="126">
        <f t="shared" si="19"/>
        <v>36151.315999999999</v>
      </c>
      <c r="K212" s="126">
        <f t="shared" si="22"/>
        <v>35066.776519999999</v>
      </c>
      <c r="L212" s="127">
        <f t="shared" si="23"/>
        <v>1084.5394799999999</v>
      </c>
      <c r="M212" s="168"/>
    </row>
    <row r="213" spans="1:13" s="167" customFormat="1" ht="32.450000000000003" customHeight="1" x14ac:dyDescent="0.25">
      <c r="A213" s="130"/>
      <c r="B213" s="166" t="str">
        <f>'4th Quarter 2016'!B213</f>
        <v>WE Energy, LLC</v>
      </c>
      <c r="C213" s="124" t="str">
        <f>'4th Quarter 2016'!C213</f>
        <v>3412920059/SWIW #6</v>
      </c>
      <c r="D213" s="124" t="str">
        <f>'4th Quarter 2016'!D213</f>
        <v>Brine Disposal</v>
      </c>
      <c r="E213" s="125">
        <v>917</v>
      </c>
      <c r="F213" s="126">
        <f t="shared" si="18"/>
        <v>45.85</v>
      </c>
      <c r="G213" s="126">
        <f t="shared" si="20"/>
        <v>44.474499999999999</v>
      </c>
      <c r="H213" s="126">
        <f t="shared" si="21"/>
        <v>1.3754999999999999</v>
      </c>
      <c r="I213" s="125">
        <v>0</v>
      </c>
      <c r="J213" s="126">
        <f t="shared" si="19"/>
        <v>0</v>
      </c>
      <c r="K213" s="126">
        <f t="shared" si="22"/>
        <v>0</v>
      </c>
      <c r="L213" s="127">
        <f t="shared" si="23"/>
        <v>0</v>
      </c>
      <c r="M213" s="169"/>
    </row>
    <row r="214" spans="1:13" s="167" customFormat="1" ht="32.450000000000003" customHeight="1" x14ac:dyDescent="0.25">
      <c r="A214" s="130"/>
      <c r="B214" s="166" t="str">
        <f>'4th Quarter 2016'!B214</f>
        <v>White Energy</v>
      </c>
      <c r="C214" s="124" t="str">
        <f>'4th Quarter 2016'!C214</f>
        <v>3409920903/SWIW #7</v>
      </c>
      <c r="D214" s="124" t="str">
        <f>'4th Quarter 2016'!D214</f>
        <v>Brine Disposal</v>
      </c>
      <c r="E214" s="125">
        <v>8114.37</v>
      </c>
      <c r="F214" s="126">
        <f t="shared" si="18"/>
        <v>405.71850000000001</v>
      </c>
      <c r="G214" s="126">
        <f t="shared" si="20"/>
        <v>393.54694499999999</v>
      </c>
      <c r="H214" s="126">
        <f t="shared" si="21"/>
        <v>12.171555</v>
      </c>
      <c r="I214" s="125">
        <v>0</v>
      </c>
      <c r="J214" s="126">
        <f t="shared" si="19"/>
        <v>0</v>
      </c>
      <c r="K214" s="126">
        <f t="shared" si="22"/>
        <v>0</v>
      </c>
      <c r="L214" s="127">
        <f t="shared" si="23"/>
        <v>0</v>
      </c>
      <c r="M214" s="168"/>
    </row>
    <row r="215" spans="1:13" s="37" customFormat="1" ht="32.450000000000003" customHeight="1" x14ac:dyDescent="0.25">
      <c r="A215" s="32"/>
      <c r="B215" s="91"/>
      <c r="C215" s="32"/>
      <c r="D215" s="32"/>
      <c r="E215" s="49">
        <v>0</v>
      </c>
      <c r="F215" s="144">
        <f t="shared" si="18"/>
        <v>0</v>
      </c>
      <c r="G215" s="144">
        <f t="shared" si="20"/>
        <v>0</v>
      </c>
      <c r="H215" s="144">
        <f t="shared" si="21"/>
        <v>0</v>
      </c>
      <c r="I215" s="49">
        <v>0</v>
      </c>
      <c r="J215" s="144">
        <f t="shared" si="19"/>
        <v>0</v>
      </c>
      <c r="K215" s="144">
        <f t="shared" si="22"/>
        <v>0</v>
      </c>
      <c r="L215" s="187">
        <f t="shared" si="23"/>
        <v>0</v>
      </c>
      <c r="M215" s="36"/>
    </row>
    <row r="216" spans="1:13" s="37" customFormat="1" ht="32.450000000000003" customHeight="1" x14ac:dyDescent="0.25">
      <c r="A216" s="32"/>
      <c r="B216" s="91"/>
      <c r="C216" s="32"/>
      <c r="D216" s="32"/>
      <c r="E216" s="49">
        <v>0</v>
      </c>
      <c r="F216" s="144">
        <f t="shared" si="18"/>
        <v>0</v>
      </c>
      <c r="G216" s="144">
        <f t="shared" si="20"/>
        <v>0</v>
      </c>
      <c r="H216" s="144">
        <f t="shared" si="21"/>
        <v>0</v>
      </c>
      <c r="I216" s="49">
        <v>0</v>
      </c>
      <c r="J216" s="144">
        <f t="shared" si="19"/>
        <v>0</v>
      </c>
      <c r="K216" s="144">
        <f t="shared" si="22"/>
        <v>0</v>
      </c>
      <c r="L216" s="187">
        <f t="shared" si="23"/>
        <v>0</v>
      </c>
      <c r="M216" s="36"/>
    </row>
    <row r="217" spans="1:13" s="37" customFormat="1" ht="32.450000000000003" customHeight="1" x14ac:dyDescent="0.25">
      <c r="A217" s="32"/>
      <c r="B217" s="91"/>
      <c r="C217" s="32"/>
      <c r="D217" s="32"/>
      <c r="E217" s="49">
        <v>0</v>
      </c>
      <c r="F217" s="144">
        <f t="shared" si="18"/>
        <v>0</v>
      </c>
      <c r="G217" s="144">
        <f t="shared" si="20"/>
        <v>0</v>
      </c>
      <c r="H217" s="144">
        <f t="shared" si="21"/>
        <v>0</v>
      </c>
      <c r="I217" s="49">
        <v>0</v>
      </c>
      <c r="J217" s="144">
        <f t="shared" si="19"/>
        <v>0</v>
      </c>
      <c r="K217" s="144">
        <f t="shared" si="22"/>
        <v>0</v>
      </c>
      <c r="L217" s="187">
        <f t="shared" si="23"/>
        <v>0</v>
      </c>
      <c r="M217" s="36"/>
    </row>
    <row r="218" spans="1:13" s="37" customFormat="1" ht="32.450000000000003" customHeight="1" x14ac:dyDescent="0.25">
      <c r="A218" s="32"/>
      <c r="B218" s="91"/>
      <c r="C218" s="32"/>
      <c r="D218" s="32"/>
      <c r="E218" s="118">
        <f t="shared" ref="E218:L218" si="24">SUM(E7:E217)</f>
        <v>4172786.1599999997</v>
      </c>
      <c r="F218" s="119">
        <f t="shared" si="24"/>
        <v>157772.80450000006</v>
      </c>
      <c r="G218" s="119">
        <f t="shared" si="24"/>
        <v>151104.79114000007</v>
      </c>
      <c r="H218" s="119">
        <f t="shared" si="24"/>
        <v>6667.9918600000001</v>
      </c>
      <c r="I218" s="118">
        <f t="shared" si="24"/>
        <v>3120660.2900000005</v>
      </c>
      <c r="J218" s="119">
        <f t="shared" si="24"/>
        <v>504820.39600000001</v>
      </c>
      <c r="K218" s="119">
        <f t="shared" si="24"/>
        <v>489867.53071999998</v>
      </c>
      <c r="L218" s="120">
        <f t="shared" si="24"/>
        <v>14952.865280000002</v>
      </c>
      <c r="M218" s="36"/>
    </row>
    <row r="219" spans="1:13" ht="30" customHeight="1" x14ac:dyDescent="0.25">
      <c r="A219" s="84"/>
      <c r="B219" s="92"/>
      <c r="C219" s="85"/>
      <c r="D219" s="84"/>
      <c r="E219" s="82"/>
      <c r="F219" s="84"/>
      <c r="G219" s="84"/>
      <c r="H219" s="84"/>
      <c r="I219" s="84"/>
      <c r="J219" s="84"/>
      <c r="K219" s="84"/>
      <c r="L219" s="84"/>
      <c r="M219" s="6"/>
    </row>
    <row r="220" spans="1:13" ht="30" customHeight="1" x14ac:dyDescent="0.25">
      <c r="A220" s="84"/>
      <c r="B220" s="92"/>
      <c r="C220" s="85"/>
      <c r="D220" s="84"/>
      <c r="E220" s="82"/>
      <c r="F220" s="84"/>
      <c r="G220" s="84"/>
      <c r="H220" s="84"/>
      <c r="I220" s="84"/>
      <c r="J220" s="84"/>
      <c r="K220" s="84"/>
      <c r="L220" s="84"/>
    </row>
    <row r="221" spans="1:13" ht="30" customHeight="1" x14ac:dyDescent="0.25">
      <c r="A221" s="84"/>
      <c r="B221" s="92"/>
      <c r="C221" s="85"/>
      <c r="D221" s="84"/>
      <c r="E221" s="82"/>
      <c r="F221" s="84"/>
      <c r="G221" s="84"/>
      <c r="H221" s="84"/>
      <c r="I221" s="84"/>
      <c r="J221" s="84"/>
      <c r="K221" s="84"/>
      <c r="L221" s="84"/>
    </row>
    <row r="222" spans="1:13" x14ac:dyDescent="0.25">
      <c r="A222" s="84"/>
      <c r="B222" s="92"/>
      <c r="C222" s="85"/>
      <c r="D222" s="84"/>
      <c r="E222" s="82"/>
      <c r="F222" s="84"/>
      <c r="G222" s="84"/>
      <c r="H222" s="84"/>
      <c r="I222" s="84"/>
      <c r="J222" s="84"/>
      <c r="K222" s="84"/>
      <c r="L222" s="84"/>
    </row>
    <row r="223" spans="1:13" x14ac:dyDescent="0.25">
      <c r="A223" s="84"/>
      <c r="B223" s="92"/>
      <c r="C223" s="85"/>
      <c r="D223" s="84"/>
      <c r="E223" s="82"/>
      <c r="F223" s="84"/>
      <c r="G223" s="84"/>
      <c r="H223" s="84"/>
      <c r="I223" s="84"/>
      <c r="J223" s="84"/>
      <c r="K223" s="84"/>
      <c r="L223" s="84"/>
    </row>
    <row r="224" spans="1:13" x14ac:dyDescent="0.25">
      <c r="A224" s="84"/>
      <c r="B224" s="92"/>
      <c r="C224" s="85"/>
      <c r="D224" s="84"/>
      <c r="E224" s="82"/>
      <c r="F224" s="84"/>
      <c r="G224" s="84"/>
      <c r="H224" s="84"/>
      <c r="I224" s="84"/>
      <c r="J224" s="84"/>
      <c r="K224" s="84"/>
      <c r="L224" s="84"/>
    </row>
    <row r="225" spans="1:12" x14ac:dyDescent="0.25">
      <c r="A225" s="84"/>
      <c r="B225" s="92"/>
      <c r="C225" s="85"/>
      <c r="D225" s="84"/>
      <c r="E225" s="82"/>
      <c r="F225" s="84"/>
      <c r="G225" s="84"/>
      <c r="H225" s="84"/>
      <c r="I225" s="84"/>
      <c r="J225" s="84"/>
      <c r="K225" s="84"/>
      <c r="L225" s="84"/>
    </row>
    <row r="226" spans="1:12" x14ac:dyDescent="0.25">
      <c r="A226" s="84"/>
      <c r="B226" s="92"/>
      <c r="C226" s="85"/>
      <c r="D226" s="84"/>
      <c r="E226" s="82"/>
      <c r="F226" s="84"/>
      <c r="G226" s="84"/>
      <c r="H226" s="84"/>
      <c r="I226" s="84"/>
      <c r="J226" s="84"/>
      <c r="K226" s="84"/>
      <c r="L226" s="84"/>
    </row>
  </sheetData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227"/>
  <sheetViews>
    <sheetView tabSelected="1" zoomScale="80" zoomScaleNormal="80" workbookViewId="0">
      <pane ySplit="6" topLeftCell="A190" activePane="bottomLeft" state="frozenSplit"/>
      <selection activeCell="A7" sqref="A7"/>
      <selection pane="bottomLeft" activeCell="I197" sqref="I197"/>
    </sheetView>
  </sheetViews>
  <sheetFormatPr defaultColWidth="9.140625" defaultRowHeight="15.75" x14ac:dyDescent="0.25"/>
  <cols>
    <col min="1" max="1" width="28.7109375" style="19" customWidth="1"/>
    <col min="2" max="2" width="40.7109375" style="21" customWidth="1"/>
    <col min="3" max="3" width="27" style="22" customWidth="1"/>
    <col min="4" max="4" width="22" style="19" customWidth="1"/>
    <col min="5" max="5" width="15.7109375" style="226" customWidth="1"/>
    <col min="6" max="8" width="15.7109375" style="19" customWidth="1"/>
    <col min="9" max="9" width="15.7109375" style="23" customWidth="1"/>
    <col min="10" max="10" width="15.7109375" style="19" customWidth="1"/>
    <col min="11" max="11" width="15.7109375" style="24" customWidth="1"/>
    <col min="12" max="12" width="15.7109375" style="19" customWidth="1"/>
    <col min="13" max="13" width="27" style="20" bestFit="1" customWidth="1"/>
    <col min="14" max="14" width="9.5703125" style="19" bestFit="1" customWidth="1"/>
    <col min="15" max="15" width="2.7109375" style="19" customWidth="1"/>
    <col min="16" max="16384" width="9.140625" style="19"/>
  </cols>
  <sheetData>
    <row r="1" spans="1:20" ht="30" customHeight="1" x14ac:dyDescent="0.25">
      <c r="A1" s="193"/>
      <c r="B1" s="194"/>
      <c r="C1" s="37"/>
      <c r="D1" s="195"/>
      <c r="E1" s="196"/>
      <c r="F1" s="195"/>
      <c r="G1" s="197"/>
      <c r="H1" s="197"/>
      <c r="I1" s="197"/>
      <c r="J1" s="197"/>
      <c r="K1" s="197"/>
      <c r="L1" s="197"/>
      <c r="M1" s="198"/>
    </row>
    <row r="2" spans="1:20" ht="30" customHeight="1" x14ac:dyDescent="0.25">
      <c r="A2" s="199"/>
      <c r="B2" s="200"/>
      <c r="C2" s="200"/>
      <c r="D2" s="200" t="s">
        <v>194</v>
      </c>
      <c r="E2" s="200"/>
      <c r="F2" s="200"/>
      <c r="G2" s="201"/>
      <c r="H2" s="197"/>
      <c r="I2" s="197"/>
      <c r="J2" s="197"/>
      <c r="K2" s="197"/>
      <c r="L2" s="197"/>
      <c r="M2" s="198"/>
    </row>
    <row r="3" spans="1:20" ht="30" customHeight="1" x14ac:dyDescent="0.25">
      <c r="A3" s="199"/>
      <c r="B3" s="200"/>
      <c r="C3" s="200"/>
      <c r="D3" s="200" t="s">
        <v>193</v>
      </c>
      <c r="E3" s="200"/>
      <c r="F3" s="200"/>
      <c r="G3" s="202">
        <v>2016</v>
      </c>
      <c r="H3" s="197"/>
      <c r="I3" s="197"/>
      <c r="J3" s="197"/>
      <c r="K3" s="197"/>
      <c r="L3" s="197"/>
      <c r="M3" s="198"/>
    </row>
    <row r="4" spans="1:20" ht="30" customHeight="1" thickBot="1" x14ac:dyDescent="0.3">
      <c r="A4" s="203"/>
      <c r="B4" s="204"/>
      <c r="C4" s="37"/>
      <c r="D4" s="204"/>
      <c r="E4" s="204"/>
      <c r="F4" s="205">
        <v>0.05</v>
      </c>
      <c r="G4" s="204"/>
      <c r="H4" s="206">
        <v>0.03</v>
      </c>
      <c r="I4" s="195"/>
      <c r="J4" s="205">
        <v>0.2</v>
      </c>
      <c r="K4" s="204"/>
      <c r="L4" s="206">
        <v>0.03</v>
      </c>
      <c r="N4" s="198"/>
      <c r="O4" s="198"/>
      <c r="P4" s="198"/>
      <c r="Q4" s="198"/>
      <c r="R4" s="198"/>
      <c r="S4" s="198"/>
      <c r="T4" s="198"/>
    </row>
    <row r="5" spans="1:20" ht="32.1" customHeight="1" x14ac:dyDescent="0.25">
      <c r="A5" s="207"/>
      <c r="B5" s="208" t="s">
        <v>260</v>
      </c>
      <c r="C5" s="209" t="s">
        <v>286</v>
      </c>
      <c r="D5" s="210" t="s">
        <v>209</v>
      </c>
      <c r="E5" s="245" t="s">
        <v>192</v>
      </c>
      <c r="F5" s="246"/>
      <c r="G5" s="246"/>
      <c r="H5" s="247"/>
      <c r="I5" s="248" t="s">
        <v>191</v>
      </c>
      <c r="J5" s="249"/>
      <c r="K5" s="249"/>
      <c r="L5" s="250"/>
      <c r="M5" s="198"/>
      <c r="N5" s="198"/>
      <c r="O5" s="198"/>
      <c r="P5" s="198"/>
      <c r="Q5" s="198"/>
      <c r="R5" s="198"/>
      <c r="S5" s="198"/>
    </row>
    <row r="6" spans="1:20" ht="32.1" customHeight="1" x14ac:dyDescent="0.25">
      <c r="A6" s="211" t="s">
        <v>307</v>
      </c>
      <c r="B6" s="211" t="s">
        <v>190</v>
      </c>
      <c r="C6" s="211" t="s">
        <v>189</v>
      </c>
      <c r="D6" s="211" t="s">
        <v>188</v>
      </c>
      <c r="E6" s="212" t="s">
        <v>186</v>
      </c>
      <c r="F6" s="212" t="s">
        <v>187</v>
      </c>
      <c r="G6" s="211" t="s">
        <v>184</v>
      </c>
      <c r="H6" s="211" t="s">
        <v>183</v>
      </c>
      <c r="I6" s="211" t="s">
        <v>186</v>
      </c>
      <c r="J6" s="211" t="s">
        <v>185</v>
      </c>
      <c r="K6" s="211" t="s">
        <v>184</v>
      </c>
      <c r="L6" s="211" t="s">
        <v>183</v>
      </c>
      <c r="M6" s="198"/>
      <c r="N6" s="198"/>
      <c r="O6" s="198"/>
      <c r="P6" s="198"/>
      <c r="Q6" s="198"/>
      <c r="R6" s="198"/>
      <c r="S6" s="198"/>
    </row>
    <row r="7" spans="1:20" s="129" customFormat="1" ht="32.1" customHeight="1" x14ac:dyDescent="0.25">
      <c r="A7" s="122" t="s">
        <v>374</v>
      </c>
      <c r="B7" s="122" t="s">
        <v>78</v>
      </c>
      <c r="C7" s="122" t="s">
        <v>77</v>
      </c>
      <c r="D7" s="122" t="s">
        <v>1</v>
      </c>
      <c r="E7" s="125">
        <v>0</v>
      </c>
      <c r="F7" s="126">
        <f>E7*$F$4</f>
        <v>0</v>
      </c>
      <c r="G7" s="126">
        <f>F7-H7</f>
        <v>0</v>
      </c>
      <c r="H7" s="126">
        <f>F7*$H$4</f>
        <v>0</v>
      </c>
      <c r="I7" s="125">
        <v>0</v>
      </c>
      <c r="J7" s="126">
        <f>I7*$J$4</f>
        <v>0</v>
      </c>
      <c r="K7" s="126">
        <f>J7-L7</f>
        <v>0</v>
      </c>
      <c r="L7" s="127">
        <f>J7*$L$4</f>
        <v>0</v>
      </c>
    </row>
    <row r="8" spans="1:20" s="129" customFormat="1" ht="32.1" customHeight="1" x14ac:dyDescent="0.25">
      <c r="A8" s="122"/>
      <c r="B8" s="122" t="s">
        <v>91</v>
      </c>
      <c r="C8" s="122" t="s">
        <v>90</v>
      </c>
      <c r="D8" s="122" t="s">
        <v>1</v>
      </c>
      <c r="E8" s="125">
        <v>7199</v>
      </c>
      <c r="F8" s="126">
        <f t="shared" ref="F8:F73" si="0">E8*$F$4</f>
        <v>359.95000000000005</v>
      </c>
      <c r="G8" s="126">
        <f t="shared" ref="G8:G74" si="1">F8-H8</f>
        <v>349.15150000000006</v>
      </c>
      <c r="H8" s="126">
        <f t="shared" ref="H8:H74" si="2">F8*$H$4</f>
        <v>10.798500000000001</v>
      </c>
      <c r="I8" s="125">
        <v>10833</v>
      </c>
      <c r="J8" s="126">
        <f t="shared" ref="J8:J73" si="3">I8*$J$4</f>
        <v>2166.6</v>
      </c>
      <c r="K8" s="126">
        <f t="shared" ref="K8:K74" si="4">J8-L8</f>
        <v>2101.6019999999999</v>
      </c>
      <c r="L8" s="127">
        <f t="shared" ref="L8:L74" si="5">J8*$L$4</f>
        <v>64.99799999999999</v>
      </c>
    </row>
    <row r="9" spans="1:20" s="129" customFormat="1" ht="32.1" customHeight="1" x14ac:dyDescent="0.25">
      <c r="A9" s="122"/>
      <c r="B9" s="122" t="s">
        <v>91</v>
      </c>
      <c r="C9" s="122" t="s">
        <v>236</v>
      </c>
      <c r="D9" s="122" t="s">
        <v>1</v>
      </c>
      <c r="E9" s="125">
        <v>1282</v>
      </c>
      <c r="F9" s="126">
        <f t="shared" si="0"/>
        <v>64.100000000000009</v>
      </c>
      <c r="G9" s="126">
        <f t="shared" si="1"/>
        <v>62.177000000000007</v>
      </c>
      <c r="H9" s="126">
        <f t="shared" si="2"/>
        <v>1.9230000000000003</v>
      </c>
      <c r="I9" s="125">
        <v>20058</v>
      </c>
      <c r="J9" s="126">
        <f t="shared" si="3"/>
        <v>4011.6000000000004</v>
      </c>
      <c r="K9" s="126">
        <f t="shared" si="4"/>
        <v>3891.2520000000004</v>
      </c>
      <c r="L9" s="127">
        <f t="shared" si="5"/>
        <v>120.34800000000001</v>
      </c>
    </row>
    <row r="10" spans="1:20" s="173" customFormat="1" ht="32.1" customHeight="1" x14ac:dyDescent="0.25">
      <c r="A10" s="170"/>
      <c r="B10" s="170" t="s">
        <v>91</v>
      </c>
      <c r="C10" s="170" t="s">
        <v>383</v>
      </c>
      <c r="D10" s="170" t="s">
        <v>1</v>
      </c>
      <c r="E10" s="162">
        <v>653</v>
      </c>
      <c r="F10" s="163">
        <v>0</v>
      </c>
      <c r="G10" s="163">
        <v>0</v>
      </c>
      <c r="H10" s="163">
        <v>0</v>
      </c>
      <c r="I10" s="162">
        <v>23175</v>
      </c>
      <c r="J10" s="163">
        <v>0</v>
      </c>
      <c r="K10" s="163">
        <v>0</v>
      </c>
      <c r="L10" s="185">
        <v>0</v>
      </c>
      <c r="M10" s="173" t="str">
        <f>'3rd Quarter 2016'!$M$10</f>
        <v>9/18/2017 owes $17253.83 for 3rd and 4th qtr fees</v>
      </c>
    </row>
    <row r="11" spans="1:20" s="217" customFormat="1" ht="32.1" customHeight="1" x14ac:dyDescent="0.25">
      <c r="A11" s="213"/>
      <c r="B11" s="213" t="s">
        <v>8</v>
      </c>
      <c r="C11" s="213" t="s">
        <v>9</v>
      </c>
      <c r="D11" s="213" t="s">
        <v>1</v>
      </c>
      <c r="E11" s="214">
        <v>34227</v>
      </c>
      <c r="F11" s="215">
        <f t="shared" si="0"/>
        <v>1711.3500000000001</v>
      </c>
      <c r="G11" s="215">
        <f t="shared" si="1"/>
        <v>1660.0095000000001</v>
      </c>
      <c r="H11" s="215">
        <f t="shared" si="2"/>
        <v>51.340499999999999</v>
      </c>
      <c r="I11" s="214">
        <v>0</v>
      </c>
      <c r="J11" s="215">
        <f t="shared" si="3"/>
        <v>0</v>
      </c>
      <c r="K11" s="215">
        <f t="shared" si="4"/>
        <v>0</v>
      </c>
      <c r="L11" s="216">
        <f t="shared" si="5"/>
        <v>0</v>
      </c>
      <c r="M11" s="129"/>
    </row>
    <row r="12" spans="1:20" s="217" customFormat="1" ht="32.1" customHeight="1" x14ac:dyDescent="0.25">
      <c r="A12" s="213"/>
      <c r="B12" s="213" t="s">
        <v>8</v>
      </c>
      <c r="C12" s="213" t="s">
        <v>7</v>
      </c>
      <c r="D12" s="213" t="s">
        <v>1</v>
      </c>
      <c r="E12" s="214">
        <v>17906</v>
      </c>
      <c r="F12" s="215">
        <f t="shared" si="0"/>
        <v>895.30000000000007</v>
      </c>
      <c r="G12" s="215">
        <f t="shared" si="1"/>
        <v>868.44100000000003</v>
      </c>
      <c r="H12" s="215">
        <f t="shared" si="2"/>
        <v>26.859000000000002</v>
      </c>
      <c r="I12" s="214">
        <v>0</v>
      </c>
      <c r="J12" s="215">
        <f t="shared" si="3"/>
        <v>0</v>
      </c>
      <c r="K12" s="215">
        <f t="shared" si="4"/>
        <v>0</v>
      </c>
      <c r="L12" s="216">
        <f t="shared" si="5"/>
        <v>0</v>
      </c>
    </row>
    <row r="13" spans="1:20" s="129" customFormat="1" ht="32.1" customHeight="1" x14ac:dyDescent="0.25">
      <c r="A13" s="122"/>
      <c r="B13" s="122" t="s">
        <v>235</v>
      </c>
      <c r="C13" s="122" t="s">
        <v>297</v>
      </c>
      <c r="D13" s="122" t="s">
        <v>1</v>
      </c>
      <c r="E13" s="125">
        <v>0</v>
      </c>
      <c r="F13" s="126">
        <f t="shared" si="0"/>
        <v>0</v>
      </c>
      <c r="G13" s="126">
        <f t="shared" si="1"/>
        <v>0</v>
      </c>
      <c r="H13" s="126">
        <f t="shared" si="2"/>
        <v>0</v>
      </c>
      <c r="I13" s="125">
        <v>0</v>
      </c>
      <c r="J13" s="126">
        <f t="shared" si="3"/>
        <v>0</v>
      </c>
      <c r="K13" s="126">
        <f t="shared" si="4"/>
        <v>0</v>
      </c>
      <c r="L13" s="127">
        <f t="shared" si="5"/>
        <v>0</v>
      </c>
    </row>
    <row r="14" spans="1:20" s="129" customFormat="1" ht="32.1" customHeight="1" x14ac:dyDescent="0.25">
      <c r="A14" s="122"/>
      <c r="B14" s="122" t="s">
        <v>235</v>
      </c>
      <c r="C14" s="122" t="s">
        <v>296</v>
      </c>
      <c r="D14" s="122" t="s">
        <v>1</v>
      </c>
      <c r="E14" s="125">
        <v>0</v>
      </c>
      <c r="F14" s="126">
        <f t="shared" si="0"/>
        <v>0</v>
      </c>
      <c r="G14" s="126">
        <f t="shared" si="1"/>
        <v>0</v>
      </c>
      <c r="H14" s="126">
        <f t="shared" si="2"/>
        <v>0</v>
      </c>
      <c r="I14" s="125">
        <v>0</v>
      </c>
      <c r="J14" s="126">
        <f t="shared" si="3"/>
        <v>0</v>
      </c>
      <c r="K14" s="126">
        <f t="shared" si="4"/>
        <v>0</v>
      </c>
      <c r="L14" s="127">
        <f t="shared" si="5"/>
        <v>0</v>
      </c>
    </row>
    <row r="15" spans="1:20" s="217" customFormat="1" ht="32.1" customHeight="1" x14ac:dyDescent="0.25">
      <c r="A15" s="214"/>
      <c r="B15" s="213" t="s">
        <v>120</v>
      </c>
      <c r="C15" s="213" t="s">
        <v>242</v>
      </c>
      <c r="D15" s="213" t="s">
        <v>1</v>
      </c>
      <c r="E15" s="214">
        <v>4335.95</v>
      </c>
      <c r="F15" s="215">
        <f t="shared" si="0"/>
        <v>216.79750000000001</v>
      </c>
      <c r="G15" s="215">
        <f t="shared" si="1"/>
        <v>210.293575</v>
      </c>
      <c r="H15" s="215">
        <f t="shared" si="2"/>
        <v>6.5039249999999997</v>
      </c>
      <c r="I15" s="214">
        <v>5644</v>
      </c>
      <c r="J15" s="215">
        <f t="shared" si="3"/>
        <v>1128.8</v>
      </c>
      <c r="K15" s="215">
        <f t="shared" si="4"/>
        <v>1094.9359999999999</v>
      </c>
      <c r="L15" s="216">
        <f t="shared" si="5"/>
        <v>33.863999999999997</v>
      </c>
    </row>
    <row r="16" spans="1:20" s="217" customFormat="1" ht="32.1" customHeight="1" x14ac:dyDescent="0.25">
      <c r="A16" s="213"/>
      <c r="B16" s="213" t="s">
        <v>120</v>
      </c>
      <c r="C16" s="213" t="s">
        <v>121</v>
      </c>
      <c r="D16" s="213" t="s">
        <v>1</v>
      </c>
      <c r="E16" s="214">
        <v>13297.71</v>
      </c>
      <c r="F16" s="215">
        <f t="shared" si="0"/>
        <v>664.88549999999998</v>
      </c>
      <c r="G16" s="215">
        <f t="shared" si="1"/>
        <v>644.93893500000001</v>
      </c>
      <c r="H16" s="215">
        <f t="shared" si="2"/>
        <v>19.946565</v>
      </c>
      <c r="I16" s="214">
        <v>0</v>
      </c>
      <c r="J16" s="215">
        <f t="shared" si="3"/>
        <v>0</v>
      </c>
      <c r="K16" s="215">
        <f t="shared" si="4"/>
        <v>0</v>
      </c>
      <c r="L16" s="216">
        <f t="shared" si="5"/>
        <v>0</v>
      </c>
    </row>
    <row r="17" spans="1:13" s="217" customFormat="1" ht="32.1" customHeight="1" x14ac:dyDescent="0.25">
      <c r="A17" s="213"/>
      <c r="B17" s="213" t="s">
        <v>120</v>
      </c>
      <c r="C17" s="213" t="s">
        <v>119</v>
      </c>
      <c r="D17" s="213" t="s">
        <v>1</v>
      </c>
      <c r="E17" s="214">
        <v>6063.29</v>
      </c>
      <c r="F17" s="215">
        <f>E17*$F$4</f>
        <v>303.16450000000003</v>
      </c>
      <c r="G17" s="215">
        <f t="shared" si="1"/>
        <v>294.06956500000001</v>
      </c>
      <c r="H17" s="215">
        <f t="shared" si="2"/>
        <v>9.0949350000000013</v>
      </c>
      <c r="I17" s="214">
        <v>0</v>
      </c>
      <c r="J17" s="215">
        <f t="shared" si="3"/>
        <v>0</v>
      </c>
      <c r="K17" s="215">
        <f t="shared" si="4"/>
        <v>0</v>
      </c>
      <c r="L17" s="216">
        <f t="shared" si="5"/>
        <v>0</v>
      </c>
    </row>
    <row r="18" spans="1:13" s="217" customFormat="1" ht="32.1" customHeight="1" x14ac:dyDescent="0.25">
      <c r="A18" s="213"/>
      <c r="B18" s="213" t="s">
        <v>250</v>
      </c>
      <c r="C18" s="213" t="s">
        <v>251</v>
      </c>
      <c r="D18" s="213" t="s">
        <v>1</v>
      </c>
      <c r="E18" s="214">
        <v>12348</v>
      </c>
      <c r="F18" s="215">
        <f t="shared" si="0"/>
        <v>617.40000000000009</v>
      </c>
      <c r="G18" s="215">
        <f t="shared" si="1"/>
        <v>598.87800000000004</v>
      </c>
      <c r="H18" s="215">
        <f t="shared" si="2"/>
        <v>18.522000000000002</v>
      </c>
      <c r="I18" s="214">
        <v>0</v>
      </c>
      <c r="J18" s="215">
        <f t="shared" si="3"/>
        <v>0</v>
      </c>
      <c r="K18" s="215">
        <f t="shared" si="4"/>
        <v>0</v>
      </c>
      <c r="L18" s="216">
        <f t="shared" si="5"/>
        <v>0</v>
      </c>
    </row>
    <row r="19" spans="1:13" s="217" customFormat="1" ht="32.1" customHeight="1" x14ac:dyDescent="0.25">
      <c r="A19" s="213"/>
      <c r="B19" s="213" t="s">
        <v>36</v>
      </c>
      <c r="C19" s="213" t="s">
        <v>38</v>
      </c>
      <c r="D19" s="213" t="s">
        <v>1</v>
      </c>
      <c r="E19" s="214">
        <v>145</v>
      </c>
      <c r="F19" s="215">
        <f t="shared" si="0"/>
        <v>7.25</v>
      </c>
      <c r="G19" s="215">
        <f t="shared" si="1"/>
        <v>7.0324999999999998</v>
      </c>
      <c r="H19" s="215">
        <f t="shared" si="2"/>
        <v>0.2175</v>
      </c>
      <c r="I19" s="214">
        <v>0</v>
      </c>
      <c r="J19" s="215">
        <f t="shared" si="3"/>
        <v>0</v>
      </c>
      <c r="K19" s="215">
        <f t="shared" si="4"/>
        <v>0</v>
      </c>
      <c r="L19" s="216">
        <f t="shared" si="5"/>
        <v>0</v>
      </c>
    </row>
    <row r="20" spans="1:13" s="217" customFormat="1" ht="32.1" customHeight="1" x14ac:dyDescent="0.25">
      <c r="A20" s="213"/>
      <c r="B20" s="213" t="s">
        <v>36</v>
      </c>
      <c r="C20" s="213" t="s">
        <v>37</v>
      </c>
      <c r="D20" s="213" t="s">
        <v>1</v>
      </c>
      <c r="E20" s="214">
        <v>11071</v>
      </c>
      <c r="F20" s="215">
        <f t="shared" si="0"/>
        <v>553.55000000000007</v>
      </c>
      <c r="G20" s="215">
        <f t="shared" si="1"/>
        <v>536.94350000000009</v>
      </c>
      <c r="H20" s="215">
        <f t="shared" si="2"/>
        <v>16.6065</v>
      </c>
      <c r="I20" s="214">
        <v>0</v>
      </c>
      <c r="J20" s="215">
        <f t="shared" si="3"/>
        <v>0</v>
      </c>
      <c r="K20" s="215">
        <f t="shared" si="4"/>
        <v>0</v>
      </c>
      <c r="L20" s="216">
        <f t="shared" si="5"/>
        <v>0</v>
      </c>
    </row>
    <row r="21" spans="1:13" s="217" customFormat="1" ht="32.1" customHeight="1" x14ac:dyDescent="0.25">
      <c r="A21" s="213"/>
      <c r="B21" s="213" t="s">
        <v>36</v>
      </c>
      <c r="C21" s="213" t="s">
        <v>35</v>
      </c>
      <c r="D21" s="213" t="s">
        <v>1</v>
      </c>
      <c r="E21" s="214">
        <v>5959</v>
      </c>
      <c r="F21" s="215">
        <f t="shared" si="0"/>
        <v>297.95</v>
      </c>
      <c r="G21" s="215">
        <f t="shared" si="1"/>
        <v>289.01150000000001</v>
      </c>
      <c r="H21" s="215">
        <f t="shared" si="2"/>
        <v>8.9384999999999994</v>
      </c>
      <c r="I21" s="214">
        <v>0</v>
      </c>
      <c r="J21" s="215">
        <f t="shared" si="3"/>
        <v>0</v>
      </c>
      <c r="K21" s="215">
        <f t="shared" si="4"/>
        <v>0</v>
      </c>
      <c r="L21" s="216">
        <f t="shared" si="5"/>
        <v>0</v>
      </c>
    </row>
    <row r="22" spans="1:13" s="129" customFormat="1" ht="32.1" customHeight="1" x14ac:dyDescent="0.25">
      <c r="A22" s="122"/>
      <c r="B22" s="122" t="s">
        <v>13</v>
      </c>
      <c r="C22" s="122" t="s">
        <v>265</v>
      </c>
      <c r="D22" s="122" t="s">
        <v>1</v>
      </c>
      <c r="E22" s="125">
        <v>0</v>
      </c>
      <c r="F22" s="126">
        <f t="shared" si="0"/>
        <v>0</v>
      </c>
      <c r="G22" s="126">
        <f t="shared" si="1"/>
        <v>0</v>
      </c>
      <c r="H22" s="126">
        <f t="shared" si="2"/>
        <v>0</v>
      </c>
      <c r="I22" s="125">
        <v>0</v>
      </c>
      <c r="J22" s="126">
        <f t="shared" si="3"/>
        <v>0</v>
      </c>
      <c r="K22" s="126">
        <f t="shared" si="4"/>
        <v>0</v>
      </c>
      <c r="L22" s="127">
        <f t="shared" si="5"/>
        <v>0</v>
      </c>
      <c r="M22" s="128"/>
    </row>
    <row r="23" spans="1:13" s="129" customFormat="1" ht="32.1" customHeight="1" x14ac:dyDescent="0.25">
      <c r="A23" s="122"/>
      <c r="B23" s="122" t="s">
        <v>13</v>
      </c>
      <c r="C23" s="122" t="s">
        <v>263</v>
      </c>
      <c r="D23" s="122" t="s">
        <v>1</v>
      </c>
      <c r="E23" s="125">
        <v>0</v>
      </c>
      <c r="F23" s="126">
        <f t="shared" si="0"/>
        <v>0</v>
      </c>
      <c r="G23" s="126">
        <f t="shared" si="1"/>
        <v>0</v>
      </c>
      <c r="H23" s="126">
        <f t="shared" si="2"/>
        <v>0</v>
      </c>
      <c r="I23" s="125">
        <v>0</v>
      </c>
      <c r="J23" s="126">
        <f t="shared" si="3"/>
        <v>0</v>
      </c>
      <c r="K23" s="126">
        <f t="shared" si="4"/>
        <v>0</v>
      </c>
      <c r="L23" s="127">
        <f t="shared" si="5"/>
        <v>0</v>
      </c>
      <c r="M23" s="128"/>
    </row>
    <row r="24" spans="1:13" s="129" customFormat="1" ht="32.1" customHeight="1" x14ac:dyDescent="0.25">
      <c r="A24" s="122"/>
      <c r="B24" s="122" t="s">
        <v>13</v>
      </c>
      <c r="C24" s="122" t="s">
        <v>264</v>
      </c>
      <c r="D24" s="122" t="s">
        <v>1</v>
      </c>
      <c r="E24" s="125">
        <v>0</v>
      </c>
      <c r="F24" s="126">
        <f t="shared" si="0"/>
        <v>0</v>
      </c>
      <c r="G24" s="126">
        <f t="shared" si="1"/>
        <v>0</v>
      </c>
      <c r="H24" s="126">
        <f t="shared" si="2"/>
        <v>0</v>
      </c>
      <c r="I24" s="125">
        <v>0</v>
      </c>
      <c r="J24" s="126">
        <f t="shared" si="3"/>
        <v>0</v>
      </c>
      <c r="K24" s="126">
        <f t="shared" si="4"/>
        <v>0</v>
      </c>
      <c r="L24" s="127">
        <f t="shared" si="5"/>
        <v>0</v>
      </c>
      <c r="M24" s="128"/>
    </row>
    <row r="25" spans="1:13" s="217" customFormat="1" ht="32.1" customHeight="1" x14ac:dyDescent="0.25">
      <c r="A25" s="213"/>
      <c r="B25" s="213" t="s">
        <v>99</v>
      </c>
      <c r="C25" s="213" t="s">
        <v>98</v>
      </c>
      <c r="D25" s="213" t="s">
        <v>1</v>
      </c>
      <c r="E25" s="214">
        <v>2740</v>
      </c>
      <c r="F25" s="215">
        <f t="shared" si="0"/>
        <v>137</v>
      </c>
      <c r="G25" s="215">
        <f t="shared" si="1"/>
        <v>132.88999999999999</v>
      </c>
      <c r="H25" s="215">
        <f t="shared" si="2"/>
        <v>4.1099999999999994</v>
      </c>
      <c r="I25" s="214">
        <v>0</v>
      </c>
      <c r="J25" s="215">
        <f t="shared" si="3"/>
        <v>0</v>
      </c>
      <c r="K25" s="215">
        <f t="shared" si="4"/>
        <v>0</v>
      </c>
      <c r="L25" s="216">
        <f t="shared" si="5"/>
        <v>0</v>
      </c>
      <c r="M25" s="218"/>
    </row>
    <row r="26" spans="1:13" s="217" customFormat="1" ht="32.1" customHeight="1" x14ac:dyDescent="0.25">
      <c r="A26" s="213"/>
      <c r="B26" s="213" t="s">
        <v>147</v>
      </c>
      <c r="C26" s="213" t="s">
        <v>151</v>
      </c>
      <c r="D26" s="213" t="s">
        <v>1</v>
      </c>
      <c r="E26" s="214">
        <v>1109.48</v>
      </c>
      <c r="F26" s="215">
        <f t="shared" si="0"/>
        <v>55.474000000000004</v>
      </c>
      <c r="G26" s="215">
        <f t="shared" si="1"/>
        <v>53.809780000000003</v>
      </c>
      <c r="H26" s="215">
        <f t="shared" si="2"/>
        <v>1.66422</v>
      </c>
      <c r="I26" s="214">
        <v>0</v>
      </c>
      <c r="J26" s="215">
        <f t="shared" si="3"/>
        <v>0</v>
      </c>
      <c r="K26" s="215">
        <f t="shared" si="4"/>
        <v>0</v>
      </c>
      <c r="L26" s="216">
        <f t="shared" si="5"/>
        <v>0</v>
      </c>
      <c r="M26" s="218"/>
    </row>
    <row r="27" spans="1:13" s="217" customFormat="1" ht="32.1" customHeight="1" x14ac:dyDescent="0.25">
      <c r="A27" s="213"/>
      <c r="B27" s="213" t="s">
        <v>147</v>
      </c>
      <c r="C27" s="213" t="s">
        <v>150</v>
      </c>
      <c r="D27" s="213" t="s">
        <v>1</v>
      </c>
      <c r="E27" s="214">
        <v>56</v>
      </c>
      <c r="F27" s="215">
        <f t="shared" si="0"/>
        <v>2.8000000000000003</v>
      </c>
      <c r="G27" s="215">
        <f t="shared" si="1"/>
        <v>2.7160000000000002</v>
      </c>
      <c r="H27" s="215">
        <f t="shared" si="2"/>
        <v>8.4000000000000005E-2</v>
      </c>
      <c r="I27" s="214">
        <v>0</v>
      </c>
      <c r="J27" s="215">
        <f t="shared" si="3"/>
        <v>0</v>
      </c>
      <c r="K27" s="215">
        <f t="shared" si="4"/>
        <v>0</v>
      </c>
      <c r="L27" s="216">
        <f t="shared" si="5"/>
        <v>0</v>
      </c>
      <c r="M27" s="218"/>
    </row>
    <row r="28" spans="1:13" s="217" customFormat="1" ht="32.1" customHeight="1" x14ac:dyDescent="0.25">
      <c r="A28" s="213"/>
      <c r="B28" s="213" t="s">
        <v>147</v>
      </c>
      <c r="C28" s="213" t="s">
        <v>149</v>
      </c>
      <c r="D28" s="213" t="s">
        <v>1</v>
      </c>
      <c r="E28" s="214">
        <v>8125.32</v>
      </c>
      <c r="F28" s="215">
        <f t="shared" si="0"/>
        <v>406.26600000000002</v>
      </c>
      <c r="G28" s="215">
        <f t="shared" si="1"/>
        <v>394.07802000000004</v>
      </c>
      <c r="H28" s="215">
        <f t="shared" si="2"/>
        <v>12.18798</v>
      </c>
      <c r="I28" s="214">
        <v>0</v>
      </c>
      <c r="J28" s="215">
        <f t="shared" si="3"/>
        <v>0</v>
      </c>
      <c r="K28" s="215">
        <f t="shared" si="4"/>
        <v>0</v>
      </c>
      <c r="L28" s="216">
        <f t="shared" si="5"/>
        <v>0</v>
      </c>
      <c r="M28" s="218"/>
    </row>
    <row r="29" spans="1:13" s="217" customFormat="1" ht="32.1" customHeight="1" x14ac:dyDescent="0.25">
      <c r="A29" s="213"/>
      <c r="B29" s="213" t="s">
        <v>147</v>
      </c>
      <c r="C29" s="213" t="s">
        <v>148</v>
      </c>
      <c r="D29" s="213" t="s">
        <v>1</v>
      </c>
      <c r="E29" s="214">
        <v>29.65</v>
      </c>
      <c r="F29" s="215">
        <f t="shared" si="0"/>
        <v>1.4824999999999999</v>
      </c>
      <c r="G29" s="215">
        <f t="shared" si="1"/>
        <v>1.4380249999999999</v>
      </c>
      <c r="H29" s="215">
        <f t="shared" si="2"/>
        <v>4.4474999999999994E-2</v>
      </c>
      <c r="I29" s="214">
        <v>0</v>
      </c>
      <c r="J29" s="215">
        <f t="shared" si="3"/>
        <v>0</v>
      </c>
      <c r="K29" s="215">
        <f t="shared" si="4"/>
        <v>0</v>
      </c>
      <c r="L29" s="216">
        <f t="shared" si="5"/>
        <v>0</v>
      </c>
      <c r="M29" s="218"/>
    </row>
    <row r="30" spans="1:13" s="217" customFormat="1" ht="32.1" customHeight="1" x14ac:dyDescent="0.25">
      <c r="A30" s="213"/>
      <c r="B30" s="213" t="s">
        <v>147</v>
      </c>
      <c r="C30" s="213" t="s">
        <v>146</v>
      </c>
      <c r="D30" s="213" t="s">
        <v>1</v>
      </c>
      <c r="E30" s="214">
        <v>11444.52</v>
      </c>
      <c r="F30" s="215">
        <f t="shared" si="0"/>
        <v>572.226</v>
      </c>
      <c r="G30" s="215">
        <f t="shared" si="1"/>
        <v>555.05921999999998</v>
      </c>
      <c r="H30" s="215">
        <f t="shared" si="2"/>
        <v>17.166779999999999</v>
      </c>
      <c r="I30" s="214">
        <v>0</v>
      </c>
      <c r="J30" s="215">
        <f t="shared" si="3"/>
        <v>0</v>
      </c>
      <c r="K30" s="215">
        <f t="shared" si="4"/>
        <v>0</v>
      </c>
      <c r="L30" s="216">
        <f t="shared" si="5"/>
        <v>0</v>
      </c>
      <c r="M30" s="218"/>
    </row>
    <row r="31" spans="1:13" s="217" customFormat="1" ht="32.1" customHeight="1" x14ac:dyDescent="0.25">
      <c r="A31" s="213"/>
      <c r="B31" s="213" t="s">
        <v>147</v>
      </c>
      <c r="C31" s="213" t="s">
        <v>221</v>
      </c>
      <c r="D31" s="213" t="s">
        <v>1</v>
      </c>
      <c r="E31" s="214">
        <v>11711.53</v>
      </c>
      <c r="F31" s="215">
        <f t="shared" si="0"/>
        <v>585.57650000000001</v>
      </c>
      <c r="G31" s="215">
        <f t="shared" si="1"/>
        <v>568.00920500000007</v>
      </c>
      <c r="H31" s="215">
        <f t="shared" si="2"/>
        <v>17.567294999999998</v>
      </c>
      <c r="I31" s="214">
        <v>0</v>
      </c>
      <c r="J31" s="215">
        <f t="shared" si="3"/>
        <v>0</v>
      </c>
      <c r="K31" s="215">
        <f t="shared" si="4"/>
        <v>0</v>
      </c>
      <c r="L31" s="216">
        <f t="shared" si="5"/>
        <v>0</v>
      </c>
      <c r="M31" s="218"/>
    </row>
    <row r="32" spans="1:13" s="217" customFormat="1" ht="32.1" customHeight="1" x14ac:dyDescent="0.25">
      <c r="A32" s="213"/>
      <c r="B32" s="213" t="s">
        <v>87</v>
      </c>
      <c r="C32" s="213" t="s">
        <v>88</v>
      </c>
      <c r="D32" s="213" t="s">
        <v>1</v>
      </c>
      <c r="E32" s="214">
        <v>3104</v>
      </c>
      <c r="F32" s="215">
        <f t="shared" si="0"/>
        <v>155.20000000000002</v>
      </c>
      <c r="G32" s="215">
        <f t="shared" si="1"/>
        <v>150.54400000000001</v>
      </c>
      <c r="H32" s="215">
        <f t="shared" si="2"/>
        <v>4.6560000000000006</v>
      </c>
      <c r="I32" s="214">
        <v>0</v>
      </c>
      <c r="J32" s="215">
        <f t="shared" si="3"/>
        <v>0</v>
      </c>
      <c r="K32" s="215">
        <f t="shared" si="4"/>
        <v>0</v>
      </c>
      <c r="L32" s="216">
        <f t="shared" si="5"/>
        <v>0</v>
      </c>
      <c r="M32" s="218"/>
    </row>
    <row r="33" spans="1:13" s="217" customFormat="1" ht="32.1" customHeight="1" x14ac:dyDescent="0.25">
      <c r="A33" s="213"/>
      <c r="B33" s="213" t="s">
        <v>87</v>
      </c>
      <c r="C33" s="213" t="s">
        <v>86</v>
      </c>
      <c r="D33" s="213" t="s">
        <v>1</v>
      </c>
      <c r="E33" s="214">
        <v>720</v>
      </c>
      <c r="F33" s="215">
        <f t="shared" si="0"/>
        <v>36</v>
      </c>
      <c r="G33" s="215">
        <f t="shared" si="1"/>
        <v>34.92</v>
      </c>
      <c r="H33" s="215">
        <f t="shared" si="2"/>
        <v>1.08</v>
      </c>
      <c r="I33" s="214">
        <v>0</v>
      </c>
      <c r="J33" s="215">
        <f t="shared" si="3"/>
        <v>0</v>
      </c>
      <c r="K33" s="215">
        <f t="shared" si="4"/>
        <v>0</v>
      </c>
      <c r="L33" s="216">
        <f t="shared" si="5"/>
        <v>0</v>
      </c>
      <c r="M33" s="218"/>
    </row>
    <row r="34" spans="1:13" s="217" customFormat="1" ht="32.1" customHeight="1" x14ac:dyDescent="0.25">
      <c r="A34" s="213"/>
      <c r="B34" s="213" t="s">
        <v>210</v>
      </c>
      <c r="C34" s="213" t="s">
        <v>278</v>
      </c>
      <c r="D34" s="213" t="s">
        <v>1</v>
      </c>
      <c r="E34" s="214">
        <v>201603</v>
      </c>
      <c r="F34" s="215">
        <v>0</v>
      </c>
      <c r="G34" s="215">
        <f t="shared" si="1"/>
        <v>0</v>
      </c>
      <c r="H34" s="215">
        <f t="shared" si="2"/>
        <v>0</v>
      </c>
      <c r="I34" s="214">
        <v>1562</v>
      </c>
      <c r="J34" s="215">
        <v>227.27</v>
      </c>
      <c r="K34" s="215">
        <v>227.27</v>
      </c>
      <c r="L34" s="216">
        <v>0</v>
      </c>
      <c r="M34" s="219" t="s">
        <v>349</v>
      </c>
    </row>
    <row r="35" spans="1:13" s="217" customFormat="1" ht="32.1" customHeight="1" x14ac:dyDescent="0.25">
      <c r="A35" s="213"/>
      <c r="B35" s="213" t="s">
        <v>210</v>
      </c>
      <c r="C35" s="213" t="s">
        <v>306</v>
      </c>
      <c r="D35" s="213" t="s">
        <v>1</v>
      </c>
      <c r="E35" s="214">
        <v>234019</v>
      </c>
      <c r="F35" s="215">
        <v>0</v>
      </c>
      <c r="G35" s="215">
        <v>0</v>
      </c>
      <c r="H35" s="215">
        <f t="shared" si="2"/>
        <v>0</v>
      </c>
      <c r="I35" s="214">
        <v>1814</v>
      </c>
      <c r="J35" s="215">
        <v>263.94</v>
      </c>
      <c r="K35" s="215">
        <f t="shared" si="4"/>
        <v>263.94</v>
      </c>
      <c r="L35" s="216">
        <v>0</v>
      </c>
      <c r="M35" s="219" t="s">
        <v>349</v>
      </c>
    </row>
    <row r="36" spans="1:13" s="217" customFormat="1" ht="32.1" customHeight="1" x14ac:dyDescent="0.25">
      <c r="A36" s="220"/>
      <c r="B36" s="213" t="s">
        <v>210</v>
      </c>
      <c r="C36" s="213" t="s">
        <v>279</v>
      </c>
      <c r="D36" s="213" t="s">
        <v>1</v>
      </c>
      <c r="E36" s="214">
        <v>261484</v>
      </c>
      <c r="F36" s="215">
        <v>0</v>
      </c>
      <c r="G36" s="215">
        <f t="shared" si="1"/>
        <v>0</v>
      </c>
      <c r="H36" s="215">
        <f t="shared" si="2"/>
        <v>0</v>
      </c>
      <c r="I36" s="214">
        <v>2027</v>
      </c>
      <c r="J36" s="215">
        <v>294.93</v>
      </c>
      <c r="K36" s="215">
        <v>294.93</v>
      </c>
      <c r="L36" s="216">
        <v>0</v>
      </c>
      <c r="M36" s="221" t="s">
        <v>349</v>
      </c>
    </row>
    <row r="37" spans="1:13" s="217" customFormat="1" ht="32.1" customHeight="1" x14ac:dyDescent="0.25">
      <c r="A37" s="220"/>
      <c r="B37" s="213" t="s">
        <v>178</v>
      </c>
      <c r="C37" s="213" t="s">
        <v>177</v>
      </c>
      <c r="D37" s="213" t="s">
        <v>1</v>
      </c>
      <c r="E37" s="214">
        <v>3863</v>
      </c>
      <c r="F37" s="215">
        <f t="shared" si="0"/>
        <v>193.15</v>
      </c>
      <c r="G37" s="215">
        <f t="shared" si="1"/>
        <v>187.35550000000001</v>
      </c>
      <c r="H37" s="215">
        <f t="shared" si="2"/>
        <v>5.7945000000000002</v>
      </c>
      <c r="I37" s="214">
        <v>0</v>
      </c>
      <c r="J37" s="215">
        <f t="shared" si="3"/>
        <v>0</v>
      </c>
      <c r="K37" s="215">
        <f t="shared" si="4"/>
        <v>0</v>
      </c>
      <c r="L37" s="216">
        <f t="shared" si="5"/>
        <v>0</v>
      </c>
    </row>
    <row r="38" spans="1:13" s="217" customFormat="1" ht="32.1" customHeight="1" x14ac:dyDescent="0.25">
      <c r="A38" s="220"/>
      <c r="B38" s="213" t="s">
        <v>243</v>
      </c>
      <c r="C38" s="213" t="s">
        <v>228</v>
      </c>
      <c r="D38" s="213" t="s">
        <v>1</v>
      </c>
      <c r="E38" s="214">
        <v>98821.96</v>
      </c>
      <c r="F38" s="215">
        <v>0</v>
      </c>
      <c r="G38" s="215">
        <v>0</v>
      </c>
      <c r="H38" s="215">
        <v>0</v>
      </c>
      <c r="I38" s="214">
        <v>37279.39</v>
      </c>
      <c r="J38" s="215">
        <v>6897.43</v>
      </c>
      <c r="K38" s="215">
        <v>6897.43</v>
      </c>
      <c r="L38" s="216">
        <v>0</v>
      </c>
      <c r="M38" s="221" t="s">
        <v>349</v>
      </c>
    </row>
    <row r="39" spans="1:13" s="129" customFormat="1" ht="32.1" customHeight="1" x14ac:dyDescent="0.25">
      <c r="A39" s="130"/>
      <c r="B39" s="174" t="str">
        <f>'3rd Quarter 2016'!B39</f>
        <v>Carl E. Smith Petroleum</v>
      </c>
      <c r="C39" s="174" t="str">
        <f>'3rd Quarter 2016'!C39</f>
        <v>3410522461/ SWIW #9</v>
      </c>
      <c r="D39" s="174" t="str">
        <f>'3rd Quarter 2016'!D39</f>
        <v>Brine Disposal</v>
      </c>
      <c r="E39" s="125">
        <v>0</v>
      </c>
      <c r="F39" s="126">
        <v>0</v>
      </c>
      <c r="G39" s="126">
        <v>0</v>
      </c>
      <c r="H39" s="126">
        <v>0</v>
      </c>
      <c r="I39" s="125">
        <v>0</v>
      </c>
      <c r="J39" s="126">
        <v>0</v>
      </c>
      <c r="K39" s="126">
        <v>0</v>
      </c>
      <c r="L39" s="127">
        <v>0</v>
      </c>
    </row>
    <row r="40" spans="1:13" s="129" customFormat="1" ht="32.1" customHeight="1" x14ac:dyDescent="0.25">
      <c r="A40" s="130"/>
      <c r="B40" s="122" t="s">
        <v>111</v>
      </c>
      <c r="C40" s="122" t="s">
        <v>113</v>
      </c>
      <c r="D40" s="122" t="s">
        <v>1</v>
      </c>
      <c r="E40" s="125">
        <v>0</v>
      </c>
      <c r="F40" s="126">
        <f t="shared" si="0"/>
        <v>0</v>
      </c>
      <c r="G40" s="126">
        <f t="shared" si="1"/>
        <v>0</v>
      </c>
      <c r="H40" s="126">
        <f t="shared" si="2"/>
        <v>0</v>
      </c>
      <c r="I40" s="125">
        <v>0</v>
      </c>
      <c r="J40" s="126">
        <f t="shared" si="3"/>
        <v>0</v>
      </c>
      <c r="K40" s="126">
        <f t="shared" si="4"/>
        <v>0</v>
      </c>
      <c r="L40" s="127">
        <f t="shared" si="5"/>
        <v>0</v>
      </c>
    </row>
    <row r="41" spans="1:13" s="129" customFormat="1" ht="32.1" customHeight="1" x14ac:dyDescent="0.25">
      <c r="A41" s="122"/>
      <c r="B41" s="122" t="s">
        <v>111</v>
      </c>
      <c r="C41" s="122" t="s">
        <v>112</v>
      </c>
      <c r="D41" s="122" t="s">
        <v>1</v>
      </c>
      <c r="E41" s="125">
        <v>330</v>
      </c>
      <c r="F41" s="126">
        <f t="shared" si="0"/>
        <v>16.5</v>
      </c>
      <c r="G41" s="126">
        <f t="shared" si="1"/>
        <v>16.004999999999999</v>
      </c>
      <c r="H41" s="126">
        <f t="shared" si="2"/>
        <v>0.495</v>
      </c>
      <c r="I41" s="125">
        <v>72.430000000000007</v>
      </c>
      <c r="J41" s="126">
        <f t="shared" si="3"/>
        <v>14.486000000000002</v>
      </c>
      <c r="K41" s="126">
        <f t="shared" si="4"/>
        <v>14.051420000000002</v>
      </c>
      <c r="L41" s="127">
        <f t="shared" si="5"/>
        <v>0.43458000000000008</v>
      </c>
    </row>
    <row r="42" spans="1:13" s="129" customFormat="1" ht="32.1" customHeight="1" x14ac:dyDescent="0.25">
      <c r="A42" s="122"/>
      <c r="B42" s="122" t="s">
        <v>111</v>
      </c>
      <c r="C42" s="122" t="s">
        <v>206</v>
      </c>
      <c r="D42" s="122" t="s">
        <v>1</v>
      </c>
      <c r="E42" s="125">
        <v>151.5</v>
      </c>
      <c r="F42" s="126">
        <f t="shared" si="0"/>
        <v>7.5750000000000002</v>
      </c>
      <c r="G42" s="126">
        <f t="shared" si="1"/>
        <v>7.3477500000000004</v>
      </c>
      <c r="H42" s="126">
        <f t="shared" si="2"/>
        <v>0.22725000000000001</v>
      </c>
      <c r="I42" s="125">
        <v>65</v>
      </c>
      <c r="J42" s="126">
        <f t="shared" si="3"/>
        <v>13</v>
      </c>
      <c r="K42" s="126">
        <f t="shared" si="4"/>
        <v>12.61</v>
      </c>
      <c r="L42" s="127">
        <f t="shared" si="5"/>
        <v>0.39</v>
      </c>
    </row>
    <row r="43" spans="1:13" s="129" customFormat="1" ht="32.1" customHeight="1" x14ac:dyDescent="0.25">
      <c r="A43" s="122"/>
      <c r="B43" s="122" t="s">
        <v>111</v>
      </c>
      <c r="C43" s="122" t="s">
        <v>214</v>
      </c>
      <c r="D43" s="122" t="s">
        <v>1</v>
      </c>
      <c r="E43" s="125">
        <v>66398.09</v>
      </c>
      <c r="F43" s="126">
        <f t="shared" si="0"/>
        <v>3319.9045000000001</v>
      </c>
      <c r="G43" s="126">
        <f t="shared" si="1"/>
        <v>3220.3073650000001</v>
      </c>
      <c r="H43" s="126">
        <f t="shared" si="2"/>
        <v>99.597134999999994</v>
      </c>
      <c r="I43" s="125">
        <v>12609.04</v>
      </c>
      <c r="J43" s="126">
        <f t="shared" si="3"/>
        <v>2521.8080000000004</v>
      </c>
      <c r="K43" s="126">
        <f t="shared" si="4"/>
        <v>2446.1537600000006</v>
      </c>
      <c r="L43" s="127">
        <f t="shared" si="5"/>
        <v>75.654240000000016</v>
      </c>
    </row>
    <row r="44" spans="1:13" s="217" customFormat="1" ht="32.1" customHeight="1" x14ac:dyDescent="0.25">
      <c r="A44" s="213"/>
      <c r="B44" s="213" t="s">
        <v>354</v>
      </c>
      <c r="C44" s="213" t="s">
        <v>366</v>
      </c>
      <c r="D44" s="213" t="s">
        <v>1</v>
      </c>
      <c r="E44" s="214">
        <v>123787</v>
      </c>
      <c r="F44" s="215">
        <f t="shared" si="0"/>
        <v>6189.35</v>
      </c>
      <c r="G44" s="215">
        <f t="shared" si="1"/>
        <v>6189.35</v>
      </c>
      <c r="H44" s="215">
        <v>0</v>
      </c>
      <c r="I44" s="214">
        <v>0</v>
      </c>
      <c r="J44" s="215">
        <f t="shared" si="3"/>
        <v>0</v>
      </c>
      <c r="K44" s="215">
        <f t="shared" si="4"/>
        <v>0</v>
      </c>
      <c r="L44" s="216">
        <f t="shared" si="5"/>
        <v>0</v>
      </c>
    </row>
    <row r="45" spans="1:13" s="129" customFormat="1" ht="32.1" customHeight="1" x14ac:dyDescent="0.25">
      <c r="A45" s="122"/>
      <c r="B45" s="122" t="s">
        <v>392</v>
      </c>
      <c r="C45" s="122" t="s">
        <v>390</v>
      </c>
      <c r="D45" s="122" t="s">
        <v>1</v>
      </c>
      <c r="E45" s="125">
        <v>22530</v>
      </c>
      <c r="F45" s="126">
        <f t="shared" si="0"/>
        <v>1126.5</v>
      </c>
      <c r="G45" s="126">
        <v>1092.71</v>
      </c>
      <c r="H45" s="126">
        <v>33.79</v>
      </c>
      <c r="I45" s="125">
        <v>0</v>
      </c>
      <c r="J45" s="126">
        <f t="shared" si="3"/>
        <v>0</v>
      </c>
      <c r="K45" s="126">
        <f t="shared" si="4"/>
        <v>0</v>
      </c>
      <c r="L45" s="127">
        <f t="shared" si="5"/>
        <v>0</v>
      </c>
    </row>
    <row r="46" spans="1:13" s="129" customFormat="1" ht="32.1" customHeight="1" x14ac:dyDescent="0.25">
      <c r="A46" s="122"/>
      <c r="B46" s="122" t="s">
        <v>158</v>
      </c>
      <c r="C46" s="122" t="s">
        <v>157</v>
      </c>
      <c r="D46" s="122" t="s">
        <v>1</v>
      </c>
      <c r="E46" s="125">
        <v>9797</v>
      </c>
      <c r="F46" s="126">
        <f t="shared" si="0"/>
        <v>489.85</v>
      </c>
      <c r="G46" s="126">
        <f t="shared" si="1"/>
        <v>475.15450000000004</v>
      </c>
      <c r="H46" s="126">
        <f t="shared" si="2"/>
        <v>14.695500000000001</v>
      </c>
      <c r="I46" s="125">
        <v>0</v>
      </c>
      <c r="J46" s="126">
        <f t="shared" si="3"/>
        <v>0</v>
      </c>
      <c r="K46" s="126">
        <f t="shared" si="4"/>
        <v>0</v>
      </c>
      <c r="L46" s="127">
        <f t="shared" si="5"/>
        <v>0</v>
      </c>
      <c r="M46" s="128"/>
    </row>
    <row r="47" spans="1:13" s="217" customFormat="1" ht="32.1" customHeight="1" x14ac:dyDescent="0.25">
      <c r="A47" s="213"/>
      <c r="B47" s="213" t="s">
        <v>253</v>
      </c>
      <c r="C47" s="213" t="s">
        <v>254</v>
      </c>
      <c r="D47" s="213" t="s">
        <v>1</v>
      </c>
      <c r="E47" s="214">
        <v>236483</v>
      </c>
      <c r="F47" s="215">
        <f t="shared" si="0"/>
        <v>11824.150000000001</v>
      </c>
      <c r="G47" s="215">
        <f t="shared" si="1"/>
        <v>11469.425500000001</v>
      </c>
      <c r="H47" s="215">
        <f t="shared" si="2"/>
        <v>354.72450000000003</v>
      </c>
      <c r="I47" s="214">
        <v>666</v>
      </c>
      <c r="J47" s="215">
        <f t="shared" si="3"/>
        <v>133.20000000000002</v>
      </c>
      <c r="K47" s="215">
        <f t="shared" si="4"/>
        <v>129.20400000000001</v>
      </c>
      <c r="L47" s="216">
        <f t="shared" si="5"/>
        <v>3.9960000000000004</v>
      </c>
      <c r="M47" s="218"/>
    </row>
    <row r="48" spans="1:13" s="217" customFormat="1" ht="32.1" customHeight="1" x14ac:dyDescent="0.25">
      <c r="A48" s="213"/>
      <c r="B48" s="213" t="s">
        <v>253</v>
      </c>
      <c r="C48" s="213" t="s">
        <v>273</v>
      </c>
      <c r="D48" s="213" t="s">
        <v>1</v>
      </c>
      <c r="E48" s="214">
        <v>236483</v>
      </c>
      <c r="F48" s="215">
        <f t="shared" si="0"/>
        <v>11824.150000000001</v>
      </c>
      <c r="G48" s="215">
        <f t="shared" si="1"/>
        <v>11469.425500000001</v>
      </c>
      <c r="H48" s="215">
        <f t="shared" si="2"/>
        <v>354.72450000000003</v>
      </c>
      <c r="I48" s="214">
        <v>666</v>
      </c>
      <c r="J48" s="215">
        <f t="shared" si="3"/>
        <v>133.20000000000002</v>
      </c>
      <c r="K48" s="215">
        <f t="shared" si="4"/>
        <v>129.20400000000001</v>
      </c>
      <c r="L48" s="216">
        <f t="shared" si="5"/>
        <v>3.9960000000000004</v>
      </c>
      <c r="M48" s="218"/>
    </row>
    <row r="49" spans="1:13" s="217" customFormat="1" ht="32.1" customHeight="1" x14ac:dyDescent="0.25">
      <c r="A49" s="213"/>
      <c r="B49" s="213" t="s">
        <v>212</v>
      </c>
      <c r="C49" s="213" t="s">
        <v>213</v>
      </c>
      <c r="D49" s="213" t="s">
        <v>1</v>
      </c>
      <c r="E49" s="214">
        <v>70083</v>
      </c>
      <c r="F49" s="215">
        <f t="shared" si="0"/>
        <v>3504.15</v>
      </c>
      <c r="G49" s="215">
        <f t="shared" si="1"/>
        <v>3399.0255000000002</v>
      </c>
      <c r="H49" s="215">
        <f t="shared" si="2"/>
        <v>105.1245</v>
      </c>
      <c r="I49" s="214">
        <v>65000</v>
      </c>
      <c r="J49" s="215">
        <f t="shared" si="3"/>
        <v>13000</v>
      </c>
      <c r="K49" s="215">
        <f t="shared" si="4"/>
        <v>12610</v>
      </c>
      <c r="L49" s="216">
        <f t="shared" si="5"/>
        <v>390</v>
      </c>
      <c r="M49" s="218"/>
    </row>
    <row r="50" spans="1:13" s="217" customFormat="1" ht="32.1" customHeight="1" x14ac:dyDescent="0.25">
      <c r="A50" s="213"/>
      <c r="B50" s="213" t="s">
        <v>56</v>
      </c>
      <c r="C50" s="213" t="s">
        <v>55</v>
      </c>
      <c r="D50" s="213" t="s">
        <v>1</v>
      </c>
      <c r="E50" s="214">
        <v>6317</v>
      </c>
      <c r="F50" s="215">
        <f t="shared" si="0"/>
        <v>315.85000000000002</v>
      </c>
      <c r="G50" s="215">
        <f t="shared" si="1"/>
        <v>315.85000000000002</v>
      </c>
      <c r="H50" s="215">
        <v>0</v>
      </c>
      <c r="I50" s="214">
        <v>0</v>
      </c>
      <c r="J50" s="215">
        <f t="shared" si="3"/>
        <v>0</v>
      </c>
      <c r="K50" s="215">
        <f t="shared" si="4"/>
        <v>0</v>
      </c>
      <c r="L50" s="216">
        <f t="shared" si="5"/>
        <v>0</v>
      </c>
      <c r="M50" s="222"/>
    </row>
    <row r="51" spans="1:13" s="129" customFormat="1" ht="32.1" customHeight="1" x14ac:dyDescent="0.25">
      <c r="A51" s="122"/>
      <c r="B51" s="122" t="s">
        <v>101</v>
      </c>
      <c r="C51" s="122" t="s">
        <v>100</v>
      </c>
      <c r="D51" s="122" t="s">
        <v>1</v>
      </c>
      <c r="E51" s="125">
        <v>5910</v>
      </c>
      <c r="F51" s="126">
        <f t="shared" si="0"/>
        <v>295.5</v>
      </c>
      <c r="G51" s="126">
        <f t="shared" si="1"/>
        <v>287</v>
      </c>
      <c r="H51" s="126">
        <v>8.5</v>
      </c>
      <c r="I51" s="125">
        <v>0</v>
      </c>
      <c r="J51" s="126">
        <f t="shared" si="3"/>
        <v>0</v>
      </c>
      <c r="K51" s="126">
        <f t="shared" si="4"/>
        <v>0</v>
      </c>
      <c r="L51" s="127">
        <f t="shared" si="5"/>
        <v>0</v>
      </c>
      <c r="M51" s="141"/>
    </row>
    <row r="52" spans="1:13" s="217" customFormat="1" ht="32.1" customHeight="1" x14ac:dyDescent="0.25">
      <c r="A52" s="213"/>
      <c r="B52" s="213" t="s">
        <v>252</v>
      </c>
      <c r="C52" s="213" t="s">
        <v>176</v>
      </c>
      <c r="D52" s="213" t="s">
        <v>1</v>
      </c>
      <c r="E52" s="214">
        <v>0</v>
      </c>
      <c r="F52" s="215">
        <f t="shared" si="0"/>
        <v>0</v>
      </c>
      <c r="G52" s="215">
        <f t="shared" si="1"/>
        <v>0</v>
      </c>
      <c r="H52" s="215">
        <f t="shared" si="2"/>
        <v>0</v>
      </c>
      <c r="I52" s="214">
        <v>0</v>
      </c>
      <c r="J52" s="215">
        <f t="shared" si="3"/>
        <v>0</v>
      </c>
      <c r="K52" s="215">
        <f t="shared" si="4"/>
        <v>0</v>
      </c>
      <c r="L52" s="216">
        <f t="shared" si="5"/>
        <v>0</v>
      </c>
      <c r="M52" s="218"/>
    </row>
    <row r="53" spans="1:13" s="217" customFormat="1" ht="32.1" customHeight="1" x14ac:dyDescent="0.25">
      <c r="A53" s="213"/>
      <c r="B53" s="213" t="s">
        <v>252</v>
      </c>
      <c r="C53" s="213" t="s">
        <v>106</v>
      </c>
      <c r="D53" s="213" t="s">
        <v>1</v>
      </c>
      <c r="E53" s="214">
        <v>22118</v>
      </c>
      <c r="F53" s="215">
        <f t="shared" si="0"/>
        <v>1105.9000000000001</v>
      </c>
      <c r="G53" s="215">
        <f t="shared" si="1"/>
        <v>1072.7230000000002</v>
      </c>
      <c r="H53" s="215">
        <f t="shared" si="2"/>
        <v>33.177</v>
      </c>
      <c r="I53" s="214">
        <v>0</v>
      </c>
      <c r="J53" s="215">
        <f t="shared" si="3"/>
        <v>0</v>
      </c>
      <c r="K53" s="215">
        <f t="shared" si="4"/>
        <v>0</v>
      </c>
      <c r="L53" s="216">
        <f t="shared" si="5"/>
        <v>0</v>
      </c>
      <c r="M53" s="218"/>
    </row>
    <row r="54" spans="1:13" s="217" customFormat="1" ht="32.1" customHeight="1" x14ac:dyDescent="0.25">
      <c r="A54" s="213"/>
      <c r="B54" s="213" t="s">
        <v>252</v>
      </c>
      <c r="C54" s="213" t="s">
        <v>105</v>
      </c>
      <c r="D54" s="213" t="s">
        <v>1</v>
      </c>
      <c r="E54" s="214">
        <v>6679</v>
      </c>
      <c r="F54" s="215">
        <f t="shared" si="0"/>
        <v>333.95000000000005</v>
      </c>
      <c r="G54" s="215">
        <f t="shared" si="1"/>
        <v>323.93150000000003</v>
      </c>
      <c r="H54" s="215">
        <f t="shared" si="2"/>
        <v>10.018500000000001</v>
      </c>
      <c r="I54" s="214">
        <v>0</v>
      </c>
      <c r="J54" s="215">
        <f t="shared" si="3"/>
        <v>0</v>
      </c>
      <c r="K54" s="215">
        <f t="shared" si="4"/>
        <v>0</v>
      </c>
      <c r="L54" s="216">
        <f t="shared" si="5"/>
        <v>0</v>
      </c>
      <c r="M54" s="218"/>
    </row>
    <row r="55" spans="1:13" s="217" customFormat="1" ht="43.5" customHeight="1" x14ac:dyDescent="0.25">
      <c r="A55" s="213"/>
      <c r="B55" s="213" t="s">
        <v>127</v>
      </c>
      <c r="C55" s="213" t="s">
        <v>246</v>
      </c>
      <c r="D55" s="213" t="s">
        <v>1</v>
      </c>
      <c r="E55" s="214">
        <v>103190</v>
      </c>
      <c r="F55" s="215">
        <f t="shared" si="0"/>
        <v>5159.5</v>
      </c>
      <c r="G55" s="215">
        <f t="shared" si="1"/>
        <v>5004.7150000000001</v>
      </c>
      <c r="H55" s="215">
        <f t="shared" si="2"/>
        <v>154.785</v>
      </c>
      <c r="I55" s="214">
        <v>7372</v>
      </c>
      <c r="J55" s="215">
        <f t="shared" si="3"/>
        <v>1474.4</v>
      </c>
      <c r="K55" s="215">
        <f t="shared" si="4"/>
        <v>1430.1680000000001</v>
      </c>
      <c r="L55" s="216">
        <f t="shared" si="5"/>
        <v>44.231999999999999</v>
      </c>
      <c r="M55" s="218"/>
    </row>
    <row r="56" spans="1:13" s="217" customFormat="1" ht="32.1" customHeight="1" x14ac:dyDescent="0.25">
      <c r="A56" s="213"/>
      <c r="B56" s="213" t="s">
        <v>271</v>
      </c>
      <c r="C56" s="213" t="s">
        <v>272</v>
      </c>
      <c r="D56" s="213" t="s">
        <v>1</v>
      </c>
      <c r="E56" s="214">
        <v>91570.46</v>
      </c>
      <c r="F56" s="215">
        <f t="shared" si="0"/>
        <v>4578.5230000000001</v>
      </c>
      <c r="G56" s="215">
        <f t="shared" si="1"/>
        <v>4441.1673099999998</v>
      </c>
      <c r="H56" s="215">
        <f t="shared" si="2"/>
        <v>137.35569000000001</v>
      </c>
      <c r="I56" s="214">
        <v>4660.57</v>
      </c>
      <c r="J56" s="215">
        <f t="shared" si="3"/>
        <v>932.11400000000003</v>
      </c>
      <c r="K56" s="215">
        <f t="shared" si="4"/>
        <v>904.15057999999999</v>
      </c>
      <c r="L56" s="216">
        <f t="shared" si="5"/>
        <v>27.963419999999999</v>
      </c>
      <c r="M56" s="218"/>
    </row>
    <row r="57" spans="1:13" s="230" customFormat="1" ht="30" customHeight="1" x14ac:dyDescent="0.25">
      <c r="A57" s="122"/>
      <c r="B57" s="122" t="s">
        <v>266</v>
      </c>
      <c r="C57" s="122" t="s">
        <v>76</v>
      </c>
      <c r="D57" s="122" t="s">
        <v>1</v>
      </c>
      <c r="E57" s="125">
        <v>9072.77</v>
      </c>
      <c r="F57" s="126">
        <f t="shared" si="0"/>
        <v>453.63850000000002</v>
      </c>
      <c r="G57" s="126">
        <f t="shared" si="1"/>
        <v>440.02934500000003</v>
      </c>
      <c r="H57" s="126">
        <f t="shared" si="2"/>
        <v>13.609154999999999</v>
      </c>
      <c r="I57" s="125">
        <v>35074.839999999997</v>
      </c>
      <c r="J57" s="126">
        <f t="shared" si="3"/>
        <v>7014.9679999999998</v>
      </c>
      <c r="K57" s="126">
        <f t="shared" si="4"/>
        <v>6804.5189599999994</v>
      </c>
      <c r="L57" s="127">
        <f t="shared" si="5"/>
        <v>210.44904</v>
      </c>
      <c r="M57" s="235"/>
    </row>
    <row r="58" spans="1:13" s="217" customFormat="1" ht="31.5" customHeight="1" x14ac:dyDescent="0.25">
      <c r="A58" s="213"/>
      <c r="B58" s="213" t="s">
        <v>180</v>
      </c>
      <c r="C58" s="213" t="s">
        <v>179</v>
      </c>
      <c r="D58" s="213" t="s">
        <v>1</v>
      </c>
      <c r="E58" s="214">
        <v>1389</v>
      </c>
      <c r="F58" s="215">
        <f t="shared" si="0"/>
        <v>69.45</v>
      </c>
      <c r="G58" s="215">
        <f t="shared" si="1"/>
        <v>66.61</v>
      </c>
      <c r="H58" s="215">
        <v>2.84</v>
      </c>
      <c r="I58" s="214">
        <v>0</v>
      </c>
      <c r="J58" s="215">
        <f t="shared" si="3"/>
        <v>0</v>
      </c>
      <c r="K58" s="215">
        <f t="shared" si="4"/>
        <v>0</v>
      </c>
      <c r="L58" s="216">
        <f t="shared" si="5"/>
        <v>0</v>
      </c>
      <c r="M58" s="222"/>
    </row>
    <row r="59" spans="1:13" s="217" customFormat="1" ht="32.1" customHeight="1" x14ac:dyDescent="0.25">
      <c r="A59" s="213" t="s">
        <v>311</v>
      </c>
      <c r="B59" s="213" t="s">
        <v>309</v>
      </c>
      <c r="C59" s="213" t="s">
        <v>310</v>
      </c>
      <c r="D59" s="213" t="s">
        <v>1</v>
      </c>
      <c r="E59" s="214">
        <v>1825</v>
      </c>
      <c r="F59" s="215">
        <f t="shared" si="0"/>
        <v>91.25</v>
      </c>
      <c r="G59" s="215">
        <f t="shared" si="1"/>
        <v>88.512500000000003</v>
      </c>
      <c r="H59" s="215">
        <f t="shared" si="2"/>
        <v>2.7374999999999998</v>
      </c>
      <c r="I59" s="214">
        <v>0</v>
      </c>
      <c r="J59" s="215">
        <f t="shared" si="3"/>
        <v>0</v>
      </c>
      <c r="K59" s="215">
        <f t="shared" si="4"/>
        <v>0</v>
      </c>
      <c r="L59" s="216">
        <f t="shared" si="5"/>
        <v>0</v>
      </c>
      <c r="M59" s="218"/>
    </row>
    <row r="60" spans="1:13" s="217" customFormat="1" ht="24.75" customHeight="1" x14ac:dyDescent="0.25">
      <c r="A60" s="213"/>
      <c r="B60" s="213" t="s">
        <v>97</v>
      </c>
      <c r="C60" s="213" t="s">
        <v>96</v>
      </c>
      <c r="D60" s="213" t="s">
        <v>1</v>
      </c>
      <c r="E60" s="214">
        <v>14056</v>
      </c>
      <c r="F60" s="215">
        <f t="shared" si="0"/>
        <v>702.80000000000007</v>
      </c>
      <c r="G60" s="215">
        <f t="shared" si="1"/>
        <v>681.71600000000012</v>
      </c>
      <c r="H60" s="215">
        <f t="shared" si="2"/>
        <v>21.084</v>
      </c>
      <c r="I60" s="214">
        <v>0</v>
      </c>
      <c r="J60" s="215">
        <f t="shared" si="3"/>
        <v>0</v>
      </c>
      <c r="K60" s="215">
        <f t="shared" si="4"/>
        <v>0</v>
      </c>
      <c r="L60" s="216">
        <f t="shared" si="5"/>
        <v>0</v>
      </c>
      <c r="M60" s="218"/>
    </row>
    <row r="61" spans="1:13" s="230" customFormat="1" ht="32.25" customHeight="1" x14ac:dyDescent="0.25">
      <c r="A61" s="175"/>
      <c r="B61" s="175" t="s">
        <v>378</v>
      </c>
      <c r="C61" s="175" t="s">
        <v>314</v>
      </c>
      <c r="D61" s="175" t="s">
        <v>1</v>
      </c>
      <c r="E61" s="178">
        <v>2211</v>
      </c>
      <c r="F61" s="179">
        <f t="shared" si="0"/>
        <v>110.55000000000001</v>
      </c>
      <c r="G61" s="179">
        <f t="shared" si="1"/>
        <v>107.23350000000001</v>
      </c>
      <c r="H61" s="179">
        <f t="shared" si="2"/>
        <v>3.3165</v>
      </c>
      <c r="I61" s="178">
        <v>127886</v>
      </c>
      <c r="J61" s="179">
        <f t="shared" si="3"/>
        <v>25577.200000000001</v>
      </c>
      <c r="K61" s="179">
        <f t="shared" si="4"/>
        <v>24809.884000000002</v>
      </c>
      <c r="L61" s="228">
        <f t="shared" si="5"/>
        <v>767.31600000000003</v>
      </c>
      <c r="M61" s="229"/>
    </row>
    <row r="62" spans="1:13" s="217" customFormat="1" ht="31.5" customHeight="1" x14ac:dyDescent="0.25">
      <c r="A62" s="213"/>
      <c r="B62" s="213" t="s">
        <v>60</v>
      </c>
      <c r="C62" s="213" t="s">
        <v>61</v>
      </c>
      <c r="D62" s="213" t="s">
        <v>1</v>
      </c>
      <c r="E62" s="214">
        <v>11464</v>
      </c>
      <c r="F62" s="215">
        <f t="shared" si="0"/>
        <v>573.20000000000005</v>
      </c>
      <c r="G62" s="215">
        <f t="shared" si="1"/>
        <v>556.00400000000002</v>
      </c>
      <c r="H62" s="215">
        <f t="shared" si="2"/>
        <v>17.196000000000002</v>
      </c>
      <c r="I62" s="214">
        <v>0</v>
      </c>
      <c r="J62" s="215">
        <f t="shared" si="3"/>
        <v>0</v>
      </c>
      <c r="K62" s="215">
        <f t="shared" si="4"/>
        <v>0</v>
      </c>
      <c r="L62" s="216">
        <f t="shared" si="5"/>
        <v>0</v>
      </c>
      <c r="M62" s="218"/>
    </row>
    <row r="63" spans="1:13" s="217" customFormat="1" ht="32.1" customHeight="1" x14ac:dyDescent="0.25">
      <c r="A63" s="213"/>
      <c r="B63" s="213" t="s">
        <v>60</v>
      </c>
      <c r="C63" s="213" t="s">
        <v>59</v>
      </c>
      <c r="D63" s="213" t="s">
        <v>1</v>
      </c>
      <c r="E63" s="214">
        <v>45017</v>
      </c>
      <c r="F63" s="215">
        <f t="shared" si="0"/>
        <v>2250.85</v>
      </c>
      <c r="G63" s="215">
        <f t="shared" si="1"/>
        <v>2183.3244999999997</v>
      </c>
      <c r="H63" s="215">
        <f t="shared" si="2"/>
        <v>67.525499999999994</v>
      </c>
      <c r="I63" s="214">
        <v>0</v>
      </c>
      <c r="J63" s="215">
        <f t="shared" si="3"/>
        <v>0</v>
      </c>
      <c r="K63" s="215">
        <f t="shared" si="4"/>
        <v>0</v>
      </c>
      <c r="L63" s="216">
        <f t="shared" si="5"/>
        <v>0</v>
      </c>
      <c r="M63" s="218"/>
    </row>
    <row r="64" spans="1:13" s="129" customFormat="1" ht="32.1" customHeight="1" x14ac:dyDescent="0.25">
      <c r="A64" s="122" t="s">
        <v>202</v>
      </c>
      <c r="B64" s="122" t="s">
        <v>305</v>
      </c>
      <c r="C64" s="122" t="s">
        <v>161</v>
      </c>
      <c r="D64" s="122" t="s">
        <v>1</v>
      </c>
      <c r="E64" s="125">
        <v>155</v>
      </c>
      <c r="F64" s="126">
        <f t="shared" si="0"/>
        <v>7.75</v>
      </c>
      <c r="G64" s="126">
        <f t="shared" si="1"/>
        <v>7.75</v>
      </c>
      <c r="H64" s="126">
        <v>0</v>
      </c>
      <c r="I64" s="125">
        <v>0</v>
      </c>
      <c r="J64" s="126">
        <f t="shared" si="3"/>
        <v>0</v>
      </c>
      <c r="K64" s="126">
        <f t="shared" si="4"/>
        <v>0</v>
      </c>
      <c r="L64" s="127">
        <f t="shared" si="5"/>
        <v>0</v>
      </c>
      <c r="M64" s="141"/>
    </row>
    <row r="65" spans="1:13" s="129" customFormat="1" ht="32.1" customHeight="1" x14ac:dyDescent="0.25">
      <c r="A65" s="122" t="s">
        <v>202</v>
      </c>
      <c r="B65" s="122" t="s">
        <v>305</v>
      </c>
      <c r="C65" s="122" t="s">
        <v>160</v>
      </c>
      <c r="D65" s="122" t="s">
        <v>1</v>
      </c>
      <c r="E65" s="125">
        <v>47</v>
      </c>
      <c r="F65" s="126">
        <f t="shared" si="0"/>
        <v>2.35</v>
      </c>
      <c r="G65" s="126">
        <f t="shared" si="1"/>
        <v>2.35</v>
      </c>
      <c r="H65" s="126">
        <v>0</v>
      </c>
      <c r="I65" s="125">
        <v>0</v>
      </c>
      <c r="J65" s="126">
        <f t="shared" si="3"/>
        <v>0</v>
      </c>
      <c r="K65" s="126">
        <f t="shared" si="4"/>
        <v>0</v>
      </c>
      <c r="L65" s="127">
        <f t="shared" si="5"/>
        <v>0</v>
      </c>
      <c r="M65" s="141"/>
    </row>
    <row r="66" spans="1:13" s="217" customFormat="1" ht="32.1" customHeight="1" x14ac:dyDescent="0.25">
      <c r="A66" s="213"/>
      <c r="B66" s="220" t="s">
        <v>3</v>
      </c>
      <c r="C66" s="220" t="s">
        <v>2</v>
      </c>
      <c r="D66" s="220" t="s">
        <v>1</v>
      </c>
      <c r="E66" s="214">
        <v>1920</v>
      </c>
      <c r="F66" s="215">
        <f t="shared" si="0"/>
        <v>96</v>
      </c>
      <c r="G66" s="215">
        <f t="shared" si="1"/>
        <v>93.12</v>
      </c>
      <c r="H66" s="215">
        <f t="shared" si="2"/>
        <v>2.88</v>
      </c>
      <c r="I66" s="214">
        <v>0</v>
      </c>
      <c r="J66" s="215">
        <f t="shared" si="3"/>
        <v>0</v>
      </c>
      <c r="K66" s="215">
        <f t="shared" si="4"/>
        <v>0</v>
      </c>
      <c r="L66" s="216">
        <f t="shared" si="5"/>
        <v>0</v>
      </c>
      <c r="M66" s="218"/>
    </row>
    <row r="67" spans="1:13" s="217" customFormat="1" ht="32.1" customHeight="1" x14ac:dyDescent="0.25">
      <c r="A67" s="213"/>
      <c r="B67" s="220" t="s">
        <v>3</v>
      </c>
      <c r="C67" s="220" t="s">
        <v>239</v>
      </c>
      <c r="D67" s="220" t="s">
        <v>1</v>
      </c>
      <c r="E67" s="214">
        <v>204288.1</v>
      </c>
      <c r="F67" s="215">
        <v>0</v>
      </c>
      <c r="G67" s="215">
        <f t="shared" si="1"/>
        <v>0</v>
      </c>
      <c r="H67" s="215">
        <f t="shared" si="2"/>
        <v>0</v>
      </c>
      <c r="I67" s="214">
        <v>139089.5</v>
      </c>
      <c r="J67" s="215">
        <v>0</v>
      </c>
      <c r="K67" s="215">
        <f t="shared" si="4"/>
        <v>0</v>
      </c>
      <c r="L67" s="216">
        <f t="shared" si="5"/>
        <v>0</v>
      </c>
      <c r="M67" s="219" t="s">
        <v>367</v>
      </c>
    </row>
    <row r="68" spans="1:13" s="217" customFormat="1" ht="32.1" customHeight="1" x14ac:dyDescent="0.25">
      <c r="A68" s="213"/>
      <c r="B68" s="213" t="s">
        <v>39</v>
      </c>
      <c r="C68" s="213" t="s">
        <v>50</v>
      </c>
      <c r="D68" s="213" t="s">
        <v>1</v>
      </c>
      <c r="E68" s="214">
        <v>19642</v>
      </c>
      <c r="F68" s="215">
        <f t="shared" si="0"/>
        <v>982.1</v>
      </c>
      <c r="G68" s="215">
        <f t="shared" si="1"/>
        <v>952.63700000000006</v>
      </c>
      <c r="H68" s="215">
        <f t="shared" si="2"/>
        <v>29.463000000000001</v>
      </c>
      <c r="I68" s="214">
        <v>0</v>
      </c>
      <c r="J68" s="215">
        <f t="shared" si="3"/>
        <v>0</v>
      </c>
      <c r="K68" s="215">
        <f t="shared" si="4"/>
        <v>0</v>
      </c>
      <c r="L68" s="216">
        <f t="shared" si="5"/>
        <v>0</v>
      </c>
      <c r="M68" s="218"/>
    </row>
    <row r="69" spans="1:13" s="217" customFormat="1" ht="32.1" customHeight="1" x14ac:dyDescent="0.25">
      <c r="A69" s="213"/>
      <c r="B69" s="213" t="s">
        <v>39</v>
      </c>
      <c r="C69" s="213" t="s">
        <v>49</v>
      </c>
      <c r="D69" s="213" t="s">
        <v>1</v>
      </c>
      <c r="E69" s="214">
        <v>0</v>
      </c>
      <c r="F69" s="215">
        <f t="shared" si="0"/>
        <v>0</v>
      </c>
      <c r="G69" s="215">
        <f t="shared" si="1"/>
        <v>0</v>
      </c>
      <c r="H69" s="215">
        <f t="shared" si="2"/>
        <v>0</v>
      </c>
      <c r="I69" s="214">
        <v>0</v>
      </c>
      <c r="J69" s="215">
        <f t="shared" si="3"/>
        <v>0</v>
      </c>
      <c r="K69" s="215">
        <f t="shared" si="4"/>
        <v>0</v>
      </c>
      <c r="L69" s="216">
        <f t="shared" si="5"/>
        <v>0</v>
      </c>
      <c r="M69" s="218"/>
    </row>
    <row r="70" spans="1:13" s="217" customFormat="1" ht="32.1" customHeight="1" x14ac:dyDescent="0.25">
      <c r="A70" s="213"/>
      <c r="B70" s="213" t="s">
        <v>39</v>
      </c>
      <c r="C70" s="213" t="s">
        <v>48</v>
      </c>
      <c r="D70" s="213" t="s">
        <v>1</v>
      </c>
      <c r="E70" s="214">
        <v>19146</v>
      </c>
      <c r="F70" s="215">
        <f t="shared" si="0"/>
        <v>957.30000000000007</v>
      </c>
      <c r="G70" s="215">
        <f t="shared" si="1"/>
        <v>928.58100000000002</v>
      </c>
      <c r="H70" s="215">
        <f t="shared" si="2"/>
        <v>28.719000000000001</v>
      </c>
      <c r="I70" s="214">
        <v>0</v>
      </c>
      <c r="J70" s="215">
        <f t="shared" si="3"/>
        <v>0</v>
      </c>
      <c r="K70" s="215">
        <f t="shared" si="4"/>
        <v>0</v>
      </c>
      <c r="L70" s="216">
        <f t="shared" si="5"/>
        <v>0</v>
      </c>
      <c r="M70" s="218"/>
    </row>
    <row r="71" spans="1:13" s="217" customFormat="1" ht="32.1" customHeight="1" x14ac:dyDescent="0.25">
      <c r="A71" s="213"/>
      <c r="B71" s="213" t="s">
        <v>39</v>
      </c>
      <c r="C71" s="213" t="s">
        <v>47</v>
      </c>
      <c r="D71" s="213" t="s">
        <v>1</v>
      </c>
      <c r="E71" s="214">
        <v>0</v>
      </c>
      <c r="F71" s="215">
        <f t="shared" si="0"/>
        <v>0</v>
      </c>
      <c r="G71" s="215">
        <f t="shared" si="1"/>
        <v>0</v>
      </c>
      <c r="H71" s="215">
        <f t="shared" si="2"/>
        <v>0</v>
      </c>
      <c r="I71" s="214">
        <v>0</v>
      </c>
      <c r="J71" s="215">
        <f t="shared" si="3"/>
        <v>0</v>
      </c>
      <c r="K71" s="215">
        <f t="shared" si="4"/>
        <v>0</v>
      </c>
      <c r="L71" s="216">
        <f t="shared" si="5"/>
        <v>0</v>
      </c>
      <c r="M71" s="218"/>
    </row>
    <row r="72" spans="1:13" s="217" customFormat="1" ht="32.1" customHeight="1" x14ac:dyDescent="0.25">
      <c r="A72" s="213"/>
      <c r="B72" s="213" t="s">
        <v>39</v>
      </c>
      <c r="C72" s="213" t="s">
        <v>46</v>
      </c>
      <c r="D72" s="213" t="s">
        <v>1</v>
      </c>
      <c r="E72" s="214">
        <v>10431</v>
      </c>
      <c r="F72" s="215">
        <f t="shared" si="0"/>
        <v>521.55000000000007</v>
      </c>
      <c r="G72" s="215">
        <f t="shared" si="1"/>
        <v>505.90350000000007</v>
      </c>
      <c r="H72" s="215">
        <f t="shared" si="2"/>
        <v>15.646500000000001</v>
      </c>
      <c r="I72" s="214">
        <v>0</v>
      </c>
      <c r="J72" s="215">
        <f t="shared" si="3"/>
        <v>0</v>
      </c>
      <c r="K72" s="215">
        <f t="shared" si="4"/>
        <v>0</v>
      </c>
      <c r="L72" s="216">
        <f t="shared" si="5"/>
        <v>0</v>
      </c>
      <c r="M72" s="218"/>
    </row>
    <row r="73" spans="1:13" s="217" customFormat="1" ht="32.1" customHeight="1" x14ac:dyDescent="0.25">
      <c r="A73" s="213"/>
      <c r="B73" s="213" t="s">
        <v>39</v>
      </c>
      <c r="C73" s="213" t="s">
        <v>45</v>
      </c>
      <c r="D73" s="213" t="s">
        <v>1</v>
      </c>
      <c r="E73" s="214">
        <v>6034</v>
      </c>
      <c r="F73" s="215">
        <f t="shared" si="0"/>
        <v>301.7</v>
      </c>
      <c r="G73" s="215">
        <f t="shared" si="1"/>
        <v>292.649</v>
      </c>
      <c r="H73" s="215">
        <f t="shared" si="2"/>
        <v>9.0510000000000002</v>
      </c>
      <c r="I73" s="214">
        <v>0</v>
      </c>
      <c r="J73" s="215">
        <f t="shared" si="3"/>
        <v>0</v>
      </c>
      <c r="K73" s="215">
        <f t="shared" si="4"/>
        <v>0</v>
      </c>
      <c r="L73" s="216">
        <f t="shared" si="5"/>
        <v>0</v>
      </c>
      <c r="M73" s="218"/>
    </row>
    <row r="74" spans="1:13" s="217" customFormat="1" ht="32.1" customHeight="1" x14ac:dyDescent="0.25">
      <c r="A74" s="213"/>
      <c r="B74" s="213" t="s">
        <v>39</v>
      </c>
      <c r="C74" s="213" t="s">
        <v>44</v>
      </c>
      <c r="D74" s="213" t="s">
        <v>1</v>
      </c>
      <c r="E74" s="214">
        <v>3882</v>
      </c>
      <c r="F74" s="215">
        <f t="shared" ref="F74:F139" si="6">E74*$F$4</f>
        <v>194.10000000000002</v>
      </c>
      <c r="G74" s="215">
        <f t="shared" si="1"/>
        <v>188.27700000000002</v>
      </c>
      <c r="H74" s="215">
        <f t="shared" si="2"/>
        <v>5.8230000000000004</v>
      </c>
      <c r="I74" s="214">
        <v>0</v>
      </c>
      <c r="J74" s="215">
        <f t="shared" ref="J74:J133" si="7">I74*$J$4</f>
        <v>0</v>
      </c>
      <c r="K74" s="215">
        <f t="shared" si="4"/>
        <v>0</v>
      </c>
      <c r="L74" s="216">
        <f t="shared" si="5"/>
        <v>0</v>
      </c>
      <c r="M74" s="218"/>
    </row>
    <row r="75" spans="1:13" s="217" customFormat="1" ht="32.1" customHeight="1" x14ac:dyDescent="0.25">
      <c r="A75" s="213"/>
      <c r="B75" s="213" t="s">
        <v>39</v>
      </c>
      <c r="C75" s="213" t="s">
        <v>43</v>
      </c>
      <c r="D75" s="213" t="s">
        <v>1</v>
      </c>
      <c r="E75" s="214">
        <v>513</v>
      </c>
      <c r="F75" s="215">
        <f t="shared" si="6"/>
        <v>25.650000000000002</v>
      </c>
      <c r="G75" s="215">
        <f t="shared" ref="G75:G134" si="8">F75-H75</f>
        <v>24.880500000000001</v>
      </c>
      <c r="H75" s="215">
        <f t="shared" ref="H75:H134" si="9">F75*$H$4</f>
        <v>0.76950000000000007</v>
      </c>
      <c r="I75" s="214">
        <v>0</v>
      </c>
      <c r="J75" s="215">
        <f t="shared" si="7"/>
        <v>0</v>
      </c>
      <c r="K75" s="215">
        <f t="shared" ref="K75:K134" si="10">J75-L75</f>
        <v>0</v>
      </c>
      <c r="L75" s="216">
        <f t="shared" ref="L75:L134" si="11">J75*$L$4</f>
        <v>0</v>
      </c>
      <c r="M75" s="218"/>
    </row>
    <row r="76" spans="1:13" s="217" customFormat="1" ht="32.1" customHeight="1" x14ac:dyDescent="0.25">
      <c r="A76" s="213"/>
      <c r="B76" s="213" t="s">
        <v>39</v>
      </c>
      <c r="C76" s="213" t="s">
        <v>42</v>
      </c>
      <c r="D76" s="213" t="s">
        <v>1</v>
      </c>
      <c r="E76" s="214">
        <v>6815</v>
      </c>
      <c r="F76" s="215">
        <f t="shared" si="6"/>
        <v>340.75</v>
      </c>
      <c r="G76" s="215">
        <f t="shared" si="8"/>
        <v>330.52749999999997</v>
      </c>
      <c r="H76" s="215">
        <f t="shared" si="9"/>
        <v>10.2225</v>
      </c>
      <c r="I76" s="214">
        <v>0</v>
      </c>
      <c r="J76" s="215">
        <f t="shared" si="7"/>
        <v>0</v>
      </c>
      <c r="K76" s="215">
        <f t="shared" si="10"/>
        <v>0</v>
      </c>
      <c r="L76" s="216">
        <f t="shared" si="11"/>
        <v>0</v>
      </c>
      <c r="M76" s="218"/>
    </row>
    <row r="77" spans="1:13" s="217" customFormat="1" ht="32.1" customHeight="1" x14ac:dyDescent="0.25">
      <c r="A77" s="213"/>
      <c r="B77" s="213" t="s">
        <v>39</v>
      </c>
      <c r="C77" s="213" t="s">
        <v>41</v>
      </c>
      <c r="D77" s="213" t="s">
        <v>1</v>
      </c>
      <c r="E77" s="214">
        <v>15700</v>
      </c>
      <c r="F77" s="215">
        <f t="shared" si="6"/>
        <v>785</v>
      </c>
      <c r="G77" s="215">
        <f t="shared" si="8"/>
        <v>761.45</v>
      </c>
      <c r="H77" s="215">
        <f t="shared" si="9"/>
        <v>23.55</v>
      </c>
      <c r="I77" s="214">
        <v>0</v>
      </c>
      <c r="J77" s="215">
        <f t="shared" si="7"/>
        <v>0</v>
      </c>
      <c r="K77" s="215">
        <f t="shared" si="10"/>
        <v>0</v>
      </c>
      <c r="L77" s="216">
        <f t="shared" si="11"/>
        <v>0</v>
      </c>
      <c r="M77" s="218"/>
    </row>
    <row r="78" spans="1:13" s="217" customFormat="1" ht="32.1" customHeight="1" x14ac:dyDescent="0.25">
      <c r="A78" s="213"/>
      <c r="B78" s="213" t="s">
        <v>39</v>
      </c>
      <c r="C78" s="213" t="s">
        <v>40</v>
      </c>
      <c r="D78" s="213" t="s">
        <v>1</v>
      </c>
      <c r="E78" s="214">
        <v>6861</v>
      </c>
      <c r="F78" s="215">
        <f t="shared" si="6"/>
        <v>343.05</v>
      </c>
      <c r="G78" s="215">
        <f t="shared" si="8"/>
        <v>332.75850000000003</v>
      </c>
      <c r="H78" s="215">
        <f t="shared" si="9"/>
        <v>10.291499999999999</v>
      </c>
      <c r="I78" s="214">
        <v>126</v>
      </c>
      <c r="J78" s="215">
        <f t="shared" si="7"/>
        <v>25.200000000000003</v>
      </c>
      <c r="K78" s="215">
        <f t="shared" si="10"/>
        <v>24.444000000000003</v>
      </c>
      <c r="L78" s="216">
        <f t="shared" si="11"/>
        <v>0.75600000000000001</v>
      </c>
      <c r="M78" s="218"/>
    </row>
    <row r="79" spans="1:13" s="217" customFormat="1" ht="32.1" customHeight="1" x14ac:dyDescent="0.25">
      <c r="A79" s="213"/>
      <c r="B79" s="213" t="s">
        <v>39</v>
      </c>
      <c r="C79" s="213" t="s">
        <v>385</v>
      </c>
      <c r="D79" s="213" t="s">
        <v>1</v>
      </c>
      <c r="E79" s="214">
        <v>0</v>
      </c>
      <c r="F79" s="215">
        <f t="shared" si="6"/>
        <v>0</v>
      </c>
      <c r="G79" s="215">
        <f t="shared" si="8"/>
        <v>0</v>
      </c>
      <c r="H79" s="215">
        <f t="shared" si="9"/>
        <v>0</v>
      </c>
      <c r="I79" s="214">
        <v>0</v>
      </c>
      <c r="J79" s="215">
        <f t="shared" si="7"/>
        <v>0</v>
      </c>
      <c r="K79" s="215">
        <f t="shared" si="10"/>
        <v>0</v>
      </c>
      <c r="L79" s="216">
        <f t="shared" si="11"/>
        <v>0</v>
      </c>
      <c r="M79" s="218"/>
    </row>
    <row r="80" spans="1:13" s="217" customFormat="1" ht="32.1" customHeight="1" x14ac:dyDescent="0.25">
      <c r="A80" s="213"/>
      <c r="B80" s="213" t="s">
        <v>388</v>
      </c>
      <c r="C80" s="213" t="s">
        <v>386</v>
      </c>
      <c r="D80" s="213" t="s">
        <v>1</v>
      </c>
      <c r="E80" s="214">
        <v>0</v>
      </c>
      <c r="F80" s="215">
        <f t="shared" si="6"/>
        <v>0</v>
      </c>
      <c r="G80" s="215">
        <f t="shared" si="8"/>
        <v>0</v>
      </c>
      <c r="H80" s="215">
        <f t="shared" si="9"/>
        <v>0</v>
      </c>
      <c r="I80" s="214">
        <v>0</v>
      </c>
      <c r="J80" s="215">
        <f t="shared" si="7"/>
        <v>0</v>
      </c>
      <c r="K80" s="215">
        <f t="shared" si="10"/>
        <v>0</v>
      </c>
      <c r="L80" s="216">
        <f t="shared" si="11"/>
        <v>0</v>
      </c>
      <c r="M80" s="218"/>
    </row>
    <row r="81" spans="1:13" s="217" customFormat="1" ht="32.1" customHeight="1" x14ac:dyDescent="0.25">
      <c r="A81" s="213"/>
      <c r="B81" s="213" t="s">
        <v>80</v>
      </c>
      <c r="C81" s="213" t="s">
        <v>85</v>
      </c>
      <c r="D81" s="213" t="s">
        <v>1</v>
      </c>
      <c r="E81" s="214">
        <v>4620</v>
      </c>
      <c r="F81" s="215">
        <f t="shared" si="6"/>
        <v>231</v>
      </c>
      <c r="G81" s="215">
        <f t="shared" si="8"/>
        <v>224.07</v>
      </c>
      <c r="H81" s="215">
        <f t="shared" si="9"/>
        <v>6.93</v>
      </c>
      <c r="I81" s="214">
        <v>0</v>
      </c>
      <c r="J81" s="215">
        <f t="shared" si="7"/>
        <v>0</v>
      </c>
      <c r="K81" s="215">
        <f t="shared" si="10"/>
        <v>0</v>
      </c>
      <c r="L81" s="216">
        <f t="shared" si="11"/>
        <v>0</v>
      </c>
      <c r="M81" s="218"/>
    </row>
    <row r="82" spans="1:13" s="217" customFormat="1" ht="32.1" customHeight="1" x14ac:dyDescent="0.25">
      <c r="A82" s="213"/>
      <c r="B82" s="213" t="s">
        <v>80</v>
      </c>
      <c r="C82" s="213" t="s">
        <v>84</v>
      </c>
      <c r="D82" s="213" t="s">
        <v>1</v>
      </c>
      <c r="E82" s="214">
        <v>0</v>
      </c>
      <c r="F82" s="215">
        <f t="shared" si="6"/>
        <v>0</v>
      </c>
      <c r="G82" s="215">
        <f t="shared" si="8"/>
        <v>0</v>
      </c>
      <c r="H82" s="215">
        <f t="shared" si="9"/>
        <v>0</v>
      </c>
      <c r="I82" s="214">
        <v>0</v>
      </c>
      <c r="J82" s="215">
        <f t="shared" si="7"/>
        <v>0</v>
      </c>
      <c r="K82" s="215">
        <f t="shared" si="10"/>
        <v>0</v>
      </c>
      <c r="L82" s="216">
        <f t="shared" si="11"/>
        <v>0</v>
      </c>
      <c r="M82" s="218"/>
    </row>
    <row r="83" spans="1:13" s="217" customFormat="1" ht="32.1" customHeight="1" x14ac:dyDescent="0.25">
      <c r="A83" s="213"/>
      <c r="B83" s="213" t="s">
        <v>80</v>
      </c>
      <c r="C83" s="213" t="s">
        <v>83</v>
      </c>
      <c r="D83" s="213" t="s">
        <v>1</v>
      </c>
      <c r="E83" s="214">
        <v>19940</v>
      </c>
      <c r="F83" s="215">
        <f t="shared" si="6"/>
        <v>997</v>
      </c>
      <c r="G83" s="215">
        <f t="shared" si="8"/>
        <v>967.09</v>
      </c>
      <c r="H83" s="215">
        <f t="shared" si="9"/>
        <v>29.91</v>
      </c>
      <c r="I83" s="214">
        <v>0</v>
      </c>
      <c r="J83" s="215">
        <f t="shared" si="7"/>
        <v>0</v>
      </c>
      <c r="K83" s="215">
        <f t="shared" si="10"/>
        <v>0</v>
      </c>
      <c r="L83" s="216">
        <f t="shared" si="11"/>
        <v>0</v>
      </c>
      <c r="M83" s="218"/>
    </row>
    <row r="84" spans="1:13" s="217" customFormat="1" ht="32.1" customHeight="1" x14ac:dyDescent="0.25">
      <c r="A84" s="213"/>
      <c r="B84" s="213" t="s">
        <v>80</v>
      </c>
      <c r="C84" s="213" t="s">
        <v>82</v>
      </c>
      <c r="D84" s="213" t="s">
        <v>1</v>
      </c>
      <c r="E84" s="214">
        <v>3010</v>
      </c>
      <c r="F84" s="215">
        <f t="shared" si="6"/>
        <v>150.5</v>
      </c>
      <c r="G84" s="215">
        <f t="shared" si="8"/>
        <v>145.98500000000001</v>
      </c>
      <c r="H84" s="215">
        <f t="shared" si="9"/>
        <v>4.5149999999999997</v>
      </c>
      <c r="I84" s="214">
        <v>0</v>
      </c>
      <c r="J84" s="215">
        <f t="shared" si="7"/>
        <v>0</v>
      </c>
      <c r="K84" s="215">
        <f t="shared" si="10"/>
        <v>0</v>
      </c>
      <c r="L84" s="216">
        <f t="shared" si="11"/>
        <v>0</v>
      </c>
      <c r="M84" s="218"/>
    </row>
    <row r="85" spans="1:13" s="217" customFormat="1" ht="32.1" customHeight="1" x14ac:dyDescent="0.25">
      <c r="A85" s="213"/>
      <c r="B85" s="213" t="s">
        <v>80</v>
      </c>
      <c r="C85" s="213" t="s">
        <v>81</v>
      </c>
      <c r="D85" s="213" t="s">
        <v>1</v>
      </c>
      <c r="E85" s="214">
        <v>3975</v>
      </c>
      <c r="F85" s="215">
        <f t="shared" si="6"/>
        <v>198.75</v>
      </c>
      <c r="G85" s="215">
        <f t="shared" si="8"/>
        <v>192.78749999999999</v>
      </c>
      <c r="H85" s="215">
        <f t="shared" si="9"/>
        <v>5.9624999999999995</v>
      </c>
      <c r="I85" s="214">
        <v>0</v>
      </c>
      <c r="J85" s="215">
        <f t="shared" si="7"/>
        <v>0</v>
      </c>
      <c r="K85" s="215">
        <f t="shared" si="10"/>
        <v>0</v>
      </c>
      <c r="L85" s="216">
        <f t="shared" si="11"/>
        <v>0</v>
      </c>
      <c r="M85" s="218"/>
    </row>
    <row r="86" spans="1:13" s="217" customFormat="1" ht="32.1" customHeight="1" x14ac:dyDescent="0.25">
      <c r="A86" s="213"/>
      <c r="B86" s="213" t="s">
        <v>80</v>
      </c>
      <c r="C86" s="213" t="s">
        <v>79</v>
      </c>
      <c r="D86" s="213" t="s">
        <v>1</v>
      </c>
      <c r="E86" s="214">
        <v>26760</v>
      </c>
      <c r="F86" s="215">
        <f t="shared" si="6"/>
        <v>1338</v>
      </c>
      <c r="G86" s="215">
        <f t="shared" si="8"/>
        <v>1297.8599999999999</v>
      </c>
      <c r="H86" s="215">
        <f t="shared" si="9"/>
        <v>40.14</v>
      </c>
      <c r="I86" s="214">
        <v>0</v>
      </c>
      <c r="J86" s="215">
        <f t="shared" si="7"/>
        <v>0</v>
      </c>
      <c r="K86" s="215">
        <f t="shared" si="10"/>
        <v>0</v>
      </c>
      <c r="L86" s="216">
        <f t="shared" si="11"/>
        <v>0</v>
      </c>
      <c r="M86" s="218"/>
    </row>
    <row r="87" spans="1:13" s="217" customFormat="1" ht="32.1" customHeight="1" x14ac:dyDescent="0.25">
      <c r="A87" s="213"/>
      <c r="B87" s="213" t="s">
        <v>58</v>
      </c>
      <c r="C87" s="213" t="s">
        <v>57</v>
      </c>
      <c r="D87" s="213" t="s">
        <v>1</v>
      </c>
      <c r="E87" s="214">
        <v>2190</v>
      </c>
      <c r="F87" s="215">
        <f t="shared" si="6"/>
        <v>109.5</v>
      </c>
      <c r="G87" s="215">
        <f t="shared" si="8"/>
        <v>109.5</v>
      </c>
      <c r="H87" s="215">
        <v>0</v>
      </c>
      <c r="I87" s="214">
        <v>0</v>
      </c>
      <c r="J87" s="215">
        <f t="shared" si="7"/>
        <v>0</v>
      </c>
      <c r="K87" s="215">
        <f t="shared" si="10"/>
        <v>0</v>
      </c>
      <c r="L87" s="216">
        <f t="shared" si="11"/>
        <v>0</v>
      </c>
      <c r="M87" s="222"/>
    </row>
    <row r="88" spans="1:13" s="217" customFormat="1" ht="32.1" customHeight="1" x14ac:dyDescent="0.25">
      <c r="A88" s="213"/>
      <c r="B88" s="213" t="s">
        <v>52</v>
      </c>
      <c r="C88" s="213" t="s">
        <v>54</v>
      </c>
      <c r="D88" s="213" t="s">
        <v>1</v>
      </c>
      <c r="E88" s="214">
        <v>0</v>
      </c>
      <c r="F88" s="215">
        <f t="shared" si="6"/>
        <v>0</v>
      </c>
      <c r="G88" s="215">
        <f t="shared" si="8"/>
        <v>0</v>
      </c>
      <c r="H88" s="215">
        <f t="shared" si="9"/>
        <v>0</v>
      </c>
      <c r="I88" s="214">
        <v>0</v>
      </c>
      <c r="J88" s="215">
        <f t="shared" si="7"/>
        <v>0</v>
      </c>
      <c r="K88" s="215">
        <f t="shared" si="10"/>
        <v>0</v>
      </c>
      <c r="L88" s="216">
        <f t="shared" si="11"/>
        <v>0</v>
      </c>
      <c r="M88" s="218"/>
    </row>
    <row r="89" spans="1:13" s="217" customFormat="1" ht="32.1" customHeight="1" x14ac:dyDescent="0.25">
      <c r="A89" s="213"/>
      <c r="B89" s="213" t="s">
        <v>52</v>
      </c>
      <c r="C89" s="213" t="s">
        <v>53</v>
      </c>
      <c r="D89" s="213" t="s">
        <v>1</v>
      </c>
      <c r="E89" s="214">
        <v>506</v>
      </c>
      <c r="F89" s="215">
        <f t="shared" si="6"/>
        <v>25.3</v>
      </c>
      <c r="G89" s="215">
        <f t="shared" si="8"/>
        <v>24.541</v>
      </c>
      <c r="H89" s="215">
        <f t="shared" si="9"/>
        <v>0.75900000000000001</v>
      </c>
      <c r="I89" s="214">
        <v>0</v>
      </c>
      <c r="J89" s="215">
        <f t="shared" si="7"/>
        <v>0</v>
      </c>
      <c r="K89" s="215">
        <f t="shared" si="10"/>
        <v>0</v>
      </c>
      <c r="L89" s="216">
        <f t="shared" si="11"/>
        <v>0</v>
      </c>
      <c r="M89" s="218"/>
    </row>
    <row r="90" spans="1:13" s="217" customFormat="1" ht="32.1" customHeight="1" x14ac:dyDescent="0.25">
      <c r="A90" s="213"/>
      <c r="B90" s="213" t="s">
        <v>52</v>
      </c>
      <c r="C90" s="213" t="s">
        <v>51</v>
      </c>
      <c r="D90" s="213" t="s">
        <v>1</v>
      </c>
      <c r="E90" s="214">
        <v>5380</v>
      </c>
      <c r="F90" s="215">
        <f t="shared" si="6"/>
        <v>269</v>
      </c>
      <c r="G90" s="215">
        <f t="shared" si="8"/>
        <v>260.93</v>
      </c>
      <c r="H90" s="215">
        <f t="shared" si="9"/>
        <v>8.07</v>
      </c>
      <c r="I90" s="214">
        <v>0</v>
      </c>
      <c r="J90" s="215">
        <f t="shared" si="7"/>
        <v>0</v>
      </c>
      <c r="K90" s="215">
        <f t="shared" si="10"/>
        <v>0</v>
      </c>
      <c r="L90" s="216">
        <f t="shared" si="11"/>
        <v>0</v>
      </c>
      <c r="M90" s="218"/>
    </row>
    <row r="91" spans="1:13" s="129" customFormat="1" ht="32.1" customHeight="1" x14ac:dyDescent="0.25">
      <c r="A91" s="122"/>
      <c r="B91" s="122" t="s">
        <v>17</v>
      </c>
      <c r="C91" s="122" t="s">
        <v>16</v>
      </c>
      <c r="D91" s="122" t="s">
        <v>1</v>
      </c>
      <c r="E91" s="125">
        <v>2756</v>
      </c>
      <c r="F91" s="126">
        <f t="shared" si="6"/>
        <v>137.80000000000001</v>
      </c>
      <c r="G91" s="126">
        <f t="shared" si="8"/>
        <v>133.75</v>
      </c>
      <c r="H91" s="126">
        <v>4.05</v>
      </c>
      <c r="I91" s="125">
        <v>0</v>
      </c>
      <c r="J91" s="126">
        <f t="shared" si="7"/>
        <v>0</v>
      </c>
      <c r="K91" s="126">
        <f t="shared" si="10"/>
        <v>0</v>
      </c>
      <c r="L91" s="127">
        <f t="shared" si="11"/>
        <v>0</v>
      </c>
      <c r="M91" s="141"/>
    </row>
    <row r="92" spans="1:13" s="129" customFormat="1" ht="32.1" customHeight="1" x14ac:dyDescent="0.25">
      <c r="A92" s="122"/>
      <c r="B92" s="122" t="s">
        <v>232</v>
      </c>
      <c r="C92" s="122" t="s">
        <v>233</v>
      </c>
      <c r="D92" s="122" t="s">
        <v>1</v>
      </c>
      <c r="E92" s="125">
        <v>0</v>
      </c>
      <c r="F92" s="126">
        <f t="shared" si="6"/>
        <v>0</v>
      </c>
      <c r="G92" s="126">
        <f t="shared" si="8"/>
        <v>0</v>
      </c>
      <c r="H92" s="126">
        <f t="shared" si="9"/>
        <v>0</v>
      </c>
      <c r="I92" s="125">
        <v>0</v>
      </c>
      <c r="J92" s="126">
        <f t="shared" si="7"/>
        <v>0</v>
      </c>
      <c r="K92" s="126">
        <f t="shared" si="10"/>
        <v>0</v>
      </c>
      <c r="L92" s="127">
        <f t="shared" si="11"/>
        <v>0</v>
      </c>
      <c r="M92" s="128"/>
    </row>
    <row r="93" spans="1:13" s="129" customFormat="1" ht="32.1" customHeight="1" x14ac:dyDescent="0.25">
      <c r="A93" s="122"/>
      <c r="B93" s="122" t="s">
        <v>377</v>
      </c>
      <c r="C93" s="122" t="s">
        <v>33</v>
      </c>
      <c r="D93" s="122" t="s">
        <v>1</v>
      </c>
      <c r="E93" s="125">
        <v>1440</v>
      </c>
      <c r="F93" s="126">
        <f t="shared" si="6"/>
        <v>72</v>
      </c>
      <c r="G93" s="126">
        <f t="shared" si="8"/>
        <v>72</v>
      </c>
      <c r="H93" s="126">
        <v>0</v>
      </c>
      <c r="I93" s="125">
        <v>0</v>
      </c>
      <c r="J93" s="126">
        <f t="shared" si="7"/>
        <v>0</v>
      </c>
      <c r="K93" s="126">
        <f t="shared" si="10"/>
        <v>0</v>
      </c>
      <c r="L93" s="127">
        <f t="shared" si="11"/>
        <v>0</v>
      </c>
      <c r="M93" s="128"/>
    </row>
    <row r="94" spans="1:13" s="217" customFormat="1" ht="32.1" customHeight="1" x14ac:dyDescent="0.25">
      <c r="A94" s="213"/>
      <c r="B94" s="213" t="s">
        <v>345</v>
      </c>
      <c r="C94" s="213" t="s">
        <v>283</v>
      </c>
      <c r="D94" s="213" t="s">
        <v>1</v>
      </c>
      <c r="E94" s="214">
        <v>0</v>
      </c>
      <c r="F94" s="215">
        <f t="shared" si="6"/>
        <v>0</v>
      </c>
      <c r="G94" s="215">
        <f t="shared" si="8"/>
        <v>0</v>
      </c>
      <c r="H94" s="215">
        <f t="shared" si="9"/>
        <v>0</v>
      </c>
      <c r="I94" s="214">
        <v>0</v>
      </c>
      <c r="J94" s="215">
        <f t="shared" si="7"/>
        <v>0</v>
      </c>
      <c r="K94" s="215">
        <f t="shared" si="10"/>
        <v>0</v>
      </c>
      <c r="L94" s="216">
        <f t="shared" si="11"/>
        <v>0</v>
      </c>
      <c r="M94" s="218"/>
    </row>
    <row r="95" spans="1:13" s="217" customFormat="1" ht="32.1" customHeight="1" x14ac:dyDescent="0.25">
      <c r="A95" s="213"/>
      <c r="B95" s="213" t="s">
        <v>345</v>
      </c>
      <c r="C95" s="213" t="s">
        <v>133</v>
      </c>
      <c r="D95" s="213" t="s">
        <v>1</v>
      </c>
      <c r="E95" s="214">
        <v>15344</v>
      </c>
      <c r="F95" s="215">
        <f t="shared" si="6"/>
        <v>767.2</v>
      </c>
      <c r="G95" s="215">
        <f t="shared" si="8"/>
        <v>744.18400000000008</v>
      </c>
      <c r="H95" s="215">
        <f t="shared" si="9"/>
        <v>23.016000000000002</v>
      </c>
      <c r="I95" s="214">
        <v>31848</v>
      </c>
      <c r="J95" s="215">
        <f t="shared" si="7"/>
        <v>6369.6</v>
      </c>
      <c r="K95" s="215">
        <f t="shared" si="10"/>
        <v>6178.5120000000006</v>
      </c>
      <c r="L95" s="216">
        <f t="shared" si="11"/>
        <v>191.08799999999999</v>
      </c>
      <c r="M95" s="218"/>
    </row>
    <row r="96" spans="1:13" s="217" customFormat="1" ht="32.1" customHeight="1" x14ac:dyDescent="0.25">
      <c r="A96" s="213"/>
      <c r="B96" s="213" t="s">
        <v>115</v>
      </c>
      <c r="C96" s="213" t="s">
        <v>116</v>
      </c>
      <c r="D96" s="213" t="s">
        <v>1</v>
      </c>
      <c r="E96" s="214">
        <v>21065</v>
      </c>
      <c r="F96" s="215">
        <f t="shared" si="6"/>
        <v>1053.25</v>
      </c>
      <c r="G96" s="215">
        <f t="shared" si="8"/>
        <v>1021.6525</v>
      </c>
      <c r="H96" s="215">
        <f t="shared" si="9"/>
        <v>31.5975</v>
      </c>
      <c r="I96" s="214">
        <v>0</v>
      </c>
      <c r="J96" s="215">
        <f t="shared" si="7"/>
        <v>0</v>
      </c>
      <c r="K96" s="215">
        <f t="shared" si="10"/>
        <v>0</v>
      </c>
      <c r="L96" s="216">
        <f t="shared" si="11"/>
        <v>0</v>
      </c>
      <c r="M96" s="218"/>
    </row>
    <row r="97" spans="1:13" s="217" customFormat="1" ht="32.1" customHeight="1" x14ac:dyDescent="0.25">
      <c r="A97" s="213"/>
      <c r="B97" s="213" t="s">
        <v>115</v>
      </c>
      <c r="C97" s="213" t="s">
        <v>114</v>
      </c>
      <c r="D97" s="213" t="s">
        <v>1</v>
      </c>
      <c r="E97" s="214">
        <v>11183</v>
      </c>
      <c r="F97" s="215">
        <f t="shared" si="6"/>
        <v>559.15</v>
      </c>
      <c r="G97" s="215">
        <f t="shared" si="8"/>
        <v>542.37549999999999</v>
      </c>
      <c r="H97" s="215">
        <f t="shared" si="9"/>
        <v>16.7745</v>
      </c>
      <c r="I97" s="214">
        <v>0</v>
      </c>
      <c r="J97" s="215">
        <f t="shared" si="7"/>
        <v>0</v>
      </c>
      <c r="K97" s="215">
        <f t="shared" si="10"/>
        <v>0</v>
      </c>
      <c r="L97" s="216">
        <f t="shared" si="11"/>
        <v>0</v>
      </c>
      <c r="M97" s="218"/>
    </row>
    <row r="98" spans="1:13" s="217" customFormat="1" ht="32.1" customHeight="1" x14ac:dyDescent="0.25">
      <c r="A98" s="213"/>
      <c r="B98" s="213" t="s">
        <v>360</v>
      </c>
      <c r="C98" s="213" t="s">
        <v>30</v>
      </c>
      <c r="D98" s="213" t="s">
        <v>1</v>
      </c>
      <c r="E98" s="214">
        <v>3302</v>
      </c>
      <c r="F98" s="215">
        <f t="shared" si="6"/>
        <v>165.10000000000002</v>
      </c>
      <c r="G98" s="215">
        <f t="shared" si="8"/>
        <v>160.14700000000002</v>
      </c>
      <c r="H98" s="215">
        <f t="shared" si="9"/>
        <v>4.9530000000000003</v>
      </c>
      <c r="I98" s="214">
        <v>0</v>
      </c>
      <c r="J98" s="215">
        <f t="shared" si="7"/>
        <v>0</v>
      </c>
      <c r="K98" s="215">
        <f t="shared" si="10"/>
        <v>0</v>
      </c>
      <c r="L98" s="216">
        <f t="shared" si="11"/>
        <v>0</v>
      </c>
      <c r="M98" s="218"/>
    </row>
    <row r="99" spans="1:13" s="217" customFormat="1" ht="32.1" customHeight="1" x14ac:dyDescent="0.25">
      <c r="A99" s="213"/>
      <c r="B99" s="220" t="s">
        <v>360</v>
      </c>
      <c r="C99" s="220" t="s">
        <v>204</v>
      </c>
      <c r="D99" s="220" t="s">
        <v>1</v>
      </c>
      <c r="E99" s="214">
        <v>10586</v>
      </c>
      <c r="F99" s="215">
        <f t="shared" si="6"/>
        <v>529.30000000000007</v>
      </c>
      <c r="G99" s="215">
        <f t="shared" si="8"/>
        <v>513.42100000000005</v>
      </c>
      <c r="H99" s="215">
        <f t="shared" si="9"/>
        <v>15.879000000000001</v>
      </c>
      <c r="I99" s="214">
        <v>0</v>
      </c>
      <c r="J99" s="215">
        <f t="shared" si="7"/>
        <v>0</v>
      </c>
      <c r="K99" s="215">
        <f t="shared" si="10"/>
        <v>0</v>
      </c>
      <c r="L99" s="216">
        <f t="shared" si="11"/>
        <v>0</v>
      </c>
      <c r="M99" s="218"/>
    </row>
    <row r="100" spans="1:13" s="217" customFormat="1" ht="32.1" customHeight="1" x14ac:dyDescent="0.25">
      <c r="A100" s="213"/>
      <c r="B100" s="220" t="s">
        <v>115</v>
      </c>
      <c r="C100" s="220" t="s">
        <v>225</v>
      </c>
      <c r="D100" s="220" t="s">
        <v>1</v>
      </c>
      <c r="E100" s="214">
        <v>16353</v>
      </c>
      <c r="F100" s="215">
        <f t="shared" si="6"/>
        <v>817.65000000000009</v>
      </c>
      <c r="G100" s="215">
        <f t="shared" si="8"/>
        <v>793.12050000000011</v>
      </c>
      <c r="H100" s="215">
        <f t="shared" si="9"/>
        <v>24.529500000000002</v>
      </c>
      <c r="I100" s="214">
        <v>0</v>
      </c>
      <c r="J100" s="215">
        <f t="shared" si="7"/>
        <v>0</v>
      </c>
      <c r="K100" s="215">
        <f t="shared" si="10"/>
        <v>0</v>
      </c>
      <c r="L100" s="216">
        <f t="shared" si="11"/>
        <v>0</v>
      </c>
      <c r="M100" s="218"/>
    </row>
    <row r="101" spans="1:13" s="217" customFormat="1" ht="32.1" customHeight="1" x14ac:dyDescent="0.25">
      <c r="A101" s="213"/>
      <c r="B101" s="213" t="s">
        <v>130</v>
      </c>
      <c r="C101" s="213" t="s">
        <v>300</v>
      </c>
      <c r="D101" s="213" t="s">
        <v>1</v>
      </c>
      <c r="E101" s="214">
        <v>1079</v>
      </c>
      <c r="F101" s="215">
        <f t="shared" si="6"/>
        <v>53.95</v>
      </c>
      <c r="G101" s="215">
        <f t="shared" si="8"/>
        <v>52.331500000000005</v>
      </c>
      <c r="H101" s="215">
        <f t="shared" si="9"/>
        <v>1.6185</v>
      </c>
      <c r="I101" s="214">
        <v>185</v>
      </c>
      <c r="J101" s="215">
        <f t="shared" si="7"/>
        <v>37</v>
      </c>
      <c r="K101" s="215">
        <f t="shared" si="10"/>
        <v>35.89</v>
      </c>
      <c r="L101" s="216">
        <f t="shared" si="11"/>
        <v>1.1099999999999999</v>
      </c>
      <c r="M101" s="218"/>
    </row>
    <row r="102" spans="1:13" s="217" customFormat="1" ht="32.1" customHeight="1" x14ac:dyDescent="0.25">
      <c r="A102" s="213"/>
      <c r="B102" s="213" t="s">
        <v>345</v>
      </c>
      <c r="C102" s="213" t="s">
        <v>299</v>
      </c>
      <c r="D102" s="213" t="s">
        <v>1</v>
      </c>
      <c r="E102" s="214">
        <v>142466</v>
      </c>
      <c r="F102" s="215">
        <f t="shared" si="6"/>
        <v>7123.3</v>
      </c>
      <c r="G102" s="215">
        <f t="shared" si="8"/>
        <v>6909.6010000000006</v>
      </c>
      <c r="H102" s="215">
        <f t="shared" si="9"/>
        <v>213.69899999999998</v>
      </c>
      <c r="I102" s="214">
        <v>36218</v>
      </c>
      <c r="J102" s="215">
        <f t="shared" si="7"/>
        <v>7243.6</v>
      </c>
      <c r="K102" s="215">
        <f t="shared" si="10"/>
        <v>7026.2920000000004</v>
      </c>
      <c r="L102" s="216">
        <f t="shared" si="11"/>
        <v>217.30799999999999</v>
      </c>
      <c r="M102" s="218"/>
    </row>
    <row r="103" spans="1:13" s="217" customFormat="1" ht="32.1" customHeight="1" x14ac:dyDescent="0.25">
      <c r="A103" s="213"/>
      <c r="B103" s="213" t="s">
        <v>345</v>
      </c>
      <c r="C103" s="213" t="s">
        <v>298</v>
      </c>
      <c r="D103" s="213" t="s">
        <v>1</v>
      </c>
      <c r="E103" s="214">
        <v>19932</v>
      </c>
      <c r="F103" s="215">
        <f t="shared" si="6"/>
        <v>996.6</v>
      </c>
      <c r="G103" s="215">
        <f t="shared" si="8"/>
        <v>966.702</v>
      </c>
      <c r="H103" s="215">
        <f t="shared" si="9"/>
        <v>29.898</v>
      </c>
      <c r="I103" s="214">
        <v>5067</v>
      </c>
      <c r="J103" s="215">
        <f t="shared" si="7"/>
        <v>1013.4000000000001</v>
      </c>
      <c r="K103" s="215">
        <f t="shared" si="10"/>
        <v>982.99800000000005</v>
      </c>
      <c r="L103" s="216">
        <f t="shared" si="11"/>
        <v>30.402000000000001</v>
      </c>
      <c r="M103" s="218"/>
    </row>
    <row r="104" spans="1:13" s="217" customFormat="1" ht="32.1" customHeight="1" x14ac:dyDescent="0.25">
      <c r="A104" s="213"/>
      <c r="B104" s="220" t="s">
        <v>201</v>
      </c>
      <c r="C104" s="220" t="s">
        <v>207</v>
      </c>
      <c r="D104" s="220" t="s">
        <v>1</v>
      </c>
      <c r="E104" s="214">
        <v>4615</v>
      </c>
      <c r="F104" s="215">
        <f t="shared" si="6"/>
        <v>230.75</v>
      </c>
      <c r="G104" s="215">
        <f t="shared" si="8"/>
        <v>230.75</v>
      </c>
      <c r="H104" s="215">
        <v>0</v>
      </c>
      <c r="I104" s="214">
        <v>0</v>
      </c>
      <c r="J104" s="215">
        <f t="shared" si="7"/>
        <v>0</v>
      </c>
      <c r="K104" s="215">
        <f t="shared" si="10"/>
        <v>0</v>
      </c>
      <c r="L104" s="216">
        <f t="shared" si="11"/>
        <v>0</v>
      </c>
      <c r="M104" s="222"/>
    </row>
    <row r="105" spans="1:13" s="129" customFormat="1" ht="32.1" customHeight="1" x14ac:dyDescent="0.25">
      <c r="A105" s="122"/>
      <c r="B105" s="122" t="s">
        <v>14</v>
      </c>
      <c r="C105" s="122" t="s">
        <v>301</v>
      </c>
      <c r="D105" s="122" t="s">
        <v>1</v>
      </c>
      <c r="E105" s="125">
        <v>0</v>
      </c>
      <c r="F105" s="126">
        <f t="shared" si="6"/>
        <v>0</v>
      </c>
      <c r="G105" s="126">
        <f t="shared" si="8"/>
        <v>0</v>
      </c>
      <c r="H105" s="126">
        <f t="shared" si="9"/>
        <v>0</v>
      </c>
      <c r="I105" s="125">
        <v>0</v>
      </c>
      <c r="J105" s="126">
        <f t="shared" si="7"/>
        <v>0</v>
      </c>
      <c r="K105" s="126">
        <f t="shared" si="10"/>
        <v>0</v>
      </c>
      <c r="L105" s="127">
        <f t="shared" si="11"/>
        <v>0</v>
      </c>
      <c r="M105" s="128"/>
    </row>
    <row r="106" spans="1:13" s="129" customFormat="1" ht="32.1" customHeight="1" x14ac:dyDescent="0.25">
      <c r="A106" s="122"/>
      <c r="B106" s="122" t="s">
        <v>14</v>
      </c>
      <c r="C106" s="122" t="s">
        <v>302</v>
      </c>
      <c r="D106" s="122" t="s">
        <v>1</v>
      </c>
      <c r="E106" s="125">
        <v>0</v>
      </c>
      <c r="F106" s="126">
        <f t="shared" si="6"/>
        <v>0</v>
      </c>
      <c r="G106" s="126">
        <f t="shared" si="8"/>
        <v>0</v>
      </c>
      <c r="H106" s="126">
        <f t="shared" si="9"/>
        <v>0</v>
      </c>
      <c r="I106" s="125">
        <v>0</v>
      </c>
      <c r="J106" s="126">
        <f t="shared" si="7"/>
        <v>0</v>
      </c>
      <c r="K106" s="126">
        <f t="shared" si="10"/>
        <v>0</v>
      </c>
      <c r="L106" s="127">
        <f t="shared" si="11"/>
        <v>0</v>
      </c>
      <c r="M106" s="128"/>
    </row>
    <row r="107" spans="1:13" s="129" customFormat="1" ht="32.1" customHeight="1" x14ac:dyDescent="0.25">
      <c r="A107" s="122"/>
      <c r="B107" s="122" t="s">
        <v>14</v>
      </c>
      <c r="C107" s="122" t="s">
        <v>303</v>
      </c>
      <c r="D107" s="122" t="s">
        <v>1</v>
      </c>
      <c r="E107" s="125">
        <v>13800</v>
      </c>
      <c r="F107" s="126">
        <f t="shared" si="6"/>
        <v>690</v>
      </c>
      <c r="G107" s="126">
        <v>655.5</v>
      </c>
      <c r="H107" s="126">
        <v>34.5</v>
      </c>
      <c r="I107" s="125">
        <v>0</v>
      </c>
      <c r="J107" s="126">
        <f t="shared" si="7"/>
        <v>0</v>
      </c>
      <c r="K107" s="126">
        <f t="shared" si="10"/>
        <v>0</v>
      </c>
      <c r="L107" s="127">
        <f t="shared" si="11"/>
        <v>0</v>
      </c>
      <c r="M107" s="128"/>
    </row>
    <row r="108" spans="1:13" s="129" customFormat="1" ht="32.1" customHeight="1" x14ac:dyDescent="0.25">
      <c r="A108" s="122"/>
      <c r="B108" s="122" t="s">
        <v>14</v>
      </c>
      <c r="C108" s="122" t="s">
        <v>282</v>
      </c>
      <c r="D108" s="122" t="s">
        <v>1</v>
      </c>
      <c r="E108" s="125">
        <v>0</v>
      </c>
      <c r="F108" s="126">
        <f t="shared" si="6"/>
        <v>0</v>
      </c>
      <c r="G108" s="126">
        <f t="shared" si="8"/>
        <v>0</v>
      </c>
      <c r="H108" s="126">
        <f t="shared" si="9"/>
        <v>0</v>
      </c>
      <c r="I108" s="125">
        <v>0</v>
      </c>
      <c r="J108" s="126">
        <f t="shared" si="7"/>
        <v>0</v>
      </c>
      <c r="K108" s="126">
        <f t="shared" si="10"/>
        <v>0</v>
      </c>
      <c r="L108" s="127">
        <f t="shared" si="11"/>
        <v>0</v>
      </c>
      <c r="M108" s="128"/>
    </row>
    <row r="109" spans="1:13" s="129" customFormat="1" ht="32.1" customHeight="1" x14ac:dyDescent="0.25">
      <c r="A109" s="122"/>
      <c r="B109" s="122" t="s">
        <v>14</v>
      </c>
      <c r="C109" s="122" t="s">
        <v>285</v>
      </c>
      <c r="D109" s="122" t="s">
        <v>1</v>
      </c>
      <c r="E109" s="125">
        <v>80</v>
      </c>
      <c r="F109" s="126">
        <f t="shared" si="6"/>
        <v>4</v>
      </c>
      <c r="G109" s="126">
        <f t="shared" si="8"/>
        <v>3.88</v>
      </c>
      <c r="H109" s="126">
        <f t="shared" si="9"/>
        <v>0.12</v>
      </c>
      <c r="I109" s="125">
        <v>3420</v>
      </c>
      <c r="J109" s="126">
        <f t="shared" si="7"/>
        <v>684</v>
      </c>
      <c r="K109" s="126">
        <f t="shared" si="10"/>
        <v>663.48</v>
      </c>
      <c r="L109" s="127">
        <f t="shared" si="11"/>
        <v>20.52</v>
      </c>
      <c r="M109" s="128"/>
    </row>
    <row r="110" spans="1:13" s="217" customFormat="1" ht="32.1" customHeight="1" x14ac:dyDescent="0.25">
      <c r="A110" s="213"/>
      <c r="B110" s="213" t="s">
        <v>34</v>
      </c>
      <c r="C110" s="213" t="s">
        <v>304</v>
      </c>
      <c r="D110" s="213" t="s">
        <v>1</v>
      </c>
      <c r="E110" s="214">
        <v>600</v>
      </c>
      <c r="F110" s="215">
        <f t="shared" si="6"/>
        <v>30</v>
      </c>
      <c r="G110" s="215">
        <f t="shared" si="8"/>
        <v>29.17</v>
      </c>
      <c r="H110" s="215">
        <v>0.83</v>
      </c>
      <c r="I110" s="214">
        <v>0</v>
      </c>
      <c r="J110" s="215">
        <f t="shared" si="7"/>
        <v>0</v>
      </c>
      <c r="K110" s="215">
        <f t="shared" si="10"/>
        <v>0</v>
      </c>
      <c r="L110" s="216">
        <f t="shared" si="11"/>
        <v>0</v>
      </c>
      <c r="M110" s="218"/>
    </row>
    <row r="111" spans="1:13" s="217" customFormat="1" ht="32.1" customHeight="1" x14ac:dyDescent="0.25">
      <c r="A111" s="213"/>
      <c r="B111" s="213" t="s">
        <v>220</v>
      </c>
      <c r="C111" s="213" t="s">
        <v>237</v>
      </c>
      <c r="D111" s="213" t="s">
        <v>1</v>
      </c>
      <c r="E111" s="214">
        <v>19365</v>
      </c>
      <c r="F111" s="215">
        <v>0</v>
      </c>
      <c r="G111" s="215">
        <f t="shared" si="8"/>
        <v>0</v>
      </c>
      <c r="H111" s="215">
        <f t="shared" si="9"/>
        <v>0</v>
      </c>
      <c r="I111" s="214">
        <v>214023</v>
      </c>
      <c r="J111" s="215">
        <v>0</v>
      </c>
      <c r="K111" s="215">
        <f t="shared" si="10"/>
        <v>0</v>
      </c>
      <c r="L111" s="216">
        <f t="shared" si="11"/>
        <v>0</v>
      </c>
      <c r="M111" s="219" t="s">
        <v>349</v>
      </c>
    </row>
    <row r="112" spans="1:13" s="217" customFormat="1" ht="32.1" customHeight="1" x14ac:dyDescent="0.25">
      <c r="A112" s="213"/>
      <c r="B112" s="213" t="s">
        <v>220</v>
      </c>
      <c r="C112" s="213" t="s">
        <v>238</v>
      </c>
      <c r="D112" s="213" t="s">
        <v>1</v>
      </c>
      <c r="E112" s="214">
        <v>24535</v>
      </c>
      <c r="F112" s="215">
        <v>0</v>
      </c>
      <c r="G112" s="215">
        <f t="shared" si="8"/>
        <v>0</v>
      </c>
      <c r="H112" s="215">
        <f t="shared" si="9"/>
        <v>0</v>
      </c>
      <c r="I112" s="214">
        <v>353134</v>
      </c>
      <c r="J112" s="215">
        <v>0</v>
      </c>
      <c r="K112" s="215">
        <f t="shared" si="10"/>
        <v>0</v>
      </c>
      <c r="L112" s="216">
        <f t="shared" si="11"/>
        <v>0</v>
      </c>
      <c r="M112" s="219" t="s">
        <v>349</v>
      </c>
    </row>
    <row r="113" spans="1:13" s="217" customFormat="1" ht="32.1" customHeight="1" x14ac:dyDescent="0.25">
      <c r="A113" s="213"/>
      <c r="B113" s="213" t="s">
        <v>220</v>
      </c>
      <c r="C113" s="213" t="s">
        <v>274</v>
      </c>
      <c r="D113" s="213" t="s">
        <v>1</v>
      </c>
      <c r="E113" s="214">
        <v>18039</v>
      </c>
      <c r="F113" s="215">
        <v>0</v>
      </c>
      <c r="G113" s="215">
        <f t="shared" si="8"/>
        <v>0</v>
      </c>
      <c r="H113" s="215">
        <f t="shared" si="9"/>
        <v>0</v>
      </c>
      <c r="I113" s="214">
        <v>188340</v>
      </c>
      <c r="J113" s="215">
        <v>0</v>
      </c>
      <c r="K113" s="215">
        <f t="shared" si="10"/>
        <v>0</v>
      </c>
      <c r="L113" s="216">
        <f t="shared" si="11"/>
        <v>0</v>
      </c>
      <c r="M113" s="219" t="s">
        <v>349</v>
      </c>
    </row>
    <row r="114" spans="1:13" s="217" customFormat="1" ht="32.1" customHeight="1" x14ac:dyDescent="0.25">
      <c r="A114" s="213" t="s">
        <v>334</v>
      </c>
      <c r="B114" s="213" t="s">
        <v>6</v>
      </c>
      <c r="C114" s="213" t="s">
        <v>5</v>
      </c>
      <c r="D114" s="213" t="s">
        <v>1</v>
      </c>
      <c r="E114" s="214">
        <v>0</v>
      </c>
      <c r="F114" s="215">
        <f t="shared" si="6"/>
        <v>0</v>
      </c>
      <c r="G114" s="215">
        <f t="shared" si="8"/>
        <v>0</v>
      </c>
      <c r="H114" s="215">
        <f t="shared" si="9"/>
        <v>0</v>
      </c>
      <c r="I114" s="214">
        <v>12891</v>
      </c>
      <c r="J114" s="215">
        <f t="shared" si="7"/>
        <v>2578.2000000000003</v>
      </c>
      <c r="K114" s="215">
        <f t="shared" si="10"/>
        <v>2500.8540000000003</v>
      </c>
      <c r="L114" s="216">
        <f t="shared" si="11"/>
        <v>77.346000000000004</v>
      </c>
      <c r="M114" s="218"/>
    </row>
    <row r="115" spans="1:13" s="129" customFormat="1" ht="32.1" customHeight="1" x14ac:dyDescent="0.25">
      <c r="A115" s="122"/>
      <c r="B115" s="130" t="s">
        <v>211</v>
      </c>
      <c r="C115" s="130" t="s">
        <v>200</v>
      </c>
      <c r="D115" s="130" t="s">
        <v>1</v>
      </c>
      <c r="E115" s="125">
        <v>0</v>
      </c>
      <c r="F115" s="126">
        <f t="shared" si="6"/>
        <v>0</v>
      </c>
      <c r="G115" s="126">
        <f t="shared" si="8"/>
        <v>0</v>
      </c>
      <c r="H115" s="126">
        <f t="shared" si="9"/>
        <v>0</v>
      </c>
      <c r="I115" s="125">
        <v>0</v>
      </c>
      <c r="J115" s="126">
        <f t="shared" si="7"/>
        <v>0</v>
      </c>
      <c r="K115" s="126">
        <f t="shared" si="10"/>
        <v>0</v>
      </c>
      <c r="L115" s="127">
        <f t="shared" si="11"/>
        <v>0</v>
      </c>
      <c r="M115" s="128"/>
    </row>
    <row r="116" spans="1:13" s="129" customFormat="1" ht="32.1" customHeight="1" x14ac:dyDescent="0.25">
      <c r="A116" s="122"/>
      <c r="B116" s="130" t="s">
        <v>211</v>
      </c>
      <c r="C116" s="130" t="s">
        <v>205</v>
      </c>
      <c r="D116" s="130" t="s">
        <v>1</v>
      </c>
      <c r="E116" s="125">
        <v>0</v>
      </c>
      <c r="F116" s="126">
        <f t="shared" si="6"/>
        <v>0</v>
      </c>
      <c r="G116" s="126">
        <f t="shared" si="8"/>
        <v>0</v>
      </c>
      <c r="H116" s="126">
        <f t="shared" si="9"/>
        <v>0</v>
      </c>
      <c r="I116" s="125">
        <v>0</v>
      </c>
      <c r="J116" s="126">
        <f t="shared" si="7"/>
        <v>0</v>
      </c>
      <c r="K116" s="126">
        <f t="shared" si="10"/>
        <v>0</v>
      </c>
      <c r="L116" s="127">
        <f t="shared" si="11"/>
        <v>0</v>
      </c>
      <c r="M116" s="128"/>
    </row>
    <row r="117" spans="1:13" s="129" customFormat="1" ht="32.1" customHeight="1" x14ac:dyDescent="0.25">
      <c r="A117" s="122"/>
      <c r="B117" s="130" t="s">
        <v>211</v>
      </c>
      <c r="C117" s="130" t="s">
        <v>215</v>
      </c>
      <c r="D117" s="130" t="s">
        <v>1</v>
      </c>
      <c r="E117" s="125">
        <v>0</v>
      </c>
      <c r="F117" s="126">
        <f t="shared" si="6"/>
        <v>0</v>
      </c>
      <c r="G117" s="126">
        <f t="shared" si="8"/>
        <v>0</v>
      </c>
      <c r="H117" s="126">
        <f t="shared" si="9"/>
        <v>0</v>
      </c>
      <c r="I117" s="125">
        <v>0</v>
      </c>
      <c r="J117" s="126">
        <f t="shared" si="7"/>
        <v>0</v>
      </c>
      <c r="K117" s="126">
        <f t="shared" si="10"/>
        <v>0</v>
      </c>
      <c r="L117" s="127">
        <f t="shared" si="11"/>
        <v>0</v>
      </c>
      <c r="M117" s="128"/>
    </row>
    <row r="118" spans="1:13" s="129" customFormat="1" ht="32.1" customHeight="1" x14ac:dyDescent="0.25">
      <c r="A118" s="122"/>
      <c r="B118" s="130" t="s">
        <v>211</v>
      </c>
      <c r="C118" s="130" t="s">
        <v>216</v>
      </c>
      <c r="D118" s="130" t="s">
        <v>1</v>
      </c>
      <c r="E118" s="125">
        <v>0</v>
      </c>
      <c r="F118" s="126">
        <f t="shared" si="6"/>
        <v>0</v>
      </c>
      <c r="G118" s="126">
        <f t="shared" si="8"/>
        <v>0</v>
      </c>
      <c r="H118" s="126">
        <f t="shared" si="9"/>
        <v>0</v>
      </c>
      <c r="I118" s="125">
        <v>0</v>
      </c>
      <c r="J118" s="126">
        <f t="shared" si="7"/>
        <v>0</v>
      </c>
      <c r="K118" s="126">
        <f t="shared" si="10"/>
        <v>0</v>
      </c>
      <c r="L118" s="127">
        <f t="shared" si="11"/>
        <v>0</v>
      </c>
      <c r="M118" s="128"/>
    </row>
    <row r="119" spans="1:13" s="129" customFormat="1" ht="32.1" customHeight="1" x14ac:dyDescent="0.25">
      <c r="A119" s="122" t="s">
        <v>346</v>
      </c>
      <c r="B119" s="130" t="s">
        <v>346</v>
      </c>
      <c r="C119" s="130" t="s">
        <v>255</v>
      </c>
      <c r="D119" s="130" t="s">
        <v>1</v>
      </c>
      <c r="E119" s="125">
        <v>1036.45</v>
      </c>
      <c r="F119" s="126">
        <f t="shared" si="6"/>
        <v>51.822500000000005</v>
      </c>
      <c r="G119" s="126">
        <f t="shared" si="8"/>
        <v>50.267825000000002</v>
      </c>
      <c r="H119" s="126">
        <f t="shared" si="9"/>
        <v>1.554675</v>
      </c>
      <c r="I119" s="125">
        <v>13228.645</v>
      </c>
      <c r="J119" s="126">
        <f t="shared" si="7"/>
        <v>2645.7290000000003</v>
      </c>
      <c r="K119" s="126">
        <f t="shared" si="10"/>
        <v>2566.3571300000003</v>
      </c>
      <c r="L119" s="127">
        <f t="shared" si="11"/>
        <v>79.371870000000001</v>
      </c>
      <c r="M119" s="128"/>
    </row>
    <row r="120" spans="1:13" s="129" customFormat="1" ht="32.1" customHeight="1" x14ac:dyDescent="0.25">
      <c r="A120" s="122" t="s">
        <v>346</v>
      </c>
      <c r="B120" s="130" t="s">
        <v>346</v>
      </c>
      <c r="C120" s="130" t="s">
        <v>256</v>
      </c>
      <c r="D120" s="130" t="s">
        <v>1</v>
      </c>
      <c r="E120" s="125">
        <v>1036.45</v>
      </c>
      <c r="F120" s="126">
        <f t="shared" si="6"/>
        <v>51.822500000000005</v>
      </c>
      <c r="G120" s="126">
        <f t="shared" si="8"/>
        <v>50.267825000000002</v>
      </c>
      <c r="H120" s="126">
        <f t="shared" si="9"/>
        <v>1.554675</v>
      </c>
      <c r="I120" s="125">
        <v>13228.645</v>
      </c>
      <c r="J120" s="126">
        <f t="shared" si="7"/>
        <v>2645.7290000000003</v>
      </c>
      <c r="K120" s="126">
        <f t="shared" si="10"/>
        <v>2566.3571300000003</v>
      </c>
      <c r="L120" s="127">
        <f t="shared" si="11"/>
        <v>79.371870000000001</v>
      </c>
      <c r="M120" s="128"/>
    </row>
    <row r="121" spans="1:13" s="129" customFormat="1" ht="32.1" customHeight="1" x14ac:dyDescent="0.25">
      <c r="A121" s="122"/>
      <c r="B121" s="130" t="s">
        <v>211</v>
      </c>
      <c r="C121" s="130" t="s">
        <v>257</v>
      </c>
      <c r="D121" s="130" t="s">
        <v>1</v>
      </c>
      <c r="E121" s="125">
        <v>0</v>
      </c>
      <c r="F121" s="126">
        <f t="shared" si="6"/>
        <v>0</v>
      </c>
      <c r="G121" s="126">
        <f t="shared" si="8"/>
        <v>0</v>
      </c>
      <c r="H121" s="126">
        <f t="shared" si="9"/>
        <v>0</v>
      </c>
      <c r="I121" s="125">
        <v>0</v>
      </c>
      <c r="J121" s="126">
        <f t="shared" si="7"/>
        <v>0</v>
      </c>
      <c r="K121" s="126">
        <f t="shared" si="10"/>
        <v>0</v>
      </c>
      <c r="L121" s="127">
        <f t="shared" si="11"/>
        <v>0</v>
      </c>
      <c r="M121" s="128"/>
    </row>
    <row r="122" spans="1:13" s="217" customFormat="1" ht="32.1" customHeight="1" x14ac:dyDescent="0.25">
      <c r="A122" s="213"/>
      <c r="B122" s="213" t="s">
        <v>129</v>
      </c>
      <c r="C122" s="213" t="s">
        <v>128</v>
      </c>
      <c r="D122" s="213" t="s">
        <v>1</v>
      </c>
      <c r="E122" s="214">
        <v>15185</v>
      </c>
      <c r="F122" s="215">
        <f t="shared" si="6"/>
        <v>759.25</v>
      </c>
      <c r="G122" s="215">
        <f t="shared" si="8"/>
        <v>759.25</v>
      </c>
      <c r="H122" s="215">
        <v>0</v>
      </c>
      <c r="I122" s="214">
        <v>0</v>
      </c>
      <c r="J122" s="215">
        <f t="shared" si="7"/>
        <v>0</v>
      </c>
      <c r="K122" s="215">
        <f t="shared" si="10"/>
        <v>0</v>
      </c>
      <c r="L122" s="216">
        <f t="shared" si="11"/>
        <v>0</v>
      </c>
      <c r="M122" s="222"/>
    </row>
    <row r="123" spans="1:13" s="129" customFormat="1" ht="32.1" customHeight="1" x14ac:dyDescent="0.25">
      <c r="A123" s="122"/>
      <c r="B123" s="122" t="s">
        <v>32</v>
      </c>
      <c r="C123" s="122" t="s">
        <v>31</v>
      </c>
      <c r="D123" s="122" t="s">
        <v>1</v>
      </c>
      <c r="E123" s="125">
        <v>0</v>
      </c>
      <c r="F123" s="126">
        <f t="shared" si="6"/>
        <v>0</v>
      </c>
      <c r="G123" s="126">
        <f t="shared" si="8"/>
        <v>0</v>
      </c>
      <c r="H123" s="126">
        <f t="shared" si="9"/>
        <v>0</v>
      </c>
      <c r="I123" s="125">
        <v>0</v>
      </c>
      <c r="J123" s="126">
        <f t="shared" si="7"/>
        <v>0</v>
      </c>
      <c r="K123" s="126">
        <f t="shared" si="10"/>
        <v>0</v>
      </c>
      <c r="L123" s="127">
        <f t="shared" si="11"/>
        <v>0</v>
      </c>
      <c r="M123" s="128"/>
    </row>
    <row r="124" spans="1:13" s="217" customFormat="1" ht="32.1" customHeight="1" x14ac:dyDescent="0.25">
      <c r="A124" s="213"/>
      <c r="B124" s="213" t="s">
        <v>247</v>
      </c>
      <c r="C124" s="213" t="s">
        <v>248</v>
      </c>
      <c r="D124" s="213" t="s">
        <v>1</v>
      </c>
      <c r="E124" s="214">
        <v>8569</v>
      </c>
      <c r="F124" s="215">
        <f t="shared" si="6"/>
        <v>428.45000000000005</v>
      </c>
      <c r="G124" s="215">
        <f t="shared" si="8"/>
        <v>415.59650000000005</v>
      </c>
      <c r="H124" s="215">
        <f t="shared" si="9"/>
        <v>12.8535</v>
      </c>
      <c r="I124" s="214">
        <v>0</v>
      </c>
      <c r="J124" s="215">
        <f t="shared" si="7"/>
        <v>0</v>
      </c>
      <c r="K124" s="215">
        <f t="shared" si="10"/>
        <v>0</v>
      </c>
      <c r="L124" s="216">
        <f t="shared" si="11"/>
        <v>0</v>
      </c>
      <c r="M124" s="218"/>
    </row>
    <row r="125" spans="1:13" s="217" customFormat="1" ht="32.1" customHeight="1" x14ac:dyDescent="0.25">
      <c r="A125" s="213"/>
      <c r="B125" s="213" t="s">
        <v>352</v>
      </c>
      <c r="C125" s="213" t="s">
        <v>359</v>
      </c>
      <c r="D125" s="213" t="s">
        <v>1</v>
      </c>
      <c r="E125" s="214">
        <v>1108.29</v>
      </c>
      <c r="F125" s="215">
        <f t="shared" si="6"/>
        <v>55.414500000000004</v>
      </c>
      <c r="G125" s="215">
        <f t="shared" si="8"/>
        <v>53.752065000000002</v>
      </c>
      <c r="H125" s="215">
        <f t="shared" si="9"/>
        <v>1.6624350000000001</v>
      </c>
      <c r="I125" s="214">
        <v>94123.274000000005</v>
      </c>
      <c r="J125" s="215">
        <f t="shared" si="7"/>
        <v>18824.6548</v>
      </c>
      <c r="K125" s="215">
        <f t="shared" si="10"/>
        <v>18259.915155999999</v>
      </c>
      <c r="L125" s="216">
        <f t="shared" si="11"/>
        <v>564.739644</v>
      </c>
      <c r="M125" s="218"/>
    </row>
    <row r="126" spans="1:13" s="129" customFormat="1" ht="32.1" customHeight="1" x14ac:dyDescent="0.25">
      <c r="A126" s="122"/>
      <c r="B126" s="122" t="s">
        <v>12</v>
      </c>
      <c r="C126" s="122" t="s">
        <v>11</v>
      </c>
      <c r="D126" s="122" t="s">
        <v>1</v>
      </c>
      <c r="E126" s="125">
        <v>290</v>
      </c>
      <c r="F126" s="126">
        <f t="shared" si="6"/>
        <v>14.5</v>
      </c>
      <c r="G126" s="126">
        <f t="shared" si="8"/>
        <v>14.5</v>
      </c>
      <c r="H126" s="126">
        <v>0</v>
      </c>
      <c r="I126" s="125">
        <v>0</v>
      </c>
      <c r="J126" s="126">
        <f t="shared" si="7"/>
        <v>0</v>
      </c>
      <c r="K126" s="126">
        <f t="shared" si="10"/>
        <v>0</v>
      </c>
      <c r="L126" s="127">
        <f t="shared" si="11"/>
        <v>0</v>
      </c>
      <c r="M126" s="128"/>
    </row>
    <row r="127" spans="1:13" s="129" customFormat="1" ht="32.1" customHeight="1" x14ac:dyDescent="0.25">
      <c r="A127" s="122"/>
      <c r="B127" s="122" t="s">
        <v>226</v>
      </c>
      <c r="C127" s="122" t="s">
        <v>227</v>
      </c>
      <c r="D127" s="122" t="s">
        <v>1</v>
      </c>
      <c r="E127" s="125">
        <v>186</v>
      </c>
      <c r="F127" s="126">
        <f t="shared" si="6"/>
        <v>9.3000000000000007</v>
      </c>
      <c r="G127" s="126">
        <f t="shared" si="8"/>
        <v>9.3000000000000007</v>
      </c>
      <c r="H127" s="126">
        <v>0</v>
      </c>
      <c r="I127" s="125">
        <v>0</v>
      </c>
      <c r="J127" s="126">
        <f t="shared" si="7"/>
        <v>0</v>
      </c>
      <c r="K127" s="126">
        <f t="shared" si="10"/>
        <v>0</v>
      </c>
      <c r="L127" s="127">
        <f t="shared" si="11"/>
        <v>0</v>
      </c>
      <c r="M127" s="141"/>
    </row>
    <row r="128" spans="1:13" s="217" customFormat="1" ht="32.1" customHeight="1" x14ac:dyDescent="0.25">
      <c r="A128" s="213"/>
      <c r="B128" s="213" t="s">
        <v>63</v>
      </c>
      <c r="C128" s="213" t="s">
        <v>62</v>
      </c>
      <c r="D128" s="213" t="s">
        <v>1</v>
      </c>
      <c r="E128" s="214">
        <v>14324</v>
      </c>
      <c r="F128" s="215">
        <v>716.2</v>
      </c>
      <c r="G128" s="215">
        <f t="shared" si="8"/>
        <v>716.2</v>
      </c>
      <c r="H128" s="215">
        <v>0</v>
      </c>
      <c r="I128" s="214">
        <v>0</v>
      </c>
      <c r="J128" s="215">
        <f t="shared" si="7"/>
        <v>0</v>
      </c>
      <c r="K128" s="215">
        <f t="shared" si="10"/>
        <v>0</v>
      </c>
      <c r="L128" s="216">
        <f t="shared" si="11"/>
        <v>0</v>
      </c>
      <c r="M128" s="222"/>
    </row>
    <row r="129" spans="1:13" s="129" customFormat="1" ht="32.1" customHeight="1" x14ac:dyDescent="0.25">
      <c r="A129" s="122"/>
      <c r="B129" s="122" t="s">
        <v>202</v>
      </c>
      <c r="C129" s="122" t="s">
        <v>110</v>
      </c>
      <c r="D129" s="122" t="s">
        <v>1</v>
      </c>
      <c r="E129" s="125">
        <v>940</v>
      </c>
      <c r="F129" s="126">
        <f t="shared" si="6"/>
        <v>47</v>
      </c>
      <c r="G129" s="126">
        <f t="shared" si="8"/>
        <v>47</v>
      </c>
      <c r="H129" s="126">
        <v>0</v>
      </c>
      <c r="I129" s="125">
        <v>0</v>
      </c>
      <c r="J129" s="126">
        <f t="shared" si="7"/>
        <v>0</v>
      </c>
      <c r="K129" s="126">
        <f t="shared" si="10"/>
        <v>0</v>
      </c>
      <c r="L129" s="127">
        <f t="shared" si="11"/>
        <v>0</v>
      </c>
      <c r="M129" s="141"/>
    </row>
    <row r="130" spans="1:13" s="129" customFormat="1" ht="32.1" customHeight="1" x14ac:dyDescent="0.25">
      <c r="A130" s="122"/>
      <c r="B130" s="122" t="s">
        <v>202</v>
      </c>
      <c r="C130" s="122" t="s">
        <v>245</v>
      </c>
      <c r="D130" s="122" t="s">
        <v>1</v>
      </c>
      <c r="E130" s="125">
        <v>4115</v>
      </c>
      <c r="F130" s="126">
        <f t="shared" si="6"/>
        <v>205.75</v>
      </c>
      <c r="G130" s="126">
        <f t="shared" si="8"/>
        <v>205.75</v>
      </c>
      <c r="H130" s="126">
        <v>0</v>
      </c>
      <c r="I130" s="125">
        <v>0</v>
      </c>
      <c r="J130" s="126">
        <f t="shared" si="7"/>
        <v>0</v>
      </c>
      <c r="K130" s="126">
        <f t="shared" si="10"/>
        <v>0</v>
      </c>
      <c r="L130" s="127">
        <f t="shared" si="11"/>
        <v>0</v>
      </c>
      <c r="M130" s="141"/>
    </row>
    <row r="131" spans="1:13" s="129" customFormat="1" ht="32.1" customHeight="1" x14ac:dyDescent="0.25">
      <c r="A131" s="122"/>
      <c r="B131" s="122" t="s">
        <v>202</v>
      </c>
      <c r="C131" s="122" t="s">
        <v>109</v>
      </c>
      <c r="D131" s="122" t="s">
        <v>1</v>
      </c>
      <c r="E131" s="125">
        <v>17305</v>
      </c>
      <c r="F131" s="126">
        <f t="shared" si="6"/>
        <v>865.25</v>
      </c>
      <c r="G131" s="126">
        <f t="shared" si="8"/>
        <v>839.29250000000002</v>
      </c>
      <c r="H131" s="126">
        <f t="shared" si="9"/>
        <v>25.9575</v>
      </c>
      <c r="I131" s="125">
        <v>32306</v>
      </c>
      <c r="J131" s="126">
        <f t="shared" si="7"/>
        <v>6461.2000000000007</v>
      </c>
      <c r="K131" s="126">
        <f t="shared" si="10"/>
        <v>6267.3640000000005</v>
      </c>
      <c r="L131" s="127">
        <f t="shared" si="11"/>
        <v>193.83600000000001</v>
      </c>
      <c r="M131" s="128"/>
    </row>
    <row r="132" spans="1:13" s="129" customFormat="1" ht="32.1" customHeight="1" x14ac:dyDescent="0.25">
      <c r="A132" s="122"/>
      <c r="B132" s="122" t="s">
        <v>202</v>
      </c>
      <c r="C132" s="122" t="s">
        <v>72</v>
      </c>
      <c r="D132" s="122" t="s">
        <v>1</v>
      </c>
      <c r="E132" s="125">
        <v>0</v>
      </c>
      <c r="F132" s="126">
        <f t="shared" si="6"/>
        <v>0</v>
      </c>
      <c r="G132" s="126">
        <f t="shared" si="8"/>
        <v>0</v>
      </c>
      <c r="H132" s="126">
        <f t="shared" si="9"/>
        <v>0</v>
      </c>
      <c r="I132" s="125">
        <v>0</v>
      </c>
      <c r="J132" s="126">
        <f t="shared" si="7"/>
        <v>0</v>
      </c>
      <c r="K132" s="126">
        <f t="shared" si="10"/>
        <v>0</v>
      </c>
      <c r="L132" s="127">
        <f t="shared" si="11"/>
        <v>0</v>
      </c>
      <c r="M132" s="128"/>
    </row>
    <row r="133" spans="1:13" s="129" customFormat="1" ht="32.1" customHeight="1" x14ac:dyDescent="0.25">
      <c r="A133" s="122"/>
      <c r="B133" s="122" t="s">
        <v>202</v>
      </c>
      <c r="C133" s="122" t="s">
        <v>71</v>
      </c>
      <c r="D133" s="122" t="s">
        <v>1</v>
      </c>
      <c r="E133" s="125">
        <v>2730</v>
      </c>
      <c r="F133" s="126">
        <f t="shared" si="6"/>
        <v>136.5</v>
      </c>
      <c r="G133" s="126">
        <f t="shared" si="8"/>
        <v>136.5</v>
      </c>
      <c r="H133" s="126">
        <v>0</v>
      </c>
      <c r="I133" s="125">
        <v>0</v>
      </c>
      <c r="J133" s="126">
        <f t="shared" si="7"/>
        <v>0</v>
      </c>
      <c r="K133" s="126">
        <f t="shared" si="10"/>
        <v>0</v>
      </c>
      <c r="L133" s="127">
        <f t="shared" si="11"/>
        <v>0</v>
      </c>
      <c r="M133" s="128"/>
    </row>
    <row r="134" spans="1:13" s="129" customFormat="1" ht="32.1" customHeight="1" x14ac:dyDescent="0.25">
      <c r="A134" s="122"/>
      <c r="B134" s="122" t="s">
        <v>202</v>
      </c>
      <c r="C134" s="122" t="s">
        <v>70</v>
      </c>
      <c r="D134" s="122" t="s">
        <v>1</v>
      </c>
      <c r="E134" s="125">
        <v>0</v>
      </c>
      <c r="F134" s="126">
        <f t="shared" si="6"/>
        <v>0</v>
      </c>
      <c r="G134" s="126">
        <f t="shared" si="8"/>
        <v>0</v>
      </c>
      <c r="H134" s="126">
        <f t="shared" si="9"/>
        <v>0</v>
      </c>
      <c r="I134" s="125">
        <v>0</v>
      </c>
      <c r="J134" s="126">
        <f t="shared" ref="J134:J202" si="12">I134*$J$4</f>
        <v>0</v>
      </c>
      <c r="K134" s="126">
        <f t="shared" si="10"/>
        <v>0</v>
      </c>
      <c r="L134" s="127">
        <f t="shared" si="11"/>
        <v>0</v>
      </c>
      <c r="M134" s="128"/>
    </row>
    <row r="135" spans="1:13" s="217" customFormat="1" ht="32.1" customHeight="1" x14ac:dyDescent="0.25">
      <c r="A135" s="213"/>
      <c r="B135" s="213" t="s">
        <v>135</v>
      </c>
      <c r="C135" s="213" t="s">
        <v>136</v>
      </c>
      <c r="D135" s="213" t="s">
        <v>1</v>
      </c>
      <c r="E135" s="214">
        <v>9492</v>
      </c>
      <c r="F135" s="215">
        <f t="shared" si="6"/>
        <v>474.6</v>
      </c>
      <c r="G135" s="215">
        <f t="shared" ref="G135:G203" si="13">F135-H135</f>
        <v>460.36200000000002</v>
      </c>
      <c r="H135" s="215">
        <f t="shared" ref="H135:H203" si="14">F135*$H$4</f>
        <v>14.238</v>
      </c>
      <c r="I135" s="214">
        <v>0</v>
      </c>
      <c r="J135" s="215">
        <f t="shared" si="12"/>
        <v>0</v>
      </c>
      <c r="K135" s="215">
        <f t="shared" ref="K135:K203" si="15">J135-L135</f>
        <v>0</v>
      </c>
      <c r="L135" s="216">
        <f t="shared" ref="L135:L203" si="16">J135*$L$4</f>
        <v>0</v>
      </c>
      <c r="M135" s="218"/>
    </row>
    <row r="136" spans="1:13" s="217" customFormat="1" ht="32.1" customHeight="1" x14ac:dyDescent="0.25">
      <c r="A136" s="213"/>
      <c r="B136" s="213" t="s">
        <v>135</v>
      </c>
      <c r="C136" s="213" t="s">
        <v>134</v>
      </c>
      <c r="D136" s="213" t="s">
        <v>1</v>
      </c>
      <c r="E136" s="214">
        <v>8353</v>
      </c>
      <c r="F136" s="215">
        <f t="shared" si="6"/>
        <v>417.65000000000003</v>
      </c>
      <c r="G136" s="215">
        <f t="shared" si="13"/>
        <v>405.12050000000005</v>
      </c>
      <c r="H136" s="215">
        <f t="shared" si="14"/>
        <v>12.529500000000001</v>
      </c>
      <c r="I136" s="214">
        <v>0</v>
      </c>
      <c r="J136" s="215">
        <f t="shared" si="12"/>
        <v>0</v>
      </c>
      <c r="K136" s="215">
        <f t="shared" si="15"/>
        <v>0</v>
      </c>
      <c r="L136" s="216">
        <f t="shared" si="16"/>
        <v>0</v>
      </c>
      <c r="M136" s="218"/>
    </row>
    <row r="137" spans="1:13" s="217" customFormat="1" ht="32.1" customHeight="1" x14ac:dyDescent="0.25">
      <c r="A137" s="213" t="s">
        <v>142</v>
      </c>
      <c r="B137" s="213" t="s">
        <v>322</v>
      </c>
      <c r="C137" s="213" t="s">
        <v>145</v>
      </c>
      <c r="D137" s="213" t="s">
        <v>1</v>
      </c>
      <c r="E137" s="214">
        <v>1054</v>
      </c>
      <c r="F137" s="215">
        <f t="shared" si="6"/>
        <v>52.7</v>
      </c>
      <c r="G137" s="215">
        <f>F137-H137</f>
        <v>51.119</v>
      </c>
      <c r="H137" s="215">
        <f>F137*$H$4</f>
        <v>1.581</v>
      </c>
      <c r="I137" s="214">
        <v>0</v>
      </c>
      <c r="J137" s="215">
        <f>I137*$J$4</f>
        <v>0</v>
      </c>
      <c r="K137" s="215">
        <f>J137-L137</f>
        <v>0</v>
      </c>
      <c r="L137" s="216">
        <f>J137*$L$4</f>
        <v>0</v>
      </c>
      <c r="M137" s="218"/>
    </row>
    <row r="138" spans="1:13" s="217" customFormat="1" ht="32.1" customHeight="1" x14ac:dyDescent="0.25">
      <c r="A138" s="213" t="s">
        <v>142</v>
      </c>
      <c r="B138" s="213" t="s">
        <v>322</v>
      </c>
      <c r="C138" s="213" t="s">
        <v>144</v>
      </c>
      <c r="D138" s="213" t="s">
        <v>1</v>
      </c>
      <c r="E138" s="214">
        <v>7185</v>
      </c>
      <c r="F138" s="215">
        <f t="shared" si="6"/>
        <v>359.25</v>
      </c>
      <c r="G138" s="215">
        <f>F138-H138</f>
        <v>348.47250000000003</v>
      </c>
      <c r="H138" s="215">
        <f>F138*$H$4</f>
        <v>10.7775</v>
      </c>
      <c r="I138" s="214">
        <v>0</v>
      </c>
      <c r="J138" s="215">
        <f>I138*$J$4</f>
        <v>0</v>
      </c>
      <c r="K138" s="215">
        <f>J138-L138</f>
        <v>0</v>
      </c>
      <c r="L138" s="216">
        <f>J138*$L$4</f>
        <v>0</v>
      </c>
      <c r="M138" s="218"/>
    </row>
    <row r="139" spans="1:13" s="217" customFormat="1" ht="32.1" customHeight="1" x14ac:dyDescent="0.25">
      <c r="A139" s="213" t="s">
        <v>142</v>
      </c>
      <c r="B139" s="213" t="s">
        <v>322</v>
      </c>
      <c r="C139" s="213" t="s">
        <v>143</v>
      </c>
      <c r="D139" s="213" t="s">
        <v>1</v>
      </c>
      <c r="E139" s="214">
        <v>8300</v>
      </c>
      <c r="F139" s="215">
        <f t="shared" si="6"/>
        <v>415</v>
      </c>
      <c r="G139" s="215">
        <f>F139-H139</f>
        <v>402.55</v>
      </c>
      <c r="H139" s="215">
        <f>F139*$H$4</f>
        <v>12.45</v>
      </c>
      <c r="I139" s="214">
        <v>0</v>
      </c>
      <c r="J139" s="215">
        <f>I139*$J$4</f>
        <v>0</v>
      </c>
      <c r="K139" s="215">
        <f>J139-L139</f>
        <v>0</v>
      </c>
      <c r="L139" s="216">
        <f>J139*$L$4</f>
        <v>0</v>
      </c>
      <c r="M139" s="218"/>
    </row>
    <row r="140" spans="1:13" s="217" customFormat="1" ht="32.1" customHeight="1" x14ac:dyDescent="0.25">
      <c r="A140" s="213" t="s">
        <v>142</v>
      </c>
      <c r="B140" s="213" t="s">
        <v>322</v>
      </c>
      <c r="C140" s="213" t="s">
        <v>249</v>
      </c>
      <c r="D140" s="213" t="s">
        <v>1</v>
      </c>
      <c r="E140" s="214">
        <v>7375</v>
      </c>
      <c r="F140" s="215">
        <f t="shared" ref="F140:F203" si="17">E140*$F$4</f>
        <v>368.75</v>
      </c>
      <c r="G140" s="215">
        <f>F140-H140</f>
        <v>357.6875</v>
      </c>
      <c r="H140" s="215">
        <f>F140*$H$4</f>
        <v>11.0625</v>
      </c>
      <c r="I140" s="214">
        <v>0</v>
      </c>
      <c r="J140" s="215">
        <f>I140*$J$4</f>
        <v>0</v>
      </c>
      <c r="K140" s="215">
        <f>J140-L140</f>
        <v>0</v>
      </c>
      <c r="L140" s="216">
        <f>J140*$L$4</f>
        <v>0</v>
      </c>
      <c r="M140" s="218"/>
    </row>
    <row r="141" spans="1:13" s="217" customFormat="1" ht="32.1" customHeight="1" x14ac:dyDescent="0.25">
      <c r="A141" s="213" t="s">
        <v>142</v>
      </c>
      <c r="B141" s="213" t="s">
        <v>322</v>
      </c>
      <c r="C141" s="213" t="s">
        <v>141</v>
      </c>
      <c r="D141" s="213" t="s">
        <v>1</v>
      </c>
      <c r="E141" s="214">
        <v>0</v>
      </c>
      <c r="F141" s="215">
        <f t="shared" si="17"/>
        <v>0</v>
      </c>
      <c r="G141" s="215">
        <f>F141-H141</f>
        <v>0</v>
      </c>
      <c r="H141" s="215">
        <f>F141*$H$4</f>
        <v>0</v>
      </c>
      <c r="I141" s="214">
        <v>0</v>
      </c>
      <c r="J141" s="215">
        <f>I141*$J$4</f>
        <v>0</v>
      </c>
      <c r="K141" s="215">
        <f>J141-L141</f>
        <v>0</v>
      </c>
      <c r="L141" s="216">
        <f>J141*$L$4</f>
        <v>0</v>
      </c>
      <c r="M141" s="218"/>
    </row>
    <row r="142" spans="1:13" s="217" customFormat="1" ht="32.1" customHeight="1" x14ac:dyDescent="0.25">
      <c r="A142" s="213"/>
      <c r="B142" s="213" t="s">
        <v>95</v>
      </c>
      <c r="C142" s="213" t="s">
        <v>94</v>
      </c>
      <c r="D142" s="213" t="s">
        <v>1</v>
      </c>
      <c r="E142" s="214">
        <v>0</v>
      </c>
      <c r="F142" s="215">
        <f t="shared" si="17"/>
        <v>0</v>
      </c>
      <c r="G142" s="215">
        <f t="shared" si="13"/>
        <v>0</v>
      </c>
      <c r="H142" s="215">
        <f t="shared" si="14"/>
        <v>0</v>
      </c>
      <c r="I142" s="214">
        <v>0</v>
      </c>
      <c r="J142" s="215">
        <f t="shared" si="12"/>
        <v>0</v>
      </c>
      <c r="K142" s="215">
        <f t="shared" si="15"/>
        <v>0</v>
      </c>
      <c r="L142" s="216">
        <f t="shared" si="16"/>
        <v>0</v>
      </c>
      <c r="M142" s="218"/>
    </row>
    <row r="143" spans="1:13" s="217" customFormat="1" ht="32.1" customHeight="1" x14ac:dyDescent="0.25">
      <c r="A143" s="213"/>
      <c r="B143" s="213" t="s">
        <v>108</v>
      </c>
      <c r="C143" s="213" t="s">
        <v>107</v>
      </c>
      <c r="D143" s="213" t="s">
        <v>1</v>
      </c>
      <c r="E143" s="214">
        <v>25616</v>
      </c>
      <c r="F143" s="215">
        <f t="shared" si="17"/>
        <v>1280.8000000000002</v>
      </c>
      <c r="G143" s="215">
        <f t="shared" si="13"/>
        <v>1242.3760000000002</v>
      </c>
      <c r="H143" s="215">
        <f t="shared" si="14"/>
        <v>38.424000000000007</v>
      </c>
      <c r="I143" s="214">
        <v>0</v>
      </c>
      <c r="J143" s="215">
        <f t="shared" si="12"/>
        <v>0</v>
      </c>
      <c r="K143" s="215">
        <f t="shared" si="15"/>
        <v>0</v>
      </c>
      <c r="L143" s="216">
        <f t="shared" si="16"/>
        <v>0</v>
      </c>
      <c r="M143" s="218"/>
    </row>
    <row r="144" spans="1:13" s="129" customFormat="1" ht="32.1" customHeight="1" x14ac:dyDescent="0.25">
      <c r="A144" s="122"/>
      <c r="B144" s="122" t="s">
        <v>268</v>
      </c>
      <c r="C144" s="122" t="s">
        <v>89</v>
      </c>
      <c r="D144" s="122" t="s">
        <v>1</v>
      </c>
      <c r="E144" s="125">
        <v>998</v>
      </c>
      <c r="F144" s="126">
        <f t="shared" si="17"/>
        <v>49.900000000000006</v>
      </c>
      <c r="G144" s="126">
        <f t="shared" si="13"/>
        <v>49.900000000000006</v>
      </c>
      <c r="H144" s="126">
        <v>0</v>
      </c>
      <c r="I144" s="125">
        <v>0</v>
      </c>
      <c r="J144" s="126">
        <f t="shared" si="12"/>
        <v>0</v>
      </c>
      <c r="K144" s="126">
        <f t="shared" si="15"/>
        <v>0</v>
      </c>
      <c r="L144" s="127">
        <f t="shared" si="16"/>
        <v>0</v>
      </c>
      <c r="M144" s="128"/>
    </row>
    <row r="145" spans="1:13" s="217" customFormat="1" ht="32.1" customHeight="1" x14ac:dyDescent="0.25">
      <c r="A145" s="213"/>
      <c r="B145" s="213" t="s">
        <v>69</v>
      </c>
      <c r="C145" s="213" t="s">
        <v>68</v>
      </c>
      <c r="D145" s="213" t="s">
        <v>1</v>
      </c>
      <c r="E145" s="214">
        <v>14683</v>
      </c>
      <c r="F145" s="215">
        <f t="shared" si="17"/>
        <v>734.15000000000009</v>
      </c>
      <c r="G145" s="215">
        <v>806.17</v>
      </c>
      <c r="H145" s="215">
        <v>24.92</v>
      </c>
      <c r="I145" s="214">
        <v>0</v>
      </c>
      <c r="J145" s="215">
        <f t="shared" si="12"/>
        <v>0</v>
      </c>
      <c r="K145" s="215">
        <f t="shared" si="15"/>
        <v>0</v>
      </c>
      <c r="L145" s="216">
        <f t="shared" si="16"/>
        <v>0</v>
      </c>
      <c r="M145" s="218"/>
    </row>
    <row r="146" spans="1:13" s="129" customFormat="1" ht="32.1" customHeight="1" x14ac:dyDescent="0.25">
      <c r="A146" s="122"/>
      <c r="B146" s="122" t="s">
        <v>15</v>
      </c>
      <c r="C146" s="122" t="str">
        <f>'1st Quarter 2016'!$C$144</f>
        <v>3408324412 &amp; 3408324603/ SWIW #1 &amp; 2</v>
      </c>
      <c r="D146" s="122" t="s">
        <v>1</v>
      </c>
      <c r="E146" s="125">
        <v>6956.3</v>
      </c>
      <c r="F146" s="126">
        <v>347.81</v>
      </c>
      <c r="G146" s="126">
        <f t="shared" si="13"/>
        <v>347.81</v>
      </c>
      <c r="H146" s="126">
        <v>0</v>
      </c>
      <c r="I146" s="125">
        <v>0</v>
      </c>
      <c r="J146" s="126">
        <f t="shared" si="12"/>
        <v>0</v>
      </c>
      <c r="K146" s="126">
        <f t="shared" si="15"/>
        <v>0</v>
      </c>
      <c r="L146" s="127">
        <f t="shared" si="16"/>
        <v>0</v>
      </c>
      <c r="M146" s="141"/>
    </row>
    <row r="147" spans="1:13" s="217" customFormat="1" ht="32.1" customHeight="1" x14ac:dyDescent="0.25">
      <c r="A147" s="213" t="s">
        <v>345</v>
      </c>
      <c r="B147" s="220" t="s">
        <v>280</v>
      </c>
      <c r="C147" s="220" t="s">
        <v>281</v>
      </c>
      <c r="D147" s="220" t="s">
        <v>1</v>
      </c>
      <c r="E147" s="214">
        <v>149</v>
      </c>
      <c r="F147" s="215">
        <f t="shared" si="17"/>
        <v>7.45</v>
      </c>
      <c r="G147" s="215">
        <f t="shared" si="13"/>
        <v>7.2265000000000006</v>
      </c>
      <c r="H147" s="215">
        <f t="shared" si="14"/>
        <v>0.2235</v>
      </c>
      <c r="I147" s="214">
        <v>9881</v>
      </c>
      <c r="J147" s="215">
        <f t="shared" si="12"/>
        <v>1976.2</v>
      </c>
      <c r="K147" s="215">
        <f t="shared" si="15"/>
        <v>1916.914</v>
      </c>
      <c r="L147" s="216">
        <f t="shared" si="16"/>
        <v>59.286000000000001</v>
      </c>
      <c r="M147" s="218"/>
    </row>
    <row r="148" spans="1:13" s="217" customFormat="1" ht="32.1" customHeight="1" x14ac:dyDescent="0.25">
      <c r="A148" s="213"/>
      <c r="B148" s="213" t="s">
        <v>153</v>
      </c>
      <c r="C148" s="213" t="s">
        <v>154</v>
      </c>
      <c r="D148" s="213" t="s">
        <v>1</v>
      </c>
      <c r="E148" s="214">
        <v>1731</v>
      </c>
      <c r="F148" s="215">
        <f t="shared" si="17"/>
        <v>86.550000000000011</v>
      </c>
      <c r="G148" s="215">
        <f t="shared" si="13"/>
        <v>83.953500000000005</v>
      </c>
      <c r="H148" s="215">
        <f t="shared" si="14"/>
        <v>2.5965000000000003</v>
      </c>
      <c r="I148" s="214">
        <v>0</v>
      </c>
      <c r="J148" s="215">
        <f t="shared" si="12"/>
        <v>0</v>
      </c>
      <c r="K148" s="215">
        <f t="shared" si="15"/>
        <v>0</v>
      </c>
      <c r="L148" s="216">
        <f t="shared" si="16"/>
        <v>0</v>
      </c>
      <c r="M148" s="218"/>
    </row>
    <row r="149" spans="1:13" s="217" customFormat="1" ht="32.1" customHeight="1" x14ac:dyDescent="0.25">
      <c r="A149" s="213"/>
      <c r="B149" s="213" t="s">
        <v>153</v>
      </c>
      <c r="C149" s="213" t="s">
        <v>152</v>
      </c>
      <c r="D149" s="213" t="s">
        <v>1</v>
      </c>
      <c r="E149" s="214">
        <v>2409</v>
      </c>
      <c r="F149" s="215">
        <f t="shared" si="17"/>
        <v>120.45</v>
      </c>
      <c r="G149" s="215">
        <f t="shared" si="13"/>
        <v>116.8365</v>
      </c>
      <c r="H149" s="215">
        <f t="shared" si="14"/>
        <v>3.6135000000000002</v>
      </c>
      <c r="I149" s="214">
        <v>0</v>
      </c>
      <c r="J149" s="215">
        <f t="shared" si="12"/>
        <v>0</v>
      </c>
      <c r="K149" s="215">
        <f t="shared" si="15"/>
        <v>0</v>
      </c>
      <c r="L149" s="216">
        <f t="shared" si="16"/>
        <v>0</v>
      </c>
      <c r="M149" s="218"/>
    </row>
    <row r="150" spans="1:13" s="129" customFormat="1" ht="32.1" customHeight="1" x14ac:dyDescent="0.25">
      <c r="A150" s="122"/>
      <c r="B150" s="122" t="s">
        <v>276</v>
      </c>
      <c r="C150" s="122" t="s">
        <v>277</v>
      </c>
      <c r="D150" s="122" t="s">
        <v>1</v>
      </c>
      <c r="E150" s="125">
        <v>8454.2000000000007</v>
      </c>
      <c r="F150" s="126">
        <f t="shared" si="17"/>
        <v>422.71000000000004</v>
      </c>
      <c r="G150" s="126">
        <f t="shared" si="13"/>
        <v>410.02870000000001</v>
      </c>
      <c r="H150" s="126">
        <f t="shared" si="14"/>
        <v>12.6813</v>
      </c>
      <c r="I150" s="125">
        <v>57604</v>
      </c>
      <c r="J150" s="126">
        <f t="shared" si="12"/>
        <v>11520.800000000001</v>
      </c>
      <c r="K150" s="126">
        <f t="shared" si="15"/>
        <v>11175.176000000001</v>
      </c>
      <c r="L150" s="127">
        <f t="shared" si="16"/>
        <v>345.62400000000002</v>
      </c>
      <c r="M150" s="128"/>
    </row>
    <row r="151" spans="1:13" s="217" customFormat="1" ht="32.1" customHeight="1" x14ac:dyDescent="0.25">
      <c r="A151" s="213"/>
      <c r="B151" s="213" t="s">
        <v>258</v>
      </c>
      <c r="C151" s="213" t="s">
        <v>259</v>
      </c>
      <c r="D151" s="213" t="s">
        <v>1</v>
      </c>
      <c r="E151" s="214">
        <v>10291</v>
      </c>
      <c r="F151" s="215">
        <f t="shared" si="17"/>
        <v>514.55000000000007</v>
      </c>
      <c r="G151" s="215">
        <f t="shared" si="13"/>
        <v>499.11350000000004</v>
      </c>
      <c r="H151" s="215">
        <f t="shared" si="14"/>
        <v>15.436500000000002</v>
      </c>
      <c r="I151" s="214">
        <v>0</v>
      </c>
      <c r="J151" s="215">
        <f t="shared" si="12"/>
        <v>0</v>
      </c>
      <c r="K151" s="215">
        <f t="shared" si="15"/>
        <v>0</v>
      </c>
      <c r="L151" s="216">
        <f t="shared" si="16"/>
        <v>0</v>
      </c>
      <c r="M151" s="218"/>
    </row>
    <row r="152" spans="1:13" s="217" customFormat="1" ht="32.1" customHeight="1" x14ac:dyDescent="0.25">
      <c r="A152" s="213"/>
      <c r="B152" s="213" t="s">
        <v>230</v>
      </c>
      <c r="C152" s="213" t="s">
        <v>240</v>
      </c>
      <c r="D152" s="213" t="s">
        <v>1</v>
      </c>
      <c r="E152" s="214">
        <v>0</v>
      </c>
      <c r="F152" s="215">
        <f t="shared" si="17"/>
        <v>0</v>
      </c>
      <c r="G152" s="215">
        <f t="shared" si="13"/>
        <v>0</v>
      </c>
      <c r="H152" s="215">
        <f t="shared" si="14"/>
        <v>0</v>
      </c>
      <c r="I152" s="214">
        <v>9944</v>
      </c>
      <c r="J152" s="215">
        <f t="shared" si="12"/>
        <v>1988.8000000000002</v>
      </c>
      <c r="K152" s="215">
        <f t="shared" si="15"/>
        <v>1929.1360000000002</v>
      </c>
      <c r="L152" s="216">
        <f t="shared" si="16"/>
        <v>59.664000000000001</v>
      </c>
      <c r="M152" s="218"/>
    </row>
    <row r="153" spans="1:13" s="217" customFormat="1" ht="32.1" customHeight="1" x14ac:dyDescent="0.25">
      <c r="A153" s="213"/>
      <c r="B153" s="213" t="s">
        <v>230</v>
      </c>
      <c r="C153" s="213" t="s">
        <v>241</v>
      </c>
      <c r="D153" s="213" t="s">
        <v>1</v>
      </c>
      <c r="E153" s="214">
        <v>4270</v>
      </c>
      <c r="F153" s="215">
        <f t="shared" si="17"/>
        <v>213.5</v>
      </c>
      <c r="G153" s="215">
        <f t="shared" si="13"/>
        <v>207.095</v>
      </c>
      <c r="H153" s="215">
        <f t="shared" si="14"/>
        <v>6.4049999999999994</v>
      </c>
      <c r="I153" s="214">
        <v>0</v>
      </c>
      <c r="J153" s="215">
        <f t="shared" si="12"/>
        <v>0</v>
      </c>
      <c r="K153" s="215">
        <f t="shared" si="15"/>
        <v>0</v>
      </c>
      <c r="L153" s="216">
        <f t="shared" si="16"/>
        <v>0</v>
      </c>
      <c r="M153" s="218"/>
    </row>
    <row r="154" spans="1:13" s="217" customFormat="1" ht="32.1" customHeight="1" x14ac:dyDescent="0.25">
      <c r="A154" s="213"/>
      <c r="B154" s="213" t="s">
        <v>230</v>
      </c>
      <c r="C154" s="213" t="s">
        <v>316</v>
      </c>
      <c r="D154" s="213" t="s">
        <v>1</v>
      </c>
      <c r="E154" s="214">
        <v>0</v>
      </c>
      <c r="F154" s="215">
        <f t="shared" si="17"/>
        <v>0</v>
      </c>
      <c r="G154" s="215">
        <f t="shared" si="13"/>
        <v>0</v>
      </c>
      <c r="H154" s="215">
        <f t="shared" si="14"/>
        <v>0</v>
      </c>
      <c r="I154" s="214">
        <v>0</v>
      </c>
      <c r="J154" s="215">
        <f t="shared" si="12"/>
        <v>0</v>
      </c>
      <c r="K154" s="215">
        <f t="shared" si="15"/>
        <v>0</v>
      </c>
      <c r="L154" s="216">
        <f t="shared" si="16"/>
        <v>0</v>
      </c>
      <c r="M154" s="218"/>
    </row>
    <row r="155" spans="1:13" s="217" customFormat="1" ht="32.1" customHeight="1" x14ac:dyDescent="0.25">
      <c r="A155" s="213"/>
      <c r="B155" s="213" t="s">
        <v>230</v>
      </c>
      <c r="C155" s="213" t="s">
        <v>318</v>
      </c>
      <c r="D155" s="213" t="s">
        <v>1</v>
      </c>
      <c r="E155" s="214">
        <v>0</v>
      </c>
      <c r="F155" s="215">
        <f t="shared" si="17"/>
        <v>0</v>
      </c>
      <c r="G155" s="215">
        <f t="shared" si="13"/>
        <v>0</v>
      </c>
      <c r="H155" s="215">
        <f t="shared" si="14"/>
        <v>0</v>
      </c>
      <c r="I155" s="214">
        <v>0</v>
      </c>
      <c r="J155" s="215">
        <f t="shared" si="12"/>
        <v>0</v>
      </c>
      <c r="K155" s="215">
        <f t="shared" si="15"/>
        <v>0</v>
      </c>
      <c r="L155" s="216">
        <f t="shared" si="16"/>
        <v>0</v>
      </c>
      <c r="M155" s="218"/>
    </row>
    <row r="156" spans="1:13" s="217" customFormat="1" ht="32.1" customHeight="1" x14ac:dyDescent="0.25">
      <c r="A156" s="213"/>
      <c r="B156" s="213" t="s">
        <v>230</v>
      </c>
      <c r="C156" s="213" t="s">
        <v>317</v>
      </c>
      <c r="D156" s="213" t="s">
        <v>1</v>
      </c>
      <c r="E156" s="214">
        <v>40508</v>
      </c>
      <c r="F156" s="215">
        <f t="shared" si="17"/>
        <v>2025.4</v>
      </c>
      <c r="G156" s="215">
        <f t="shared" si="13"/>
        <v>1964.6380000000001</v>
      </c>
      <c r="H156" s="215">
        <f t="shared" si="14"/>
        <v>60.762</v>
      </c>
      <c r="I156" s="214">
        <v>123140</v>
      </c>
      <c r="J156" s="215">
        <f t="shared" si="12"/>
        <v>24628</v>
      </c>
      <c r="K156" s="215">
        <f t="shared" si="15"/>
        <v>23889.16</v>
      </c>
      <c r="L156" s="216">
        <f t="shared" si="16"/>
        <v>738.83999999999992</v>
      </c>
      <c r="M156" s="218"/>
    </row>
    <row r="157" spans="1:13" s="217" customFormat="1" ht="32.1" customHeight="1" x14ac:dyDescent="0.25">
      <c r="A157" s="213"/>
      <c r="B157" s="213" t="s">
        <v>230</v>
      </c>
      <c r="C157" s="213" t="s">
        <v>231</v>
      </c>
      <c r="D157" s="213" t="s">
        <v>1</v>
      </c>
      <c r="E157" s="214">
        <v>0</v>
      </c>
      <c r="F157" s="215">
        <f t="shared" si="17"/>
        <v>0</v>
      </c>
      <c r="G157" s="215">
        <f t="shared" si="13"/>
        <v>0</v>
      </c>
      <c r="H157" s="215">
        <f t="shared" si="14"/>
        <v>0</v>
      </c>
      <c r="I157" s="214">
        <v>0</v>
      </c>
      <c r="J157" s="215">
        <f t="shared" si="12"/>
        <v>0</v>
      </c>
      <c r="K157" s="215">
        <f t="shared" si="15"/>
        <v>0</v>
      </c>
      <c r="L157" s="216">
        <f t="shared" si="16"/>
        <v>0</v>
      </c>
      <c r="M157" s="218"/>
    </row>
    <row r="158" spans="1:13" s="217" customFormat="1" ht="32.1" customHeight="1" x14ac:dyDescent="0.25">
      <c r="A158" s="213"/>
      <c r="B158" s="213" t="s">
        <v>230</v>
      </c>
      <c r="C158" s="213" t="s">
        <v>320</v>
      </c>
      <c r="D158" s="213" t="s">
        <v>1</v>
      </c>
      <c r="E158" s="214">
        <v>350</v>
      </c>
      <c r="F158" s="215">
        <f t="shared" si="17"/>
        <v>17.5</v>
      </c>
      <c r="G158" s="215">
        <f t="shared" si="13"/>
        <v>16.975000000000001</v>
      </c>
      <c r="H158" s="215">
        <f t="shared" si="14"/>
        <v>0.52500000000000002</v>
      </c>
      <c r="I158" s="214">
        <v>2794</v>
      </c>
      <c r="J158" s="215">
        <f t="shared" si="12"/>
        <v>558.80000000000007</v>
      </c>
      <c r="K158" s="215">
        <f t="shared" si="15"/>
        <v>542.03600000000006</v>
      </c>
      <c r="L158" s="216">
        <f t="shared" si="16"/>
        <v>16.764000000000003</v>
      </c>
      <c r="M158" s="218"/>
    </row>
    <row r="159" spans="1:13" s="217" customFormat="1" ht="32.1" customHeight="1" x14ac:dyDescent="0.25">
      <c r="A159" s="213"/>
      <c r="B159" s="213" t="s">
        <v>230</v>
      </c>
      <c r="C159" s="213" t="s">
        <v>319</v>
      </c>
      <c r="D159" s="213" t="s">
        <v>1</v>
      </c>
      <c r="E159" s="214">
        <v>422</v>
      </c>
      <c r="F159" s="215">
        <f t="shared" si="17"/>
        <v>21.1</v>
      </c>
      <c r="G159" s="215">
        <f t="shared" si="13"/>
        <v>20.467000000000002</v>
      </c>
      <c r="H159" s="215">
        <f t="shared" si="14"/>
        <v>0.63300000000000001</v>
      </c>
      <c r="I159" s="214">
        <v>219</v>
      </c>
      <c r="J159" s="215">
        <f t="shared" si="12"/>
        <v>43.800000000000004</v>
      </c>
      <c r="K159" s="215">
        <f t="shared" si="15"/>
        <v>42.486000000000004</v>
      </c>
      <c r="L159" s="216">
        <f t="shared" si="16"/>
        <v>1.3140000000000001</v>
      </c>
      <c r="M159" s="218"/>
    </row>
    <row r="160" spans="1:13" s="217" customFormat="1" ht="32.1" customHeight="1" x14ac:dyDescent="0.25">
      <c r="A160" s="213"/>
      <c r="B160" s="213" t="s">
        <v>230</v>
      </c>
      <c r="C160" s="213" t="s">
        <v>321</v>
      </c>
      <c r="D160" s="213" t="s">
        <v>1</v>
      </c>
      <c r="E160" s="214">
        <v>0</v>
      </c>
      <c r="F160" s="215">
        <f t="shared" si="17"/>
        <v>0</v>
      </c>
      <c r="G160" s="215">
        <f t="shared" si="13"/>
        <v>0</v>
      </c>
      <c r="H160" s="215">
        <f t="shared" si="14"/>
        <v>0</v>
      </c>
      <c r="I160" s="214">
        <v>0</v>
      </c>
      <c r="J160" s="215">
        <f t="shared" si="12"/>
        <v>0</v>
      </c>
      <c r="K160" s="215">
        <f t="shared" si="15"/>
        <v>0</v>
      </c>
      <c r="L160" s="216">
        <f t="shared" si="16"/>
        <v>0</v>
      </c>
      <c r="M160" s="218"/>
    </row>
    <row r="161" spans="1:13" s="217" customFormat="1" ht="45" x14ac:dyDescent="0.25">
      <c r="A161" s="213"/>
      <c r="B161" s="213" t="s">
        <v>230</v>
      </c>
      <c r="C161" s="213" t="s">
        <v>382</v>
      </c>
      <c r="D161" s="213" t="s">
        <v>1</v>
      </c>
      <c r="E161" s="214">
        <v>0</v>
      </c>
      <c r="F161" s="215">
        <f t="shared" si="17"/>
        <v>0</v>
      </c>
      <c r="G161" s="215">
        <f t="shared" si="13"/>
        <v>0</v>
      </c>
      <c r="H161" s="215">
        <f t="shared" si="14"/>
        <v>0</v>
      </c>
      <c r="I161" s="214">
        <v>0</v>
      </c>
      <c r="J161" s="215">
        <f t="shared" si="12"/>
        <v>0</v>
      </c>
      <c r="K161" s="215">
        <f t="shared" si="15"/>
        <v>0</v>
      </c>
      <c r="L161" s="216">
        <f t="shared" si="16"/>
        <v>0</v>
      </c>
      <c r="M161" s="218"/>
    </row>
    <row r="162" spans="1:13" s="129" customFormat="1" ht="32.1" customHeight="1" x14ac:dyDescent="0.25">
      <c r="A162" s="122"/>
      <c r="B162" s="122" t="s">
        <v>137</v>
      </c>
      <c r="C162" s="122" t="s">
        <v>332</v>
      </c>
      <c r="D162" s="122" t="s">
        <v>1</v>
      </c>
      <c r="E162" s="125">
        <v>0</v>
      </c>
      <c r="F162" s="126">
        <f t="shared" si="17"/>
        <v>0</v>
      </c>
      <c r="G162" s="126">
        <f>F162-H162</f>
        <v>0</v>
      </c>
      <c r="H162" s="126">
        <f>F162*$H$4</f>
        <v>0</v>
      </c>
      <c r="I162" s="125">
        <v>95883.75</v>
      </c>
      <c r="J162" s="126">
        <f>I162*$J$4</f>
        <v>19176.75</v>
      </c>
      <c r="K162" s="126">
        <f>J162-L162</f>
        <v>18601.447499999998</v>
      </c>
      <c r="L162" s="127">
        <f>J162*$L$4</f>
        <v>575.30250000000001</v>
      </c>
      <c r="M162" s="128"/>
    </row>
    <row r="163" spans="1:13" s="129" customFormat="1" ht="32.1" customHeight="1" x14ac:dyDescent="0.25">
      <c r="A163" s="227"/>
      <c r="B163" s="122" t="s">
        <v>137</v>
      </c>
      <c r="C163" s="122" t="s">
        <v>333</v>
      </c>
      <c r="D163" s="122" t="s">
        <v>1</v>
      </c>
      <c r="E163" s="125">
        <v>0</v>
      </c>
      <c r="F163" s="126">
        <f t="shared" si="17"/>
        <v>0</v>
      </c>
      <c r="G163" s="126">
        <f>F163-H163</f>
        <v>0</v>
      </c>
      <c r="H163" s="126">
        <f>F163*$H$4</f>
        <v>0</v>
      </c>
      <c r="I163" s="125">
        <v>46873.82</v>
      </c>
      <c r="J163" s="126">
        <f>I163*$J$4</f>
        <v>9374.764000000001</v>
      </c>
      <c r="K163" s="126">
        <f>J163-L163</f>
        <v>9093.5210800000004</v>
      </c>
      <c r="L163" s="127">
        <f>J163*$L$4</f>
        <v>281.24292000000003</v>
      </c>
      <c r="M163" s="128"/>
    </row>
    <row r="164" spans="1:13" s="129" customFormat="1" ht="32.1" customHeight="1" x14ac:dyDescent="0.25">
      <c r="A164" s="122"/>
      <c r="B164" s="122" t="s">
        <v>137</v>
      </c>
      <c r="C164" s="122" t="s">
        <v>229</v>
      </c>
      <c r="D164" s="122" t="s">
        <v>1</v>
      </c>
      <c r="E164" s="125">
        <v>0</v>
      </c>
      <c r="F164" s="126">
        <f t="shared" si="17"/>
        <v>0</v>
      </c>
      <c r="G164" s="126">
        <f>F164-H164</f>
        <v>0</v>
      </c>
      <c r="H164" s="126">
        <f>F164*$H$4</f>
        <v>0</v>
      </c>
      <c r="I164" s="125">
        <v>160.35</v>
      </c>
      <c r="J164" s="126">
        <f>I164*$J$4</f>
        <v>32.07</v>
      </c>
      <c r="K164" s="126">
        <f>J164-L164</f>
        <v>31.107900000000001</v>
      </c>
      <c r="L164" s="127">
        <f>J164*$L$4</f>
        <v>0.96209999999999996</v>
      </c>
      <c r="M164" s="128"/>
    </row>
    <row r="165" spans="1:13" s="129" customFormat="1" ht="32.1" customHeight="1" x14ac:dyDescent="0.25">
      <c r="A165" s="122"/>
      <c r="B165" s="122" t="s">
        <v>137</v>
      </c>
      <c r="C165" s="122" t="s">
        <v>140</v>
      </c>
      <c r="D165" s="122" t="s">
        <v>1</v>
      </c>
      <c r="E165" s="125">
        <v>18397</v>
      </c>
      <c r="F165" s="126">
        <f t="shared" si="17"/>
        <v>919.85</v>
      </c>
      <c r="G165" s="126">
        <f t="shared" si="13"/>
        <v>892.25450000000001</v>
      </c>
      <c r="H165" s="126">
        <f t="shared" si="14"/>
        <v>27.595500000000001</v>
      </c>
      <c r="I165" s="125">
        <v>0</v>
      </c>
      <c r="J165" s="126">
        <f t="shared" si="12"/>
        <v>0</v>
      </c>
      <c r="K165" s="126">
        <f t="shared" si="15"/>
        <v>0</v>
      </c>
      <c r="L165" s="127">
        <f t="shared" si="16"/>
        <v>0</v>
      </c>
      <c r="M165" s="128"/>
    </row>
    <row r="166" spans="1:13" s="129" customFormat="1" ht="32.1" customHeight="1" x14ac:dyDescent="0.25">
      <c r="A166" s="122"/>
      <c r="B166" s="122" t="s">
        <v>137</v>
      </c>
      <c r="C166" s="122" t="s">
        <v>139</v>
      </c>
      <c r="D166" s="122" t="s">
        <v>1</v>
      </c>
      <c r="E166" s="125">
        <v>0</v>
      </c>
      <c r="F166" s="126">
        <f t="shared" si="17"/>
        <v>0</v>
      </c>
      <c r="G166" s="126">
        <f t="shared" si="13"/>
        <v>0</v>
      </c>
      <c r="H166" s="126">
        <f t="shared" si="14"/>
        <v>0</v>
      </c>
      <c r="I166" s="125">
        <v>73740.75</v>
      </c>
      <c r="J166" s="126">
        <f t="shared" si="12"/>
        <v>14748.150000000001</v>
      </c>
      <c r="K166" s="126">
        <f t="shared" si="15"/>
        <v>14305.705500000002</v>
      </c>
      <c r="L166" s="127">
        <f t="shared" si="16"/>
        <v>442.44450000000001</v>
      </c>
      <c r="M166" s="128"/>
    </row>
    <row r="167" spans="1:13" s="129" customFormat="1" ht="32.1" customHeight="1" x14ac:dyDescent="0.25">
      <c r="A167" s="122"/>
      <c r="B167" s="122" t="s">
        <v>137</v>
      </c>
      <c r="C167" s="122" t="s">
        <v>138</v>
      </c>
      <c r="D167" s="122" t="s">
        <v>1</v>
      </c>
      <c r="E167" s="125">
        <v>3366</v>
      </c>
      <c r="F167" s="126">
        <f t="shared" si="17"/>
        <v>168.3</v>
      </c>
      <c r="G167" s="126">
        <f t="shared" si="13"/>
        <v>163.251</v>
      </c>
      <c r="H167" s="126">
        <f t="shared" si="14"/>
        <v>5.0490000000000004</v>
      </c>
      <c r="I167" s="125">
        <v>22528</v>
      </c>
      <c r="J167" s="126">
        <f t="shared" si="12"/>
        <v>4505.6000000000004</v>
      </c>
      <c r="K167" s="126">
        <f t="shared" si="15"/>
        <v>4370.4320000000007</v>
      </c>
      <c r="L167" s="127">
        <f t="shared" si="16"/>
        <v>135.16800000000001</v>
      </c>
      <c r="M167" s="128"/>
    </row>
    <row r="168" spans="1:13" s="129" customFormat="1" ht="32.1" customHeight="1" x14ac:dyDescent="0.25">
      <c r="A168" s="122"/>
      <c r="B168" s="122" t="s">
        <v>10</v>
      </c>
      <c r="C168" s="122" t="s">
        <v>219</v>
      </c>
      <c r="D168" s="122" t="s">
        <v>1</v>
      </c>
      <c r="E168" s="125">
        <v>0</v>
      </c>
      <c r="F168" s="126">
        <f t="shared" si="17"/>
        <v>0</v>
      </c>
      <c r="G168" s="126">
        <f t="shared" si="13"/>
        <v>0</v>
      </c>
      <c r="H168" s="126">
        <f t="shared" si="14"/>
        <v>0</v>
      </c>
      <c r="I168" s="125">
        <v>0</v>
      </c>
      <c r="J168" s="126">
        <f t="shared" si="12"/>
        <v>0</v>
      </c>
      <c r="K168" s="126">
        <f t="shared" si="15"/>
        <v>0</v>
      </c>
      <c r="L168" s="127">
        <f t="shared" si="16"/>
        <v>0</v>
      </c>
      <c r="M168" s="128"/>
    </row>
    <row r="169" spans="1:13" s="217" customFormat="1" ht="32.1" customHeight="1" x14ac:dyDescent="0.25">
      <c r="A169" s="213"/>
      <c r="B169" s="213" t="s">
        <v>65</v>
      </c>
      <c r="C169" s="213" t="s">
        <v>64</v>
      </c>
      <c r="D169" s="213" t="s">
        <v>1</v>
      </c>
      <c r="E169" s="214">
        <v>0</v>
      </c>
      <c r="F169" s="215">
        <f t="shared" si="17"/>
        <v>0</v>
      </c>
      <c r="G169" s="215">
        <f t="shared" si="13"/>
        <v>0</v>
      </c>
      <c r="H169" s="215">
        <f t="shared" si="14"/>
        <v>0</v>
      </c>
      <c r="I169" s="214">
        <v>0</v>
      </c>
      <c r="J169" s="215">
        <f t="shared" si="12"/>
        <v>0</v>
      </c>
      <c r="K169" s="215">
        <f t="shared" si="15"/>
        <v>0</v>
      </c>
      <c r="L169" s="216">
        <f t="shared" si="16"/>
        <v>0</v>
      </c>
      <c r="M169" s="218"/>
    </row>
    <row r="170" spans="1:13" s="217" customFormat="1" ht="32.1" customHeight="1" x14ac:dyDescent="0.25">
      <c r="A170" s="213"/>
      <c r="B170" s="213" t="s">
        <v>175</v>
      </c>
      <c r="C170" s="213" t="s">
        <v>174</v>
      </c>
      <c r="D170" s="213" t="s">
        <v>1</v>
      </c>
      <c r="E170" s="214">
        <v>950</v>
      </c>
      <c r="F170" s="215">
        <f t="shared" si="17"/>
        <v>47.5</v>
      </c>
      <c r="G170" s="215">
        <v>46.07</v>
      </c>
      <c r="H170" s="215">
        <f t="shared" si="14"/>
        <v>1.425</v>
      </c>
      <c r="I170" s="214">
        <v>0</v>
      </c>
      <c r="J170" s="215">
        <f t="shared" si="12"/>
        <v>0</v>
      </c>
      <c r="K170" s="215">
        <f t="shared" si="15"/>
        <v>0</v>
      </c>
      <c r="L170" s="216">
        <f t="shared" si="16"/>
        <v>0</v>
      </c>
      <c r="M170" s="218"/>
    </row>
    <row r="171" spans="1:13" s="217" customFormat="1" ht="32.1" customHeight="1" x14ac:dyDescent="0.25">
      <c r="A171" s="213"/>
      <c r="B171" s="213" t="s">
        <v>165</v>
      </c>
      <c r="C171" s="213" t="s">
        <v>363</v>
      </c>
      <c r="D171" s="213" t="s">
        <v>1</v>
      </c>
      <c r="E171" s="214">
        <v>3237</v>
      </c>
      <c r="F171" s="215">
        <f t="shared" si="17"/>
        <v>161.85000000000002</v>
      </c>
      <c r="G171" s="215">
        <v>156.99</v>
      </c>
      <c r="H171" s="215">
        <f t="shared" si="14"/>
        <v>4.8555000000000001</v>
      </c>
      <c r="I171" s="214">
        <v>3237</v>
      </c>
      <c r="J171" s="215">
        <f t="shared" si="12"/>
        <v>647.40000000000009</v>
      </c>
      <c r="K171" s="215">
        <f t="shared" si="15"/>
        <v>627.97800000000007</v>
      </c>
      <c r="L171" s="216">
        <f t="shared" si="16"/>
        <v>19.422000000000001</v>
      </c>
      <c r="M171" s="218"/>
    </row>
    <row r="172" spans="1:13" s="217" customFormat="1" ht="32.1" customHeight="1" x14ac:dyDescent="0.25">
      <c r="A172" s="213"/>
      <c r="B172" s="213" t="s">
        <v>165</v>
      </c>
      <c r="C172" s="213" t="s">
        <v>164</v>
      </c>
      <c r="D172" s="213" t="s">
        <v>1</v>
      </c>
      <c r="E172" s="214">
        <v>24130</v>
      </c>
      <c r="F172" s="215">
        <f t="shared" si="17"/>
        <v>1206.5</v>
      </c>
      <c r="G172" s="215">
        <f t="shared" si="13"/>
        <v>1170.3050000000001</v>
      </c>
      <c r="H172" s="215">
        <f t="shared" si="14"/>
        <v>36.195</v>
      </c>
      <c r="I172" s="214">
        <v>24653</v>
      </c>
      <c r="J172" s="215">
        <f t="shared" si="12"/>
        <v>4930.6000000000004</v>
      </c>
      <c r="K172" s="215">
        <f t="shared" si="15"/>
        <v>4782.6820000000007</v>
      </c>
      <c r="L172" s="216">
        <f t="shared" si="16"/>
        <v>147.91800000000001</v>
      </c>
      <c r="M172" s="218"/>
    </row>
    <row r="173" spans="1:13" s="217" customFormat="1" ht="32.1" customHeight="1" x14ac:dyDescent="0.25">
      <c r="A173" s="213"/>
      <c r="B173" s="213" t="s">
        <v>182</v>
      </c>
      <c r="C173" s="213" t="s">
        <v>181</v>
      </c>
      <c r="D173" s="213" t="s">
        <v>1</v>
      </c>
      <c r="E173" s="214">
        <v>3753</v>
      </c>
      <c r="F173" s="215">
        <f t="shared" si="17"/>
        <v>187.65</v>
      </c>
      <c r="G173" s="215">
        <f t="shared" si="13"/>
        <v>182.0205</v>
      </c>
      <c r="H173" s="215">
        <f t="shared" si="14"/>
        <v>5.6295000000000002</v>
      </c>
      <c r="I173" s="214">
        <v>0</v>
      </c>
      <c r="J173" s="215">
        <f t="shared" si="12"/>
        <v>0</v>
      </c>
      <c r="K173" s="215">
        <f t="shared" si="15"/>
        <v>0</v>
      </c>
      <c r="L173" s="216">
        <f t="shared" si="16"/>
        <v>0</v>
      </c>
      <c r="M173" s="218"/>
    </row>
    <row r="174" spans="1:13" s="217" customFormat="1" ht="32.1" customHeight="1" x14ac:dyDescent="0.25">
      <c r="A174" s="213"/>
      <c r="B174" s="213" t="s">
        <v>123</v>
      </c>
      <c r="C174" s="213" t="s">
        <v>125</v>
      </c>
      <c r="D174" s="213" t="s">
        <v>1</v>
      </c>
      <c r="E174" s="214">
        <v>355</v>
      </c>
      <c r="F174" s="215">
        <f t="shared" si="17"/>
        <v>17.75</v>
      </c>
      <c r="G174" s="215">
        <f t="shared" si="13"/>
        <v>17.75</v>
      </c>
      <c r="H174" s="215">
        <v>0</v>
      </c>
      <c r="I174" s="214">
        <v>0</v>
      </c>
      <c r="J174" s="215">
        <f t="shared" si="12"/>
        <v>0</v>
      </c>
      <c r="K174" s="215">
        <f t="shared" si="15"/>
        <v>0</v>
      </c>
      <c r="L174" s="216">
        <f t="shared" si="16"/>
        <v>0</v>
      </c>
      <c r="M174" s="222"/>
    </row>
    <row r="175" spans="1:13" s="217" customFormat="1" ht="32.1" customHeight="1" x14ac:dyDescent="0.25">
      <c r="A175" s="213"/>
      <c r="B175" s="213" t="s">
        <v>123</v>
      </c>
      <c r="C175" s="213" t="s">
        <v>124</v>
      </c>
      <c r="D175" s="213" t="s">
        <v>1</v>
      </c>
      <c r="E175" s="214">
        <v>200</v>
      </c>
      <c r="F175" s="215">
        <f t="shared" si="17"/>
        <v>10</v>
      </c>
      <c r="G175" s="215">
        <f t="shared" si="13"/>
        <v>10</v>
      </c>
      <c r="H175" s="215">
        <v>0</v>
      </c>
      <c r="I175" s="214">
        <v>0</v>
      </c>
      <c r="J175" s="215">
        <f t="shared" si="12"/>
        <v>0</v>
      </c>
      <c r="K175" s="215">
        <f t="shared" si="15"/>
        <v>0</v>
      </c>
      <c r="L175" s="216">
        <f t="shared" si="16"/>
        <v>0</v>
      </c>
      <c r="M175" s="222"/>
    </row>
    <row r="176" spans="1:13" s="217" customFormat="1" ht="32.1" customHeight="1" x14ac:dyDescent="0.25">
      <c r="A176" s="213"/>
      <c r="B176" s="213" t="s">
        <v>123</v>
      </c>
      <c r="C176" s="213" t="s">
        <v>122</v>
      </c>
      <c r="D176" s="213" t="s">
        <v>1</v>
      </c>
      <c r="E176" s="214">
        <v>276</v>
      </c>
      <c r="F176" s="215">
        <f t="shared" si="17"/>
        <v>13.8</v>
      </c>
      <c r="G176" s="215">
        <f t="shared" si="13"/>
        <v>13.8</v>
      </c>
      <c r="H176" s="215">
        <v>0</v>
      </c>
      <c r="I176" s="214">
        <v>0</v>
      </c>
      <c r="J176" s="215">
        <f t="shared" si="12"/>
        <v>0</v>
      </c>
      <c r="K176" s="215">
        <f t="shared" si="15"/>
        <v>0</v>
      </c>
      <c r="L176" s="216">
        <f t="shared" si="16"/>
        <v>0</v>
      </c>
      <c r="M176" s="222"/>
    </row>
    <row r="177" spans="1:13" s="217" customFormat="1" ht="32.1" customHeight="1" x14ac:dyDescent="0.25">
      <c r="A177" s="213"/>
      <c r="B177" s="213" t="s">
        <v>170</v>
      </c>
      <c r="C177" s="213" t="s">
        <v>173</v>
      </c>
      <c r="D177" s="213" t="s">
        <v>1</v>
      </c>
      <c r="E177" s="214">
        <v>3004</v>
      </c>
      <c r="F177" s="215">
        <f t="shared" si="17"/>
        <v>150.20000000000002</v>
      </c>
      <c r="G177" s="215">
        <v>145.69</v>
      </c>
      <c r="H177" s="215">
        <v>4.5</v>
      </c>
      <c r="I177" s="214">
        <v>0</v>
      </c>
      <c r="J177" s="215">
        <f t="shared" si="12"/>
        <v>0</v>
      </c>
      <c r="K177" s="215">
        <f t="shared" si="15"/>
        <v>0</v>
      </c>
      <c r="L177" s="216">
        <f t="shared" si="16"/>
        <v>0</v>
      </c>
      <c r="M177" s="218"/>
    </row>
    <row r="178" spans="1:13" s="217" customFormat="1" ht="32.1" customHeight="1" x14ac:dyDescent="0.25">
      <c r="A178" s="213"/>
      <c r="B178" s="213" t="s">
        <v>170</v>
      </c>
      <c r="C178" s="213" t="s">
        <v>172</v>
      </c>
      <c r="D178" s="213" t="s">
        <v>1</v>
      </c>
      <c r="E178" s="214">
        <v>3213</v>
      </c>
      <c r="F178" s="215">
        <f t="shared" si="17"/>
        <v>160.65</v>
      </c>
      <c r="G178" s="215">
        <f t="shared" si="13"/>
        <v>155.81</v>
      </c>
      <c r="H178" s="215">
        <v>4.84</v>
      </c>
      <c r="I178" s="214">
        <v>0</v>
      </c>
      <c r="J178" s="215">
        <f t="shared" si="12"/>
        <v>0</v>
      </c>
      <c r="K178" s="215">
        <f t="shared" si="15"/>
        <v>0</v>
      </c>
      <c r="L178" s="216">
        <f t="shared" si="16"/>
        <v>0</v>
      </c>
      <c r="M178" s="218"/>
    </row>
    <row r="179" spans="1:13" s="217" customFormat="1" ht="32.1" customHeight="1" x14ac:dyDescent="0.25">
      <c r="A179" s="213"/>
      <c r="B179" s="213" t="s">
        <v>170</v>
      </c>
      <c r="C179" s="213" t="s">
        <v>171</v>
      </c>
      <c r="D179" s="213" t="s">
        <v>1</v>
      </c>
      <c r="E179" s="214">
        <v>3087</v>
      </c>
      <c r="F179" s="215">
        <f t="shared" si="17"/>
        <v>154.35000000000002</v>
      </c>
      <c r="G179" s="215">
        <v>149.71</v>
      </c>
      <c r="H179" s="215">
        <f t="shared" si="14"/>
        <v>4.6305000000000005</v>
      </c>
      <c r="I179" s="214">
        <v>0</v>
      </c>
      <c r="J179" s="215">
        <f t="shared" si="12"/>
        <v>0</v>
      </c>
      <c r="K179" s="215">
        <f t="shared" si="15"/>
        <v>0</v>
      </c>
      <c r="L179" s="216">
        <f t="shared" si="16"/>
        <v>0</v>
      </c>
      <c r="M179" s="218"/>
    </row>
    <row r="180" spans="1:13" s="217" customFormat="1" ht="32.1" customHeight="1" x14ac:dyDescent="0.25">
      <c r="A180" s="213"/>
      <c r="B180" s="213" t="s">
        <v>170</v>
      </c>
      <c r="C180" s="213" t="s">
        <v>169</v>
      </c>
      <c r="D180" s="213" t="s">
        <v>1</v>
      </c>
      <c r="E180" s="214">
        <v>889</v>
      </c>
      <c r="F180" s="215">
        <f t="shared" si="17"/>
        <v>44.45</v>
      </c>
      <c r="G180" s="215">
        <v>43.11</v>
      </c>
      <c r="H180" s="215">
        <f t="shared" si="14"/>
        <v>1.3335000000000001</v>
      </c>
      <c r="I180" s="214">
        <v>0</v>
      </c>
      <c r="J180" s="215">
        <f t="shared" si="12"/>
        <v>0</v>
      </c>
      <c r="K180" s="215">
        <f t="shared" si="15"/>
        <v>0</v>
      </c>
      <c r="L180" s="216">
        <f t="shared" si="16"/>
        <v>0</v>
      </c>
      <c r="M180" s="218"/>
    </row>
    <row r="181" spans="1:13" s="217" customFormat="1" ht="32.1" customHeight="1" x14ac:dyDescent="0.25">
      <c r="A181" s="213"/>
      <c r="B181" s="213" t="s">
        <v>156</v>
      </c>
      <c r="C181" s="213" t="s">
        <v>155</v>
      </c>
      <c r="D181" s="213" t="s">
        <v>1</v>
      </c>
      <c r="E181" s="214">
        <v>22186</v>
      </c>
      <c r="F181" s="215">
        <f t="shared" si="17"/>
        <v>1109.3</v>
      </c>
      <c r="G181" s="215">
        <f t="shared" si="13"/>
        <v>1076.03</v>
      </c>
      <c r="H181" s="215">
        <v>33.270000000000003</v>
      </c>
      <c r="I181" s="214">
        <v>0</v>
      </c>
      <c r="J181" s="215">
        <f t="shared" si="12"/>
        <v>0</v>
      </c>
      <c r="K181" s="215">
        <f t="shared" si="15"/>
        <v>0</v>
      </c>
      <c r="L181" s="216">
        <f t="shared" si="16"/>
        <v>0</v>
      </c>
      <c r="M181" s="218"/>
    </row>
    <row r="182" spans="1:13" s="217" customFormat="1" ht="32.1" customHeight="1" x14ac:dyDescent="0.25">
      <c r="A182" s="213" t="s">
        <v>344</v>
      </c>
      <c r="B182" s="213" t="s">
        <v>132</v>
      </c>
      <c r="C182" s="213" t="s">
        <v>131</v>
      </c>
      <c r="D182" s="213" t="s">
        <v>1</v>
      </c>
      <c r="E182" s="214">
        <v>21881</v>
      </c>
      <c r="F182" s="215">
        <f t="shared" si="17"/>
        <v>1094.05</v>
      </c>
      <c r="G182" s="215">
        <f t="shared" si="13"/>
        <v>1061.2284999999999</v>
      </c>
      <c r="H182" s="215">
        <f t="shared" si="14"/>
        <v>32.8215</v>
      </c>
      <c r="I182" s="214">
        <v>0</v>
      </c>
      <c r="J182" s="215">
        <f t="shared" si="12"/>
        <v>0</v>
      </c>
      <c r="K182" s="215">
        <f t="shared" si="15"/>
        <v>0</v>
      </c>
      <c r="L182" s="216">
        <f t="shared" si="16"/>
        <v>0</v>
      </c>
      <c r="M182" s="218"/>
    </row>
    <row r="183" spans="1:13" s="217" customFormat="1" ht="32.1" customHeight="1" x14ac:dyDescent="0.25">
      <c r="A183" s="213"/>
      <c r="B183" s="213" t="s">
        <v>269</v>
      </c>
      <c r="C183" s="213" t="s">
        <v>270</v>
      </c>
      <c r="D183" s="213" t="s">
        <v>1</v>
      </c>
      <c r="E183" s="214">
        <v>25304.055</v>
      </c>
      <c r="F183" s="215">
        <v>0</v>
      </c>
      <c r="G183" s="215">
        <v>0</v>
      </c>
      <c r="H183" s="215">
        <f t="shared" si="14"/>
        <v>0</v>
      </c>
      <c r="I183" s="214">
        <v>531112</v>
      </c>
      <c r="J183" s="215">
        <v>0</v>
      </c>
      <c r="K183" s="215">
        <f t="shared" si="15"/>
        <v>0</v>
      </c>
      <c r="L183" s="216">
        <f t="shared" si="16"/>
        <v>0</v>
      </c>
      <c r="M183" s="219" t="s">
        <v>368</v>
      </c>
    </row>
    <row r="184" spans="1:13" s="129" customFormat="1" ht="32.1" customHeight="1" x14ac:dyDescent="0.25">
      <c r="A184" s="122" t="s">
        <v>376</v>
      </c>
      <c r="B184" s="122" t="s">
        <v>375</v>
      </c>
      <c r="C184" s="122" t="s">
        <v>284</v>
      </c>
      <c r="D184" s="122" t="s">
        <v>1</v>
      </c>
      <c r="E184" s="125">
        <v>129131.55</v>
      </c>
      <c r="F184" s="126">
        <f t="shared" si="17"/>
        <v>6456.5775000000003</v>
      </c>
      <c r="G184" s="126">
        <f t="shared" si="13"/>
        <v>6262.8801750000002</v>
      </c>
      <c r="H184" s="126">
        <f t="shared" si="14"/>
        <v>193.69732500000001</v>
      </c>
      <c r="I184" s="125">
        <v>45960.54</v>
      </c>
      <c r="J184" s="126">
        <f t="shared" si="12"/>
        <v>9192.1080000000002</v>
      </c>
      <c r="K184" s="126">
        <f t="shared" si="15"/>
        <v>8916.34476</v>
      </c>
      <c r="L184" s="127">
        <f t="shared" si="16"/>
        <v>275.76324</v>
      </c>
      <c r="M184" s="128"/>
    </row>
    <row r="185" spans="1:13" s="217" customFormat="1" ht="32.1" customHeight="1" x14ac:dyDescent="0.25">
      <c r="A185" s="213"/>
      <c r="B185" s="213" t="s">
        <v>167</v>
      </c>
      <c r="C185" s="213" t="s">
        <v>168</v>
      </c>
      <c r="D185" s="213" t="s">
        <v>1</v>
      </c>
      <c r="E185" s="214">
        <v>8944</v>
      </c>
      <c r="F185" s="215">
        <f t="shared" si="17"/>
        <v>447.20000000000005</v>
      </c>
      <c r="G185" s="215">
        <f t="shared" si="13"/>
        <v>433.78400000000005</v>
      </c>
      <c r="H185" s="215">
        <f t="shared" si="14"/>
        <v>13.416</v>
      </c>
      <c r="I185" s="214">
        <v>0</v>
      </c>
      <c r="J185" s="215">
        <f t="shared" si="12"/>
        <v>0</v>
      </c>
      <c r="K185" s="215">
        <f t="shared" si="15"/>
        <v>0</v>
      </c>
      <c r="L185" s="216">
        <f t="shared" si="16"/>
        <v>0</v>
      </c>
      <c r="M185" s="218"/>
    </row>
    <row r="186" spans="1:13" s="217" customFormat="1" ht="32.1" customHeight="1" x14ac:dyDescent="0.25">
      <c r="A186" s="213"/>
      <c r="B186" s="213" t="s">
        <v>167</v>
      </c>
      <c r="C186" s="213" t="s">
        <v>166</v>
      </c>
      <c r="D186" s="213" t="s">
        <v>1</v>
      </c>
      <c r="E186" s="214">
        <v>298</v>
      </c>
      <c r="F186" s="215">
        <f t="shared" si="17"/>
        <v>14.9</v>
      </c>
      <c r="G186" s="215">
        <f t="shared" si="13"/>
        <v>14.453000000000001</v>
      </c>
      <c r="H186" s="215">
        <f t="shared" si="14"/>
        <v>0.44700000000000001</v>
      </c>
      <c r="I186" s="214">
        <v>0</v>
      </c>
      <c r="J186" s="215">
        <f t="shared" si="12"/>
        <v>0</v>
      </c>
      <c r="K186" s="215">
        <f t="shared" si="15"/>
        <v>0</v>
      </c>
      <c r="L186" s="216">
        <f t="shared" si="16"/>
        <v>0</v>
      </c>
      <c r="M186" s="218"/>
    </row>
    <row r="187" spans="1:13" s="217" customFormat="1" ht="32.1" customHeight="1" x14ac:dyDescent="0.25">
      <c r="A187" s="213"/>
      <c r="B187" s="213" t="s">
        <v>67</v>
      </c>
      <c r="C187" s="213" t="s">
        <v>66</v>
      </c>
      <c r="D187" s="213" t="s">
        <v>1</v>
      </c>
      <c r="E187" s="214">
        <v>180</v>
      </c>
      <c r="F187" s="215">
        <f t="shared" si="17"/>
        <v>9</v>
      </c>
      <c r="G187" s="215">
        <f t="shared" si="13"/>
        <v>9</v>
      </c>
      <c r="H187" s="215">
        <v>0</v>
      </c>
      <c r="I187" s="214">
        <v>120</v>
      </c>
      <c r="J187" s="215">
        <f t="shared" si="12"/>
        <v>24</v>
      </c>
      <c r="K187" s="215">
        <f t="shared" si="15"/>
        <v>24</v>
      </c>
      <c r="L187" s="216">
        <v>0</v>
      </c>
      <c r="M187" s="222"/>
    </row>
    <row r="188" spans="1:13" s="129" customFormat="1" ht="32.1" customHeight="1" x14ac:dyDescent="0.25">
      <c r="A188" s="122"/>
      <c r="B188" s="122" t="s">
        <v>22</v>
      </c>
      <c r="C188" s="122" t="s">
        <v>23</v>
      </c>
      <c r="D188" s="122" t="s">
        <v>1</v>
      </c>
      <c r="E188" s="125">
        <v>0</v>
      </c>
      <c r="F188" s="126">
        <f t="shared" si="17"/>
        <v>0</v>
      </c>
      <c r="G188" s="126">
        <f t="shared" si="13"/>
        <v>0</v>
      </c>
      <c r="H188" s="126">
        <f t="shared" si="14"/>
        <v>0</v>
      </c>
      <c r="I188" s="125">
        <v>0</v>
      </c>
      <c r="J188" s="126">
        <f t="shared" si="12"/>
        <v>0</v>
      </c>
      <c r="K188" s="126">
        <f t="shared" si="15"/>
        <v>0</v>
      </c>
      <c r="L188" s="127">
        <f t="shared" si="16"/>
        <v>0</v>
      </c>
      <c r="M188" s="128"/>
    </row>
    <row r="189" spans="1:13" s="129" customFormat="1" ht="32.1" customHeight="1" x14ac:dyDescent="0.25">
      <c r="A189" s="122"/>
      <c r="B189" s="122" t="s">
        <v>22</v>
      </c>
      <c r="C189" s="122" t="s">
        <v>21</v>
      </c>
      <c r="D189" s="122" t="s">
        <v>1</v>
      </c>
      <c r="E189" s="125">
        <v>0</v>
      </c>
      <c r="F189" s="126">
        <f t="shared" si="17"/>
        <v>0</v>
      </c>
      <c r="G189" s="126">
        <f t="shared" si="13"/>
        <v>0</v>
      </c>
      <c r="H189" s="126">
        <f t="shared" si="14"/>
        <v>0</v>
      </c>
      <c r="I189" s="125">
        <v>0</v>
      </c>
      <c r="J189" s="126">
        <f t="shared" si="12"/>
        <v>0</v>
      </c>
      <c r="K189" s="126">
        <f t="shared" si="15"/>
        <v>0</v>
      </c>
      <c r="L189" s="127">
        <f t="shared" si="16"/>
        <v>0</v>
      </c>
      <c r="M189" s="128"/>
    </row>
    <row r="190" spans="1:13" s="129" customFormat="1" ht="32.1" customHeight="1" x14ac:dyDescent="0.25">
      <c r="A190" s="122"/>
      <c r="B190" s="122" t="s">
        <v>74</v>
      </c>
      <c r="C190" s="122" t="s">
        <v>75</v>
      </c>
      <c r="D190" s="122" t="s">
        <v>1</v>
      </c>
      <c r="E190" s="125">
        <v>6816</v>
      </c>
      <c r="F190" s="126">
        <f t="shared" si="17"/>
        <v>340.8</v>
      </c>
      <c r="G190" s="126">
        <f t="shared" si="13"/>
        <v>330.57600000000002</v>
      </c>
      <c r="H190" s="126">
        <f t="shared" si="14"/>
        <v>10.224</v>
      </c>
      <c r="I190" s="125">
        <v>0</v>
      </c>
      <c r="J190" s="126">
        <f t="shared" si="12"/>
        <v>0</v>
      </c>
      <c r="K190" s="126">
        <f t="shared" si="15"/>
        <v>0</v>
      </c>
      <c r="L190" s="127">
        <f t="shared" si="16"/>
        <v>0</v>
      </c>
      <c r="M190" s="128"/>
    </row>
    <row r="191" spans="1:13" s="217" customFormat="1" ht="32.1" customHeight="1" x14ac:dyDescent="0.25">
      <c r="A191" s="213"/>
      <c r="B191" s="213" t="s">
        <v>74</v>
      </c>
      <c r="C191" s="213" t="s">
        <v>73</v>
      </c>
      <c r="D191" s="213" t="s">
        <v>1</v>
      </c>
      <c r="E191" s="214">
        <v>4828</v>
      </c>
      <c r="F191" s="215">
        <f t="shared" si="17"/>
        <v>241.4</v>
      </c>
      <c r="G191" s="215">
        <f t="shared" si="13"/>
        <v>234.15800000000002</v>
      </c>
      <c r="H191" s="215">
        <f t="shared" si="14"/>
        <v>7.242</v>
      </c>
      <c r="I191" s="214">
        <v>0</v>
      </c>
      <c r="J191" s="215">
        <f t="shared" si="12"/>
        <v>0</v>
      </c>
      <c r="K191" s="215">
        <f t="shared" si="15"/>
        <v>0</v>
      </c>
      <c r="L191" s="216">
        <f t="shared" si="16"/>
        <v>0</v>
      </c>
      <c r="M191" s="218"/>
    </row>
    <row r="192" spans="1:13" s="217" customFormat="1" ht="32.1" customHeight="1" x14ac:dyDescent="0.25">
      <c r="A192" s="213"/>
      <c r="B192" s="213" t="s">
        <v>93</v>
      </c>
      <c r="C192" s="213" t="s">
        <v>92</v>
      </c>
      <c r="D192" s="213" t="s">
        <v>1</v>
      </c>
      <c r="E192" s="214">
        <v>3318.01</v>
      </c>
      <c r="F192" s="215">
        <f t="shared" si="17"/>
        <v>165.90050000000002</v>
      </c>
      <c r="G192" s="215">
        <f t="shared" si="13"/>
        <v>160.92348500000003</v>
      </c>
      <c r="H192" s="215">
        <f t="shared" si="14"/>
        <v>4.9770150000000006</v>
      </c>
      <c r="I192" s="214">
        <v>0</v>
      </c>
      <c r="J192" s="215">
        <f t="shared" si="12"/>
        <v>0</v>
      </c>
      <c r="K192" s="215">
        <f t="shared" si="15"/>
        <v>0</v>
      </c>
      <c r="L192" s="216">
        <f t="shared" si="16"/>
        <v>0</v>
      </c>
      <c r="M192" s="218"/>
    </row>
    <row r="193" spans="1:14" s="129" customFormat="1" ht="32.1" customHeight="1" x14ac:dyDescent="0.25">
      <c r="A193" s="122"/>
      <c r="B193" s="122" t="s">
        <v>373</v>
      </c>
      <c r="C193" s="122" t="s">
        <v>275</v>
      </c>
      <c r="D193" s="122" t="s">
        <v>1</v>
      </c>
      <c r="E193" s="125">
        <v>341814</v>
      </c>
      <c r="F193" s="126">
        <f t="shared" si="17"/>
        <v>17090.7</v>
      </c>
      <c r="G193" s="126">
        <f t="shared" si="13"/>
        <v>16577.978999999999</v>
      </c>
      <c r="H193" s="126">
        <f t="shared" si="14"/>
        <v>512.721</v>
      </c>
      <c r="I193" s="125">
        <v>102366.33</v>
      </c>
      <c r="J193" s="126">
        <f t="shared" si="12"/>
        <v>20473.266000000003</v>
      </c>
      <c r="K193" s="126">
        <v>14894.29</v>
      </c>
      <c r="L193" s="127">
        <v>0</v>
      </c>
      <c r="M193" s="128"/>
    </row>
    <row r="194" spans="1:14" s="217" customFormat="1" ht="32.1" customHeight="1" x14ac:dyDescent="0.25">
      <c r="A194" s="213" t="s">
        <v>345</v>
      </c>
      <c r="B194" s="220" t="s">
        <v>199</v>
      </c>
      <c r="C194" s="220" t="s">
        <v>294</v>
      </c>
      <c r="D194" s="220" t="s">
        <v>1</v>
      </c>
      <c r="E194" s="214">
        <v>1747</v>
      </c>
      <c r="F194" s="215">
        <f t="shared" si="17"/>
        <v>87.350000000000009</v>
      </c>
      <c r="G194" s="215">
        <f t="shared" si="13"/>
        <v>84.729500000000002</v>
      </c>
      <c r="H194" s="215">
        <f t="shared" si="14"/>
        <v>2.6205000000000003</v>
      </c>
      <c r="I194" s="214">
        <v>115560</v>
      </c>
      <c r="J194" s="215">
        <f t="shared" si="12"/>
        <v>23112</v>
      </c>
      <c r="K194" s="215">
        <f t="shared" si="15"/>
        <v>22418.639999999999</v>
      </c>
      <c r="L194" s="216">
        <f t="shared" si="16"/>
        <v>693.36</v>
      </c>
      <c r="M194" s="218"/>
    </row>
    <row r="195" spans="1:14" s="217" customFormat="1" ht="32.1" customHeight="1" x14ac:dyDescent="0.25">
      <c r="A195" s="213" t="s">
        <v>345</v>
      </c>
      <c r="B195" s="220" t="s">
        <v>199</v>
      </c>
      <c r="C195" s="220" t="s">
        <v>295</v>
      </c>
      <c r="D195" s="220" t="s">
        <v>1</v>
      </c>
      <c r="E195" s="214">
        <v>1837</v>
      </c>
      <c r="F195" s="215">
        <f t="shared" si="17"/>
        <v>91.850000000000009</v>
      </c>
      <c r="G195" s="215">
        <f t="shared" si="13"/>
        <v>89.094500000000011</v>
      </c>
      <c r="H195" s="215">
        <f t="shared" si="14"/>
        <v>2.7555000000000001</v>
      </c>
      <c r="I195" s="214">
        <v>121490</v>
      </c>
      <c r="J195" s="215">
        <f t="shared" si="12"/>
        <v>24298</v>
      </c>
      <c r="K195" s="215">
        <f t="shared" si="15"/>
        <v>23569.06</v>
      </c>
      <c r="L195" s="216">
        <f t="shared" si="16"/>
        <v>728.93999999999994</v>
      </c>
      <c r="M195" s="218"/>
    </row>
    <row r="196" spans="1:14" s="217" customFormat="1" ht="32.1" customHeight="1" x14ac:dyDescent="0.25">
      <c r="A196" s="213" t="s">
        <v>345</v>
      </c>
      <c r="B196" s="220" t="s">
        <v>199</v>
      </c>
      <c r="C196" s="220" t="s">
        <v>293</v>
      </c>
      <c r="D196" s="220" t="s">
        <v>1</v>
      </c>
      <c r="E196" s="214">
        <v>225</v>
      </c>
      <c r="F196" s="215">
        <f t="shared" si="17"/>
        <v>11.25</v>
      </c>
      <c r="G196" s="215">
        <f t="shared" si="13"/>
        <v>10.9125</v>
      </c>
      <c r="H196" s="215">
        <f t="shared" si="14"/>
        <v>0.33749999999999997</v>
      </c>
      <c r="I196" s="214">
        <v>14895</v>
      </c>
      <c r="J196" s="215">
        <f t="shared" si="12"/>
        <v>2979</v>
      </c>
      <c r="K196" s="215">
        <f t="shared" si="15"/>
        <v>2889.63</v>
      </c>
      <c r="L196" s="216">
        <f t="shared" si="16"/>
        <v>89.36999999999999</v>
      </c>
      <c r="M196" s="218"/>
    </row>
    <row r="197" spans="1:14" s="129" customFormat="1" ht="32.1" customHeight="1" x14ac:dyDescent="0.25">
      <c r="A197" s="122"/>
      <c r="B197" s="122" t="s">
        <v>27</v>
      </c>
      <c r="C197" s="122" t="s">
        <v>29</v>
      </c>
      <c r="D197" s="122" t="s">
        <v>1</v>
      </c>
      <c r="E197" s="125">
        <v>8167</v>
      </c>
      <c r="F197" s="126">
        <f t="shared" si="17"/>
        <v>408.35</v>
      </c>
      <c r="G197" s="126">
        <f t="shared" si="13"/>
        <v>408.35</v>
      </c>
      <c r="H197" s="184">
        <v>0</v>
      </c>
      <c r="I197" s="125">
        <v>0</v>
      </c>
      <c r="J197" s="126">
        <f t="shared" si="12"/>
        <v>0</v>
      </c>
      <c r="K197" s="126">
        <f t="shared" si="15"/>
        <v>0</v>
      </c>
      <c r="L197" s="127">
        <f t="shared" si="16"/>
        <v>0</v>
      </c>
      <c r="M197" s="141"/>
    </row>
    <row r="198" spans="1:14" s="129" customFormat="1" ht="32.1" customHeight="1" x14ac:dyDescent="0.25">
      <c r="A198" s="122"/>
      <c r="B198" s="122" t="s">
        <v>27</v>
      </c>
      <c r="C198" s="122" t="s">
        <v>28</v>
      </c>
      <c r="D198" s="122" t="s">
        <v>1</v>
      </c>
      <c r="E198" s="125">
        <v>7006</v>
      </c>
      <c r="F198" s="126">
        <f t="shared" si="17"/>
        <v>350.3</v>
      </c>
      <c r="G198" s="126">
        <f t="shared" si="13"/>
        <v>350.3</v>
      </c>
      <c r="H198" s="184">
        <v>0</v>
      </c>
      <c r="I198" s="125">
        <v>0</v>
      </c>
      <c r="J198" s="126">
        <f t="shared" si="12"/>
        <v>0</v>
      </c>
      <c r="K198" s="126">
        <f t="shared" si="15"/>
        <v>0</v>
      </c>
      <c r="L198" s="127">
        <f t="shared" si="16"/>
        <v>0</v>
      </c>
      <c r="M198" s="141"/>
    </row>
    <row r="199" spans="1:14" s="129" customFormat="1" ht="32.1" customHeight="1" x14ac:dyDescent="0.25">
      <c r="A199" s="122"/>
      <c r="B199" s="122" t="s">
        <v>27</v>
      </c>
      <c r="C199" s="122" t="s">
        <v>26</v>
      </c>
      <c r="D199" s="122" t="s">
        <v>1</v>
      </c>
      <c r="E199" s="125">
        <v>14716</v>
      </c>
      <c r="F199" s="126">
        <f t="shared" si="17"/>
        <v>735.80000000000007</v>
      </c>
      <c r="G199" s="126">
        <f t="shared" si="13"/>
        <v>735.80000000000007</v>
      </c>
      <c r="H199" s="184">
        <v>0</v>
      </c>
      <c r="I199" s="125">
        <v>0</v>
      </c>
      <c r="J199" s="126">
        <f t="shared" si="12"/>
        <v>0</v>
      </c>
      <c r="K199" s="126">
        <f t="shared" si="15"/>
        <v>0</v>
      </c>
      <c r="L199" s="127">
        <f t="shared" si="16"/>
        <v>0</v>
      </c>
      <c r="M199" s="141"/>
    </row>
    <row r="200" spans="1:14" s="217" customFormat="1" ht="32.1" customHeight="1" x14ac:dyDescent="0.25">
      <c r="A200" s="213"/>
      <c r="B200" s="213" t="s">
        <v>103</v>
      </c>
      <c r="C200" s="213" t="s">
        <v>104</v>
      </c>
      <c r="D200" s="213" t="s">
        <v>1</v>
      </c>
      <c r="E200" s="214">
        <v>89484</v>
      </c>
      <c r="F200" s="215">
        <f t="shared" si="17"/>
        <v>4474.2</v>
      </c>
      <c r="G200" s="215">
        <f t="shared" si="13"/>
        <v>4339.9740000000002</v>
      </c>
      <c r="H200" s="215">
        <f t="shared" si="14"/>
        <v>134.226</v>
      </c>
      <c r="I200" s="214">
        <v>3510</v>
      </c>
      <c r="J200" s="215">
        <f t="shared" si="12"/>
        <v>702</v>
      </c>
      <c r="K200" s="215">
        <f t="shared" si="15"/>
        <v>680.94</v>
      </c>
      <c r="L200" s="216">
        <f t="shared" si="16"/>
        <v>21.06</v>
      </c>
      <c r="M200" s="218"/>
    </row>
    <row r="201" spans="1:14" s="217" customFormat="1" ht="32.1" customHeight="1" x14ac:dyDescent="0.25">
      <c r="A201" s="213"/>
      <c r="B201" s="213" t="s">
        <v>103</v>
      </c>
      <c r="C201" s="213" t="s">
        <v>126</v>
      </c>
      <c r="D201" s="213" t="s">
        <v>1</v>
      </c>
      <c r="E201" s="214">
        <v>14515</v>
      </c>
      <c r="F201" s="215">
        <f t="shared" si="17"/>
        <v>725.75</v>
      </c>
      <c r="G201" s="215">
        <f t="shared" si="13"/>
        <v>703.97749999999996</v>
      </c>
      <c r="H201" s="215">
        <f t="shared" si="14"/>
        <v>21.772500000000001</v>
      </c>
      <c r="I201" s="214">
        <v>90</v>
      </c>
      <c r="J201" s="215">
        <f t="shared" si="12"/>
        <v>18</v>
      </c>
      <c r="K201" s="215">
        <f t="shared" si="15"/>
        <v>17.46</v>
      </c>
      <c r="L201" s="216">
        <f t="shared" si="16"/>
        <v>0.54</v>
      </c>
      <c r="M201" s="218"/>
    </row>
    <row r="202" spans="1:14" s="217" customFormat="1" ht="32.1" customHeight="1" x14ac:dyDescent="0.25">
      <c r="A202" s="220"/>
      <c r="B202" s="213" t="s">
        <v>103</v>
      </c>
      <c r="C202" s="213" t="s">
        <v>102</v>
      </c>
      <c r="D202" s="213" t="s">
        <v>1</v>
      </c>
      <c r="E202" s="214">
        <v>431</v>
      </c>
      <c r="F202" s="215">
        <f t="shared" si="17"/>
        <v>21.55</v>
      </c>
      <c r="G202" s="215">
        <f t="shared" si="13"/>
        <v>20.903500000000001</v>
      </c>
      <c r="H202" s="215">
        <f t="shared" si="14"/>
        <v>0.64649999999999996</v>
      </c>
      <c r="I202" s="214">
        <v>0</v>
      </c>
      <c r="J202" s="215">
        <f t="shared" si="12"/>
        <v>0</v>
      </c>
      <c r="K202" s="215">
        <f t="shared" si="15"/>
        <v>0</v>
      </c>
      <c r="L202" s="216">
        <f t="shared" si="16"/>
        <v>0</v>
      </c>
      <c r="M202" s="218"/>
    </row>
    <row r="203" spans="1:14" s="217" customFormat="1" ht="32.1" customHeight="1" x14ac:dyDescent="0.25">
      <c r="A203" s="220"/>
      <c r="B203" s="220" t="s">
        <v>203</v>
      </c>
      <c r="C203" s="220" t="s">
        <v>4</v>
      </c>
      <c r="D203" s="220" t="s">
        <v>1</v>
      </c>
      <c r="E203" s="214">
        <v>0</v>
      </c>
      <c r="F203" s="215">
        <f t="shared" si="17"/>
        <v>0</v>
      </c>
      <c r="G203" s="215">
        <f t="shared" si="13"/>
        <v>0</v>
      </c>
      <c r="H203" s="215">
        <f t="shared" si="14"/>
        <v>0</v>
      </c>
      <c r="I203" s="214">
        <v>0</v>
      </c>
      <c r="J203" s="215">
        <f t="shared" ref="J203:J217" si="18">I203*$J$4</f>
        <v>0</v>
      </c>
      <c r="K203" s="215">
        <f t="shared" si="15"/>
        <v>0</v>
      </c>
      <c r="L203" s="216">
        <f t="shared" si="16"/>
        <v>0</v>
      </c>
      <c r="M203" s="218"/>
    </row>
    <row r="204" spans="1:14" s="217" customFormat="1" ht="32.1" customHeight="1" x14ac:dyDescent="0.25">
      <c r="A204" s="220"/>
      <c r="B204" s="213" t="s">
        <v>19</v>
      </c>
      <c r="C204" s="213" t="s">
        <v>20</v>
      </c>
      <c r="D204" s="213" t="s">
        <v>1</v>
      </c>
      <c r="E204" s="214">
        <v>10854</v>
      </c>
      <c r="F204" s="215">
        <f t="shared" ref="F204:F217" si="19">E204*$F$4</f>
        <v>542.70000000000005</v>
      </c>
      <c r="G204" s="215">
        <f t="shared" ref="G204:G212" si="20">F204-H204</f>
        <v>526.4190000000001</v>
      </c>
      <c r="H204" s="215">
        <f t="shared" ref="H204:H214" si="21">F204*$H$4</f>
        <v>16.281000000000002</v>
      </c>
      <c r="I204" s="214">
        <v>1700</v>
      </c>
      <c r="J204" s="215">
        <f t="shared" si="18"/>
        <v>340</v>
      </c>
      <c r="K204" s="215">
        <f t="shared" ref="K204:K214" si="22">J204-L204</f>
        <v>329.8</v>
      </c>
      <c r="L204" s="216">
        <f t="shared" ref="L204:L214" si="23">J204*$L$4</f>
        <v>10.199999999999999</v>
      </c>
      <c r="M204" s="218"/>
    </row>
    <row r="205" spans="1:14" s="217" customFormat="1" ht="32.1" customHeight="1" x14ac:dyDescent="0.25">
      <c r="A205" s="223"/>
      <c r="B205" s="213" t="s">
        <v>19</v>
      </c>
      <c r="C205" s="213" t="s">
        <v>18</v>
      </c>
      <c r="D205" s="213" t="s">
        <v>1</v>
      </c>
      <c r="E205" s="214">
        <v>51184</v>
      </c>
      <c r="F205" s="215">
        <f t="shared" si="19"/>
        <v>2559.2000000000003</v>
      </c>
      <c r="G205" s="215">
        <f t="shared" si="20"/>
        <v>2482.4240000000004</v>
      </c>
      <c r="H205" s="215">
        <f t="shared" si="21"/>
        <v>76.77600000000001</v>
      </c>
      <c r="I205" s="214">
        <v>5289</v>
      </c>
      <c r="J205" s="215">
        <f t="shared" si="18"/>
        <v>1057.8</v>
      </c>
      <c r="K205" s="215">
        <f t="shared" si="22"/>
        <v>1026.066</v>
      </c>
      <c r="L205" s="216">
        <f t="shared" si="23"/>
        <v>31.733999999999998</v>
      </c>
      <c r="M205" s="224"/>
      <c r="N205" s="224"/>
    </row>
    <row r="206" spans="1:14" s="217" customFormat="1" ht="32.1" customHeight="1" x14ac:dyDescent="0.25">
      <c r="A206" s="223"/>
      <c r="B206" s="213" t="s">
        <v>234</v>
      </c>
      <c r="C206" s="213" t="s">
        <v>244</v>
      </c>
      <c r="D206" s="213" t="s">
        <v>1</v>
      </c>
      <c r="E206" s="214">
        <v>1736</v>
      </c>
      <c r="F206" s="215">
        <f t="shared" si="19"/>
        <v>86.800000000000011</v>
      </c>
      <c r="G206" s="215">
        <f t="shared" si="20"/>
        <v>84.196000000000012</v>
      </c>
      <c r="H206" s="215">
        <f t="shared" si="21"/>
        <v>2.6040000000000001</v>
      </c>
      <c r="I206" s="214">
        <v>48771.48</v>
      </c>
      <c r="J206" s="215">
        <f t="shared" si="18"/>
        <v>9754.2960000000003</v>
      </c>
      <c r="K206" s="215">
        <f t="shared" si="22"/>
        <v>9461.6671200000001</v>
      </c>
      <c r="L206" s="216">
        <f t="shared" si="23"/>
        <v>292.62887999999998</v>
      </c>
      <c r="M206" s="224"/>
      <c r="N206" s="224"/>
    </row>
    <row r="207" spans="1:14" s="217" customFormat="1" ht="32.1" customHeight="1" x14ac:dyDescent="0.25">
      <c r="A207" s="220"/>
      <c r="B207" s="220" t="s">
        <v>217</v>
      </c>
      <c r="C207" s="220" t="s">
        <v>218</v>
      </c>
      <c r="D207" s="220" t="s">
        <v>1</v>
      </c>
      <c r="E207" s="214">
        <v>67543</v>
      </c>
      <c r="F207" s="215">
        <f t="shared" si="19"/>
        <v>3377.15</v>
      </c>
      <c r="G207" s="215">
        <f t="shared" si="20"/>
        <v>3275.8355000000001</v>
      </c>
      <c r="H207" s="215">
        <f t="shared" si="21"/>
        <v>101.3145</v>
      </c>
      <c r="I207" s="214">
        <v>46938</v>
      </c>
      <c r="J207" s="215">
        <f t="shared" si="18"/>
        <v>9387.6</v>
      </c>
      <c r="K207" s="215">
        <f t="shared" si="22"/>
        <v>9105.9719999999998</v>
      </c>
      <c r="L207" s="216">
        <f t="shared" si="23"/>
        <v>281.62799999999999</v>
      </c>
      <c r="M207" s="218"/>
    </row>
    <row r="208" spans="1:14" s="217" customFormat="1" ht="32.1" customHeight="1" x14ac:dyDescent="0.25">
      <c r="A208" s="220"/>
      <c r="B208" s="220" t="s">
        <v>217</v>
      </c>
      <c r="C208" s="220" t="s">
        <v>267</v>
      </c>
      <c r="D208" s="220" t="s">
        <v>1</v>
      </c>
      <c r="E208" s="214">
        <v>3940</v>
      </c>
      <c r="F208" s="215">
        <f t="shared" si="19"/>
        <v>197</v>
      </c>
      <c r="G208" s="215">
        <f t="shared" si="20"/>
        <v>191.09</v>
      </c>
      <c r="H208" s="215">
        <f t="shared" si="21"/>
        <v>5.91</v>
      </c>
      <c r="I208" s="214">
        <v>2738</v>
      </c>
      <c r="J208" s="215">
        <f t="shared" si="18"/>
        <v>547.6</v>
      </c>
      <c r="K208" s="215">
        <f t="shared" si="22"/>
        <v>531.17200000000003</v>
      </c>
      <c r="L208" s="216">
        <f t="shared" si="23"/>
        <v>16.428000000000001</v>
      </c>
      <c r="M208" s="218"/>
    </row>
    <row r="209" spans="1:13" s="217" customFormat="1" ht="32.1" customHeight="1" x14ac:dyDescent="0.25">
      <c r="A209" s="220"/>
      <c r="B209" s="213" t="s">
        <v>118</v>
      </c>
      <c r="C209" s="213" t="s">
        <v>117</v>
      </c>
      <c r="D209" s="213" t="s">
        <v>1</v>
      </c>
      <c r="E209" s="214">
        <v>7215</v>
      </c>
      <c r="F209" s="215">
        <f t="shared" si="19"/>
        <v>360.75</v>
      </c>
      <c r="G209" s="215">
        <f t="shared" si="20"/>
        <v>360.75</v>
      </c>
      <c r="H209" s="215">
        <v>0</v>
      </c>
      <c r="I209" s="214">
        <v>0</v>
      </c>
      <c r="J209" s="215">
        <f t="shared" si="18"/>
        <v>0</v>
      </c>
      <c r="K209" s="215">
        <f t="shared" si="22"/>
        <v>0</v>
      </c>
      <c r="L209" s="216">
        <f t="shared" si="23"/>
        <v>0</v>
      </c>
      <c r="M209" s="222"/>
    </row>
    <row r="210" spans="1:13" s="217" customFormat="1" ht="32.1" customHeight="1" x14ac:dyDescent="0.25">
      <c r="A210" s="220"/>
      <c r="B210" s="225" t="s">
        <v>369</v>
      </c>
      <c r="C210" s="213" t="s">
        <v>339</v>
      </c>
      <c r="D210" s="213" t="s">
        <v>1</v>
      </c>
      <c r="E210" s="214">
        <v>27172.34</v>
      </c>
      <c r="F210" s="215">
        <v>0</v>
      </c>
      <c r="G210" s="215">
        <v>0</v>
      </c>
      <c r="H210" s="215">
        <v>0</v>
      </c>
      <c r="I210" s="214">
        <v>107938.19</v>
      </c>
      <c r="J210" s="215">
        <v>0</v>
      </c>
      <c r="K210" s="215">
        <v>0</v>
      </c>
      <c r="L210" s="216">
        <v>0</v>
      </c>
      <c r="M210" s="219" t="s">
        <v>370</v>
      </c>
    </row>
    <row r="211" spans="1:13" s="217" customFormat="1" ht="32.1" customHeight="1" x14ac:dyDescent="0.25">
      <c r="A211" s="220"/>
      <c r="B211" s="225" t="s">
        <v>369</v>
      </c>
      <c r="C211" s="213" t="s">
        <v>342</v>
      </c>
      <c r="D211" s="213" t="s">
        <v>1</v>
      </c>
      <c r="E211" s="214">
        <v>45118</v>
      </c>
      <c r="F211" s="215">
        <v>0</v>
      </c>
      <c r="G211" s="215">
        <f t="shared" si="20"/>
        <v>0</v>
      </c>
      <c r="H211" s="215">
        <f t="shared" si="21"/>
        <v>0</v>
      </c>
      <c r="I211" s="214">
        <v>179226</v>
      </c>
      <c r="J211" s="215">
        <v>17702.54</v>
      </c>
      <c r="K211" s="215">
        <v>17702.54</v>
      </c>
      <c r="L211" s="216">
        <v>0</v>
      </c>
      <c r="M211" s="219" t="s">
        <v>351</v>
      </c>
    </row>
    <row r="212" spans="1:13" s="217" customFormat="1" ht="32.1" customHeight="1" x14ac:dyDescent="0.25">
      <c r="A212" s="220"/>
      <c r="B212" s="225" t="s">
        <v>369</v>
      </c>
      <c r="C212" s="213" t="s">
        <v>343</v>
      </c>
      <c r="D212" s="213" t="s">
        <v>1</v>
      </c>
      <c r="E212" s="214">
        <v>46423.95</v>
      </c>
      <c r="F212" s="215">
        <v>0</v>
      </c>
      <c r="G212" s="215">
        <f t="shared" si="20"/>
        <v>0</v>
      </c>
      <c r="H212" s="215">
        <f t="shared" si="21"/>
        <v>0</v>
      </c>
      <c r="I212" s="214">
        <v>184412.39</v>
      </c>
      <c r="J212" s="215">
        <v>0</v>
      </c>
      <c r="K212" s="215">
        <f t="shared" si="22"/>
        <v>0</v>
      </c>
      <c r="L212" s="216">
        <f t="shared" si="23"/>
        <v>0</v>
      </c>
      <c r="M212" s="219" t="s">
        <v>351</v>
      </c>
    </row>
    <row r="213" spans="1:13" s="217" customFormat="1" ht="32.1" customHeight="1" x14ac:dyDescent="0.25">
      <c r="A213" s="220"/>
      <c r="B213" s="213" t="s">
        <v>25</v>
      </c>
      <c r="C213" s="213" t="s">
        <v>24</v>
      </c>
      <c r="D213" s="213" t="s">
        <v>1</v>
      </c>
      <c r="E213" s="214">
        <v>817</v>
      </c>
      <c r="F213" s="215">
        <f t="shared" si="19"/>
        <v>40.85</v>
      </c>
      <c r="G213" s="215">
        <f t="shared" ref="G213:G214" si="24">F213-H213</f>
        <v>40.85</v>
      </c>
      <c r="H213" s="215">
        <v>0</v>
      </c>
      <c r="I213" s="214">
        <v>0</v>
      </c>
      <c r="J213" s="215">
        <f t="shared" si="18"/>
        <v>0</v>
      </c>
      <c r="K213" s="215">
        <f t="shared" si="22"/>
        <v>0</v>
      </c>
      <c r="L213" s="216">
        <f t="shared" si="23"/>
        <v>0</v>
      </c>
      <c r="M213" s="222"/>
    </row>
    <row r="214" spans="1:13" s="217" customFormat="1" ht="32.1" customHeight="1" x14ac:dyDescent="0.25">
      <c r="A214" s="220"/>
      <c r="B214" s="213" t="s">
        <v>163</v>
      </c>
      <c r="C214" s="213" t="s">
        <v>162</v>
      </c>
      <c r="D214" s="213" t="s">
        <v>1</v>
      </c>
      <c r="E214" s="214">
        <v>8960.34</v>
      </c>
      <c r="F214" s="215">
        <v>448.01</v>
      </c>
      <c r="G214" s="215">
        <f t="shared" si="24"/>
        <v>434.56970000000001</v>
      </c>
      <c r="H214" s="215">
        <f t="shared" si="21"/>
        <v>13.440299999999999</v>
      </c>
      <c r="I214" s="214">
        <v>0</v>
      </c>
      <c r="J214" s="215">
        <f t="shared" si="18"/>
        <v>0</v>
      </c>
      <c r="K214" s="215">
        <f t="shared" si="22"/>
        <v>0</v>
      </c>
      <c r="L214" s="216">
        <f t="shared" si="23"/>
        <v>0</v>
      </c>
      <c r="M214" s="218"/>
    </row>
    <row r="215" spans="1:13" s="48" customFormat="1" ht="32.1" customHeight="1" x14ac:dyDescent="0.25">
      <c r="A215" s="46"/>
      <c r="B215" s="46"/>
      <c r="C215" s="46"/>
      <c r="D215" s="46"/>
      <c r="E215" s="111">
        <v>0</v>
      </c>
      <c r="F215" s="50">
        <f t="shared" si="19"/>
        <v>0</v>
      </c>
      <c r="G215" s="112">
        <f t="shared" ref="G215:G217" si="25">F215-H215</f>
        <v>0</v>
      </c>
      <c r="H215" s="112">
        <f t="shared" ref="H215:H217" si="26">F215*$H$4</f>
        <v>0</v>
      </c>
      <c r="I215" s="111">
        <v>0</v>
      </c>
      <c r="J215" s="50">
        <f t="shared" si="18"/>
        <v>0</v>
      </c>
      <c r="K215" s="112">
        <f t="shared" ref="K215:K217" si="27">J215-L215</f>
        <v>0</v>
      </c>
      <c r="L215" s="113">
        <f t="shared" ref="L215:L217" si="28">J215*$L$4</f>
        <v>0</v>
      </c>
      <c r="M215" s="47"/>
    </row>
    <row r="216" spans="1:13" s="48" customFormat="1" ht="32.1" customHeight="1" x14ac:dyDescent="0.25">
      <c r="A216" s="46"/>
      <c r="B216" s="46"/>
      <c r="C216" s="46"/>
      <c r="D216" s="46"/>
      <c r="E216" s="111">
        <v>0</v>
      </c>
      <c r="F216" s="50">
        <f t="shared" si="19"/>
        <v>0</v>
      </c>
      <c r="G216" s="112">
        <f t="shared" si="25"/>
        <v>0</v>
      </c>
      <c r="H216" s="112">
        <f t="shared" si="26"/>
        <v>0</v>
      </c>
      <c r="I216" s="111">
        <v>0</v>
      </c>
      <c r="J216" s="50">
        <f t="shared" si="18"/>
        <v>0</v>
      </c>
      <c r="K216" s="112">
        <f t="shared" si="27"/>
        <v>0</v>
      </c>
      <c r="L216" s="113">
        <f t="shared" si="28"/>
        <v>0</v>
      </c>
      <c r="M216" s="47"/>
    </row>
    <row r="217" spans="1:13" s="48" customFormat="1" ht="32.1" customHeight="1" x14ac:dyDescent="0.25">
      <c r="A217" s="46"/>
      <c r="B217" s="46"/>
      <c r="C217" s="46"/>
      <c r="D217" s="46"/>
      <c r="E217" s="111">
        <v>0</v>
      </c>
      <c r="F217" s="50">
        <f t="shared" si="19"/>
        <v>0</v>
      </c>
      <c r="G217" s="112">
        <f t="shared" si="25"/>
        <v>0</v>
      </c>
      <c r="H217" s="112">
        <f t="shared" si="26"/>
        <v>0</v>
      </c>
      <c r="I217" s="111">
        <v>0</v>
      </c>
      <c r="J217" s="50">
        <f t="shared" si="18"/>
        <v>0</v>
      </c>
      <c r="K217" s="112">
        <f t="shared" si="27"/>
        <v>0</v>
      </c>
      <c r="L217" s="113">
        <f t="shared" si="28"/>
        <v>0</v>
      </c>
      <c r="M217" s="47"/>
    </row>
    <row r="218" spans="1:13" s="48" customFormat="1" ht="32.1" customHeight="1" x14ac:dyDescent="0.25">
      <c r="A218" s="46"/>
      <c r="B218" s="46"/>
      <c r="C218" s="46"/>
      <c r="D218" s="46"/>
      <c r="E218" s="114">
        <f t="shared" ref="E218:L218" si="29">SUM(E7:E217)</f>
        <v>3992606.2650000001</v>
      </c>
      <c r="F218" s="115">
        <f t="shared" si="29"/>
        <v>139288.98100000003</v>
      </c>
      <c r="G218" s="116">
        <f t="shared" si="29"/>
        <v>135525.09337000002</v>
      </c>
      <c r="H218" s="116">
        <f t="shared" si="29"/>
        <v>3860.7921300000025</v>
      </c>
      <c r="I218" s="114">
        <f t="shared" si="29"/>
        <v>3476467.9340000004</v>
      </c>
      <c r="J218" s="115">
        <f t="shared" si="29"/>
        <v>328053.20279999991</v>
      </c>
      <c r="K218" s="116">
        <f t="shared" si="29"/>
        <v>314009.13199600013</v>
      </c>
      <c r="L218" s="117">
        <f t="shared" si="29"/>
        <v>8465.0948039999985</v>
      </c>
      <c r="M218" s="47"/>
    </row>
    <row r="219" spans="1:13" s="106" customFormat="1" x14ac:dyDescent="0.25">
      <c r="A219" s="100"/>
      <c r="B219" s="100"/>
      <c r="C219" s="100"/>
      <c r="D219" s="100"/>
      <c r="E219" s="101"/>
      <c r="F219" s="102"/>
      <c r="G219" s="103"/>
      <c r="H219" s="103"/>
      <c r="I219" s="101"/>
      <c r="J219" s="102"/>
      <c r="K219" s="103"/>
      <c r="L219" s="104"/>
      <c r="M219" s="105"/>
    </row>
    <row r="220" spans="1:13" s="106" customFormat="1" x14ac:dyDescent="0.25">
      <c r="A220" s="100"/>
      <c r="B220" s="100"/>
      <c r="C220" s="100"/>
      <c r="D220" s="100"/>
      <c r="E220" s="101"/>
      <c r="F220" s="102"/>
      <c r="G220" s="103"/>
      <c r="H220" s="103"/>
      <c r="I220" s="101"/>
      <c r="J220" s="102"/>
      <c r="K220" s="103"/>
      <c r="L220" s="104"/>
      <c r="M220" s="105"/>
    </row>
    <row r="221" spans="1:13" s="106" customFormat="1" x14ac:dyDescent="0.25">
      <c r="A221" s="100"/>
      <c r="B221" s="100"/>
      <c r="C221" s="100"/>
      <c r="D221" s="100"/>
      <c r="E221" s="107"/>
      <c r="F221" s="102"/>
      <c r="G221" s="103"/>
      <c r="H221" s="103"/>
      <c r="I221" s="101"/>
      <c r="J221" s="102"/>
      <c r="K221" s="103"/>
      <c r="L221" s="104"/>
      <c r="M221" s="105"/>
    </row>
    <row r="222" spans="1:13" s="106" customFormat="1" x14ac:dyDescent="0.25">
      <c r="A222" s="100"/>
      <c r="B222" s="100"/>
      <c r="C222" s="100"/>
      <c r="D222" s="100"/>
      <c r="E222" s="107"/>
      <c r="F222" s="102"/>
      <c r="G222" s="103"/>
      <c r="H222" s="103"/>
      <c r="I222" s="101"/>
      <c r="J222" s="102"/>
      <c r="K222" s="103"/>
      <c r="L222" s="104"/>
      <c r="M222" s="105"/>
    </row>
    <row r="223" spans="1:13" s="106" customFormat="1" x14ac:dyDescent="0.25">
      <c r="A223" s="100"/>
      <c r="B223" s="100"/>
      <c r="C223" s="100"/>
      <c r="D223" s="100"/>
      <c r="E223" s="107"/>
      <c r="F223" s="102"/>
      <c r="G223" s="103"/>
      <c r="H223" s="103"/>
      <c r="I223" s="101"/>
      <c r="J223" s="102"/>
      <c r="K223" s="103"/>
      <c r="L223" s="104"/>
      <c r="M223" s="105"/>
    </row>
    <row r="224" spans="1:13" s="106" customFormat="1" x14ac:dyDescent="0.25">
      <c r="A224" s="100"/>
      <c r="B224" s="100"/>
      <c r="C224" s="100"/>
      <c r="D224" s="100"/>
      <c r="E224" s="107"/>
      <c r="F224" s="102"/>
      <c r="G224" s="103"/>
      <c r="H224" s="103"/>
      <c r="I224" s="107"/>
      <c r="J224" s="102"/>
      <c r="K224" s="103"/>
      <c r="L224" s="104"/>
      <c r="M224" s="105"/>
    </row>
    <row r="225" spans="1:13" s="106" customFormat="1" x14ac:dyDescent="0.25">
      <c r="A225" s="100"/>
      <c r="B225" s="100"/>
      <c r="C225" s="100"/>
      <c r="D225" s="100"/>
      <c r="E225" s="107"/>
      <c r="F225" s="102"/>
      <c r="G225" s="103"/>
      <c r="H225" s="103"/>
      <c r="I225" s="107"/>
      <c r="J225" s="102"/>
      <c r="K225" s="103"/>
      <c r="L225" s="104"/>
      <c r="M225" s="105"/>
    </row>
    <row r="226" spans="1:13" s="109" customFormat="1" x14ac:dyDescent="0.25">
      <c r="A226" s="108"/>
      <c r="B226" s="108"/>
      <c r="C226" s="108"/>
      <c r="D226" s="108"/>
      <c r="E226" s="107"/>
      <c r="F226" s="110"/>
      <c r="G226" s="110"/>
      <c r="H226" s="110"/>
      <c r="I226" s="107"/>
      <c r="J226" s="110"/>
      <c r="K226" s="110"/>
      <c r="L226" s="110"/>
      <c r="M226" s="105"/>
    </row>
    <row r="227" spans="1:13" x14ac:dyDescent="0.25">
      <c r="M227" s="198"/>
    </row>
  </sheetData>
  <sortState ref="B7:D208">
    <sortCondition ref="B7"/>
  </sortState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P16"/>
  <sheetViews>
    <sheetView workbookViewId="0">
      <selection activeCell="E7" sqref="E7"/>
    </sheetView>
  </sheetViews>
  <sheetFormatPr defaultColWidth="9.140625" defaultRowHeight="15.75" x14ac:dyDescent="0.25"/>
  <cols>
    <col min="1" max="2" width="9.140625" style="6"/>
    <col min="3" max="3" width="2.85546875" style="6" customWidth="1"/>
    <col min="4" max="4" width="12.28515625" style="6" bestFit="1" customWidth="1"/>
    <col min="5" max="5" width="11.28515625" style="6" bestFit="1" customWidth="1"/>
    <col min="6" max="6" width="13.28515625" style="6" customWidth="1"/>
    <col min="7" max="7" width="12.42578125" style="6" bestFit="1" customWidth="1"/>
    <col min="8" max="8" width="14.28515625" style="6" bestFit="1" customWidth="1"/>
    <col min="9" max="9" width="13.28515625" style="6" customWidth="1"/>
    <col min="10" max="10" width="14" style="6" bestFit="1" customWidth="1"/>
    <col min="11" max="11" width="14.28515625" style="6" bestFit="1" customWidth="1"/>
    <col min="12" max="12" width="13.28515625" style="6" customWidth="1"/>
    <col min="13" max="13" width="10.140625" style="6" bestFit="1" customWidth="1"/>
    <col min="14" max="14" width="16.7109375" style="6" bestFit="1" customWidth="1"/>
    <col min="15" max="15" width="14.28515625" style="6" customWidth="1"/>
    <col min="16" max="16384" width="9.140625" style="6"/>
  </cols>
  <sheetData>
    <row r="1" spans="3:16" ht="16.5" thickBot="1" x14ac:dyDescent="0.3"/>
    <row r="2" spans="3:16" ht="36.75" customHeight="1" thickBot="1" x14ac:dyDescent="0.3">
      <c r="C2" s="38"/>
      <c r="D2" s="80">
        <v>2016</v>
      </c>
      <c r="E2" s="251" t="s">
        <v>192</v>
      </c>
      <c r="F2" s="252"/>
      <c r="G2" s="252"/>
      <c r="H2" s="253"/>
      <c r="I2" s="254" t="s">
        <v>191</v>
      </c>
      <c r="J2" s="255"/>
      <c r="K2" s="255"/>
      <c r="L2" s="256"/>
    </row>
    <row r="3" spans="3:16" ht="48" thickBot="1" x14ac:dyDescent="0.3">
      <c r="D3" s="39"/>
      <c r="E3" s="77" t="s">
        <v>186</v>
      </c>
      <c r="F3" s="78" t="s">
        <v>187</v>
      </c>
      <c r="G3" s="79" t="s">
        <v>184</v>
      </c>
      <c r="H3" s="79" t="s">
        <v>183</v>
      </c>
      <c r="I3" s="41" t="s">
        <v>186</v>
      </c>
      <c r="J3" s="40" t="s">
        <v>185</v>
      </c>
      <c r="K3" s="40" t="s">
        <v>184</v>
      </c>
      <c r="L3" s="40" t="s">
        <v>183</v>
      </c>
    </row>
    <row r="4" spans="3:16" ht="24.75" customHeight="1" thickBot="1" x14ac:dyDescent="0.3">
      <c r="D4" s="76" t="s">
        <v>0</v>
      </c>
      <c r="E4" s="62">
        <f>'1st Quarter 2016'!E215+'2nd Quarter 2016'!E216+'3rd Quarter 2016'!E218+'4th Quarter 2016'!E218</f>
        <v>17158290.425000001</v>
      </c>
      <c r="F4" s="63">
        <f>'1st Quarter 2016'!F215+'2nd Quarter 2016'!F216+'3rd Quarter 2016'!F218+'4th Quarter 2016'!F218</f>
        <v>725808.94050000014</v>
      </c>
      <c r="G4" s="64">
        <f>'1st Quarter 2016'!G215+'2nd Quarter 2016'!G216+'3rd Quarter 2016'!G218+'4th Quarter 2016'!G218</f>
        <v>702853.35133000021</v>
      </c>
      <c r="H4" s="65">
        <f>'1st Quarter 2016'!H215+'2nd Quarter 2016'!H216+'3rd Quarter 2016'!H218+'4th Quarter 2016'!H218</f>
        <v>23052.467170000004</v>
      </c>
      <c r="I4" s="66">
        <f>'1st Quarter 2016'!I215+'2nd Quarter 2016'!I216+'3rd Quarter 2016'!I218+'4th Quarter 2016'!I218</f>
        <v>13464557.364000002</v>
      </c>
      <c r="J4" s="64">
        <f>'1st Quarter 2016'!J215+'2nd Quarter 2016'!J216+'3rd Quarter 2016'!J218+'4th Quarter 2016'!J218</f>
        <v>2144753.2788</v>
      </c>
      <c r="K4" s="64">
        <f>'1st Quarter 2016'!K215+'2nd Quarter 2016'!K216+'3rd Quarter 2016'!K218+'4th Quarter 2016'!K218</f>
        <v>2076410.7720160002</v>
      </c>
      <c r="L4" s="65">
        <f>'1st Quarter 2016'!L215+'2nd Quarter 2016'!L216+'3rd Quarter 2016'!L218+'4th Quarter 2016'!L218</f>
        <v>62763.528683999997</v>
      </c>
      <c r="M4" s="45"/>
    </row>
    <row r="9" spans="3:16" x14ac:dyDescent="0.25">
      <c r="G9" s="6" t="s">
        <v>261</v>
      </c>
    </row>
    <row r="14" spans="3:16" ht="16.5" thickBot="1" x14ac:dyDescent="0.3">
      <c r="D14" s="44"/>
      <c r="K14" s="44"/>
      <c r="M14" s="44"/>
      <c r="N14" s="44"/>
    </row>
    <row r="15" spans="3:16" s="25" customFormat="1" ht="95.25" thickBot="1" x14ac:dyDescent="0.3">
      <c r="D15" s="74" t="s">
        <v>198</v>
      </c>
      <c r="E15" s="70">
        <f>SUM(E4+I4)</f>
        <v>30622847.789000005</v>
      </c>
      <c r="F15" s="67"/>
      <c r="G15" s="75" t="s">
        <v>197</v>
      </c>
      <c r="H15" s="71">
        <f>SUM(F4+J4)</f>
        <v>2870562.2193</v>
      </c>
      <c r="I15" s="67"/>
      <c r="J15" s="75" t="s">
        <v>195</v>
      </c>
      <c r="K15" s="72">
        <f>SUM(G4+K4)</f>
        <v>2779264.1233460004</v>
      </c>
      <c r="L15" s="68"/>
      <c r="M15" s="69"/>
      <c r="N15" s="74" t="s">
        <v>196</v>
      </c>
      <c r="O15" s="73">
        <f>SUM(H4+L4)</f>
        <v>85815.995854000008</v>
      </c>
      <c r="P15" s="42"/>
    </row>
    <row r="16" spans="3:16" x14ac:dyDescent="0.25">
      <c r="G16" s="43"/>
    </row>
  </sheetData>
  <mergeCells count="2">
    <mergeCell ref="E2:H2"/>
    <mergeCell ref="I2:L2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1st Quarter 2016</vt:lpstr>
      <vt:lpstr>2nd Quarter 2016</vt:lpstr>
      <vt:lpstr>3rd Quarter 2016</vt:lpstr>
      <vt:lpstr>4th Quarter 2016</vt:lpstr>
      <vt:lpstr>Totals</vt:lpstr>
      <vt:lpstr>Sheet1</vt:lpstr>
      <vt:lpstr>'1st Quarter 2016'!Print_Area</vt:lpstr>
      <vt:lpstr>'2nd Quarter 2016'!Print_Area</vt:lpstr>
      <vt:lpstr>'3rd Quarter 2016'!Print_Area</vt:lpstr>
      <vt:lpstr>'4th Quarter 2016'!Print_Area</vt:lpstr>
      <vt:lpstr>'1st Quarter 2016'!Print_Titles</vt:lpstr>
      <vt:lpstr>'2nd Quarter 2016'!Print_Titles</vt:lpstr>
      <vt:lpstr>'3rd Quarter 2016'!Print_Titles</vt:lpstr>
      <vt:lpstr>'4th Quarter 2016'!Print_Titles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Cremeans, Carolyn</dc:creator>
  <cp:lastModifiedBy>Gingras, Jennifer</cp:lastModifiedBy>
  <cp:lastPrinted>2015-02-19T19:29:24Z</cp:lastPrinted>
  <dcterms:created xsi:type="dcterms:W3CDTF">2012-04-05T16:34:00Z</dcterms:created>
  <dcterms:modified xsi:type="dcterms:W3CDTF">2018-08-22T19:20:50Z</dcterms:modified>
</cp:coreProperties>
</file>